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0103-98 - Regenerace by..." sheetId="2" r:id="rId2"/>
    <sheet name="D.1.1-1-12 - Chrustova 12..." sheetId="3" r:id="rId3"/>
    <sheet name="D.1.1-1-16 - Chrustova 16..." sheetId="4" r:id="rId4"/>
    <sheet name="D.1.1-1-8 - Chrustova 8 -..." sheetId="5" r:id="rId5"/>
    <sheet name="D.1.1-1-10 - Chrustova 10..." sheetId="6" r:id="rId6"/>
    <sheet name="D.1.1-1-14 - Chrustova 14..." sheetId="7" r:id="rId7"/>
    <sheet name="D.1.1-1-18 - Chrustova 18..." sheetId="8" r:id="rId8"/>
    <sheet name="D.1.1-1-20 - Chrustova 20..." sheetId="9" r:id="rId9"/>
    <sheet name="D.1.1-1-22 - Chrustova 22..." sheetId="10" r:id="rId10"/>
    <sheet name="Pokyny pro vyplnění" sheetId="11" r:id="rId11"/>
  </sheets>
  <definedNames>
    <definedName name="_xlnm.Print_Area" localSheetId="0">'Rekapitulace stavby'!$D$4:$AO$36,'Rekapitulace stavby'!$C$42:$AQ$64</definedName>
    <definedName name="_xlnm.Print_Titles" localSheetId="0">'Rekapitulace stavby'!$52:$52</definedName>
    <definedName name="_xlnm._FilterDatabase" localSheetId="1" hidden="1">'200103-98 - Regenerace by...'!$C$74:$K$84</definedName>
    <definedName name="_xlnm.Print_Area" localSheetId="1">'200103-98 - Regenerace by...'!$C$4:$J$37,'200103-98 - Regenerace by...'!$C$43:$J$58,'200103-98 - Regenerace by...'!$C$64:$K$84</definedName>
    <definedName name="_xlnm.Print_Titles" localSheetId="1">'200103-98 - Regenerace by...'!$74:$74</definedName>
    <definedName name="_xlnm._FilterDatabase" localSheetId="2" hidden="1">'D.1.1-1-12 - Chrustova 12...'!$C$100:$K$286</definedName>
    <definedName name="_xlnm.Print_Area" localSheetId="2">'D.1.1-1-12 - Chrustova 12...'!$C$4:$J$39,'D.1.1-1-12 - Chrustova 12...'!$C$45:$J$82,'D.1.1-1-12 - Chrustova 12...'!$C$88:$K$286</definedName>
    <definedName name="_xlnm.Print_Titles" localSheetId="2">'D.1.1-1-12 - Chrustova 12...'!$100:$100</definedName>
    <definedName name="_xlnm._FilterDatabase" localSheetId="3" hidden="1">'D.1.1-1-16 - Chrustova 16...'!$C$99:$K$303</definedName>
    <definedName name="_xlnm.Print_Area" localSheetId="3">'D.1.1-1-16 - Chrustova 16...'!$C$4:$J$39,'D.1.1-1-16 - Chrustova 16...'!$C$45:$J$81,'D.1.1-1-16 - Chrustova 16...'!$C$87:$K$303</definedName>
    <definedName name="_xlnm.Print_Titles" localSheetId="3">'D.1.1-1-16 - Chrustova 16...'!$99:$99</definedName>
    <definedName name="_xlnm._FilterDatabase" localSheetId="4" hidden="1">'D.1.1-1-8 - Chrustova 8 -...'!$C$99:$K$296</definedName>
    <definedName name="_xlnm.Print_Area" localSheetId="4">'D.1.1-1-8 - Chrustova 8 -...'!$C$4:$J$39,'D.1.1-1-8 - Chrustova 8 -...'!$C$45:$J$81,'D.1.1-1-8 - Chrustova 8 -...'!$C$87:$K$296</definedName>
    <definedName name="_xlnm.Print_Titles" localSheetId="4">'D.1.1-1-8 - Chrustova 8 -...'!$99:$99</definedName>
    <definedName name="_xlnm._FilterDatabase" localSheetId="5" hidden="1">'D.1.1-1-10 - Chrustova 10...'!$C$100:$K$286</definedName>
    <definedName name="_xlnm.Print_Area" localSheetId="5">'D.1.1-1-10 - Chrustova 10...'!$C$4:$J$39,'D.1.1-1-10 - Chrustova 10...'!$C$45:$J$82,'D.1.1-1-10 - Chrustova 10...'!$C$88:$K$286</definedName>
    <definedName name="_xlnm.Print_Titles" localSheetId="5">'D.1.1-1-10 - Chrustova 10...'!$100:$100</definedName>
    <definedName name="_xlnm._FilterDatabase" localSheetId="6" hidden="1">'D.1.1-1-14 - Chrustova 14...'!$C$99:$K$301</definedName>
    <definedName name="_xlnm.Print_Area" localSheetId="6">'D.1.1-1-14 - Chrustova 14...'!$C$4:$J$39,'D.1.1-1-14 - Chrustova 14...'!$C$45:$J$81,'D.1.1-1-14 - Chrustova 14...'!$C$87:$K$301</definedName>
    <definedName name="_xlnm.Print_Titles" localSheetId="6">'D.1.1-1-14 - Chrustova 14...'!$99:$99</definedName>
    <definedName name="_xlnm._FilterDatabase" localSheetId="7" hidden="1">'D.1.1-1-18 - Chrustova 18...'!$C$100:$K$301</definedName>
    <definedName name="_xlnm.Print_Area" localSheetId="7">'D.1.1-1-18 - Chrustova 18...'!$C$4:$J$39,'D.1.1-1-18 - Chrustova 18...'!$C$45:$J$82,'D.1.1-1-18 - Chrustova 18...'!$C$88:$K$301</definedName>
    <definedName name="_xlnm.Print_Titles" localSheetId="7">'D.1.1-1-18 - Chrustova 18...'!$100:$100</definedName>
    <definedName name="_xlnm._FilterDatabase" localSheetId="8" hidden="1">'D.1.1-1-20 - Chrustova 20...'!$C$98:$K$291</definedName>
    <definedName name="_xlnm.Print_Area" localSheetId="8">'D.1.1-1-20 - Chrustova 20...'!$C$4:$J$39,'D.1.1-1-20 - Chrustova 20...'!$C$45:$J$80,'D.1.1-1-20 - Chrustova 20...'!$C$86:$K$291</definedName>
    <definedName name="_xlnm.Print_Titles" localSheetId="8">'D.1.1-1-20 - Chrustova 20...'!$98:$98</definedName>
    <definedName name="_xlnm._FilterDatabase" localSheetId="9" hidden="1">'D.1.1-1-22 - Chrustova 22...'!$C$98:$K$291</definedName>
    <definedName name="_xlnm.Print_Area" localSheetId="9">'D.1.1-1-22 - Chrustova 22...'!$C$4:$J$39,'D.1.1-1-22 - Chrustova 22...'!$C$45:$J$80,'D.1.1-1-22 - Chrustova 22...'!$C$86:$K$291</definedName>
    <definedName name="_xlnm.Print_Titles" localSheetId="9">'D.1.1-1-22 - Chrustova 22...'!$98:$98</definedName>
    <definedName name="_xlnm.Print_Area" localSheetId="10">'Pokyny pro vyplnění'!$B$2:$K$71,'Pokyny pro vyplnění'!$B$74:$K$118,'Pokyny pro vyplnění'!$B$121:$K$190,'Pokyny pro vyplnění'!$B$198:$K$218</definedName>
  </definedNames>
  <calcPr/>
</workbook>
</file>

<file path=xl/calcChain.xml><?xml version="1.0" encoding="utf-8"?>
<calcChain xmlns="http://schemas.openxmlformats.org/spreadsheetml/2006/main">
  <c i="10" l="1" r="J37"/>
  <c r="J36"/>
  <c i="1" r="AY63"/>
  <c i="10" r="J35"/>
  <c i="1" r="AX63"/>
  <c i="10"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5"/>
  <c r="BH265"/>
  <c r="BG265"/>
  <c r="BE265"/>
  <c r="T265"/>
  <c r="R265"/>
  <c r="P265"/>
  <c r="BI264"/>
  <c r="BH264"/>
  <c r="BG264"/>
  <c r="BE264"/>
  <c r="T264"/>
  <c r="R264"/>
  <c r="P264"/>
  <c r="BI260"/>
  <c r="BH260"/>
  <c r="BG260"/>
  <c r="BE260"/>
  <c r="T260"/>
  <c r="R260"/>
  <c r="P260"/>
  <c r="BI259"/>
  <c r="BH259"/>
  <c r="BG259"/>
  <c r="BE259"/>
  <c r="T259"/>
  <c r="R259"/>
  <c r="P259"/>
  <c r="BI257"/>
  <c r="BH257"/>
  <c r="BG257"/>
  <c r="BE257"/>
  <c r="T257"/>
  <c r="T256"/>
  <c r="R257"/>
  <c r="R256"/>
  <c r="P257"/>
  <c r="P256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3"/>
  <c r="BH223"/>
  <c r="BG223"/>
  <c r="BE223"/>
  <c r="T223"/>
  <c r="R223"/>
  <c r="P223"/>
  <c r="BI220"/>
  <c r="BH220"/>
  <c r="BG220"/>
  <c r="BE220"/>
  <c r="T220"/>
  <c r="T219"/>
  <c r="R220"/>
  <c r="R219"/>
  <c r="P220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6"/>
  <c r="BH196"/>
  <c r="BG196"/>
  <c r="BE196"/>
  <c r="T196"/>
  <c r="T195"/>
  <c r="R196"/>
  <c r="R195"/>
  <c r="P196"/>
  <c r="P195"/>
  <c r="BI194"/>
  <c r="BH194"/>
  <c r="BG194"/>
  <c r="BE194"/>
  <c r="T194"/>
  <c r="T193"/>
  <c r="R194"/>
  <c r="R193"/>
  <c r="P194"/>
  <c r="P193"/>
  <c r="BI192"/>
  <c r="BH192"/>
  <c r="BG192"/>
  <c r="BE192"/>
  <c r="T192"/>
  <c r="R192"/>
  <c r="P192"/>
  <c r="BI191"/>
  <c r="BH191"/>
  <c r="BG191"/>
  <c r="BE191"/>
  <c r="T191"/>
  <c r="R191"/>
  <c r="P191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2"/>
  <c r="BH182"/>
  <c r="BG182"/>
  <c r="BE182"/>
  <c r="T182"/>
  <c r="R182"/>
  <c r="P182"/>
  <c r="BI176"/>
  <c r="BH176"/>
  <c r="BG176"/>
  <c r="BE176"/>
  <c r="T176"/>
  <c r="R176"/>
  <c r="P176"/>
  <c r="BI175"/>
  <c r="BH175"/>
  <c r="BG175"/>
  <c r="BE175"/>
  <c r="T175"/>
  <c r="R175"/>
  <c r="P175"/>
  <c r="BI172"/>
  <c r="BH172"/>
  <c r="BG172"/>
  <c r="BE172"/>
  <c r="T172"/>
  <c r="R172"/>
  <c r="P172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5"/>
  <c r="BH155"/>
  <c r="BG155"/>
  <c r="BE155"/>
  <c r="T155"/>
  <c r="R155"/>
  <c r="P155"/>
  <c r="BI154"/>
  <c r="BH154"/>
  <c r="BG154"/>
  <c r="BE154"/>
  <c r="T154"/>
  <c r="R154"/>
  <c r="P154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4"/>
  <c r="BH144"/>
  <c r="BG144"/>
  <c r="BE144"/>
  <c r="T144"/>
  <c r="R144"/>
  <c r="P144"/>
  <c r="BI142"/>
  <c r="BH142"/>
  <c r="BG142"/>
  <c r="BE142"/>
  <c r="T142"/>
  <c r="R142"/>
  <c r="P142"/>
  <c r="BI133"/>
  <c r="BH133"/>
  <c r="BG133"/>
  <c r="BE133"/>
  <c r="T133"/>
  <c r="R133"/>
  <c r="P133"/>
  <c r="BI131"/>
  <c r="BH131"/>
  <c r="BG131"/>
  <c r="BE131"/>
  <c r="T131"/>
  <c r="R131"/>
  <c r="P131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1"/>
  <c r="BH121"/>
  <c r="BG121"/>
  <c r="BE121"/>
  <c r="T121"/>
  <c r="R121"/>
  <c r="P121"/>
  <c r="BI119"/>
  <c r="BH119"/>
  <c r="BG119"/>
  <c r="BE119"/>
  <c r="T119"/>
  <c r="R119"/>
  <c r="P119"/>
  <c r="BI116"/>
  <c r="BH116"/>
  <c r="BG116"/>
  <c r="BE116"/>
  <c r="T116"/>
  <c r="R116"/>
  <c r="P116"/>
  <c r="BI114"/>
  <c r="BH114"/>
  <c r="BG114"/>
  <c r="BE114"/>
  <c r="T114"/>
  <c r="T113"/>
  <c r="R114"/>
  <c r="R113"/>
  <c r="P114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5"/>
  <c r="BH105"/>
  <c r="BG105"/>
  <c r="BE105"/>
  <c r="T105"/>
  <c r="R105"/>
  <c r="P105"/>
  <c r="BI102"/>
  <c r="BH102"/>
  <c r="BG102"/>
  <c r="BE102"/>
  <c r="T102"/>
  <c r="R102"/>
  <c r="P102"/>
  <c r="J96"/>
  <c r="J95"/>
  <c r="F93"/>
  <c r="E91"/>
  <c r="J55"/>
  <c r="J54"/>
  <c r="F52"/>
  <c r="E50"/>
  <c r="J18"/>
  <c r="E18"/>
  <c r="F96"/>
  <c r="J17"/>
  <c r="J15"/>
  <c r="E15"/>
  <c r="F54"/>
  <c r="J14"/>
  <c r="J12"/>
  <c r="J93"/>
  <c r="E7"/>
  <c r="E48"/>
  <c i="9" r="J37"/>
  <c r="J36"/>
  <c i="1" r="AY62"/>
  <c i="9" r="J35"/>
  <c i="1" r="AX62"/>
  <c i="9"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T255"/>
  <c r="R256"/>
  <c r="R255"/>
  <c r="P256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49"/>
  <c r="BH249"/>
  <c r="BG249"/>
  <c r="BE249"/>
  <c r="T249"/>
  <c r="R249"/>
  <c r="P249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3"/>
  <c r="BH223"/>
  <c r="BG223"/>
  <c r="BE223"/>
  <c r="T223"/>
  <c r="R223"/>
  <c r="P223"/>
  <c r="BI220"/>
  <c r="BH220"/>
  <c r="BG220"/>
  <c r="BE220"/>
  <c r="T220"/>
  <c r="T219"/>
  <c r="R220"/>
  <c r="R219"/>
  <c r="P220"/>
  <c r="P219"/>
  <c r="BI218"/>
  <c r="BH218"/>
  <c r="BG218"/>
  <c r="BE218"/>
  <c r="T218"/>
  <c r="R218"/>
  <c r="P218"/>
  <c r="BI217"/>
  <c r="BH217"/>
  <c r="BG217"/>
  <c r="BE217"/>
  <c r="T217"/>
  <c r="R217"/>
  <c r="P217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08"/>
  <c r="BH208"/>
  <c r="BG208"/>
  <c r="BE208"/>
  <c r="T208"/>
  <c r="R208"/>
  <c r="P208"/>
  <c r="BI202"/>
  <c r="BH202"/>
  <c r="BG202"/>
  <c r="BE202"/>
  <c r="T202"/>
  <c r="R202"/>
  <c r="P202"/>
  <c r="BI201"/>
  <c r="BH201"/>
  <c r="BG201"/>
  <c r="BE201"/>
  <c r="T201"/>
  <c r="R201"/>
  <c r="P201"/>
  <c r="BI198"/>
  <c r="BH198"/>
  <c r="BG198"/>
  <c r="BE198"/>
  <c r="T198"/>
  <c r="R198"/>
  <c r="P198"/>
  <c r="BI195"/>
  <c r="BH195"/>
  <c r="BG195"/>
  <c r="BE195"/>
  <c r="T195"/>
  <c r="R195"/>
  <c r="P195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1"/>
  <c r="BH181"/>
  <c r="BG181"/>
  <c r="BE181"/>
  <c r="T181"/>
  <c r="R181"/>
  <c r="P181"/>
  <c r="BI180"/>
  <c r="BH180"/>
  <c r="BG180"/>
  <c r="BE180"/>
  <c r="T180"/>
  <c r="R180"/>
  <c r="P180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0"/>
  <c r="BH170"/>
  <c r="BG170"/>
  <c r="BE170"/>
  <c r="T170"/>
  <c r="R170"/>
  <c r="P170"/>
  <c r="BI168"/>
  <c r="BH168"/>
  <c r="BG168"/>
  <c r="BE168"/>
  <c r="T168"/>
  <c r="R168"/>
  <c r="P168"/>
  <c r="BI159"/>
  <c r="BH159"/>
  <c r="BG159"/>
  <c r="BE159"/>
  <c r="T159"/>
  <c r="R159"/>
  <c r="P159"/>
  <c r="BI157"/>
  <c r="BH157"/>
  <c r="BG157"/>
  <c r="BE157"/>
  <c r="T157"/>
  <c r="R157"/>
  <c r="P157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2"/>
  <c r="BH142"/>
  <c r="BG142"/>
  <c r="BE142"/>
  <c r="T142"/>
  <c r="R142"/>
  <c r="P142"/>
  <c r="BI140"/>
  <c r="BH140"/>
  <c r="BG140"/>
  <c r="BE140"/>
  <c r="T140"/>
  <c r="T139"/>
  <c r="R140"/>
  <c r="R139"/>
  <c r="P140"/>
  <c r="P139"/>
  <c r="BI138"/>
  <c r="BH138"/>
  <c r="BG138"/>
  <c r="BE138"/>
  <c r="T138"/>
  <c r="T137"/>
  <c r="R138"/>
  <c r="R137"/>
  <c r="P138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0"/>
  <c r="BH120"/>
  <c r="BG120"/>
  <c r="BE120"/>
  <c r="T120"/>
  <c r="R120"/>
  <c r="P120"/>
  <c r="BI119"/>
  <c r="BH119"/>
  <c r="BG119"/>
  <c r="BE119"/>
  <c r="T119"/>
  <c r="R119"/>
  <c r="P119"/>
  <c r="BI118"/>
  <c r="BH118"/>
  <c r="BG118"/>
  <c r="BE118"/>
  <c r="T118"/>
  <c r="R118"/>
  <c r="P118"/>
  <c r="BI117"/>
  <c r="BH117"/>
  <c r="BG117"/>
  <c r="BE117"/>
  <c r="T117"/>
  <c r="R117"/>
  <c r="P117"/>
  <c r="BI114"/>
  <c r="BH114"/>
  <c r="BG114"/>
  <c r="BE114"/>
  <c r="T114"/>
  <c r="R114"/>
  <c r="P114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8"/>
  <c r="BH108"/>
  <c r="BG108"/>
  <c r="BE108"/>
  <c r="T108"/>
  <c r="R108"/>
  <c r="P108"/>
  <c r="BI105"/>
  <c r="BH105"/>
  <c r="BG105"/>
  <c r="BE105"/>
  <c r="T105"/>
  <c r="R105"/>
  <c r="P105"/>
  <c r="BI102"/>
  <c r="BH102"/>
  <c r="BG102"/>
  <c r="BE102"/>
  <c r="T102"/>
  <c r="R102"/>
  <c r="P102"/>
  <c r="J96"/>
  <c r="J95"/>
  <c r="F93"/>
  <c r="E91"/>
  <c r="J55"/>
  <c r="J54"/>
  <c r="F52"/>
  <c r="E50"/>
  <c r="J18"/>
  <c r="E18"/>
  <c r="F96"/>
  <c r="J17"/>
  <c r="J15"/>
  <c r="E15"/>
  <c r="F95"/>
  <c r="J14"/>
  <c r="J12"/>
  <c r="J93"/>
  <c r="E7"/>
  <c r="E89"/>
  <c i="8" r="J37"/>
  <c r="J36"/>
  <c i="1" r="AY61"/>
  <c i="8" r="J35"/>
  <c i="1" r="AX61"/>
  <c i="8"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4"/>
  <c r="BH294"/>
  <c r="BG294"/>
  <c r="BE294"/>
  <c r="T294"/>
  <c r="R294"/>
  <c r="P294"/>
  <c r="BI293"/>
  <c r="BH293"/>
  <c r="BG293"/>
  <c r="BE293"/>
  <c r="T293"/>
  <c r="R293"/>
  <c r="P293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3"/>
  <c r="BH273"/>
  <c r="BG273"/>
  <c r="BE273"/>
  <c r="T273"/>
  <c r="R273"/>
  <c r="P273"/>
  <c r="BI272"/>
  <c r="BH272"/>
  <c r="BG272"/>
  <c r="BE272"/>
  <c r="T272"/>
  <c r="R272"/>
  <c r="P272"/>
  <c r="BI268"/>
  <c r="BH268"/>
  <c r="BG268"/>
  <c r="BE268"/>
  <c r="T268"/>
  <c r="R268"/>
  <c r="P268"/>
  <c r="BI267"/>
  <c r="BH267"/>
  <c r="BG267"/>
  <c r="BE267"/>
  <c r="T267"/>
  <c r="R267"/>
  <c r="P267"/>
  <c r="BI265"/>
  <c r="BH265"/>
  <c r="BG265"/>
  <c r="BE265"/>
  <c r="T265"/>
  <c r="T264"/>
  <c r="R265"/>
  <c r="R264"/>
  <c r="P265"/>
  <c r="P264"/>
  <c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8"/>
  <c r="BH258"/>
  <c r="BG258"/>
  <c r="BE258"/>
  <c r="T258"/>
  <c r="R258"/>
  <c r="P258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R249"/>
  <c r="P249"/>
  <c r="BI248"/>
  <c r="BH248"/>
  <c r="BG248"/>
  <c r="BE248"/>
  <c r="T248"/>
  <c r="R248"/>
  <c r="P248"/>
  <c r="BI245"/>
  <c r="BH245"/>
  <c r="BG245"/>
  <c r="BE245"/>
  <c r="T245"/>
  <c r="R245"/>
  <c r="P245"/>
  <c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2"/>
  <c r="BH232"/>
  <c r="BG232"/>
  <c r="BE232"/>
  <c r="T232"/>
  <c r="R232"/>
  <c r="P232"/>
  <c r="BI229"/>
  <c r="BH229"/>
  <c r="BG229"/>
  <c r="BE229"/>
  <c r="T229"/>
  <c r="T228"/>
  <c r="R229"/>
  <c r="R228"/>
  <c r="P229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5"/>
  <c r="BH205"/>
  <c r="BG205"/>
  <c r="BE205"/>
  <c r="T205"/>
  <c r="T204"/>
  <c r="R205"/>
  <c r="R204"/>
  <c r="P205"/>
  <c r="P204"/>
  <c r="BI203"/>
  <c r="BH203"/>
  <c r="BG203"/>
  <c r="BE203"/>
  <c r="T203"/>
  <c r="T202"/>
  <c r="R203"/>
  <c r="R202"/>
  <c r="P203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R197"/>
  <c r="P197"/>
  <c r="BI196"/>
  <c r="BH196"/>
  <c r="BG196"/>
  <c r="BE196"/>
  <c r="T196"/>
  <c r="R196"/>
  <c r="P196"/>
  <c r="BI194"/>
  <c r="BH194"/>
  <c r="BG194"/>
  <c r="BE194"/>
  <c r="T194"/>
  <c r="R194"/>
  <c r="P194"/>
  <c r="BI191"/>
  <c r="BH191"/>
  <c r="BG191"/>
  <c r="BE191"/>
  <c r="T191"/>
  <c r="R191"/>
  <c r="P191"/>
  <c r="BI185"/>
  <c r="BH185"/>
  <c r="BG185"/>
  <c r="BE185"/>
  <c r="T185"/>
  <c r="R185"/>
  <c r="P185"/>
  <c r="BI184"/>
  <c r="BH184"/>
  <c r="BG184"/>
  <c r="BE184"/>
  <c r="T184"/>
  <c r="R184"/>
  <c r="P184"/>
  <c r="BI181"/>
  <c r="BH181"/>
  <c r="BG181"/>
  <c r="BE181"/>
  <c r="T181"/>
  <c r="R181"/>
  <c r="P181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59"/>
  <c r="BH159"/>
  <c r="BG159"/>
  <c r="BE159"/>
  <c r="T159"/>
  <c r="R159"/>
  <c r="P159"/>
  <c r="BI158"/>
  <c r="BH158"/>
  <c r="BG158"/>
  <c r="BE158"/>
  <c r="T158"/>
  <c r="R158"/>
  <c r="P158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48"/>
  <c r="BH148"/>
  <c r="BG148"/>
  <c r="BE148"/>
  <c r="T148"/>
  <c r="R148"/>
  <c r="P148"/>
  <c r="BI146"/>
  <c r="BH146"/>
  <c r="BG146"/>
  <c r="BE146"/>
  <c r="T146"/>
  <c r="R146"/>
  <c r="P146"/>
  <c r="BI137"/>
  <c r="BH137"/>
  <c r="BG137"/>
  <c r="BE137"/>
  <c r="T137"/>
  <c r="R137"/>
  <c r="P137"/>
  <c r="BI135"/>
  <c r="BH135"/>
  <c r="BG135"/>
  <c r="BE135"/>
  <c r="T135"/>
  <c r="R135"/>
  <c r="P135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BI123"/>
  <c r="BH123"/>
  <c r="BG123"/>
  <c r="BE123"/>
  <c r="T123"/>
  <c r="R123"/>
  <c r="P123"/>
  <c r="BI120"/>
  <c r="BH120"/>
  <c r="BG120"/>
  <c r="BE120"/>
  <c r="T120"/>
  <c r="R120"/>
  <c r="P120"/>
  <c r="BI118"/>
  <c r="BH118"/>
  <c r="BG118"/>
  <c r="BE118"/>
  <c r="T118"/>
  <c r="T117"/>
  <c r="R118"/>
  <c r="R117"/>
  <c r="P118"/>
  <c r="P117"/>
  <c r="BI116"/>
  <c r="BH116"/>
  <c r="BG116"/>
  <c r="BE116"/>
  <c r="T116"/>
  <c r="T115"/>
  <c r="R116"/>
  <c r="R115"/>
  <c r="P116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7"/>
  <c r="BH107"/>
  <c r="BG107"/>
  <c r="BE107"/>
  <c r="T107"/>
  <c r="R107"/>
  <c r="P107"/>
  <c r="BI104"/>
  <c r="BH104"/>
  <c r="BG104"/>
  <c r="BE104"/>
  <c r="T104"/>
  <c r="R104"/>
  <c r="P104"/>
  <c r="J98"/>
  <c r="J97"/>
  <c r="F95"/>
  <c r="E93"/>
  <c r="J55"/>
  <c r="J54"/>
  <c r="F52"/>
  <c r="E50"/>
  <c r="J18"/>
  <c r="E18"/>
  <c r="F55"/>
  <c r="J17"/>
  <c r="J15"/>
  <c r="E15"/>
  <c r="F54"/>
  <c r="J14"/>
  <c r="J12"/>
  <c r="J95"/>
  <c r="E7"/>
  <c r="E48"/>
  <c i="7" r="J37"/>
  <c r="J36"/>
  <c i="1" r="AY60"/>
  <c i="7" r="J35"/>
  <c i="1" r="AX60"/>
  <c i="7"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6"/>
  <c r="BH296"/>
  <c r="BG296"/>
  <c r="BE296"/>
  <c r="T296"/>
  <c r="R296"/>
  <c r="P296"/>
  <c r="BI294"/>
  <c r="BH294"/>
  <c r="BG294"/>
  <c r="BE294"/>
  <c r="T294"/>
  <c r="R294"/>
  <c r="P294"/>
  <c r="BI293"/>
  <c r="BH293"/>
  <c r="BG293"/>
  <c r="BE293"/>
  <c r="T293"/>
  <c r="R293"/>
  <c r="P293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67"/>
  <c r="BH267"/>
  <c r="BG267"/>
  <c r="BE267"/>
  <c r="T267"/>
  <c r="R267"/>
  <c r="P267"/>
  <c r="BI264"/>
  <c r="BH264"/>
  <c r="BG264"/>
  <c r="BE264"/>
  <c r="T264"/>
  <c r="R264"/>
  <c r="P264"/>
  <c r="BI261"/>
  <c r="BH261"/>
  <c r="BG261"/>
  <c r="BE261"/>
  <c r="T261"/>
  <c r="R261"/>
  <c r="P261"/>
  <c r="BI259"/>
  <c r="BH259"/>
  <c r="BG259"/>
  <c r="BE259"/>
  <c r="T259"/>
  <c r="T258"/>
  <c r="R259"/>
  <c r="R258"/>
  <c r="P259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2"/>
  <c r="BH252"/>
  <c r="BG252"/>
  <c r="BE252"/>
  <c r="T252"/>
  <c r="R252"/>
  <c r="P252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6"/>
  <c r="BH226"/>
  <c r="BG226"/>
  <c r="BE226"/>
  <c r="T226"/>
  <c r="R226"/>
  <c r="P226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1"/>
  <c r="BH201"/>
  <c r="BG201"/>
  <c r="BE201"/>
  <c r="T201"/>
  <c r="R201"/>
  <c r="P201"/>
  <c r="BI199"/>
  <c r="BH199"/>
  <c r="BG199"/>
  <c r="BE199"/>
  <c r="T199"/>
  <c r="T198"/>
  <c r="R199"/>
  <c r="R198"/>
  <c r="P199"/>
  <c r="P198"/>
  <c r="BI197"/>
  <c r="BH197"/>
  <c r="BG197"/>
  <c r="BE197"/>
  <c r="T197"/>
  <c r="R197"/>
  <c r="P197"/>
  <c r="BI196"/>
  <c r="BH196"/>
  <c r="BG196"/>
  <c r="BE196"/>
  <c r="T196"/>
  <c r="R196"/>
  <c r="P196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7"/>
  <c r="BH187"/>
  <c r="BG187"/>
  <c r="BE187"/>
  <c r="T187"/>
  <c r="R187"/>
  <c r="P187"/>
  <c r="BI181"/>
  <c r="BH181"/>
  <c r="BG181"/>
  <c r="BE181"/>
  <c r="T181"/>
  <c r="R181"/>
  <c r="P181"/>
  <c r="BI180"/>
  <c r="BH180"/>
  <c r="BG180"/>
  <c r="BE180"/>
  <c r="T180"/>
  <c r="R180"/>
  <c r="P180"/>
  <c r="BI177"/>
  <c r="BH177"/>
  <c r="BG177"/>
  <c r="BE177"/>
  <c r="T177"/>
  <c r="R177"/>
  <c r="P177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R160"/>
  <c r="P160"/>
  <c r="BI159"/>
  <c r="BH159"/>
  <c r="BG159"/>
  <c r="BE159"/>
  <c r="T159"/>
  <c r="R159"/>
  <c r="P159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7"/>
  <c r="BH147"/>
  <c r="BG147"/>
  <c r="BE147"/>
  <c r="T147"/>
  <c r="R147"/>
  <c r="P147"/>
  <c r="BI138"/>
  <c r="BH138"/>
  <c r="BG138"/>
  <c r="BE138"/>
  <c r="T138"/>
  <c r="R138"/>
  <c r="P138"/>
  <c r="BI136"/>
  <c r="BH136"/>
  <c r="BG136"/>
  <c r="BE136"/>
  <c r="T136"/>
  <c r="R136"/>
  <c r="P136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1"/>
  <c r="BH121"/>
  <c r="BG121"/>
  <c r="BE121"/>
  <c r="T121"/>
  <c r="R121"/>
  <c r="P121"/>
  <c r="BI119"/>
  <c r="BH119"/>
  <c r="BG119"/>
  <c r="BE119"/>
  <c r="T119"/>
  <c r="T118"/>
  <c r="R119"/>
  <c r="R118"/>
  <c r="P119"/>
  <c r="P118"/>
  <c r="BI117"/>
  <c r="BH117"/>
  <c r="BG117"/>
  <c r="BE117"/>
  <c r="T117"/>
  <c r="T116"/>
  <c r="R117"/>
  <c r="R116"/>
  <c r="P117"/>
  <c r="P116"/>
  <c r="BI115"/>
  <c r="BH115"/>
  <c r="BG115"/>
  <c r="BE115"/>
  <c r="T115"/>
  <c r="T114"/>
  <c r="R115"/>
  <c r="R114"/>
  <c r="P115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6"/>
  <c r="BH106"/>
  <c r="BG106"/>
  <c r="BE106"/>
  <c r="T106"/>
  <c r="R106"/>
  <c r="P106"/>
  <c r="BI103"/>
  <c r="BH103"/>
  <c r="BG103"/>
  <c r="BE103"/>
  <c r="T103"/>
  <c r="R103"/>
  <c r="P103"/>
  <c r="J97"/>
  <c r="J96"/>
  <c r="F94"/>
  <c r="E92"/>
  <c r="J55"/>
  <c r="J54"/>
  <c r="F52"/>
  <c r="E50"/>
  <c r="J18"/>
  <c r="E18"/>
  <c r="F97"/>
  <c r="J17"/>
  <c r="J15"/>
  <c r="E15"/>
  <c r="F54"/>
  <c r="J14"/>
  <c r="J12"/>
  <c r="J94"/>
  <c r="E7"/>
  <c r="E90"/>
  <c i="6" r="J37"/>
  <c r="J36"/>
  <c i="1" r="AY59"/>
  <c i="6" r="J35"/>
  <c i="1" r="AX59"/>
  <c i="6"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79"/>
  <c r="BH279"/>
  <c r="BG279"/>
  <c r="BE279"/>
  <c r="T279"/>
  <c r="R279"/>
  <c r="P279"/>
  <c r="BI278"/>
  <c r="BH278"/>
  <c r="BG278"/>
  <c r="BE278"/>
  <c r="T278"/>
  <c r="R278"/>
  <c r="P278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60"/>
  <c r="BH260"/>
  <c r="BG260"/>
  <c r="BE260"/>
  <c r="T260"/>
  <c r="R260"/>
  <c r="P260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T253"/>
  <c r="R254"/>
  <c r="R253"/>
  <c r="P254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6"/>
  <c r="BH196"/>
  <c r="BG196"/>
  <c r="BE196"/>
  <c r="T196"/>
  <c r="R196"/>
  <c r="P196"/>
  <c r="BI194"/>
  <c r="BH194"/>
  <c r="BG194"/>
  <c r="BE194"/>
  <c r="T194"/>
  <c r="T193"/>
  <c r="R194"/>
  <c r="R193"/>
  <c r="P194"/>
  <c r="P193"/>
  <c r="BI192"/>
  <c r="BH192"/>
  <c r="BG192"/>
  <c r="BE192"/>
  <c r="T192"/>
  <c r="R192"/>
  <c r="P192"/>
  <c r="BI191"/>
  <c r="BH191"/>
  <c r="BG191"/>
  <c r="BE191"/>
  <c r="T191"/>
  <c r="R191"/>
  <c r="P191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2"/>
  <c r="BH182"/>
  <c r="BG182"/>
  <c r="BE182"/>
  <c r="T182"/>
  <c r="R182"/>
  <c r="P182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R152"/>
  <c r="P152"/>
  <c r="BI151"/>
  <c r="BH151"/>
  <c r="BG151"/>
  <c r="BE151"/>
  <c r="T151"/>
  <c r="R151"/>
  <c r="P151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BI122"/>
  <c r="BH122"/>
  <c r="BG122"/>
  <c r="BE122"/>
  <c r="T122"/>
  <c r="R122"/>
  <c r="P122"/>
  <c r="BI120"/>
  <c r="BH120"/>
  <c r="BG120"/>
  <c r="BE120"/>
  <c r="T120"/>
  <c r="T119"/>
  <c r="R120"/>
  <c r="R119"/>
  <c r="P120"/>
  <c r="P119"/>
  <c r="BI118"/>
  <c r="BH118"/>
  <c r="BG118"/>
  <c r="BE118"/>
  <c r="T118"/>
  <c r="T117"/>
  <c r="R118"/>
  <c r="R117"/>
  <c r="P118"/>
  <c r="P117"/>
  <c r="BI116"/>
  <c r="BH116"/>
  <c r="BG116"/>
  <c r="BE116"/>
  <c r="T116"/>
  <c r="T115"/>
  <c r="R116"/>
  <c r="R115"/>
  <c r="P116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7"/>
  <c r="BH107"/>
  <c r="BG107"/>
  <c r="BE107"/>
  <c r="T107"/>
  <c r="R107"/>
  <c r="P107"/>
  <c r="BI104"/>
  <c r="BH104"/>
  <c r="BG104"/>
  <c r="BE104"/>
  <c r="T104"/>
  <c r="R104"/>
  <c r="P104"/>
  <c r="J98"/>
  <c r="J97"/>
  <c r="F95"/>
  <c r="E93"/>
  <c r="J55"/>
  <c r="J54"/>
  <c r="F52"/>
  <c r="E50"/>
  <c r="J18"/>
  <c r="E18"/>
  <c r="F55"/>
  <c r="J17"/>
  <c r="J15"/>
  <c r="E15"/>
  <c r="F97"/>
  <c r="J14"/>
  <c r="J12"/>
  <c r="J52"/>
  <c r="E7"/>
  <c r="E91"/>
  <c i="5" r="J37"/>
  <c r="J36"/>
  <c i="1" r="AY58"/>
  <c i="5" r="J35"/>
  <c i="1" r="AX58"/>
  <c i="5"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1"/>
  <c r="BH291"/>
  <c r="BG291"/>
  <c r="BE291"/>
  <c r="T291"/>
  <c r="R291"/>
  <c r="P291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67"/>
  <c r="BH267"/>
  <c r="BG267"/>
  <c r="BE267"/>
  <c r="T267"/>
  <c r="R267"/>
  <c r="P267"/>
  <c r="BI266"/>
  <c r="BH266"/>
  <c r="BG266"/>
  <c r="BE266"/>
  <c r="T266"/>
  <c r="R266"/>
  <c r="P266"/>
  <c r="BI264"/>
  <c r="BH264"/>
  <c r="BG264"/>
  <c r="BE264"/>
  <c r="T264"/>
  <c r="T263"/>
  <c r="R264"/>
  <c r="R263"/>
  <c r="P264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6"/>
  <c r="BH256"/>
  <c r="BG256"/>
  <c r="BE256"/>
  <c r="T256"/>
  <c r="R256"/>
  <c r="P256"/>
  <c r="BI252"/>
  <c r="BH252"/>
  <c r="BG252"/>
  <c r="BE252"/>
  <c r="T252"/>
  <c r="R252"/>
  <c r="P252"/>
  <c r="BI250"/>
  <c r="BH250"/>
  <c r="BG250"/>
  <c r="BE250"/>
  <c r="T250"/>
  <c r="R250"/>
  <c r="P250"/>
  <c r="BI249"/>
  <c r="BH249"/>
  <c r="BG249"/>
  <c r="BE249"/>
  <c r="T249"/>
  <c r="R249"/>
  <c r="P249"/>
  <c r="BI247"/>
  <c r="BH247"/>
  <c r="BG247"/>
  <c r="BE247"/>
  <c r="T247"/>
  <c r="R247"/>
  <c r="P247"/>
  <c r="BI246"/>
  <c r="BH246"/>
  <c r="BG246"/>
  <c r="BE246"/>
  <c r="T246"/>
  <c r="R246"/>
  <c r="P246"/>
  <c r="BI243"/>
  <c r="BH243"/>
  <c r="BG243"/>
  <c r="BE243"/>
  <c r="T243"/>
  <c r="R243"/>
  <c r="P243"/>
  <c r="BI242"/>
  <c r="BH242"/>
  <c r="BG242"/>
  <c r="BE242"/>
  <c r="T242"/>
  <c r="R242"/>
  <c r="P242"/>
  <c r="BI240"/>
  <c r="BH240"/>
  <c r="BG240"/>
  <c r="BE240"/>
  <c r="T240"/>
  <c r="R240"/>
  <c r="P240"/>
  <c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2"/>
  <c r="BH232"/>
  <c r="BG232"/>
  <c r="BE232"/>
  <c r="T232"/>
  <c r="R232"/>
  <c r="P232"/>
  <c r="BI231"/>
  <c r="BH231"/>
  <c r="BG231"/>
  <c r="BE231"/>
  <c r="T231"/>
  <c r="R231"/>
  <c r="P231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18"/>
  <c r="BH218"/>
  <c r="BG218"/>
  <c r="BE218"/>
  <c r="T218"/>
  <c r="R218"/>
  <c r="P218"/>
  <c r="BI217"/>
  <c r="BH217"/>
  <c r="BG217"/>
  <c r="BE217"/>
  <c r="T217"/>
  <c r="R217"/>
  <c r="P217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6"/>
  <c r="BH206"/>
  <c r="BG206"/>
  <c r="BE206"/>
  <c r="T206"/>
  <c r="R206"/>
  <c r="P206"/>
  <c r="BI205"/>
  <c r="BH205"/>
  <c r="BG205"/>
  <c r="BE205"/>
  <c r="T205"/>
  <c r="R205"/>
  <c r="P205"/>
  <c r="BI201"/>
  <c r="BH201"/>
  <c r="BG201"/>
  <c r="BE201"/>
  <c r="T201"/>
  <c r="R201"/>
  <c r="P201"/>
  <c r="BI198"/>
  <c r="BH198"/>
  <c r="BG198"/>
  <c r="BE198"/>
  <c r="T198"/>
  <c r="R198"/>
  <c r="P198"/>
  <c r="BI195"/>
  <c r="BH195"/>
  <c r="BG195"/>
  <c r="BE195"/>
  <c r="T195"/>
  <c r="R195"/>
  <c r="P195"/>
  <c r="BI193"/>
  <c r="BH193"/>
  <c r="BG193"/>
  <c r="BE193"/>
  <c r="T193"/>
  <c r="T192"/>
  <c r="R193"/>
  <c r="R192"/>
  <c r="P193"/>
  <c r="P192"/>
  <c r="BI191"/>
  <c r="BH191"/>
  <c r="BG191"/>
  <c r="BE191"/>
  <c r="T191"/>
  <c r="R191"/>
  <c r="P191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1"/>
  <c r="BH181"/>
  <c r="BG181"/>
  <c r="BE181"/>
  <c r="T181"/>
  <c r="R181"/>
  <c r="P181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R172"/>
  <c r="P172"/>
  <c r="BI169"/>
  <c r="BH169"/>
  <c r="BG169"/>
  <c r="BE169"/>
  <c r="T169"/>
  <c r="R169"/>
  <c r="P169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6"/>
  <c r="BH146"/>
  <c r="BG146"/>
  <c r="BE146"/>
  <c r="T146"/>
  <c r="R146"/>
  <c r="P146"/>
  <c r="BI144"/>
  <c r="BH144"/>
  <c r="BG144"/>
  <c r="BE144"/>
  <c r="T144"/>
  <c r="R144"/>
  <c r="P144"/>
  <c r="BI137"/>
  <c r="BH137"/>
  <c r="BG137"/>
  <c r="BE137"/>
  <c r="T137"/>
  <c r="R137"/>
  <c r="P137"/>
  <c r="BI135"/>
  <c r="BH135"/>
  <c r="BG135"/>
  <c r="BE135"/>
  <c r="T135"/>
  <c r="R135"/>
  <c r="P135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1"/>
  <c r="BH121"/>
  <c r="BG121"/>
  <c r="BE121"/>
  <c r="T121"/>
  <c r="R121"/>
  <c r="P121"/>
  <c r="BI119"/>
  <c r="BH119"/>
  <c r="BG119"/>
  <c r="BE119"/>
  <c r="T119"/>
  <c r="T118"/>
  <c r="R119"/>
  <c r="R118"/>
  <c r="P119"/>
  <c r="P118"/>
  <c r="BI117"/>
  <c r="BH117"/>
  <c r="BG117"/>
  <c r="BE117"/>
  <c r="T117"/>
  <c r="T116"/>
  <c r="R117"/>
  <c r="R116"/>
  <c r="P117"/>
  <c r="P116"/>
  <c r="BI115"/>
  <c r="BH115"/>
  <c r="BG115"/>
  <c r="BE115"/>
  <c r="T115"/>
  <c r="T114"/>
  <c r="R115"/>
  <c r="R114"/>
  <c r="P115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6"/>
  <c r="BH106"/>
  <c r="BG106"/>
  <c r="BE106"/>
  <c r="T106"/>
  <c r="R106"/>
  <c r="P106"/>
  <c r="BI103"/>
  <c r="BH103"/>
  <c r="BG103"/>
  <c r="BE103"/>
  <c r="T103"/>
  <c r="R103"/>
  <c r="P103"/>
  <c r="J97"/>
  <c r="J96"/>
  <c r="F94"/>
  <c r="E92"/>
  <c r="J55"/>
  <c r="J54"/>
  <c r="F52"/>
  <c r="E50"/>
  <c r="J18"/>
  <c r="E18"/>
  <c r="F55"/>
  <c r="J17"/>
  <c r="J15"/>
  <c r="E15"/>
  <c r="F96"/>
  <c r="J14"/>
  <c r="J12"/>
  <c r="J52"/>
  <c r="E7"/>
  <c r="E48"/>
  <c i="4" r="J37"/>
  <c r="J36"/>
  <c i="1" r="AY57"/>
  <c i="4" r="J35"/>
  <c i="1" r="AX57"/>
  <c i="4"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8"/>
  <c r="BH298"/>
  <c r="BG298"/>
  <c r="BE298"/>
  <c r="T298"/>
  <c r="R298"/>
  <c r="P298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4"/>
  <c r="BH274"/>
  <c r="BG274"/>
  <c r="BE274"/>
  <c r="T274"/>
  <c r="R274"/>
  <c r="P274"/>
  <c r="BI273"/>
  <c r="BH273"/>
  <c r="BG273"/>
  <c r="BE273"/>
  <c r="T273"/>
  <c r="R273"/>
  <c r="P273"/>
  <c r="BI269"/>
  <c r="BH269"/>
  <c r="BG269"/>
  <c r="BE269"/>
  <c r="T269"/>
  <c r="R269"/>
  <c r="P269"/>
  <c r="BI266"/>
  <c r="BH266"/>
  <c r="BG266"/>
  <c r="BE266"/>
  <c r="T266"/>
  <c r="R266"/>
  <c r="P266"/>
  <c r="BI263"/>
  <c r="BH263"/>
  <c r="BG263"/>
  <c r="BE263"/>
  <c r="T263"/>
  <c r="R263"/>
  <c r="P263"/>
  <c r="BI261"/>
  <c r="BH261"/>
  <c r="BG261"/>
  <c r="BE261"/>
  <c r="T261"/>
  <c r="T260"/>
  <c r="R261"/>
  <c r="R260"/>
  <c r="P261"/>
  <c r="P260"/>
  <c r="BI259"/>
  <c r="BH259"/>
  <c r="BG259"/>
  <c r="BE259"/>
  <c r="T259"/>
  <c r="R259"/>
  <c r="P259"/>
  <c r="BI258"/>
  <c r="BH258"/>
  <c r="BG258"/>
  <c r="BE258"/>
  <c r="T258"/>
  <c r="R258"/>
  <c r="P258"/>
  <c r="BI256"/>
  <c r="BH256"/>
  <c r="BG256"/>
  <c r="BE256"/>
  <c r="T256"/>
  <c r="R256"/>
  <c r="P256"/>
  <c r="BI254"/>
  <c r="BH254"/>
  <c r="BG254"/>
  <c r="BE254"/>
  <c r="T254"/>
  <c r="R254"/>
  <c r="P254"/>
  <c r="BI250"/>
  <c r="BH250"/>
  <c r="BG250"/>
  <c r="BE250"/>
  <c r="T250"/>
  <c r="R250"/>
  <c r="P250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1"/>
  <c r="BH241"/>
  <c r="BG241"/>
  <c r="BE241"/>
  <c r="T241"/>
  <c r="R241"/>
  <c r="P241"/>
  <c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8"/>
  <c r="BH228"/>
  <c r="BG228"/>
  <c r="BE228"/>
  <c r="T228"/>
  <c r="R228"/>
  <c r="P228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1"/>
  <c r="BH201"/>
  <c r="BG201"/>
  <c r="BE201"/>
  <c r="T201"/>
  <c r="R201"/>
  <c r="P201"/>
  <c r="BI199"/>
  <c r="BH199"/>
  <c r="BG199"/>
  <c r="BE199"/>
  <c r="T199"/>
  <c r="T198"/>
  <c r="R199"/>
  <c r="R198"/>
  <c r="P199"/>
  <c r="P198"/>
  <c r="BI197"/>
  <c r="BH197"/>
  <c r="BG197"/>
  <c r="BE197"/>
  <c r="T197"/>
  <c r="R197"/>
  <c r="P197"/>
  <c r="BI196"/>
  <c r="BH196"/>
  <c r="BG196"/>
  <c r="BE196"/>
  <c r="T196"/>
  <c r="R196"/>
  <c r="P196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7"/>
  <c r="BH187"/>
  <c r="BG187"/>
  <c r="BE187"/>
  <c r="T187"/>
  <c r="R187"/>
  <c r="P187"/>
  <c r="BI181"/>
  <c r="BH181"/>
  <c r="BG181"/>
  <c r="BE181"/>
  <c r="T181"/>
  <c r="R181"/>
  <c r="P181"/>
  <c r="BI180"/>
  <c r="BH180"/>
  <c r="BG180"/>
  <c r="BE180"/>
  <c r="T180"/>
  <c r="R180"/>
  <c r="P180"/>
  <c r="BI177"/>
  <c r="BH177"/>
  <c r="BG177"/>
  <c r="BE177"/>
  <c r="T177"/>
  <c r="R177"/>
  <c r="P177"/>
  <c r="BI174"/>
  <c r="BH174"/>
  <c r="BG174"/>
  <c r="BE174"/>
  <c r="T174"/>
  <c r="R174"/>
  <c r="P174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0"/>
  <c r="BH160"/>
  <c r="BG160"/>
  <c r="BE160"/>
  <c r="T160"/>
  <c r="R160"/>
  <c r="P160"/>
  <c r="BI159"/>
  <c r="BH159"/>
  <c r="BG159"/>
  <c r="BE159"/>
  <c r="T159"/>
  <c r="R159"/>
  <c r="P159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7"/>
  <c r="BH147"/>
  <c r="BG147"/>
  <c r="BE147"/>
  <c r="T147"/>
  <c r="R147"/>
  <c r="P147"/>
  <c r="BI138"/>
  <c r="BH138"/>
  <c r="BG138"/>
  <c r="BE138"/>
  <c r="T138"/>
  <c r="R138"/>
  <c r="P138"/>
  <c r="BI136"/>
  <c r="BH136"/>
  <c r="BG136"/>
  <c r="BE136"/>
  <c r="T136"/>
  <c r="R136"/>
  <c r="P136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1"/>
  <c r="BH121"/>
  <c r="BG121"/>
  <c r="BE121"/>
  <c r="T121"/>
  <c r="R121"/>
  <c r="P121"/>
  <c r="BI119"/>
  <c r="BH119"/>
  <c r="BG119"/>
  <c r="BE119"/>
  <c r="T119"/>
  <c r="T118"/>
  <c r="R119"/>
  <c r="R118"/>
  <c r="P119"/>
  <c r="P118"/>
  <c r="BI117"/>
  <c r="BH117"/>
  <c r="BG117"/>
  <c r="BE117"/>
  <c r="T117"/>
  <c r="T116"/>
  <c r="R117"/>
  <c r="R116"/>
  <c r="P117"/>
  <c r="P116"/>
  <c r="BI115"/>
  <c r="BH115"/>
  <c r="BG115"/>
  <c r="BE115"/>
  <c r="T115"/>
  <c r="T114"/>
  <c r="R115"/>
  <c r="R114"/>
  <c r="P115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9"/>
  <c r="BH109"/>
  <c r="BG109"/>
  <c r="BE109"/>
  <c r="T109"/>
  <c r="R109"/>
  <c r="P109"/>
  <c r="BI106"/>
  <c r="BH106"/>
  <c r="BG106"/>
  <c r="BE106"/>
  <c r="T106"/>
  <c r="R106"/>
  <c r="P106"/>
  <c r="BI103"/>
  <c r="BH103"/>
  <c r="BG103"/>
  <c r="BE103"/>
  <c r="T103"/>
  <c r="R103"/>
  <c r="P103"/>
  <c r="J97"/>
  <c r="J96"/>
  <c r="F94"/>
  <c r="E92"/>
  <c r="J55"/>
  <c r="J54"/>
  <c r="F52"/>
  <c r="E50"/>
  <c r="J18"/>
  <c r="E18"/>
  <c r="F97"/>
  <c r="J17"/>
  <c r="J15"/>
  <c r="E15"/>
  <c r="F54"/>
  <c r="J14"/>
  <c r="J12"/>
  <c r="J52"/>
  <c r="E7"/>
  <c r="E90"/>
  <c i="3" r="J37"/>
  <c r="J36"/>
  <c i="1" r="AY56"/>
  <c i="3" r="J35"/>
  <c i="1" r="AX56"/>
  <c i="3"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1"/>
  <c r="BH281"/>
  <c r="BG281"/>
  <c r="BE281"/>
  <c r="T281"/>
  <c r="R281"/>
  <c r="P281"/>
  <c r="BI279"/>
  <c r="BH279"/>
  <c r="BG279"/>
  <c r="BE279"/>
  <c r="T279"/>
  <c r="R279"/>
  <c r="P279"/>
  <c r="BI278"/>
  <c r="BH278"/>
  <c r="BG278"/>
  <c r="BE278"/>
  <c r="T278"/>
  <c r="R278"/>
  <c r="P278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60"/>
  <c r="BH260"/>
  <c r="BG260"/>
  <c r="BE260"/>
  <c r="T260"/>
  <c r="R260"/>
  <c r="P260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T253"/>
  <c r="R254"/>
  <c r="R253"/>
  <c r="P254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7"/>
  <c r="BH237"/>
  <c r="BG237"/>
  <c r="BE237"/>
  <c r="T237"/>
  <c r="R237"/>
  <c r="P237"/>
  <c r="BI236"/>
  <c r="BH236"/>
  <c r="BG236"/>
  <c r="BE236"/>
  <c r="T236"/>
  <c r="R236"/>
  <c r="P236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6"/>
  <c r="BH196"/>
  <c r="BG196"/>
  <c r="BE196"/>
  <c r="T196"/>
  <c r="R196"/>
  <c r="P196"/>
  <c r="BI194"/>
  <c r="BH194"/>
  <c r="BG194"/>
  <c r="BE194"/>
  <c r="T194"/>
  <c r="T193"/>
  <c r="R194"/>
  <c r="R193"/>
  <c r="P194"/>
  <c r="P193"/>
  <c r="BI192"/>
  <c r="BH192"/>
  <c r="BG192"/>
  <c r="BE192"/>
  <c r="T192"/>
  <c r="R192"/>
  <c r="P192"/>
  <c r="BI191"/>
  <c r="BH191"/>
  <c r="BG191"/>
  <c r="BE191"/>
  <c r="T191"/>
  <c r="R191"/>
  <c r="P191"/>
  <c r="BI188"/>
  <c r="BH188"/>
  <c r="BG188"/>
  <c r="BE188"/>
  <c r="T188"/>
  <c r="R188"/>
  <c r="P188"/>
  <c r="BI187"/>
  <c r="BH187"/>
  <c r="BG187"/>
  <c r="BE187"/>
  <c r="T187"/>
  <c r="R187"/>
  <c r="P187"/>
  <c r="BI185"/>
  <c r="BH185"/>
  <c r="BG185"/>
  <c r="BE185"/>
  <c r="T185"/>
  <c r="R185"/>
  <c r="P185"/>
  <c r="BI182"/>
  <c r="BH182"/>
  <c r="BG182"/>
  <c r="BE182"/>
  <c r="T182"/>
  <c r="R182"/>
  <c r="P182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0"/>
  <c r="BH170"/>
  <c r="BG170"/>
  <c r="BE170"/>
  <c r="T170"/>
  <c r="R170"/>
  <c r="P170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2"/>
  <c r="BH152"/>
  <c r="BG152"/>
  <c r="BE152"/>
  <c r="T152"/>
  <c r="R152"/>
  <c r="P152"/>
  <c r="BI151"/>
  <c r="BH151"/>
  <c r="BG151"/>
  <c r="BE151"/>
  <c r="T151"/>
  <c r="R151"/>
  <c r="P151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BI122"/>
  <c r="BH122"/>
  <c r="BG122"/>
  <c r="BE122"/>
  <c r="T122"/>
  <c r="R122"/>
  <c r="P122"/>
  <c r="BI120"/>
  <c r="BH120"/>
  <c r="BG120"/>
  <c r="BE120"/>
  <c r="T120"/>
  <c r="T119"/>
  <c r="R120"/>
  <c r="R119"/>
  <c r="P120"/>
  <c r="P119"/>
  <c r="BI118"/>
  <c r="BH118"/>
  <c r="BG118"/>
  <c r="BE118"/>
  <c r="T118"/>
  <c r="T117"/>
  <c r="R118"/>
  <c r="R117"/>
  <c r="P118"/>
  <c r="P117"/>
  <c r="BI116"/>
  <c r="BH116"/>
  <c r="BG116"/>
  <c r="BE116"/>
  <c r="T116"/>
  <c r="T115"/>
  <c r="R116"/>
  <c r="R115"/>
  <c r="P116"/>
  <c r="P115"/>
  <c r="BI114"/>
  <c r="BH114"/>
  <c r="BG114"/>
  <c r="BE114"/>
  <c r="T114"/>
  <c r="R114"/>
  <c r="P114"/>
  <c r="BI113"/>
  <c r="BH113"/>
  <c r="BG113"/>
  <c r="BE113"/>
  <c r="T113"/>
  <c r="R113"/>
  <c r="P113"/>
  <c r="BI112"/>
  <c r="BH112"/>
  <c r="BG112"/>
  <c r="BE112"/>
  <c r="T112"/>
  <c r="R112"/>
  <c r="P112"/>
  <c r="BI111"/>
  <c r="BH111"/>
  <c r="BG111"/>
  <c r="BE111"/>
  <c r="T111"/>
  <c r="R111"/>
  <c r="P111"/>
  <c r="BI110"/>
  <c r="BH110"/>
  <c r="BG110"/>
  <c r="BE110"/>
  <c r="T110"/>
  <c r="R110"/>
  <c r="P110"/>
  <c r="BI107"/>
  <c r="BH107"/>
  <c r="BG107"/>
  <c r="BE107"/>
  <c r="T107"/>
  <c r="R107"/>
  <c r="P107"/>
  <c r="BI104"/>
  <c r="BH104"/>
  <c r="BG104"/>
  <c r="BE104"/>
  <c r="T104"/>
  <c r="R104"/>
  <c r="P104"/>
  <c r="J98"/>
  <c r="J97"/>
  <c r="F95"/>
  <c r="E93"/>
  <c r="J55"/>
  <c r="J54"/>
  <c r="F52"/>
  <c r="E50"/>
  <c r="J18"/>
  <c r="E18"/>
  <c r="F98"/>
  <c r="J17"/>
  <c r="J15"/>
  <c r="E15"/>
  <c r="F97"/>
  <c r="J14"/>
  <c r="J12"/>
  <c r="J95"/>
  <c r="E7"/>
  <c r="E91"/>
  <c i="2" r="J35"/>
  <c r="J34"/>
  <c i="1" r="AY55"/>
  <c i="2" r="J33"/>
  <c i="1" r="AX55"/>
  <c i="2" r="BI84"/>
  <c r="BH84"/>
  <c r="BG84"/>
  <c r="BE84"/>
  <c r="T84"/>
  <c r="R84"/>
  <c r="P84"/>
  <c r="BI83"/>
  <c r="BH83"/>
  <c r="BG83"/>
  <c r="BE83"/>
  <c r="T83"/>
  <c r="R83"/>
  <c r="P83"/>
  <c r="BI82"/>
  <c r="BH82"/>
  <c r="BG82"/>
  <c r="BE82"/>
  <c r="T82"/>
  <c r="R82"/>
  <c r="P82"/>
  <c r="BI81"/>
  <c r="BH81"/>
  <c r="BG81"/>
  <c r="BE81"/>
  <c r="T81"/>
  <c r="R81"/>
  <c r="P81"/>
  <c r="BI80"/>
  <c r="BH80"/>
  <c r="BG80"/>
  <c r="BE80"/>
  <c r="T80"/>
  <c r="R80"/>
  <c r="P80"/>
  <c r="BI79"/>
  <c r="BH79"/>
  <c r="BG79"/>
  <c r="BE79"/>
  <c r="T79"/>
  <c r="R79"/>
  <c r="P79"/>
  <c r="BI78"/>
  <c r="BH78"/>
  <c r="BG78"/>
  <c r="BE78"/>
  <c r="T78"/>
  <c r="R78"/>
  <c r="P78"/>
  <c r="J72"/>
  <c r="J71"/>
  <c r="F69"/>
  <c r="E67"/>
  <c r="J51"/>
  <c r="J50"/>
  <c r="F48"/>
  <c r="E46"/>
  <c r="J16"/>
  <c r="E16"/>
  <c r="F72"/>
  <c r="J15"/>
  <c r="J13"/>
  <c r="E13"/>
  <c r="F71"/>
  <c r="J12"/>
  <c r="J10"/>
  <c r="J48"/>
  <c i="1" r="L50"/>
  <c r="AM50"/>
  <c r="AM49"/>
  <c r="L49"/>
  <c r="AM47"/>
  <c r="L47"/>
  <c r="L45"/>
  <c r="L44"/>
  <c i="10" r="J280"/>
  <c r="J271"/>
  <c r="J257"/>
  <c r="J242"/>
  <c r="BK227"/>
  <c r="J215"/>
  <c r="J207"/>
  <c r="BK196"/>
  <c r="J162"/>
  <c r="BK126"/>
  <c r="BK111"/>
  <c i="9" r="BK289"/>
  <c r="J278"/>
  <c r="BK268"/>
  <c r="BK258"/>
  <c r="BK239"/>
  <c r="J230"/>
  <c r="BK193"/>
  <c r="J185"/>
  <c r="J157"/>
  <c r="BK131"/>
  <c r="J111"/>
  <c i="8" r="BK300"/>
  <c r="BK288"/>
  <c r="J282"/>
  <c r="BK268"/>
  <c r="BK244"/>
  <c r="J236"/>
  <c r="BK219"/>
  <c r="J211"/>
  <c r="J196"/>
  <c r="BK166"/>
  <c r="BK154"/>
  <c r="BK131"/>
  <c r="J123"/>
  <c r="BK112"/>
  <c i="7" r="J290"/>
  <c r="BK278"/>
  <c r="J261"/>
  <c r="J246"/>
  <c r="J229"/>
  <c r="BK220"/>
  <c r="BK197"/>
  <c r="BK177"/>
  <c r="J166"/>
  <c r="BK152"/>
  <c r="BK132"/>
  <c r="BK117"/>
  <c r="BK111"/>
  <c i="6" r="J284"/>
  <c r="BK267"/>
  <c r="J237"/>
  <c r="J206"/>
  <c r="J185"/>
  <c r="J163"/>
  <c r="J156"/>
  <c r="J144"/>
  <c r="J113"/>
  <c r="BK107"/>
  <c i="5" r="BK284"/>
  <c r="BK277"/>
  <c r="BK267"/>
  <c r="J256"/>
  <c r="J246"/>
  <c r="J231"/>
  <c r="BK222"/>
  <c r="J213"/>
  <c r="J198"/>
  <c r="BK169"/>
  <c r="J155"/>
  <c r="BK130"/>
  <c r="J112"/>
  <c r="BK103"/>
  <c i="4" r="J300"/>
  <c r="J291"/>
  <c r="BK284"/>
  <c r="BK259"/>
  <c r="J233"/>
  <c r="J220"/>
  <c r="J210"/>
  <c r="BK201"/>
  <c r="J187"/>
  <c r="BK154"/>
  <c r="BK126"/>
  <c r="J112"/>
  <c i="3" r="BK278"/>
  <c r="J268"/>
  <c r="J252"/>
  <c r="J228"/>
  <c r="BK215"/>
  <c r="BK207"/>
  <c r="J199"/>
  <c r="J173"/>
  <c r="J162"/>
  <c r="BK156"/>
  <c r="BK132"/>
  <c r="J114"/>
  <c i="2" r="BK81"/>
  <c i="10" r="J275"/>
  <c r="BK257"/>
  <c r="BK226"/>
  <c r="J210"/>
  <c r="BK191"/>
  <c r="J169"/>
  <c r="BK158"/>
  <c r="BK127"/>
  <c r="BK110"/>
  <c i="9" r="J290"/>
  <c r="J277"/>
  <c r="BK270"/>
  <c r="BK263"/>
  <c r="BK245"/>
  <c r="BK231"/>
  <c r="BK213"/>
  <c r="J193"/>
  <c r="J180"/>
  <c r="J152"/>
  <c r="J131"/>
  <c r="BK119"/>
  <c i="8" r="J296"/>
  <c r="J283"/>
  <c r="J273"/>
  <c r="J262"/>
  <c r="BK235"/>
  <c r="BK209"/>
  <c r="J203"/>
  <c r="J185"/>
  <c r="BK163"/>
  <c r="BK135"/>
  <c r="BK114"/>
  <c i="7" r="BK298"/>
  <c r="BK285"/>
  <c r="J276"/>
  <c r="BK257"/>
  <c r="BK236"/>
  <c r="J221"/>
  <c r="J214"/>
  <c r="BK206"/>
  <c r="J193"/>
  <c r="J180"/>
  <c r="J164"/>
  <c r="J152"/>
  <c r="J132"/>
  <c r="BK121"/>
  <c r="J111"/>
  <c i="6" r="BK284"/>
  <c r="J278"/>
  <c r="BK268"/>
  <c r="J261"/>
  <c r="BK248"/>
  <c r="J240"/>
  <c r="BK232"/>
  <c r="J225"/>
  <c r="J215"/>
  <c r="J209"/>
  <c r="J200"/>
  <c r="J188"/>
  <c r="J168"/>
  <c r="BK158"/>
  <c r="J147"/>
  <c r="J136"/>
  <c r="BK129"/>
  <c r="BK116"/>
  <c r="J110"/>
  <c i="5" r="BK293"/>
  <c r="J284"/>
  <c r="J258"/>
  <c r="BK246"/>
  <c r="J234"/>
  <c r="BK226"/>
  <c r="J218"/>
  <c r="BK210"/>
  <c r="BK205"/>
  <c r="BK190"/>
  <c r="J169"/>
  <c r="J159"/>
  <c r="J128"/>
  <c r="BK117"/>
  <c i="4" r="J302"/>
  <c r="BK292"/>
  <c r="BK278"/>
  <c r="BK263"/>
  <c r="J258"/>
  <c r="BK245"/>
  <c r="BK238"/>
  <c r="J232"/>
  <c r="BK223"/>
  <c r="J213"/>
  <c r="BK204"/>
  <c r="BK190"/>
  <c r="J170"/>
  <c r="BK164"/>
  <c r="J147"/>
  <c r="J132"/>
  <c r="BK117"/>
  <c r="BK109"/>
  <c i="3" r="J284"/>
  <c r="BK279"/>
  <c r="BK265"/>
  <c r="BK260"/>
  <c r="J254"/>
  <c r="BK248"/>
  <c r="J237"/>
  <c r="BK228"/>
  <c r="J216"/>
  <c r="J212"/>
  <c r="BK208"/>
  <c r="J194"/>
  <c r="BK185"/>
  <c r="BK168"/>
  <c r="BK158"/>
  <c r="BK146"/>
  <c r="BK131"/>
  <c r="BK125"/>
  <c r="BK111"/>
  <c i="2" r="J84"/>
  <c r="BK78"/>
  <c i="10" r="J288"/>
  <c r="J273"/>
  <c r="J254"/>
  <c r="J236"/>
  <c r="J208"/>
  <c r="J188"/>
  <c r="BK169"/>
  <c r="BK160"/>
  <c r="BK149"/>
  <c r="J121"/>
  <c r="J102"/>
  <c i="9" r="J286"/>
  <c r="BK280"/>
  <c r="BK273"/>
  <c r="J259"/>
  <c r="BK251"/>
  <c r="BK233"/>
  <c r="J226"/>
  <c r="J213"/>
  <c r="J198"/>
  <c r="BK184"/>
  <c r="J168"/>
  <c r="J142"/>
  <c r="BK135"/>
  <c r="BK132"/>
  <c r="BK125"/>
  <c r="J120"/>
  <c r="BK111"/>
  <c r="BK108"/>
  <c i="8" r="J301"/>
  <c r="J298"/>
  <c r="J288"/>
  <c r="J281"/>
  <c r="J267"/>
  <c r="BK249"/>
  <c r="BK239"/>
  <c r="J222"/>
  <c r="J217"/>
  <c r="BK210"/>
  <c r="J200"/>
  <c r="J181"/>
  <c r="BK173"/>
  <c r="J165"/>
  <c r="J154"/>
  <c r="BK130"/>
  <c r="BK123"/>
  <c r="J112"/>
  <c i="7" r="BK299"/>
  <c r="BK291"/>
  <c r="BK283"/>
  <c r="BK276"/>
  <c r="J267"/>
  <c r="BK243"/>
  <c r="J234"/>
  <c r="BK215"/>
  <c r="J210"/>
  <c r="J197"/>
  <c r="J172"/>
  <c r="BK130"/>
  <c r="BK119"/>
  <c i="6" r="J283"/>
  <c r="J267"/>
  <c r="BK252"/>
  <c r="J233"/>
  <c r="BK216"/>
  <c r="J211"/>
  <c r="J202"/>
  <c i="5" r="J190"/>
  <c r="BK175"/>
  <c r="J161"/>
  <c r="BK155"/>
  <c r="J144"/>
  <c r="BK128"/>
  <c r="J106"/>
  <c i="4" r="J292"/>
  <c r="J278"/>
  <c r="BK254"/>
  <c r="J238"/>
  <c r="BK222"/>
  <c r="BK213"/>
  <c r="J199"/>
  <c r="J174"/>
  <c r="BK160"/>
  <c r="J131"/>
  <c r="BK113"/>
  <c i="3" r="J271"/>
  <c r="J257"/>
  <c r="J242"/>
  <c r="J224"/>
  <c r="BK212"/>
  <c r="BK173"/>
  <c r="BK151"/>
  <c r="J131"/>
  <c r="BK104"/>
  <c i="1" r="AS54"/>
  <c i="10" r="BK242"/>
  <c r="J228"/>
  <c r="J217"/>
  <c r="J205"/>
  <c r="BK199"/>
  <c r="J187"/>
  <c r="J159"/>
  <c r="BK142"/>
  <c r="BK121"/>
  <c r="J109"/>
  <c i="9" r="J275"/>
  <c r="BK236"/>
  <c r="BK217"/>
  <c r="BK186"/>
  <c r="BK157"/>
  <c r="J150"/>
  <c r="J132"/>
  <c r="BK117"/>
  <c i="8" r="BK296"/>
  <c r="BK281"/>
  <c r="J263"/>
  <c r="BK252"/>
  <c r="J242"/>
  <c r="BK229"/>
  <c r="BK215"/>
  <c r="J184"/>
  <c r="J174"/>
  <c r="J146"/>
  <c r="BK125"/>
  <c r="BK104"/>
  <c i="7" r="J284"/>
  <c r="BK272"/>
  <c r="BK246"/>
  <c r="BK234"/>
  <c r="J218"/>
  <c r="BK201"/>
  <c r="BK180"/>
  <c r="BK165"/>
  <c r="J131"/>
  <c r="BK106"/>
  <c i="6" r="BK276"/>
  <c r="BK269"/>
  <c r="BK250"/>
  <c r="BK225"/>
  <c r="BK214"/>
  <c r="BK196"/>
  <c r="J187"/>
  <c r="J167"/>
  <c r="J161"/>
  <c r="BK144"/>
  <c r="BK131"/>
  <c r="BK120"/>
  <c r="BK114"/>
  <c i="5" r="J295"/>
  <c r="J291"/>
  <c r="BK282"/>
  <c r="J278"/>
  <c r="J272"/>
  <c r="BK264"/>
  <c r="BK250"/>
  <c r="J242"/>
  <c r="J235"/>
  <c r="J224"/>
  <c r="J211"/>
  <c r="J195"/>
  <c r="BK161"/>
  <c r="BK144"/>
  <c r="J111"/>
  <c i="4" r="J296"/>
  <c r="J281"/>
  <c r="J274"/>
  <c r="J254"/>
  <c r="BK240"/>
  <c r="BK180"/>
  <c r="J160"/>
  <c r="BK138"/>
  <c r="BK112"/>
  <c i="3" r="BK285"/>
  <c r="BK269"/>
  <c r="J260"/>
  <c r="J240"/>
  <c r="J207"/>
  <c r="BK196"/>
  <c r="BK162"/>
  <c r="J151"/>
  <c r="J116"/>
  <c i="2" r="BK84"/>
  <c i="10" r="BK281"/>
  <c r="BK272"/>
  <c r="J264"/>
  <c r="J252"/>
  <c r="J235"/>
  <c r="BK217"/>
  <c r="J214"/>
  <c r="BK205"/>
  <c r="J182"/>
  <c r="J160"/>
  <c r="J133"/>
  <c r="J112"/>
  <c r="BK102"/>
  <c i="9" r="BK284"/>
  <c r="J271"/>
  <c r="BK259"/>
  <c r="J245"/>
  <c r="J228"/>
  <c r="J188"/>
  <c r="J176"/>
  <c r="J140"/>
  <c r="J126"/>
  <c r="BK105"/>
  <c i="8" r="BK298"/>
  <c r="BK287"/>
  <c r="BK276"/>
  <c r="J265"/>
  <c r="J248"/>
  <c r="J227"/>
  <c r="BK217"/>
  <c r="BK203"/>
  <c r="BK178"/>
  <c r="J162"/>
  <c r="BK137"/>
  <c r="BK116"/>
  <c r="J104"/>
  <c i="7" r="J282"/>
  <c r="BK275"/>
  <c r="J257"/>
  <c r="BK245"/>
  <c r="J226"/>
  <c r="BK210"/>
  <c r="J196"/>
  <c r="BK171"/>
  <c r="J165"/>
  <c r="J149"/>
  <c r="J129"/>
  <c r="J115"/>
  <c r="BK110"/>
  <c i="6" r="J285"/>
  <c r="J274"/>
  <c r="BK256"/>
  <c r="J232"/>
  <c r="BK201"/>
  <c r="BK163"/>
  <c r="J158"/>
  <c r="J151"/>
  <c r="BK132"/>
  <c r="BK112"/>
  <c r="BK104"/>
  <c i="5" r="J282"/>
  <c r="BK272"/>
  <c r="J264"/>
  <c r="J252"/>
  <c r="J237"/>
  <c r="BK225"/>
  <c r="J209"/>
  <c r="BK193"/>
  <c r="J165"/>
  <c r="BK137"/>
  <c r="BK121"/>
  <c r="J110"/>
  <c i="4" r="BK303"/>
  <c r="BK293"/>
  <c r="J286"/>
  <c r="BK277"/>
  <c r="BK244"/>
  <c r="J225"/>
  <c r="BK217"/>
  <c r="J205"/>
  <c r="BK192"/>
  <c r="BK170"/>
  <c r="BK149"/>
  <c r="J124"/>
  <c r="J109"/>
  <c i="3" r="BK276"/>
  <c r="J267"/>
  <c r="BK240"/>
  <c r="BK219"/>
  <c r="J211"/>
  <c r="J201"/>
  <c r="J191"/>
  <c r="BK167"/>
  <c r="J155"/>
  <c r="J120"/>
  <c r="BK112"/>
  <c i="10" r="J284"/>
  <c r="BK260"/>
  <c r="J240"/>
  <c r="J231"/>
  <c r="J216"/>
  <c r="J206"/>
  <c r="BK185"/>
  <c r="BK162"/>
  <c r="J154"/>
  <c r="J125"/>
  <c r="BK114"/>
  <c i="9" r="J291"/>
  <c r="J280"/>
  <c r="BK271"/>
  <c r="J266"/>
  <c r="J251"/>
  <c r="BK242"/>
  <c r="BK226"/>
  <c r="J214"/>
  <c r="BK198"/>
  <c r="BK185"/>
  <c r="J159"/>
  <c r="J147"/>
  <c r="BK127"/>
  <c r="BK112"/>
  <c i="8" r="J289"/>
  <c r="J277"/>
  <c r="BK265"/>
  <c r="J240"/>
  <c r="BK223"/>
  <c r="BK205"/>
  <c r="J170"/>
  <c r="BK158"/>
  <c r="BK129"/>
  <c r="BK107"/>
  <c i="7" r="J299"/>
  <c r="J287"/>
  <c r="BK267"/>
  <c r="J248"/>
  <c r="BK229"/>
  <c r="BK218"/>
  <c r="J211"/>
  <c r="J201"/>
  <c r="J190"/>
  <c r="BK167"/>
  <c r="BK149"/>
  <c r="J130"/>
  <c r="J119"/>
  <c r="J106"/>
  <c i="6" r="BK283"/>
  <c r="BK275"/>
  <c r="BK265"/>
  <c r="BK257"/>
  <c r="BK246"/>
  <c r="BK236"/>
  <c r="J228"/>
  <c r="J222"/>
  <c r="BK213"/>
  <c r="J205"/>
  <c r="J196"/>
  <c r="BK185"/>
  <c r="BK173"/>
  <c r="BK165"/>
  <c r="BK151"/>
  <c r="BK141"/>
  <c r="J131"/>
  <c r="BK122"/>
  <c r="J114"/>
  <c i="5" r="J294"/>
  <c r="BK285"/>
  <c r="J261"/>
  <c r="BK256"/>
  <c r="BK242"/>
  <c r="J232"/>
  <c r="J225"/>
  <c r="BK217"/>
  <c r="BK209"/>
  <c r="J191"/>
  <c r="J181"/>
  <c r="J162"/>
  <c r="J135"/>
  <c r="BK124"/>
  <c i="4" r="J301"/>
  <c r="BK287"/>
  <c r="J282"/>
  <c r="BK269"/>
  <c r="BK256"/>
  <c r="BK241"/>
  <c r="J235"/>
  <c r="BK224"/>
  <c r="J214"/>
  <c r="BK205"/>
  <c r="BK197"/>
  <c r="J177"/>
  <c r="BK167"/>
  <c r="BK163"/>
  <c r="J138"/>
  <c r="J121"/>
  <c r="J113"/>
  <c i="3" r="BK286"/>
  <c r="J278"/>
  <c r="BK271"/>
  <c r="BK257"/>
  <c r="BK250"/>
  <c r="J239"/>
  <c r="BK232"/>
  <c r="J219"/>
  <c r="J213"/>
  <c r="J205"/>
  <c r="BK187"/>
  <c r="BK176"/>
  <c r="BK166"/>
  <c r="BK155"/>
  <c r="BK138"/>
  <c r="BK130"/>
  <c r="BK120"/>
  <c r="J107"/>
  <c i="2" r="BK82"/>
  <c i="10" r="J291"/>
  <c r="J278"/>
  <c r="BK267"/>
  <c r="BK240"/>
  <c r="BK202"/>
  <c r="BK182"/>
  <c r="J166"/>
  <c r="J158"/>
  <c r="J142"/>
  <c r="BK109"/>
  <c i="9" r="J289"/>
  <c r="BK281"/>
  <c r="BK274"/>
  <c r="BK266"/>
  <c r="BK253"/>
  <c r="J235"/>
  <c r="BK228"/>
  <c r="J223"/>
  <c r="J208"/>
  <c r="J191"/>
  <c r="J181"/>
  <c r="BK175"/>
  <c i="8" r="J290"/>
  <c r="J285"/>
  <c r="J280"/>
  <c r="J272"/>
  <c r="J260"/>
  <c r="J251"/>
  <c r="BK248"/>
  <c r="BK236"/>
  <c r="J226"/>
  <c r="J218"/>
  <c r="BK211"/>
  <c r="BK201"/>
  <c r="BK194"/>
  <c r="BK184"/>
  <c r="BK174"/>
  <c r="BK170"/>
  <c r="J164"/>
  <c r="J158"/>
  <c r="BK148"/>
  <c r="J128"/>
  <c r="J120"/>
  <c r="BK113"/>
  <c i="7" r="BK301"/>
  <c r="J294"/>
  <c r="BK288"/>
  <c r="BK284"/>
  <c r="J278"/>
  <c r="J272"/>
  <c r="J259"/>
  <c r="BK252"/>
  <c r="J236"/>
  <c r="BK231"/>
  <c r="BK226"/>
  <c r="BK211"/>
  <c r="J204"/>
  <c r="J181"/>
  <c r="J163"/>
  <c r="J154"/>
  <c r="BK129"/>
  <c r="J109"/>
  <c i="6" r="J279"/>
  <c r="J268"/>
  <c r="BK254"/>
  <c r="J251"/>
  <c r="BK228"/>
  <c r="J224"/>
  <c r="BK212"/>
  <c r="J208"/>
  <c r="BK200"/>
  <c r="BK187"/>
  <c i="5" r="J187"/>
  <c r="BK184"/>
  <c r="BK172"/>
  <c r="BK160"/>
  <c r="BK156"/>
  <c r="J149"/>
  <c r="J137"/>
  <c r="J124"/>
  <c r="BK119"/>
  <c i="4" r="BK296"/>
  <c r="J293"/>
  <c r="J284"/>
  <c r="BK274"/>
  <c r="BK261"/>
  <c r="J247"/>
  <c r="BK232"/>
  <c r="J224"/>
  <c r="BK220"/>
  <c r="J211"/>
  <c r="J206"/>
  <c r="BK193"/>
  <c r="J164"/>
  <c r="BK147"/>
  <c r="J130"/>
  <c r="BK124"/>
  <c r="BK106"/>
  <c i="3" r="J275"/>
  <c r="J269"/>
  <c r="BK254"/>
  <c r="BK239"/>
  <c r="BK225"/>
  <c r="BK214"/>
  <c r="BK206"/>
  <c r="BK200"/>
  <c r="J170"/>
  <c r="J166"/>
  <c r="J147"/>
  <c r="J138"/>
  <c r="BK129"/>
  <c r="BK113"/>
  <c i="2" r="J82"/>
  <c i="10" r="BK291"/>
  <c r="BK286"/>
  <c r="J281"/>
  <c r="BK278"/>
  <c r="J274"/>
  <c r="J269"/>
  <c r="J265"/>
  <c r="J255"/>
  <c r="BK251"/>
  <c r="J245"/>
  <c r="BK235"/>
  <c r="BK230"/>
  <c r="J220"/>
  <c r="BK210"/>
  <c r="BK206"/>
  <c r="J200"/>
  <c r="BK192"/>
  <c r="BK188"/>
  <c r="J176"/>
  <c r="BK167"/>
  <c r="J147"/>
  <c r="J131"/>
  <c r="BK125"/>
  <c r="BK112"/>
  <c i="9" r="BK283"/>
  <c r="BK240"/>
  <c r="J218"/>
  <c r="BK191"/>
  <c r="BK168"/>
  <c r="BK152"/>
  <c r="BK145"/>
  <c r="J136"/>
  <c r="J127"/>
  <c r="BK114"/>
  <c r="J108"/>
  <c i="8" r="J291"/>
  <c r="BK279"/>
  <c r="BK262"/>
  <c r="BK254"/>
  <c r="J245"/>
  <c r="J239"/>
  <c r="J232"/>
  <c r="BK218"/>
  <c r="J201"/>
  <c r="J197"/>
  <c r="BK181"/>
  <c r="BK171"/>
  <c r="J169"/>
  <c r="J137"/>
  <c r="J130"/>
  <c r="J110"/>
  <c i="7" r="J291"/>
  <c r="J288"/>
  <c r="J275"/>
  <c r="J252"/>
  <c r="J243"/>
  <c r="J233"/>
  <c r="J223"/>
  <c r="J212"/>
  <c r="J199"/>
  <c r="BK181"/>
  <c r="BK172"/>
  <c r="BK164"/>
  <c r="J138"/>
  <c r="J124"/>
  <c r="J110"/>
  <c i="6" r="J281"/>
  <c r="BK274"/>
  <c r="J265"/>
  <c r="J263"/>
  <c r="BK240"/>
  <c r="BK230"/>
  <c r="J216"/>
  <c r="BK208"/>
  <c r="J194"/>
  <c r="BK176"/>
  <c r="J170"/>
  <c r="J165"/>
  <c r="BK155"/>
  <c r="J146"/>
  <c r="J138"/>
  <c r="BK127"/>
  <c r="J116"/>
  <c r="J104"/>
  <c i="5" r="BK294"/>
  <c r="BK289"/>
  <c r="BK286"/>
  <c r="J280"/>
  <c r="J277"/>
  <c r="J271"/>
  <c r="J262"/>
  <c r="BK258"/>
  <c r="J243"/>
  <c r="J238"/>
  <c r="BK232"/>
  <c r="BK223"/>
  <c r="BK212"/>
  <c r="BK198"/>
  <c r="BK187"/>
  <c r="BK174"/>
  <c r="BK152"/>
  <c r="BK129"/>
  <c r="BK112"/>
  <c r="J103"/>
  <c i="4" r="J289"/>
  <c r="BK276"/>
  <c r="BK258"/>
  <c r="J248"/>
  <c r="J231"/>
  <c r="BK207"/>
  <c r="BK174"/>
  <c r="J166"/>
  <c r="J159"/>
  <c r="BK131"/>
  <c r="BK121"/>
  <c r="J106"/>
  <c i="3" r="BK284"/>
  <c r="BK268"/>
  <c r="J261"/>
  <c r="J251"/>
  <c r="BK224"/>
  <c r="BK201"/>
  <c r="J185"/>
  <c r="J167"/>
  <c r="J157"/>
  <c r="BK147"/>
  <c r="J127"/>
  <c r="J112"/>
  <c i="2" r="BK80"/>
  <c i="10" r="BK283"/>
  <c r="J277"/>
  <c r="BK265"/>
  <c r="BK254"/>
  <c r="BK236"/>
  <c r="J230"/>
  <c r="BK213"/>
  <c r="BK194"/>
  <c r="BK166"/>
  <c r="BK144"/>
  <c r="BK123"/>
  <c r="BK108"/>
  <c i="9" r="J279"/>
  <c r="J273"/>
  <c r="J264"/>
  <c r="BK249"/>
  <c r="BK235"/>
  <c r="J195"/>
  <c r="J187"/>
  <c r="BK170"/>
  <c r="BK133"/>
  <c r="J112"/>
  <c i="8" r="BK301"/>
  <c r="BK294"/>
  <c r="BK283"/>
  <c r="BK273"/>
  <c r="BK263"/>
  <c r="J237"/>
  <c r="J225"/>
  <c r="J216"/>
  <c r="BK176"/>
  <c r="BK165"/>
  <c r="J159"/>
  <c r="J125"/>
  <c r="J114"/>
  <c i="7" r="J296"/>
  <c r="J280"/>
  <c r="BK271"/>
  <c r="BK248"/>
  <c r="BK223"/>
  <c r="BK204"/>
  <c r="J187"/>
  <c r="J167"/>
  <c r="BK155"/>
  <c r="J136"/>
  <c r="BK126"/>
  <c r="BK109"/>
  <c i="6" r="BK278"/>
  <c r="J269"/>
  <c r="J250"/>
  <c r="BK210"/>
  <c r="BK194"/>
  <c r="J173"/>
  <c r="J162"/>
  <c r="J155"/>
  <c r="BK136"/>
  <c r="J129"/>
  <c r="BK110"/>
  <c i="5" r="BK288"/>
  <c r="BK280"/>
  <c r="BK271"/>
  <c r="BK262"/>
  <c r="J250"/>
  <c r="BK235"/>
  <c r="BK227"/>
  <c r="BK218"/>
  <c r="J206"/>
  <c r="BK195"/>
  <c r="J160"/>
  <c r="J146"/>
  <c r="BK126"/>
  <c r="J115"/>
  <c r="J109"/>
  <c i="4" r="BK301"/>
  <c r="J287"/>
  <c r="BK281"/>
  <c r="J256"/>
  <c r="J236"/>
  <c r="J223"/>
  <c r="BK206"/>
  <c r="J193"/>
  <c r="J181"/>
  <c r="J163"/>
  <c r="J128"/>
  <c r="J115"/>
  <c i="3" r="J279"/>
  <c r="BK272"/>
  <c r="BK261"/>
  <c r="J236"/>
  <c r="J225"/>
  <c r="J206"/>
  <c r="BK194"/>
  <c r="BK175"/>
  <c r="BK165"/>
  <c r="J146"/>
  <c r="J125"/>
  <c r="J113"/>
  <c i="2" r="BK79"/>
  <c i="10" r="J272"/>
  <c r="J239"/>
  <c r="BK223"/>
  <c r="BK214"/>
  <c r="J201"/>
  <c r="J167"/>
  <c r="BK155"/>
  <c r="BK147"/>
  <c r="J124"/>
  <c r="BK105"/>
  <c i="9" r="J281"/>
  <c r="BK267"/>
  <c r="J256"/>
  <c r="J249"/>
  <c r="J233"/>
  <c r="BK218"/>
  <c r="J201"/>
  <c r="BK188"/>
  <c r="J175"/>
  <c r="J149"/>
  <c r="BK134"/>
  <c r="J123"/>
  <c i="8" r="J294"/>
  <c r="BK280"/>
  <c r="BK258"/>
  <c r="BK232"/>
  <c r="J215"/>
  <c r="BK196"/>
  <c r="J166"/>
  <c r="J153"/>
  <c r="BK127"/>
  <c i="7" r="J301"/>
  <c r="J293"/>
  <c r="J281"/>
  <c r="BK259"/>
  <c r="J242"/>
  <c r="J222"/>
  <c r="J219"/>
  <c r="J213"/>
  <c r="J205"/>
  <c r="BK192"/>
  <c r="J171"/>
  <c r="BK154"/>
  <c r="BK136"/>
  <c r="J126"/>
  <c r="J112"/>
  <c i="6" r="BK285"/>
  <c r="BK271"/>
  <c r="J264"/>
  <c r="BK260"/>
  <c r="J252"/>
  <c r="BK237"/>
  <c r="J230"/>
  <c r="BK219"/>
  <c r="J210"/>
  <c r="BK202"/>
  <c r="BK199"/>
  <c r="J182"/>
  <c r="BK170"/>
  <c r="BK157"/>
  <c r="J139"/>
  <c r="J127"/>
  <c r="J120"/>
  <c r="BK113"/>
  <c i="5" r="BK295"/>
  <c r="J289"/>
  <c r="J275"/>
  <c r="J249"/>
  <c r="J240"/>
  <c r="BK228"/>
  <c r="J222"/>
  <c r="BK211"/>
  <c r="J201"/>
  <c r="J174"/>
  <c r="J166"/>
  <c r="J152"/>
  <c r="J126"/>
  <c r="BK113"/>
  <c i="4" r="BK295"/>
  <c r="BK286"/>
  <c r="J280"/>
  <c r="BK273"/>
  <c r="J261"/>
  <c r="BK247"/>
  <c r="BK236"/>
  <c r="BK228"/>
  <c r="BK221"/>
  <c r="BK211"/>
  <c r="BK199"/>
  <c r="BK181"/>
  <c r="J171"/>
  <c r="BK165"/>
  <c r="BK152"/>
  <c r="J129"/>
  <c r="BK115"/>
  <c r="J103"/>
  <c i="3" r="BK281"/>
  <c r="J274"/>
  <c r="BK267"/>
  <c r="J263"/>
  <c r="BK252"/>
  <c r="J233"/>
  <c r="J227"/>
  <c r="J214"/>
  <c r="J210"/>
  <c r="J196"/>
  <c r="BK188"/>
  <c r="J175"/>
  <c r="J165"/>
  <c r="BK157"/>
  <c r="BK141"/>
  <c r="J132"/>
  <c r="BK127"/>
  <c r="BK118"/>
  <c r="J104"/>
  <c i="2" r="J80"/>
  <c i="10" r="J289"/>
  <c r="BK274"/>
  <c r="J260"/>
  <c r="BK245"/>
  <c r="BK220"/>
  <c r="J199"/>
  <c r="J172"/>
  <c r="BK161"/>
  <c r="J155"/>
  <c r="J126"/>
  <c r="BK116"/>
  <c i="9" r="BK290"/>
  <c r="J284"/>
  <c r="BK279"/>
  <c r="J270"/>
  <c r="J258"/>
  <c r="J243"/>
  <c r="BK230"/>
  <c r="BK214"/>
  <c r="J202"/>
  <c r="BK187"/>
  <c r="BK176"/>
  <c r="J170"/>
  <c r="BK150"/>
  <c r="BK147"/>
  <c r="BK136"/>
  <c r="J133"/>
  <c r="BK126"/>
  <c r="BK123"/>
  <c r="BK118"/>
  <c r="J110"/>
  <c r="J105"/>
  <c i="8" r="J300"/>
  <c r="BK291"/>
  <c r="J287"/>
  <c r="BK277"/>
  <c r="J258"/>
  <c r="BK240"/>
  <c r="BK225"/>
  <c r="BK216"/>
  <c r="BK208"/>
  <c r="BK191"/>
  <c r="J175"/>
  <c r="BK169"/>
  <c r="BK159"/>
  <c r="BK151"/>
  <c r="J127"/>
  <c r="J116"/>
  <c i="7" r="BK300"/>
  <c r="BK293"/>
  <c r="BK287"/>
  <c r="BK279"/>
  <c r="BK274"/>
  <c r="J256"/>
  <c r="BK238"/>
  <c r="J230"/>
  <c r="BK213"/>
  <c r="BK205"/>
  <c r="J174"/>
  <c r="J155"/>
  <c r="BK128"/>
  <c r="BK103"/>
  <c i="6" r="J270"/>
  <c r="J257"/>
  <c r="J246"/>
  <c r="BK215"/>
  <c r="BK209"/>
  <c r="J199"/>
  <c r="BK168"/>
  <c i="5" r="J186"/>
  <c r="BK166"/>
  <c r="BK159"/>
  <c r="BK146"/>
  <c r="J130"/>
  <c r="J113"/>
  <c i="4" r="J295"/>
  <c r="BK282"/>
  <c r="J266"/>
  <c r="J245"/>
  <c r="J221"/>
  <c r="J215"/>
  <c r="J204"/>
  <c r="BK171"/>
  <c r="BK155"/>
  <c r="J126"/>
  <c r="BK111"/>
  <c i="3" r="J270"/>
  <c r="J248"/>
  <c r="BK233"/>
  <c r="BK222"/>
  <c r="J202"/>
  <c r="J188"/>
  <c r="BK163"/>
  <c r="J144"/>
  <c r="J136"/>
  <c r="BK107"/>
  <c i="2" r="J78"/>
  <c i="10" r="BK289"/>
  <c r="J279"/>
  <c r="BK275"/>
  <c r="BK271"/>
  <c r="J267"/>
  <c r="BK252"/>
  <c r="BK243"/>
  <c r="J233"/>
  <c r="J218"/>
  <c r="BK207"/>
  <c r="BK201"/>
  <c r="J191"/>
  <c r="BK175"/>
  <c r="J150"/>
  <c r="J127"/>
  <c r="J123"/>
  <c r="J111"/>
  <c i="9" r="BK254"/>
  <c r="BK223"/>
  <c r="BK195"/>
  <c r="BK159"/>
  <c r="J151"/>
  <c r="J138"/>
  <c r="J125"/>
  <c r="J109"/>
  <c i="8" r="J284"/>
  <c r="BK272"/>
  <c r="J249"/>
  <c r="BK237"/>
  <c r="J224"/>
  <c r="BK214"/>
  <c r="J194"/>
  <c r="J178"/>
  <c r="J151"/>
  <c r="J131"/>
  <c r="BK111"/>
  <c i="7" r="J289"/>
  <c r="BK280"/>
  <c r="BK264"/>
  <c r="BK239"/>
  <c r="BK230"/>
  <c r="BK214"/>
  <c r="BK190"/>
  <c r="BK170"/>
  <c r="J160"/>
  <c r="J121"/>
  <c r="J103"/>
  <c i="6" r="BK272"/>
  <c r="J256"/>
  <c r="J236"/>
  <c r="BK222"/>
  <c r="BK211"/>
  <c r="BK192"/>
  <c r="BK175"/>
  <c r="BK162"/>
  <c r="BK152"/>
  <c r="BK139"/>
  <c r="J122"/>
  <c r="J112"/>
  <c i="5" r="BK296"/>
  <c r="J293"/>
  <c r="J285"/>
  <c r="J279"/>
  <c r="J274"/>
  <c r="J266"/>
  <c r="J247"/>
  <c r="BK237"/>
  <c r="J226"/>
  <c r="J210"/>
  <c r="BK191"/>
  <c r="J167"/>
  <c r="BK135"/>
  <c r="BK110"/>
  <c i="4" r="BK291"/>
  <c r="J283"/>
  <c r="J277"/>
  <c r="BK250"/>
  <c r="BK214"/>
  <c r="J192"/>
  <c r="J172"/>
  <c r="J154"/>
  <c r="BK136"/>
  <c r="BK110"/>
  <c i="3" r="J286"/>
  <c r="J276"/>
  <c r="J256"/>
  <c r="BK237"/>
  <c r="BK205"/>
  <c r="BK182"/>
  <c r="BK161"/>
  <c r="BK144"/>
  <c r="J111"/>
  <c i="10" r="J286"/>
  <c r="BK279"/>
  <c r="BK268"/>
  <c r="J259"/>
  <c r="J249"/>
  <c r="BK231"/>
  <c r="J223"/>
  <c r="BK216"/>
  <c r="BK208"/>
  <c r="BK200"/>
  <c r="J192"/>
  <c r="BK176"/>
  <c r="J149"/>
  <c r="BK131"/>
  <c r="J116"/>
  <c r="J110"/>
  <c i="9" r="BK286"/>
  <c r="BK277"/>
  <c r="J267"/>
  <c r="J254"/>
  <c r="J242"/>
  <c r="J236"/>
  <c r="BK202"/>
  <c r="J192"/>
  <c r="BK181"/>
  <c r="BK142"/>
  <c r="J135"/>
  <c r="J114"/>
  <c r="J102"/>
  <c i="8" r="BK299"/>
  <c r="BK290"/>
  <c r="BK285"/>
  <c r="J279"/>
  <c r="BK267"/>
  <c r="BK251"/>
  <c r="BK242"/>
  <c r="J229"/>
  <c r="J223"/>
  <c r="J209"/>
  <c r="BK200"/>
  <c r="BK175"/>
  <c r="J163"/>
  <c r="J148"/>
  <c r="BK128"/>
  <c r="J118"/>
  <c r="J107"/>
  <c i="7" r="BK294"/>
  <c r="BK281"/>
  <c r="J274"/>
  <c r="J264"/>
  <c r="BK254"/>
  <c r="BK242"/>
  <c r="BK222"/>
  <c r="J206"/>
  <c r="J192"/>
  <c r="J170"/>
  <c r="BK163"/>
  <c r="BK138"/>
  <c r="J128"/>
  <c r="BK113"/>
  <c r="BK112"/>
  <c i="6" r="J286"/>
  <c r="J276"/>
  <c r="J271"/>
  <c r="BK261"/>
  <c r="BK242"/>
  <c r="J213"/>
  <c r="BK205"/>
  <c r="BK182"/>
  <c r="BK166"/>
  <c r="BK161"/>
  <c r="J157"/>
  <c r="J152"/>
  <c r="J141"/>
  <c r="BK130"/>
  <c r="J111"/>
  <c i="5" r="BK291"/>
  <c r="J281"/>
  <c r="BK278"/>
  <c r="BK274"/>
  <c r="BK266"/>
  <c r="J260"/>
  <c r="BK247"/>
  <c r="BK234"/>
  <c r="J228"/>
  <c r="BK224"/>
  <c r="J217"/>
  <c r="J205"/>
  <c r="BK186"/>
  <c r="BK167"/>
  <c r="BK151"/>
  <c r="J131"/>
  <c r="J117"/>
  <c r="BK111"/>
  <c r="BK106"/>
  <c i="4" r="BK302"/>
  <c r="J298"/>
  <c r="BK289"/>
  <c r="BK283"/>
  <c r="J263"/>
  <c r="J241"/>
  <c r="J228"/>
  <c r="J222"/>
  <c r="BK212"/>
  <c r="BK196"/>
  <c r="J190"/>
  <c r="BK177"/>
  <c r="BK159"/>
  <c r="BK132"/>
  <c r="J117"/>
  <c r="J110"/>
  <c i="3" r="BK274"/>
  <c r="BK263"/>
  <c r="J250"/>
  <c r="J232"/>
  <c r="BK227"/>
  <c r="BK213"/>
  <c r="BK210"/>
  <c r="J200"/>
  <c r="BK192"/>
  <c r="J187"/>
  <c r="J168"/>
  <c r="J161"/>
  <c r="J141"/>
  <c r="J130"/>
  <c r="J118"/>
  <c r="BK110"/>
  <c i="10" r="BK288"/>
  <c r="BK280"/>
  <c r="BK264"/>
  <c r="J251"/>
  <c r="BK233"/>
  <c r="BK228"/>
  <c r="BK218"/>
  <c r="BK215"/>
  <c r="J209"/>
  <c r="BK187"/>
  <c r="BK165"/>
  <c r="J161"/>
  <c r="BK150"/>
  <c r="BK133"/>
  <c r="BK119"/>
  <c r="J108"/>
  <c i="9" r="J288"/>
  <c r="BK278"/>
  <c r="BK272"/>
  <c r="J268"/>
  <c r="BK264"/>
  <c r="J253"/>
  <c r="BK243"/>
  <c r="J240"/>
  <c r="BK220"/>
  <c r="J217"/>
  <c r="BK208"/>
  <c r="BK192"/>
  <c r="J184"/>
  <c r="BK153"/>
  <c r="J145"/>
  <c r="BK124"/>
  <c r="J118"/>
  <c i="8" r="BK293"/>
  <c r="BK284"/>
  <c r="J275"/>
  <c r="J268"/>
  <c r="J252"/>
  <c r="BK226"/>
  <c r="BK224"/>
  <c r="J208"/>
  <c r="BK197"/>
  <c r="J173"/>
  <c r="BK164"/>
  <c r="BK146"/>
  <c r="BK120"/>
  <c r="J111"/>
  <c i="7" r="J300"/>
  <c r="BK289"/>
  <c r="BK282"/>
  <c r="J279"/>
  <c r="BK261"/>
  <c r="J254"/>
  <c r="J239"/>
  <c r="J231"/>
  <c r="J220"/>
  <c r="J215"/>
  <c r="BK212"/>
  <c r="BK207"/>
  <c r="BK199"/>
  <c r="BK187"/>
  <c r="J177"/>
  <c r="BK166"/>
  <c r="BK160"/>
  <c r="J147"/>
  <c r="BK131"/>
  <c r="BK124"/>
  <c r="BK115"/>
  <c i="6" r="BK286"/>
  <c r="BK281"/>
  <c r="J272"/>
  <c r="BK263"/>
  <c r="J254"/>
  <c r="BK251"/>
  <c r="J242"/>
  <c r="J239"/>
  <c r="BK233"/>
  <c r="BK227"/>
  <c r="BK224"/>
  <c r="J212"/>
  <c r="J207"/>
  <c r="J201"/>
  <c r="J192"/>
  <c r="J191"/>
  <c r="J175"/>
  <c r="BK167"/>
  <c r="BK156"/>
  <c r="BK146"/>
  <c r="BK138"/>
  <c r="J130"/>
  <c r="J125"/>
  <c r="J118"/>
  <c r="BK111"/>
  <c i="5" r="J296"/>
  <c r="J286"/>
  <c r="BK279"/>
  <c r="BK260"/>
  <c r="BK252"/>
  <c r="BK243"/>
  <c r="BK238"/>
  <c r="BK231"/>
  <c r="J223"/>
  <c r="J212"/>
  <c r="BK206"/>
  <c r="J193"/>
  <c r="J184"/>
  <c r="J172"/>
  <c r="BK165"/>
  <c r="J156"/>
  <c r="J129"/>
  <c r="BK115"/>
  <c i="4" r="J303"/>
  <c r="BK300"/>
  <c r="BK290"/>
  <c r="BK285"/>
  <c r="J276"/>
  <c r="BK266"/>
  <c r="J259"/>
  <c r="BK248"/>
  <c r="J244"/>
  <c r="J240"/>
  <c r="BK233"/>
  <c r="BK225"/>
  <c r="BK215"/>
  <c r="J212"/>
  <c r="J207"/>
  <c r="J201"/>
  <c r="J196"/>
  <c r="J180"/>
  <c r="BK172"/>
  <c r="BK166"/>
  <c r="J155"/>
  <c r="J149"/>
  <c r="J136"/>
  <c r="BK128"/>
  <c r="BK119"/>
  <c r="J111"/>
  <c i="3" r="J285"/>
  <c r="J283"/>
  <c r="BK275"/>
  <c r="J272"/>
  <c r="BK270"/>
  <c r="J264"/>
  <c r="BK256"/>
  <c r="BK251"/>
  <c r="BK246"/>
  <c r="BK236"/>
  <c r="J230"/>
  <c r="J222"/>
  <c r="J215"/>
  <c r="BK211"/>
  <c r="J209"/>
  <c r="BK202"/>
  <c r="BK191"/>
  <c r="J182"/>
  <c r="BK170"/>
  <c r="J163"/>
  <c r="J156"/>
  <c r="BK152"/>
  <c r="BK136"/>
  <c r="J129"/>
  <c r="BK122"/>
  <c r="BK116"/>
  <c r="J110"/>
  <c i="2" r="J83"/>
  <c r="J79"/>
  <c i="10" r="BK290"/>
  <c r="J283"/>
  <c r="BK269"/>
  <c r="BK255"/>
  <c r="J243"/>
  <c r="J226"/>
  <c r="J213"/>
  <c r="J196"/>
  <c r="J175"/>
  <c r="J165"/>
  <c r="BK159"/>
  <c r="BK154"/>
  <c r="BK124"/>
  <c r="J114"/>
  <c i="9" r="BK291"/>
  <c r="BK288"/>
  <c r="J283"/>
  <c r="BK275"/>
  <c r="J272"/>
  <c r="J263"/>
  <c r="BK256"/>
  <c r="J239"/>
  <c r="J231"/>
  <c r="J227"/>
  <c r="J220"/>
  <c r="J211"/>
  <c r="BK201"/>
  <c r="J186"/>
  <c r="BK180"/>
  <c r="BK173"/>
  <c r="BK151"/>
  <c r="BK149"/>
  <c r="BK138"/>
  <c r="J134"/>
  <c r="BK128"/>
  <c r="J124"/>
  <c r="J119"/>
  <c r="J117"/>
  <c r="BK109"/>
  <c r="BK102"/>
  <c i="8" r="J299"/>
  <c r="BK289"/>
  <c r="BK282"/>
  <c r="J276"/>
  <c r="J254"/>
  <c r="BK245"/>
  <c r="BK227"/>
  <c r="J219"/>
  <c r="J214"/>
  <c r="J205"/>
  <c r="BK185"/>
  <c r="J176"/>
  <c r="J171"/>
  <c r="BK162"/>
  <c r="BK153"/>
  <c r="J129"/>
  <c r="BK118"/>
  <c r="BK110"/>
  <c i="7" r="BK296"/>
  <c r="BK290"/>
  <c r="J285"/>
  <c r="J271"/>
  <c r="J245"/>
  <c r="BK233"/>
  <c r="BK219"/>
  <c r="J207"/>
  <c r="BK196"/>
  <c r="J159"/>
  <c r="BK147"/>
  <c r="J117"/>
  <c i="6" r="J275"/>
  <c r="J260"/>
  <c r="BK239"/>
  <c r="J227"/>
  <c r="J214"/>
  <c r="BK206"/>
  <c r="BK191"/>
  <c r="J176"/>
  <c i="5" r="BK181"/>
  <c r="BK162"/>
  <c r="J151"/>
  <c r="BK131"/>
  <c r="J121"/>
  <c i="4" r="BK298"/>
  <c r="J290"/>
  <c r="J273"/>
  <c r="J250"/>
  <c r="BK231"/>
  <c r="J217"/>
  <c r="BK210"/>
  <c r="J197"/>
  <c r="J167"/>
  <c r="BK129"/>
  <c r="J119"/>
  <c i="3" r="J281"/>
  <c r="BK264"/>
  <c r="J246"/>
  <c r="BK230"/>
  <c r="BK216"/>
  <c r="J208"/>
  <c r="J192"/>
  <c r="J158"/>
  <c r="J139"/>
  <c r="J122"/>
  <c i="2" r="J81"/>
  <c i="10" r="J290"/>
  <c r="BK284"/>
  <c r="BK277"/>
  <c r="BK273"/>
  <c r="J268"/>
  <c r="BK259"/>
  <c r="BK249"/>
  <c r="BK239"/>
  <c r="J227"/>
  <c r="BK209"/>
  <c r="J202"/>
  <c r="J194"/>
  <c r="J185"/>
  <c r="BK172"/>
  <c r="J144"/>
  <c r="J119"/>
  <c r="J105"/>
  <c i="9" r="J274"/>
  <c r="BK227"/>
  <c r="BK211"/>
  <c r="J173"/>
  <c r="J153"/>
  <c r="BK140"/>
  <c r="J128"/>
  <c r="BK120"/>
  <c r="BK110"/>
  <c i="8" r="J293"/>
  <c r="BK275"/>
  <c r="BK260"/>
  <c r="J244"/>
  <c r="J235"/>
  <c r="BK222"/>
  <c r="J210"/>
  <c r="J191"/>
  <c r="J135"/>
  <c r="J113"/>
  <c i="7" r="J298"/>
  <c r="J283"/>
  <c r="BK256"/>
  <c r="J238"/>
  <c r="BK221"/>
  <c r="BK193"/>
  <c r="BK174"/>
  <c r="BK159"/>
  <c r="J113"/>
  <c i="6" r="BK279"/>
  <c r="BK270"/>
  <c r="BK264"/>
  <c r="J248"/>
  <c r="J219"/>
  <c r="BK207"/>
  <c r="BK188"/>
  <c r="J166"/>
  <c r="BK147"/>
  <c r="J132"/>
  <c r="BK125"/>
  <c r="BK118"/>
  <c r="J107"/>
  <c i="5" r="J288"/>
  <c r="BK281"/>
  <c r="BK275"/>
  <c r="J267"/>
  <c r="BK261"/>
  <c r="BK249"/>
  <c r="BK240"/>
  <c r="J227"/>
  <c r="BK213"/>
  <c r="BK201"/>
  <c r="J175"/>
  <c r="BK149"/>
  <c r="J119"/>
  <c r="BK109"/>
  <c i="4" r="J285"/>
  <c r="BK280"/>
  <c r="J269"/>
  <c r="BK235"/>
  <c r="BK187"/>
  <c r="J165"/>
  <c r="J152"/>
  <c r="BK130"/>
  <c r="BK103"/>
  <c i="3" r="BK283"/>
  <c r="J265"/>
  <c r="BK242"/>
  <c r="BK209"/>
  <c r="BK199"/>
  <c r="J176"/>
  <c r="J152"/>
  <c r="BK139"/>
  <c r="BK114"/>
  <c i="2" r="BK83"/>
  <c l="1" r="P77"/>
  <c r="P76"/>
  <c r="P75"/>
  <c i="1" r="AU55"/>
  <c i="3" r="R103"/>
  <c r="T128"/>
  <c r="T164"/>
  <c r="T169"/>
  <c r="T186"/>
  <c r="T195"/>
  <c r="R218"/>
  <c r="R231"/>
  <c r="T249"/>
  <c r="R255"/>
  <c r="T266"/>
  <c r="T273"/>
  <c r="R277"/>
  <c r="R282"/>
  <c i="4" r="BK102"/>
  <c r="BK127"/>
  <c r="J127"/>
  <c r="J66"/>
  <c r="BK173"/>
  <c r="J173"/>
  <c r="J67"/>
  <c r="BK191"/>
  <c r="J191"/>
  <c r="J68"/>
  <c r="P200"/>
  <c r="BK239"/>
  <c r="J239"/>
  <c r="J73"/>
  <c r="BK257"/>
  <c r="J257"/>
  <c r="J74"/>
  <c r="R262"/>
  <c r="BK288"/>
  <c r="J288"/>
  <c r="J78"/>
  <c r="BK294"/>
  <c r="J294"/>
  <c r="J79"/>
  <c r="R299"/>
  <c i="5" r="BK102"/>
  <c r="J102"/>
  <c r="J61"/>
  <c r="T102"/>
  <c r="R120"/>
  <c r="P127"/>
  <c r="BK168"/>
  <c r="J168"/>
  <c r="J67"/>
  <c r="R168"/>
  <c r="P185"/>
  <c r="T185"/>
  <c r="P194"/>
  <c r="BK230"/>
  <c r="J230"/>
  <c r="J72"/>
  <c r="T230"/>
  <c r="P241"/>
  <c r="BK259"/>
  <c r="J259"/>
  <c r="J74"/>
  <c r="P259"/>
  <c r="T265"/>
  <c r="T276"/>
  <c r="T283"/>
  <c r="BK292"/>
  <c r="J292"/>
  <c r="J80"/>
  <c r="R292"/>
  <c i="6" r="BK103"/>
  <c r="R121"/>
  <c r="T128"/>
  <c r="T164"/>
  <c r="BK186"/>
  <c r="J186"/>
  <c r="J69"/>
  <c r="BK195"/>
  <c r="J195"/>
  <c r="J71"/>
  <c r="BK218"/>
  <c r="J218"/>
  <c r="J73"/>
  <c r="R218"/>
  <c r="P231"/>
  <c r="P249"/>
  <c r="P255"/>
  <c r="R266"/>
  <c r="P273"/>
  <c r="P277"/>
  <c r="P282"/>
  <c i="7" r="T102"/>
  <c r="R120"/>
  <c r="R127"/>
  <c r="R173"/>
  <c r="T191"/>
  <c r="T200"/>
  <c r="BK237"/>
  <c r="J237"/>
  <c r="J73"/>
  <c r="BK255"/>
  <c r="J255"/>
  <c r="J74"/>
  <c r="P260"/>
  <c r="T277"/>
  <c r="R286"/>
  <c r="P292"/>
  <c r="T297"/>
  <c i="8" r="R103"/>
  <c r="P119"/>
  <c r="T126"/>
  <c r="R177"/>
  <c r="R195"/>
  <c r="T231"/>
  <c r="P243"/>
  <c r="P261"/>
  <c r="T266"/>
  <c r="T278"/>
  <c r="T286"/>
  <c r="BK297"/>
  <c r="J297"/>
  <c r="J81"/>
  <c i="9" r="BK101"/>
  <c r="BK100"/>
  <c r="J100"/>
  <c r="J60"/>
  <c r="T101"/>
  <c r="T100"/>
  <c r="BK148"/>
  <c r="J148"/>
  <c r="J66"/>
  <c r="T148"/>
  <c r="T194"/>
  <c r="BK222"/>
  <c r="T222"/>
  <c r="P234"/>
  <c r="R252"/>
  <c r="T257"/>
  <c r="R269"/>
  <c r="BK276"/>
  <c r="J276"/>
  <c r="J77"/>
  <c r="T276"/>
  <c r="T282"/>
  <c r="R287"/>
  <c i="10" r="T101"/>
  <c r="P115"/>
  <c r="T115"/>
  <c r="T122"/>
  <c r="R168"/>
  <c r="BK186"/>
  <c r="J186"/>
  <c r="J66"/>
  <c r="T186"/>
  <c r="P222"/>
  <c r="T222"/>
  <c r="P234"/>
  <c r="R234"/>
  <c r="BK253"/>
  <c r="J253"/>
  <c r="J73"/>
  <c r="R253"/>
  <c i="2" r="R77"/>
  <c r="R76"/>
  <c r="R75"/>
  <c i="3" r="BK103"/>
  <c r="J103"/>
  <c r="J61"/>
  <c r="P121"/>
  <c r="P128"/>
  <c r="R164"/>
  <c r="R169"/>
  <c r="P186"/>
  <c r="T231"/>
  <c r="R249"/>
  <c r="P255"/>
  <c r="P266"/>
  <c r="P273"/>
  <c r="P277"/>
  <c r="P282"/>
  <c i="4" r="P102"/>
  <c r="BK120"/>
  <c r="J120"/>
  <c r="J65"/>
  <c r="R127"/>
  <c r="R173"/>
  <c r="R191"/>
  <c r="R200"/>
  <c r="P227"/>
  <c r="P239"/>
  <c r="R257"/>
  <c r="P262"/>
  <c r="P279"/>
  <c r="P288"/>
  <c r="P294"/>
  <c r="T299"/>
  <c i="6" r="P103"/>
  <c r="BK121"/>
  <c r="J121"/>
  <c r="J65"/>
  <c r="P128"/>
  <c r="P164"/>
  <c r="P169"/>
  <c r="P186"/>
  <c r="P195"/>
  <c r="T218"/>
  <c r="R231"/>
  <c r="T249"/>
  <c r="T255"/>
  <c r="BK273"/>
  <c r="J273"/>
  <c r="J79"/>
  <c r="T273"/>
  <c r="BK282"/>
  <c r="J282"/>
  <c r="J81"/>
  <c i="7" r="P102"/>
  <c r="P120"/>
  <c r="T120"/>
  <c r="T127"/>
  <c r="T173"/>
  <c r="R191"/>
  <c r="P200"/>
  <c r="BK225"/>
  <c r="T225"/>
  <c r="T237"/>
  <c r="T255"/>
  <c r="BK260"/>
  <c r="J260"/>
  <c r="J76"/>
  <c r="BK277"/>
  <c r="J277"/>
  <c r="J77"/>
  <c r="R277"/>
  <c r="P286"/>
  <c r="BK292"/>
  <c r="J292"/>
  <c r="J79"/>
  <c r="T292"/>
  <c r="R297"/>
  <c i="8" r="P103"/>
  <c r="BK119"/>
  <c r="J119"/>
  <c r="J64"/>
  <c r="T119"/>
  <c r="P126"/>
  <c r="BK172"/>
  <c r="J172"/>
  <c r="J66"/>
  <c r="T172"/>
  <c r="BK177"/>
  <c r="J177"/>
  <c r="J67"/>
  <c r="BK195"/>
  <c r="J195"/>
  <c r="J68"/>
  <c r="R231"/>
  <c r="BK243"/>
  <c r="J243"/>
  <c r="J74"/>
  <c r="BK261"/>
  <c r="J261"/>
  <c r="J75"/>
  <c r="BK266"/>
  <c r="J266"/>
  <c r="J77"/>
  <c r="BK278"/>
  <c r="J278"/>
  <c r="J78"/>
  <c r="BK286"/>
  <c r="J286"/>
  <c r="J79"/>
  <c r="BK292"/>
  <c r="J292"/>
  <c r="J80"/>
  <c r="T292"/>
  <c r="P297"/>
  <c i="9" r="T212"/>
  <c r="R222"/>
  <c r="R234"/>
  <c r="P252"/>
  <c r="BK269"/>
  <c r="J269"/>
  <c r="J76"/>
  <c r="T269"/>
  <c r="BK282"/>
  <c r="J282"/>
  <c r="J78"/>
  <c r="T287"/>
  <c i="10" r="P101"/>
  <c r="BK115"/>
  <c r="J115"/>
  <c r="J63"/>
  <c r="R115"/>
  <c r="R122"/>
  <c r="T168"/>
  <c r="P186"/>
  <c r="BK222"/>
  <c r="J222"/>
  <c r="J71"/>
  <c r="R222"/>
  <c r="BK234"/>
  <c r="J234"/>
  <c r="J72"/>
  <c r="T234"/>
  <c r="P253"/>
  <c r="T253"/>
  <c r="BK258"/>
  <c r="J258"/>
  <c r="J75"/>
  <c r="P258"/>
  <c r="R258"/>
  <c r="T258"/>
  <c r="BK270"/>
  <c r="J270"/>
  <c r="J76"/>
  <c r="P270"/>
  <c r="R270"/>
  <c r="T270"/>
  <c r="BK276"/>
  <c r="J276"/>
  <c r="J77"/>
  <c r="P276"/>
  <c r="R276"/>
  <c r="T276"/>
  <c r="BK282"/>
  <c r="J282"/>
  <c r="J78"/>
  <c r="P282"/>
  <c r="R282"/>
  <c r="T282"/>
  <c r="BK287"/>
  <c r="J287"/>
  <c r="J79"/>
  <c r="P287"/>
  <c i="2" r="T77"/>
  <c r="T76"/>
  <c r="T75"/>
  <c i="3" r="P103"/>
  <c r="R121"/>
  <c r="T121"/>
  <c r="BK128"/>
  <c r="J128"/>
  <c r="J66"/>
  <c r="BK164"/>
  <c r="J164"/>
  <c r="J67"/>
  <c r="BK169"/>
  <c r="J169"/>
  <c r="J68"/>
  <c r="BK186"/>
  <c r="J186"/>
  <c r="J69"/>
  <c r="BK195"/>
  <c r="J195"/>
  <c r="J71"/>
  <c r="R195"/>
  <c r="BK218"/>
  <c r="T218"/>
  <c r="BK231"/>
  <c r="J231"/>
  <c r="J74"/>
  <c r="BK249"/>
  <c r="J249"/>
  <c r="J75"/>
  <c r="BK255"/>
  <c r="J255"/>
  <c r="J77"/>
  <c r="BK266"/>
  <c r="J266"/>
  <c r="J78"/>
  <c r="R266"/>
  <c r="R273"/>
  <c r="T277"/>
  <c r="T282"/>
  <c i="4" r="R102"/>
  <c r="R101"/>
  <c r="R120"/>
  <c r="T120"/>
  <c r="T127"/>
  <c r="T173"/>
  <c r="T191"/>
  <c r="BK200"/>
  <c r="J200"/>
  <c r="J70"/>
  <c r="BK227"/>
  <c r="J227"/>
  <c r="J72"/>
  <c r="T227"/>
  <c r="T239"/>
  <c r="T257"/>
  <c r="BK262"/>
  <c r="J262"/>
  <c r="J76"/>
  <c r="BK279"/>
  <c r="J279"/>
  <c r="J77"/>
  <c r="T279"/>
  <c r="T288"/>
  <c r="T294"/>
  <c r="BK299"/>
  <c r="J299"/>
  <c r="J80"/>
  <c i="5" r="P102"/>
  <c r="BK120"/>
  <c r="J120"/>
  <c r="J65"/>
  <c r="P120"/>
  <c r="T120"/>
  <c r="R127"/>
  <c r="T168"/>
  <c r="BK194"/>
  <c r="J194"/>
  <c r="J70"/>
  <c r="R194"/>
  <c r="P230"/>
  <c r="BK241"/>
  <c r="J241"/>
  <c r="J73"/>
  <c r="R241"/>
  <c r="R259"/>
  <c r="BK265"/>
  <c r="J265"/>
  <c r="J76"/>
  <c r="R265"/>
  <c r="P276"/>
  <c r="BK283"/>
  <c r="J283"/>
  <c r="J78"/>
  <c r="R283"/>
  <c r="P287"/>
  <c r="T287"/>
  <c r="T292"/>
  <c i="6" r="T103"/>
  <c r="T121"/>
  <c r="BK128"/>
  <c r="J128"/>
  <c r="J66"/>
  <c r="BK164"/>
  <c r="J164"/>
  <c r="J67"/>
  <c r="BK169"/>
  <c r="J169"/>
  <c r="J68"/>
  <c r="T169"/>
  <c r="T186"/>
  <c r="T195"/>
  <c r="P218"/>
  <c r="T231"/>
  <c r="R249"/>
  <c r="BK255"/>
  <c r="J255"/>
  <c r="J77"/>
  <c r="BK266"/>
  <c r="J266"/>
  <c r="J78"/>
  <c r="T266"/>
  <c r="BK277"/>
  <c r="J277"/>
  <c r="J80"/>
  <c r="T277"/>
  <c r="T282"/>
  <c i="7" r="BK102"/>
  <c r="BK127"/>
  <c r="J127"/>
  <c r="J66"/>
  <c r="BK173"/>
  <c r="J173"/>
  <c r="J67"/>
  <c r="BK191"/>
  <c r="J191"/>
  <c r="J68"/>
  <c r="BK200"/>
  <c r="J200"/>
  <c r="J70"/>
  <c r="P225"/>
  <c r="P237"/>
  <c r="R255"/>
  <c r="R260"/>
  <c r="P277"/>
  <c r="T286"/>
  <c r="R292"/>
  <c r="P297"/>
  <c i="8" r="T103"/>
  <c r="R119"/>
  <c r="R126"/>
  <c r="R172"/>
  <c r="T177"/>
  <c r="T195"/>
  <c r="P231"/>
  <c r="T243"/>
  <c r="T261"/>
  <c r="P266"/>
  <c r="P278"/>
  <c r="P286"/>
  <c r="R292"/>
  <c r="T297"/>
  <c i="9" r="R101"/>
  <c r="R100"/>
  <c r="BK141"/>
  <c r="J141"/>
  <c r="J65"/>
  <c r="P141"/>
  <c r="T141"/>
  <c r="T113"/>
  <c r="R148"/>
  <c r="P194"/>
  <c r="BK212"/>
  <c r="J212"/>
  <c r="J68"/>
  <c r="R212"/>
  <c r="P222"/>
  <c r="T234"/>
  <c r="BK257"/>
  <c r="J257"/>
  <c r="J75"/>
  <c r="R257"/>
  <c r="R276"/>
  <c r="R282"/>
  <c r="P287"/>
  <c i="10" r="BK101"/>
  <c r="BK122"/>
  <c r="J122"/>
  <c r="J64"/>
  <c r="BK168"/>
  <c r="J168"/>
  <c r="J65"/>
  <c r="R287"/>
  <c i="2" r="BK77"/>
  <c r="J77"/>
  <c r="J57"/>
  <c i="3" r="T103"/>
  <c r="T102"/>
  <c r="BK121"/>
  <c r="J121"/>
  <c r="J65"/>
  <c r="R128"/>
  <c r="P164"/>
  <c r="P169"/>
  <c r="R186"/>
  <c r="P195"/>
  <c r="P218"/>
  <c r="P231"/>
  <c r="P249"/>
  <c r="T255"/>
  <c r="BK273"/>
  <c r="J273"/>
  <c r="J79"/>
  <c r="BK277"/>
  <c r="J277"/>
  <c r="J80"/>
  <c r="BK282"/>
  <c r="J282"/>
  <c r="J81"/>
  <c i="4" r="T102"/>
  <c r="T101"/>
  <c r="P120"/>
  <c r="P127"/>
  <c r="P173"/>
  <c r="P191"/>
  <c r="T200"/>
  <c r="R227"/>
  <c r="R239"/>
  <c r="P257"/>
  <c r="T262"/>
  <c r="R279"/>
  <c r="R288"/>
  <c r="R294"/>
  <c r="P299"/>
  <c i="5" r="R102"/>
  <c r="BK127"/>
  <c r="J127"/>
  <c r="J66"/>
  <c r="T127"/>
  <c r="P168"/>
  <c r="BK185"/>
  <c r="J185"/>
  <c r="J68"/>
  <c r="R185"/>
  <c r="T194"/>
  <c r="R230"/>
  <c r="T241"/>
  <c r="T259"/>
  <c r="P265"/>
  <c r="BK276"/>
  <c r="J276"/>
  <c r="J77"/>
  <c r="R276"/>
  <c r="P283"/>
  <c r="BK287"/>
  <c r="J287"/>
  <c r="J79"/>
  <c r="R287"/>
  <c r="P292"/>
  <c i="6" r="R103"/>
  <c r="P121"/>
  <c r="R128"/>
  <c r="R164"/>
  <c r="R169"/>
  <c r="R186"/>
  <c r="R195"/>
  <c r="BK231"/>
  <c r="J231"/>
  <c r="J74"/>
  <c r="BK249"/>
  <c r="J249"/>
  <c r="J75"/>
  <c r="R255"/>
  <c r="P266"/>
  <c r="R273"/>
  <c r="R277"/>
  <c r="R282"/>
  <c i="7" r="R102"/>
  <c r="R101"/>
  <c r="BK120"/>
  <c r="J120"/>
  <c r="J65"/>
  <c r="P127"/>
  <c r="P173"/>
  <c r="P191"/>
  <c r="R200"/>
  <c r="R225"/>
  <c r="R237"/>
  <c r="P255"/>
  <c r="T260"/>
  <c r="BK286"/>
  <c r="J286"/>
  <c r="J78"/>
  <c r="BK297"/>
  <c r="J297"/>
  <c r="J80"/>
  <c i="8" r="BK103"/>
  <c r="J103"/>
  <c r="J61"/>
  <c r="BK126"/>
  <c r="J126"/>
  <c r="J65"/>
  <c r="P172"/>
  <c r="P177"/>
  <c r="P195"/>
  <c r="BK231"/>
  <c r="J231"/>
  <c r="J73"/>
  <c r="R243"/>
  <c r="R261"/>
  <c r="R266"/>
  <c r="R278"/>
  <c r="R286"/>
  <c r="P292"/>
  <c r="R297"/>
  <c i="9" r="P101"/>
  <c r="P100"/>
  <c r="R141"/>
  <c r="P148"/>
  <c r="BK194"/>
  <c r="J194"/>
  <c r="J67"/>
  <c r="R194"/>
  <c r="P212"/>
  <c r="BK234"/>
  <c r="J234"/>
  <c r="J72"/>
  <c r="BK252"/>
  <c r="J252"/>
  <c r="J73"/>
  <c r="T252"/>
  <c r="P257"/>
  <c r="P269"/>
  <c r="P276"/>
  <c r="P282"/>
  <c r="BK287"/>
  <c r="J287"/>
  <c r="J79"/>
  <c i="10" r="R101"/>
  <c r="P122"/>
  <c r="P168"/>
  <c r="R186"/>
  <c r="T287"/>
  <c i="2" r="F50"/>
  <c r="J69"/>
  <c r="BF79"/>
  <c r="BF81"/>
  <c r="BF82"/>
  <c i="3" r="F54"/>
  <c r="BF110"/>
  <c r="BF125"/>
  <c r="BF132"/>
  <c r="BF141"/>
  <c r="BF146"/>
  <c r="BF151"/>
  <c r="BF156"/>
  <c r="BF170"/>
  <c r="BF175"/>
  <c r="BF194"/>
  <c r="BF202"/>
  <c r="BF208"/>
  <c r="BF222"/>
  <c r="BF227"/>
  <c r="BF236"/>
  <c r="BF254"/>
  <c r="BF257"/>
  <c r="BF263"/>
  <c r="BF264"/>
  <c r="BF265"/>
  <c r="BF267"/>
  <c r="BF270"/>
  <c r="BF272"/>
  <c r="BF275"/>
  <c r="BF286"/>
  <c i="4" r="E48"/>
  <c r="J94"/>
  <c r="BF109"/>
  <c r="BF149"/>
  <c r="BF152"/>
  <c r="BF164"/>
  <c r="BF171"/>
  <c r="BF177"/>
  <c r="BF190"/>
  <c r="BF199"/>
  <c r="BF220"/>
  <c r="BF224"/>
  <c r="BF233"/>
  <c r="BF236"/>
  <c r="BF241"/>
  <c r="BF247"/>
  <c r="BF266"/>
  <c r="BF278"/>
  <c r="BF282"/>
  <c r="BF284"/>
  <c r="BF287"/>
  <c r="BF298"/>
  <c r="BK114"/>
  <c r="J114"/>
  <c r="J62"/>
  <c r="BK198"/>
  <c r="J198"/>
  <c r="J69"/>
  <c r="BK260"/>
  <c r="J260"/>
  <c r="J75"/>
  <c i="5" r="J94"/>
  <c r="F97"/>
  <c r="BF103"/>
  <c r="BF117"/>
  <c r="BF119"/>
  <c r="BF128"/>
  <c r="BF146"/>
  <c r="BF159"/>
  <c r="BF190"/>
  <c r="BF201"/>
  <c r="BF205"/>
  <c r="BF206"/>
  <c r="BF213"/>
  <c r="BF217"/>
  <c r="BF218"/>
  <c r="BF224"/>
  <c r="BF231"/>
  <c r="BF232"/>
  <c r="BF243"/>
  <c r="BF252"/>
  <c r="BF262"/>
  <c r="BF278"/>
  <c r="BF284"/>
  <c r="BF293"/>
  <c r="BF294"/>
  <c r="BF296"/>
  <c r="BK118"/>
  <c r="J118"/>
  <c r="J64"/>
  <c r="BK263"/>
  <c r="J263"/>
  <c r="J75"/>
  <c i="6" r="F54"/>
  <c r="BF107"/>
  <c r="BF110"/>
  <c r="BF112"/>
  <c r="BF116"/>
  <c r="BF139"/>
  <c r="BF147"/>
  <c r="BF155"/>
  <c r="BF156"/>
  <c r="BF157"/>
  <c r="BF167"/>
  <c r="BF176"/>
  <c r="BF185"/>
  <c r="BF187"/>
  <c r="BF191"/>
  <c r="BF199"/>
  <c r="BF209"/>
  <c r="BF213"/>
  <c r="BF216"/>
  <c r="BF228"/>
  <c r="BF233"/>
  <c r="BF240"/>
  <c r="BF246"/>
  <c r="BF251"/>
  <c r="BF252"/>
  <c r="BF256"/>
  <c r="BF261"/>
  <c r="BF263"/>
  <c r="BF268"/>
  <c r="BK119"/>
  <c r="J119"/>
  <c r="J64"/>
  <c i="7" r="BF109"/>
  <c r="BF112"/>
  <c r="BF119"/>
  <c r="BF121"/>
  <c r="BF130"/>
  <c r="BF138"/>
  <c r="BF159"/>
  <c r="BF163"/>
  <c r="BF171"/>
  <c r="BF177"/>
  <c r="BF187"/>
  <c r="BF192"/>
  <c r="BF197"/>
  <c r="BF206"/>
  <c r="BF211"/>
  <c r="BF213"/>
  <c r="BF215"/>
  <c r="BF220"/>
  <c r="BF222"/>
  <c r="BF231"/>
  <c r="BF233"/>
  <c r="BF242"/>
  <c r="BF248"/>
  <c r="BF254"/>
  <c r="BF274"/>
  <c r="BF282"/>
  <c r="BF287"/>
  <c r="BF289"/>
  <c r="BF290"/>
  <c r="BF294"/>
  <c r="BK116"/>
  <c r="J116"/>
  <c r="J63"/>
  <c r="BK258"/>
  <c r="J258"/>
  <c r="J75"/>
  <c i="8" r="J52"/>
  <c r="E91"/>
  <c r="BF107"/>
  <c r="BF112"/>
  <c r="BF114"/>
  <c r="BF116"/>
  <c r="BF129"/>
  <c r="BF148"/>
  <c r="BF164"/>
  <c r="BF166"/>
  <c r="BF170"/>
  <c r="BF173"/>
  <c r="BF176"/>
  <c r="BF178"/>
  <c r="BF181"/>
  <c r="BF185"/>
  <c r="BF191"/>
  <c r="BF197"/>
  <c r="BF200"/>
  <c r="BF203"/>
  <c r="BF205"/>
  <c r="BF211"/>
  <c r="BF217"/>
  <c r="BF223"/>
  <c r="BF237"/>
  <c r="BF240"/>
  <c r="BF251"/>
  <c r="BF254"/>
  <c r="BF258"/>
  <c r="BF268"/>
  <c r="BF280"/>
  <c r="BF285"/>
  <c r="BF291"/>
  <c r="BF294"/>
  <c r="BK117"/>
  <c r="J117"/>
  <c r="J63"/>
  <c i="9" r="F54"/>
  <c r="BF102"/>
  <c r="BF105"/>
  <c r="BF109"/>
  <c r="BF117"/>
  <c r="BF119"/>
  <c r="BF124"/>
  <c r="BF126"/>
  <c r="BF127"/>
  <c r="BF135"/>
  <c r="BF150"/>
  <c r="BF151"/>
  <c r="BF159"/>
  <c r="BF170"/>
  <c r="BF181"/>
  <c r="BF188"/>
  <c r="BF208"/>
  <c r="BF220"/>
  <c r="BF233"/>
  <c r="BF258"/>
  <c r="BF259"/>
  <c r="BF270"/>
  <c r="BK139"/>
  <c r="J139"/>
  <c r="J64"/>
  <c i="10" r="J52"/>
  <c r="E89"/>
  <c r="BF111"/>
  <c r="BF112"/>
  <c r="BF131"/>
  <c r="BF154"/>
  <c r="BF155"/>
  <c r="BF159"/>
  <c r="BF161"/>
  <c r="BF169"/>
  <c r="BF199"/>
  <c r="BF205"/>
  <c r="BF208"/>
  <c r="BF213"/>
  <c r="BF215"/>
  <c r="BF217"/>
  <c r="BF223"/>
  <c r="BF226"/>
  <c r="BF227"/>
  <c r="BF231"/>
  <c r="BF235"/>
  <c r="BF236"/>
  <c r="BF239"/>
  <c r="BF243"/>
  <c r="BF252"/>
  <c r="BF259"/>
  <c r="BF268"/>
  <c r="BF275"/>
  <c r="BF281"/>
  <c r="BF290"/>
  <c r="BK113"/>
  <c r="J113"/>
  <c r="J62"/>
  <c r="BK256"/>
  <c r="J256"/>
  <c r="J74"/>
  <c i="2" r="F51"/>
  <c r="BF80"/>
  <c i="3" r="F55"/>
  <c r="BF116"/>
  <c r="BF127"/>
  <c r="BF130"/>
  <c r="BF136"/>
  <c r="BF138"/>
  <c r="BF157"/>
  <c r="BF162"/>
  <c r="BF165"/>
  <c r="BF168"/>
  <c r="BF182"/>
  <c r="BF185"/>
  <c r="BF187"/>
  <c r="BF191"/>
  <c r="BF199"/>
  <c r="BF201"/>
  <c r="BF207"/>
  <c r="BF210"/>
  <c r="BF211"/>
  <c r="BF213"/>
  <c r="BF215"/>
  <c r="BF219"/>
  <c r="BF228"/>
  <c r="BF232"/>
  <c r="BF237"/>
  <c r="BF240"/>
  <c r="BF246"/>
  <c r="BF256"/>
  <c r="BF269"/>
  <c r="BF274"/>
  <c r="BF276"/>
  <c r="BK117"/>
  <c r="J117"/>
  <c r="J63"/>
  <c i="4" r="F55"/>
  <c r="F96"/>
  <c r="BF110"/>
  <c r="BF112"/>
  <c r="BF117"/>
  <c r="BF119"/>
  <c r="BF130"/>
  <c r="BF132"/>
  <c r="BF138"/>
  <c r="BF163"/>
  <c r="BF166"/>
  <c r="BF172"/>
  <c r="BF196"/>
  <c r="BF197"/>
  <c r="BF201"/>
  <c r="BF205"/>
  <c r="BF212"/>
  <c r="BF213"/>
  <c r="BF214"/>
  <c r="BF225"/>
  <c r="BF244"/>
  <c r="BF245"/>
  <c r="BF248"/>
  <c r="BF256"/>
  <c r="BF259"/>
  <c r="BF263"/>
  <c r="BF269"/>
  <c r="BF277"/>
  <c r="BF286"/>
  <c r="BF289"/>
  <c r="BF291"/>
  <c r="BK116"/>
  <c r="J116"/>
  <c r="J63"/>
  <c i="5" r="F54"/>
  <c r="E90"/>
  <c r="BF106"/>
  <c r="BF109"/>
  <c r="BF110"/>
  <c r="BF111"/>
  <c r="BF113"/>
  <c r="BF124"/>
  <c r="BF126"/>
  <c r="BF130"/>
  <c r="BF131"/>
  <c r="BF135"/>
  <c r="BF137"/>
  <c r="BF160"/>
  <c r="BF184"/>
  <c r="BF186"/>
  <c r="BF191"/>
  <c r="BF193"/>
  <c i="6" r="BF165"/>
  <c r="BF170"/>
  <c r="BF173"/>
  <c r="BF175"/>
  <c r="BF196"/>
  <c r="BF214"/>
  <c r="BF222"/>
  <c r="BF225"/>
  <c r="BF227"/>
  <c r="BF232"/>
  <c r="BF237"/>
  <c r="BF250"/>
  <c r="BF257"/>
  <c r="BF267"/>
  <c r="BF270"/>
  <c r="BF271"/>
  <c r="BF272"/>
  <c r="BF274"/>
  <c r="BF275"/>
  <c r="BF276"/>
  <c r="BK115"/>
  <c r="J115"/>
  <c r="J62"/>
  <c r="BK193"/>
  <c r="J193"/>
  <c r="J70"/>
  <c i="7" r="J52"/>
  <c r="F96"/>
  <c r="BF106"/>
  <c r="BF110"/>
  <c r="BF132"/>
  <c r="BF152"/>
  <c r="BF154"/>
  <c r="BF160"/>
  <c r="BF172"/>
  <c r="BF180"/>
  <c r="BF193"/>
  <c r="BF199"/>
  <c r="BF201"/>
  <c r="BF204"/>
  <c r="BF210"/>
  <c r="BF214"/>
  <c r="BF218"/>
  <c r="BF221"/>
  <c r="BF226"/>
  <c r="BF229"/>
  <c r="BF239"/>
  <c r="BF243"/>
  <c r="BF245"/>
  <c r="BF246"/>
  <c r="BF257"/>
  <c r="BF271"/>
  <c r="BF276"/>
  <c r="BF280"/>
  <c r="BF281"/>
  <c r="BF283"/>
  <c r="BF285"/>
  <c r="BF296"/>
  <c r="BF298"/>
  <c r="BF300"/>
  <c r="BK118"/>
  <c r="J118"/>
  <c r="J64"/>
  <c i="8" r="F97"/>
  <c r="BF104"/>
  <c r="BF111"/>
  <c r="BF123"/>
  <c r="BF130"/>
  <c r="BF131"/>
  <c r="BF135"/>
  <c r="BF137"/>
  <c r="BF159"/>
  <c r="BF163"/>
  <c r="BF165"/>
  <c r="BF175"/>
  <c r="BF196"/>
  <c r="BF218"/>
  <c r="BF219"/>
  <c r="BF229"/>
  <c r="BF236"/>
  <c r="BF244"/>
  <c r="BF248"/>
  <c r="BF249"/>
  <c r="BF262"/>
  <c r="BF263"/>
  <c r="BF265"/>
  <c r="BF273"/>
  <c r="BF275"/>
  <c r="BF277"/>
  <c r="BF279"/>
  <c r="BF283"/>
  <c r="BF293"/>
  <c r="BF301"/>
  <c r="BK115"/>
  <c r="J115"/>
  <c r="J62"/>
  <c r="BK202"/>
  <c r="J202"/>
  <c r="J69"/>
  <c r="BK228"/>
  <c r="J228"/>
  <c r="J71"/>
  <c r="BK264"/>
  <c r="J264"/>
  <c r="J76"/>
  <c i="9" r="E48"/>
  <c r="J52"/>
  <c r="BF111"/>
  <c r="BF112"/>
  <c r="BF118"/>
  <c r="BF131"/>
  <c r="BF142"/>
  <c r="BF149"/>
  <c r="BF152"/>
  <c r="BF180"/>
  <c r="BF184"/>
  <c r="BF185"/>
  <c r="BF211"/>
  <c r="BF213"/>
  <c r="BF214"/>
  <c r="BF217"/>
  <c r="BF231"/>
  <c r="BF245"/>
  <c r="BF251"/>
  <c r="BF254"/>
  <c r="BF266"/>
  <c r="BF268"/>
  <c r="BF273"/>
  <c r="BF284"/>
  <c r="BF289"/>
  <c r="BF290"/>
  <c r="BK255"/>
  <c r="J255"/>
  <c r="J74"/>
  <c i="10" r="F55"/>
  <c r="F95"/>
  <c r="BF108"/>
  <c r="BF114"/>
  <c r="BF123"/>
  <c r="BF125"/>
  <c r="BF127"/>
  <c r="BF133"/>
  <c r="BF147"/>
  <c r="BF158"/>
  <c r="BF162"/>
  <c r="BF167"/>
  <c r="BF175"/>
  <c r="BF185"/>
  <c r="BF187"/>
  <c r="BF194"/>
  <c r="BF196"/>
  <c r="BF202"/>
  <c r="BF207"/>
  <c r="BF210"/>
  <c r="BF230"/>
  <c r="BF249"/>
  <c r="BF264"/>
  <c r="BF272"/>
  <c r="BF280"/>
  <c r="BF284"/>
  <c r="BF289"/>
  <c r="BF291"/>
  <c r="BK193"/>
  <c r="J193"/>
  <c r="J67"/>
  <c i="2" r="BF83"/>
  <c r="BF84"/>
  <c i="3" r="E48"/>
  <c r="BF112"/>
  <c r="BF113"/>
  <c r="BF114"/>
  <c r="BF147"/>
  <c r="BF155"/>
  <c r="BF166"/>
  <c r="BF167"/>
  <c r="BF192"/>
  <c r="BF205"/>
  <c r="BF206"/>
  <c r="BF225"/>
  <c r="BF250"/>
  <c r="BF268"/>
  <c r="BF278"/>
  <c r="BF281"/>
  <c r="BF283"/>
  <c r="BF284"/>
  <c r="BF285"/>
  <c r="BK115"/>
  <c r="J115"/>
  <c r="J62"/>
  <c r="BK119"/>
  <c r="J119"/>
  <c r="J64"/>
  <c r="BK253"/>
  <c r="J253"/>
  <c r="J76"/>
  <c i="4" r="BF103"/>
  <c r="BF111"/>
  <c r="BF115"/>
  <c r="BF124"/>
  <c r="BF126"/>
  <c r="BF154"/>
  <c r="BF170"/>
  <c r="BF181"/>
  <c r="BF187"/>
  <c r="BF192"/>
  <c r="BF193"/>
  <c r="BF206"/>
  <c r="BF207"/>
  <c r="BF210"/>
  <c r="BF215"/>
  <c r="BF217"/>
  <c r="BF223"/>
  <c r="BF228"/>
  <c r="BF232"/>
  <c r="BF238"/>
  <c r="BF250"/>
  <c r="BF273"/>
  <c r="BF274"/>
  <c r="BF276"/>
  <c r="BF280"/>
  <c r="BF281"/>
  <c r="BF283"/>
  <c r="BF290"/>
  <c r="BF292"/>
  <c r="BF293"/>
  <c r="BF295"/>
  <c r="BF296"/>
  <c r="BF302"/>
  <c i="5" r="BF112"/>
  <c r="BF121"/>
  <c r="BF151"/>
  <c r="BF155"/>
  <c r="BF156"/>
  <c r="BF161"/>
  <c r="BF162"/>
  <c r="BF165"/>
  <c r="BF167"/>
  <c r="BF169"/>
  <c r="BF175"/>
  <c r="BF195"/>
  <c r="BF210"/>
  <c r="BF212"/>
  <c r="BF223"/>
  <c r="BF227"/>
  <c r="BF234"/>
  <c r="BF238"/>
  <c r="BF240"/>
  <c r="BF246"/>
  <c r="BF249"/>
  <c r="BF261"/>
  <c r="BF264"/>
  <c r="BF266"/>
  <c r="BF267"/>
  <c r="BF271"/>
  <c r="BF274"/>
  <c r="BF277"/>
  <c r="BF279"/>
  <c r="BF280"/>
  <c r="BF281"/>
  <c r="BF289"/>
  <c r="BF291"/>
  <c r="BF295"/>
  <c r="BK114"/>
  <c r="J114"/>
  <c r="J62"/>
  <c r="BK116"/>
  <c r="J116"/>
  <c r="J63"/>
  <c i="6" r="E48"/>
  <c r="J95"/>
  <c r="F98"/>
  <c r="BF104"/>
  <c r="BF111"/>
  <c r="BF114"/>
  <c r="BF118"/>
  <c r="BF127"/>
  <c r="BF131"/>
  <c r="BF132"/>
  <c r="BF141"/>
  <c r="BF151"/>
  <c r="BF152"/>
  <c r="BF158"/>
  <c r="BF161"/>
  <c r="BF162"/>
  <c r="BF163"/>
  <c r="BF168"/>
  <c r="BF182"/>
  <c r="BF188"/>
  <c r="BF192"/>
  <c r="BF194"/>
  <c r="BF200"/>
  <c r="BF205"/>
  <c r="BF207"/>
  <c r="BF210"/>
  <c r="BF219"/>
  <c r="BF224"/>
  <c r="BF230"/>
  <c r="BF239"/>
  <c r="BF242"/>
  <c r="BF278"/>
  <c r="BF279"/>
  <c r="BF281"/>
  <c r="BF283"/>
  <c r="BK253"/>
  <c r="J253"/>
  <c r="J76"/>
  <c i="7" r="E48"/>
  <c r="F55"/>
  <c r="BF103"/>
  <c r="BF126"/>
  <c r="BF128"/>
  <c r="BF129"/>
  <c r="BF155"/>
  <c r="BF164"/>
  <c r="BF167"/>
  <c r="BF207"/>
  <c r="BF212"/>
  <c r="BF223"/>
  <c r="BF230"/>
  <c r="BF234"/>
  <c r="BF238"/>
  <c r="BF256"/>
  <c r="BF264"/>
  <c r="BF275"/>
  <c r="BF278"/>
  <c r="BF284"/>
  <c r="BF288"/>
  <c r="BF291"/>
  <c r="BF299"/>
  <c r="BF301"/>
  <c r="BK114"/>
  <c r="J114"/>
  <c r="J62"/>
  <c i="8" r="F98"/>
  <c r="BF110"/>
  <c r="BF125"/>
  <c r="BF128"/>
  <c r="BF151"/>
  <c r="BF154"/>
  <c r="BF169"/>
  <c r="BF184"/>
  <c r="BF208"/>
  <c r="BF214"/>
  <c r="BF225"/>
  <c r="BF232"/>
  <c r="BF239"/>
  <c r="BF242"/>
  <c r="BF252"/>
  <c r="BF260"/>
  <c r="BF267"/>
  <c r="BF276"/>
  <c r="BF282"/>
  <c r="BF288"/>
  <c r="BF289"/>
  <c r="BF290"/>
  <c i="9" r="BF114"/>
  <c r="BF120"/>
  <c r="BF123"/>
  <c r="BF128"/>
  <c r="BF133"/>
  <c r="BF136"/>
  <c r="BF145"/>
  <c r="BF147"/>
  <c r="BF157"/>
  <c r="BF173"/>
  <c r="BF176"/>
  <c r="BF187"/>
  <c r="BF195"/>
  <c r="BF198"/>
  <c r="BF202"/>
  <c r="BF223"/>
  <c r="BF230"/>
  <c r="BF239"/>
  <c r="BF242"/>
  <c r="BF249"/>
  <c r="BF253"/>
  <c r="BF264"/>
  <c r="BF271"/>
  <c r="BF274"/>
  <c r="BF275"/>
  <c r="BF278"/>
  <c r="BF279"/>
  <c r="BF280"/>
  <c r="BF281"/>
  <c r="BF283"/>
  <c r="BF291"/>
  <c i="10" r="BF102"/>
  <c r="BF116"/>
  <c r="BF124"/>
  <c r="BF126"/>
  <c r="BF149"/>
  <c r="BF160"/>
  <c r="BF172"/>
  <c r="BF176"/>
  <c r="BF188"/>
  <c r="BF191"/>
  <c r="BF192"/>
  <c r="BF209"/>
  <c r="BF242"/>
  <c r="BF254"/>
  <c r="BF257"/>
  <c r="BF260"/>
  <c r="BF265"/>
  <c r="BF269"/>
  <c r="BF271"/>
  <c r="BF273"/>
  <c r="BF274"/>
  <c r="BF277"/>
  <c r="BF279"/>
  <c r="BF283"/>
  <c r="BF286"/>
  <c i="2" r="BF78"/>
  <c i="3" r="J52"/>
  <c r="BF104"/>
  <c r="BF107"/>
  <c r="BF111"/>
  <c r="BF118"/>
  <c r="BF120"/>
  <c r="BF122"/>
  <c r="BF129"/>
  <c r="BF131"/>
  <c r="BF139"/>
  <c r="BF144"/>
  <c r="BF152"/>
  <c r="BF158"/>
  <c r="BF161"/>
  <c r="BF163"/>
  <c r="BF173"/>
  <c r="BF176"/>
  <c r="BF188"/>
  <c r="BF196"/>
  <c r="BF200"/>
  <c r="BF209"/>
  <c r="BF212"/>
  <c r="BF214"/>
  <c r="BF216"/>
  <c r="BF224"/>
  <c r="BF230"/>
  <c r="BF233"/>
  <c r="BF239"/>
  <c r="BF242"/>
  <c r="BF248"/>
  <c r="BF251"/>
  <c r="BF252"/>
  <c r="BF260"/>
  <c r="BF261"/>
  <c r="BF271"/>
  <c r="BF279"/>
  <c r="BK193"/>
  <c r="J193"/>
  <c r="J70"/>
  <c i="4" r="BF106"/>
  <c r="BF113"/>
  <c r="BF121"/>
  <c r="BF128"/>
  <c r="BF129"/>
  <c r="BF131"/>
  <c r="BF136"/>
  <c r="BF147"/>
  <c r="BF155"/>
  <c r="BF159"/>
  <c r="BF160"/>
  <c r="BF165"/>
  <c r="BF167"/>
  <c r="BF174"/>
  <c r="BF180"/>
  <c r="BF204"/>
  <c r="BF211"/>
  <c r="BF221"/>
  <c r="BF222"/>
  <c r="BF231"/>
  <c r="BF235"/>
  <c r="BF240"/>
  <c r="BF254"/>
  <c r="BF258"/>
  <c r="BF261"/>
  <c r="BF285"/>
  <c r="BF300"/>
  <c r="BF301"/>
  <c r="BF303"/>
  <c r="BK118"/>
  <c r="J118"/>
  <c r="J64"/>
  <c i="5" r="BF115"/>
  <c r="BF129"/>
  <c r="BF144"/>
  <c r="BF149"/>
  <c r="BF152"/>
  <c r="BF166"/>
  <c r="BF172"/>
  <c r="BF174"/>
  <c r="BF181"/>
  <c r="BF187"/>
  <c r="BF198"/>
  <c r="BF209"/>
  <c r="BF211"/>
  <c r="BF222"/>
  <c r="BF225"/>
  <c r="BF226"/>
  <c r="BF228"/>
  <c r="BF235"/>
  <c r="BF237"/>
  <c r="BF242"/>
  <c r="BF247"/>
  <c r="BF250"/>
  <c r="BF256"/>
  <c r="BF258"/>
  <c r="BF260"/>
  <c r="BF272"/>
  <c r="BF275"/>
  <c r="BF282"/>
  <c r="BF285"/>
  <c r="BF286"/>
  <c r="BF288"/>
  <c r="BK192"/>
  <c r="J192"/>
  <c r="J69"/>
  <c i="6" r="BF113"/>
  <c r="BF120"/>
  <c r="BF122"/>
  <c r="BF125"/>
  <c r="BF129"/>
  <c r="BF130"/>
  <c r="BF136"/>
  <c r="BF138"/>
  <c r="BF144"/>
  <c r="BF146"/>
  <c r="BF166"/>
  <c r="BF201"/>
  <c r="BF202"/>
  <c r="BF206"/>
  <c r="BF208"/>
  <c r="BF211"/>
  <c r="BF212"/>
  <c r="BF215"/>
  <c r="BF236"/>
  <c r="BF248"/>
  <c r="BF254"/>
  <c r="BF260"/>
  <c r="BF264"/>
  <c r="BF265"/>
  <c r="BF269"/>
  <c r="BF284"/>
  <c r="BF285"/>
  <c r="BF286"/>
  <c r="BK117"/>
  <c r="J117"/>
  <c r="J63"/>
  <c i="7" r="BF111"/>
  <c r="BF113"/>
  <c r="BF115"/>
  <c r="BF117"/>
  <c r="BF124"/>
  <c r="BF131"/>
  <c r="BF136"/>
  <c r="BF147"/>
  <c r="BF149"/>
  <c r="BF165"/>
  <c r="BF166"/>
  <c r="BF170"/>
  <c r="BF174"/>
  <c r="BF181"/>
  <c r="BF190"/>
  <c r="BF196"/>
  <c r="BF205"/>
  <c r="BF219"/>
  <c r="BF236"/>
  <c r="BF252"/>
  <c r="BF259"/>
  <c r="BF261"/>
  <c r="BF267"/>
  <c r="BF272"/>
  <c r="BF279"/>
  <c r="BF293"/>
  <c r="BK198"/>
  <c r="J198"/>
  <c r="J69"/>
  <c i="8" r="BF113"/>
  <c r="BF118"/>
  <c r="BF120"/>
  <c r="BF127"/>
  <c r="BF146"/>
  <c r="BF153"/>
  <c r="BF158"/>
  <c r="BF162"/>
  <c r="BF171"/>
  <c r="BF174"/>
  <c r="BF194"/>
  <c r="BF201"/>
  <c r="BF209"/>
  <c r="BF210"/>
  <c r="BF215"/>
  <c r="BF216"/>
  <c r="BF222"/>
  <c r="BF224"/>
  <c r="BF226"/>
  <c r="BF227"/>
  <c r="BF235"/>
  <c r="BF245"/>
  <c r="BF272"/>
  <c r="BF281"/>
  <c r="BF284"/>
  <c r="BF287"/>
  <c r="BF296"/>
  <c r="BF298"/>
  <c r="BF299"/>
  <c r="BF300"/>
  <c i="9" r="F55"/>
  <c r="BF108"/>
  <c r="BF110"/>
  <c r="BF125"/>
  <c r="BF132"/>
  <c r="BF134"/>
  <c r="BF138"/>
  <c r="BF140"/>
  <c r="BF153"/>
  <c r="BF168"/>
  <c r="BF175"/>
  <c r="BF186"/>
  <c r="BF191"/>
  <c r="BF192"/>
  <c r="BF193"/>
  <c r="BF201"/>
  <c r="BF218"/>
  <c r="BF226"/>
  <c r="BF227"/>
  <c r="BF228"/>
  <c r="BF235"/>
  <c r="BF236"/>
  <c r="BF240"/>
  <c r="BF243"/>
  <c r="BF256"/>
  <c r="BF263"/>
  <c r="BF267"/>
  <c r="BF272"/>
  <c r="BF277"/>
  <c r="BF286"/>
  <c r="BF288"/>
  <c r="BK137"/>
  <c r="J137"/>
  <c r="J63"/>
  <c r="BK219"/>
  <c r="J219"/>
  <c r="J69"/>
  <c i="10" r="BF105"/>
  <c r="BF109"/>
  <c r="BF110"/>
  <c r="BF119"/>
  <c r="BF121"/>
  <c r="BF142"/>
  <c r="BF144"/>
  <c r="BF150"/>
  <c r="BF165"/>
  <c r="BF166"/>
  <c r="BF182"/>
  <c r="BF200"/>
  <c r="BF201"/>
  <c r="BF206"/>
  <c r="BF214"/>
  <c r="BF216"/>
  <c r="BF218"/>
  <c r="BF220"/>
  <c r="BF228"/>
  <c r="BF233"/>
  <c r="BF240"/>
  <c r="BF245"/>
  <c r="BF251"/>
  <c r="BF255"/>
  <c r="BF267"/>
  <c r="BF278"/>
  <c r="BF288"/>
  <c r="BK219"/>
  <c r="J219"/>
  <c r="J69"/>
  <c i="4" r="F33"/>
  <c i="1" r="AZ57"/>
  <c i="3" r="F37"/>
  <c i="1" r="BD56"/>
  <c i="7" r="J33"/>
  <c i="1" r="AV60"/>
  <c i="2" r="F35"/>
  <c i="1" r="BD55"/>
  <c i="3" r="F36"/>
  <c i="1" r="BC56"/>
  <c i="6" r="F36"/>
  <c i="1" r="BC59"/>
  <c i="10" r="F37"/>
  <c i="1" r="BD63"/>
  <c i="4" r="F36"/>
  <c i="1" r="BC57"/>
  <c i="10" r="F33"/>
  <c i="1" r="AZ63"/>
  <c i="9" r="F33"/>
  <c i="1" r="AZ62"/>
  <c i="8" r="F36"/>
  <c i="1" r="BC61"/>
  <c i="9" r="F37"/>
  <c i="1" r="BD62"/>
  <c i="6" r="F37"/>
  <c i="1" r="BD59"/>
  <c i="9" r="J33"/>
  <c i="1" r="AV62"/>
  <c i="2" r="F34"/>
  <c i="1" r="BC55"/>
  <c i="5" r="F36"/>
  <c i="1" r="BC58"/>
  <c i="6" r="F35"/>
  <c i="1" r="BB59"/>
  <c i="2" r="J31"/>
  <c i="1" r="AV55"/>
  <c i="3" r="J33"/>
  <c i="1" r="AV56"/>
  <c i="2" r="F31"/>
  <c i="1" r="AZ55"/>
  <c i="3" r="F35"/>
  <c i="1" r="BB56"/>
  <c i="5" r="F33"/>
  <c i="1" r="AZ58"/>
  <c i="9" r="F35"/>
  <c i="1" r="BB62"/>
  <c i="7" r="F35"/>
  <c i="1" r="BB60"/>
  <c i="4" r="J33"/>
  <c i="1" r="AV57"/>
  <c i="7" r="F37"/>
  <c i="1" r="BD60"/>
  <c i="10" r="F35"/>
  <c i="1" r="BB63"/>
  <c i="6" r="F33"/>
  <c i="1" r="AZ59"/>
  <c i="7" r="F33"/>
  <c i="1" r="AZ60"/>
  <c i="9" r="F36"/>
  <c i="1" r="BC62"/>
  <c i="4" r="F35"/>
  <c i="1" r="BB57"/>
  <c i="10" r="J33"/>
  <c i="1" r="AV63"/>
  <c i="7" r="F36"/>
  <c i="1" r="BC60"/>
  <c i="5" r="J33"/>
  <c i="1" r="AV58"/>
  <c i="6" r="J33"/>
  <c i="1" r="AV59"/>
  <c i="5" r="F37"/>
  <c i="1" r="BD58"/>
  <c i="8" r="J33"/>
  <c i="1" r="AV61"/>
  <c i="8" r="F37"/>
  <c i="1" r="BD61"/>
  <c i="5" r="F35"/>
  <c i="1" r="BB58"/>
  <c i="10" r="F36"/>
  <c i="1" r="BC63"/>
  <c i="8" r="F33"/>
  <c i="1" r="AZ61"/>
  <c i="2" r="F33"/>
  <c i="1" r="BB55"/>
  <c i="3" r="F33"/>
  <c i="1" r="AZ56"/>
  <c i="8" r="F35"/>
  <c i="1" r="BB61"/>
  <c i="4" r="F37"/>
  <c i="1" r="BD57"/>
  <c i="9" l="1" r="R113"/>
  <c r="P113"/>
  <c i="10" r="R100"/>
  <c i="6" r="R102"/>
  <c i="8" r="P230"/>
  <c r="T102"/>
  <c i="7" r="R224"/>
  <c r="R100"/>
  <c i="5" r="R101"/>
  <c i="10" r="BK100"/>
  <c i="7" r="BK101"/>
  <c r="J101"/>
  <c r="J60"/>
  <c i="6" r="T102"/>
  <c i="5" r="P229"/>
  <c i="3" r="T217"/>
  <c r="T101"/>
  <c i="10" r="R221"/>
  <c i="9" r="R221"/>
  <c i="8" r="R230"/>
  <c r="P102"/>
  <c r="P101"/>
  <c i="1" r="AU61"/>
  <c i="7" r="T224"/>
  <c r="BK224"/>
  <c r="J224"/>
  <c r="J71"/>
  <c r="P101"/>
  <c i="8" r="T230"/>
  <c r="R102"/>
  <c r="R101"/>
  <c i="5" r="T101"/>
  <c i="4" r="R226"/>
  <c r="R100"/>
  <c i="3" r="P217"/>
  <c i="9" r="P221"/>
  <c r="P99"/>
  <c i="1" r="AU62"/>
  <c i="9" r="R99"/>
  <c i="7" r="P224"/>
  <c i="3" r="BK217"/>
  <c r="J217"/>
  <c r="J72"/>
  <c r="P102"/>
  <c r="P101"/>
  <c i="1" r="AU56"/>
  <c i="6" r="P102"/>
  <c i="4" r="P226"/>
  <c i="10" r="P221"/>
  <c i="9" r="T221"/>
  <c i="5" r="T229"/>
  <c i="4" r="BK101"/>
  <c r="J101"/>
  <c r="J60"/>
  <c i="3" r="R102"/>
  <c i="5" r="R229"/>
  <c i="6" r="P217"/>
  <c i="5" r="P101"/>
  <c r="P100"/>
  <c i="1" r="AU58"/>
  <c i="4" r="T226"/>
  <c r="T100"/>
  <c i="10" r="P100"/>
  <c r="P99"/>
  <c i="1" r="AU63"/>
  <c i="6" r="T217"/>
  <c i="4" r="P101"/>
  <c r="P100"/>
  <c i="1" r="AU57"/>
  <c i="10" r="T221"/>
  <c r="T100"/>
  <c i="9" r="BK221"/>
  <c r="J221"/>
  <c r="J70"/>
  <c r="T99"/>
  <c i="7" r="T101"/>
  <c r="T100"/>
  <c i="6" r="R217"/>
  <c r="BK102"/>
  <c r="J102"/>
  <c r="J60"/>
  <c i="3" r="R217"/>
  <c i="9" r="BK113"/>
  <c r="J113"/>
  <c r="J62"/>
  <c i="8" r="BK204"/>
  <c r="J204"/>
  <c r="J70"/>
  <c i="10" r="BK195"/>
  <c r="J195"/>
  <c r="J68"/>
  <c i="3" r="BK102"/>
  <c r="BK101"/>
  <c r="J101"/>
  <c r="J59"/>
  <c i="4" r="J102"/>
  <c r="J61"/>
  <c i="6" r="J103"/>
  <c r="J61"/>
  <c i="9" r="J101"/>
  <c r="J61"/>
  <c r="J222"/>
  <c r="J71"/>
  <c i="10" r="J101"/>
  <c r="J61"/>
  <c i="3" r="J218"/>
  <c r="J73"/>
  <c i="4" r="BK226"/>
  <c r="J226"/>
  <c r="J71"/>
  <c i="6" r="BK217"/>
  <c r="J217"/>
  <c r="J72"/>
  <c i="7" r="J225"/>
  <c r="J72"/>
  <c i="8" r="BK102"/>
  <c r="J102"/>
  <c r="J60"/>
  <c i="2" r="BK76"/>
  <c r="J76"/>
  <c r="J56"/>
  <c i="5" r="BK101"/>
  <c r="J101"/>
  <c r="J60"/>
  <c r="BK229"/>
  <c r="J229"/>
  <c r="J71"/>
  <c i="7" r="J102"/>
  <c r="J61"/>
  <c i="8" r="BK230"/>
  <c r="J230"/>
  <c r="J72"/>
  <c i="10" r="BK221"/>
  <c r="J221"/>
  <c r="J70"/>
  <c i="3" r="F34"/>
  <c i="1" r="BA56"/>
  <c r="AZ54"/>
  <c r="W29"/>
  <c i="4" r="F34"/>
  <c i="1" r="BA57"/>
  <c i="7" r="J34"/>
  <c i="1" r="AW60"/>
  <c r="AT60"/>
  <c i="10" r="F34"/>
  <c i="1" r="BA63"/>
  <c i="9" r="J34"/>
  <c i="1" r="AW62"/>
  <c r="AT62"/>
  <c i="5" r="F34"/>
  <c i="1" r="BA58"/>
  <c i="2" r="F32"/>
  <c i="1" r="BA55"/>
  <c i="6" r="F34"/>
  <c i="1" r="BA59"/>
  <c i="2" r="J32"/>
  <c i="1" r="AW55"/>
  <c r="AT55"/>
  <c r="BB54"/>
  <c r="W31"/>
  <c i="6" r="J34"/>
  <c i="1" r="AW59"/>
  <c r="AT59"/>
  <c i="7" r="F34"/>
  <c i="1" r="BA60"/>
  <c r="BC54"/>
  <c r="W32"/>
  <c r="BD54"/>
  <c r="W33"/>
  <c i="3" r="J34"/>
  <c i="1" r="AW56"/>
  <c r="AT56"/>
  <c i="8" r="J34"/>
  <c i="1" r="AW61"/>
  <c r="AT61"/>
  <c i="10" r="J34"/>
  <c i="1" r="AW63"/>
  <c r="AT63"/>
  <c i="4" r="J34"/>
  <c i="1" r="AW57"/>
  <c r="AT57"/>
  <c i="9" r="F34"/>
  <c i="1" r="BA62"/>
  <c i="5" r="J34"/>
  <c i="1" r="AW58"/>
  <c r="AT58"/>
  <c i="8" r="F34"/>
  <c i="1" r="BA61"/>
  <c i="9" l="1" r="BK99"/>
  <c r="J99"/>
  <c i="6" r="P101"/>
  <c i="1" r="AU59"/>
  <c i="5" r="T100"/>
  <c i="10" r="T99"/>
  <c i="7" r="P100"/>
  <c i="1" r="AU60"/>
  <c i="5" r="R100"/>
  <c i="3" r="R101"/>
  <c i="6" r="T101"/>
  <c i="10" r="BK99"/>
  <c r="J99"/>
  <c i="8" r="T101"/>
  <c i="6" r="R101"/>
  <c i="10" r="R99"/>
  <c i="4" r="BK100"/>
  <c r="J100"/>
  <c i="8" r="BK101"/>
  <c r="J101"/>
  <c i="9" r="J59"/>
  <c i="10" r="J100"/>
  <c r="J60"/>
  <c i="2" r="BK75"/>
  <c r="J75"/>
  <c i="6" r="BK101"/>
  <c r="J101"/>
  <c r="J59"/>
  <c i="7" r="BK100"/>
  <c r="J100"/>
  <c r="J59"/>
  <c i="3" r="J102"/>
  <c r="J60"/>
  <c i="5" r="BK100"/>
  <c r="J100"/>
  <c r="J59"/>
  <c i="9" r="J30"/>
  <c i="1" r="AG62"/>
  <c r="AN62"/>
  <c i="3" r="J30"/>
  <c i="1" r="AG56"/>
  <c r="AN56"/>
  <c i="4" r="J30"/>
  <c i="1" r="AG57"/>
  <c r="AN57"/>
  <c i="2" r="J28"/>
  <c i="1" r="AG55"/>
  <c r="AN55"/>
  <c i="8" r="J30"/>
  <c i="1" r="AG61"/>
  <c r="AN61"/>
  <c r="BA54"/>
  <c r="AW54"/>
  <c r="AK30"/>
  <c r="AV54"/>
  <c r="AK29"/>
  <c i="10" r="J30"/>
  <c i="1" r="AG63"/>
  <c r="AN63"/>
  <c r="AY54"/>
  <c r="AX54"/>
  <c i="9" l="1" r="J39"/>
  <c i="3" r="J39"/>
  <c i="4" r="J59"/>
  <c i="8" r="J59"/>
  <c i="10" r="J59"/>
  <c i="2" r="J55"/>
  <c i="4" r="J39"/>
  <c i="8" r="J39"/>
  <c i="2" r="J37"/>
  <c i="10" r="J39"/>
  <c i="1" r="W30"/>
  <c r="AT54"/>
  <c r="AU54"/>
  <c i="6" r="J30"/>
  <c i="1" r="AG59"/>
  <c r="AN59"/>
  <c i="7" r="J30"/>
  <c i="1" r="AG60"/>
  <c r="AN60"/>
  <c i="5" r="J30"/>
  <c i="1" r="AG58"/>
  <c r="AN58"/>
  <c i="6" l="1" r="J39"/>
  <c i="7" r="J39"/>
  <c i="5" r="J39"/>
  <c i="1" r="AG54"/>
  <c r="AN54"/>
  <c l="1"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<sst xmlns="http://schemas.openxmlformats.org/spreadsheetml/2006/main">
  <si>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</si>
  <si>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</si>
  <si>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</si>
  <si>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</si>
  <si>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</si>
  <si>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{de6f0ddd-06da-4764-8780-b4f5b509e241}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</si>
  <si>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</si>
  <si>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</si>
  <si>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</si>
  <si>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</si>
  <si>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</si>
  <si>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</si>
  <si>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</si>
  <si>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</si>
  <si>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200103/98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</si>
  <si>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</si>
  <si>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</si>
  <si>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Regenerace bytového fondu Mírová osada I.etapa -ul.Chrustova - VZ ZATEPLENÍ ,IZOLACE</t>
  </si>
  <si>
    <t>KSO:</t>
  </si>
  <si>
    <t>803</t>
  </si>
  <si>
    <t>CC-CZ:</t>
  </si>
  <si>
    <t>1</t>
  </si>
  <si>
    <t>Místo:</t>
  </si>
  <si>
    <t xml:space="preserve">Slezská Ostrava </t>
  </si>
  <si>
    <t>Datum:</t>
  </si>
  <si>
    <t>22. 3. 2020</t>
  </si>
  <si>
    <t>CZ-CPV:</t>
  </si>
  <si>
    <t>45000000-7</t>
  </si>
  <si>
    <t>CZ-CPA:</t>
  </si>
  <si>
    <t>41</t>
  </si>
  <si>
    <t>Zadavatel:</t>
  </si>
  <si>
    <t>IČ:</t>
  </si>
  <si>
    <t/>
  </si>
  <si>
    <t xml:space="preserve"> </t>
  </si>
  <si>
    <t>DIČ:</t>
  </si>
  <si>
    <t>Uchazeč:</t>
  </si>
  <si>
    <t>Vyplň údaj</t>
  </si>
  <si>
    <t>Projektant:</t>
  </si>
  <si>
    <t>63307111</t>
  </si>
  <si>
    <t xml:space="preserve">Lenka Jerakasová </t>
  </si>
  <si>
    <t>CZ6760101040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</si>
  <si>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</si>
  <si>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</si>
  <si>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</si>
  <si>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</si>
  <si>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</si>
  <si>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</si>
  <si>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</si>
  <si>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</si>
  <si>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</si>
  <si>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</si>
  <si>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</si>
  <si>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</si>
  <si>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</si>
  <si>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</si>
  <si>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</si>
  <si>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</si>
  <si>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</si>
  <si>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</si>
  <si>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</si>
  <si>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</si>
  <si>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</si>
  <si>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</si>
  <si>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</si>
  <si>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</si>
  <si>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</si>
  <si>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</si>
  <si>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</si>
  <si>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</si>
  <si>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</si>
  <si>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</si>
  <si>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</si>
  <si>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</si>
  <si>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</si>
  <si>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</si>
  <si>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</si>
  <si>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</si>
  <si>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</si>
  <si>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</si>
  <si>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</si>
  <si>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</si>
  <si>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</si>
  <si>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</si>
  <si>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</si>
  <si>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###NOINSERT###</t>
  </si>
  <si>
    <t>D.1.1/1-12</t>
  </si>
  <si>
    <t xml:space="preserve">Chrustova 12 - Stavební práce vnější - zateplení objektu,izolace suterénu, střecha   </t>
  </si>
  <si>
    <t>{2ee419ad-dbcf-46f2-ba3b-bc57fb36575e}</t>
  </si>
  <si>
    <t>D.1.1/1-16</t>
  </si>
  <si>
    <t xml:space="preserve">Chrustova 16 - Stavební práce vnější - zateplení objektu ,zateplení půdy, izolace suterénu, střecha </t>
  </si>
  <si>
    <t>{f174025f-6f9b-4138-a23e-07a045ce032f}</t>
  </si>
  <si>
    <t>D.1.1/1-8</t>
  </si>
  <si>
    <t xml:space="preserve">Chrustova 8 - Stavební práce vnější - zateplení objektu, izolace suterénu, střecha    </t>
  </si>
  <si>
    <t>{2c227656-ebbb-412a-903e-be8f73f5ab76}</t>
  </si>
  <si>
    <t>D.1.1/1-10</t>
  </si>
  <si>
    <t xml:space="preserve">Chrustova 10 - Stavební práce vnější - zateplení objektu,izolace suterénu, střecha   </t>
  </si>
  <si>
    <t>{e8ae036c-0223-4a10-82fa-f96de7c83b3f}</t>
  </si>
  <si>
    <t>D.1.1/1-14</t>
  </si>
  <si>
    <t xml:space="preserve">Chrustova 14 - Stavební práce vnější - zateplení objektu ,zateplení půdy, izolace suterénu, střecha </t>
  </si>
  <si>
    <t>{51c8f4ec-ba77-4bbd-8cc5-74d0f4cc0155}</t>
  </si>
  <si>
    <t>D.1.1/1-18</t>
  </si>
  <si>
    <t xml:space="preserve">Chrustova 18 - Stavební práce vnější-zateplení objektu,zateplení půdy,izolace suterénu,střecha   </t>
  </si>
  <si>
    <t>{c780f0ca-3d34-4451-973b-05c3c9b08a57}</t>
  </si>
  <si>
    <t>D.1.1/1-20</t>
  </si>
  <si>
    <t>Chrustova 20 - Stavební práce vnější - zateplení objektu,zateplení půdy,izolace suterénu,střecha</t>
  </si>
  <si>
    <t>{7975add0-ca0b-4ea1-83ca-68109f125d12}</t>
  </si>
  <si>
    <t>D.1.1/1-22</t>
  </si>
  <si>
    <t xml:space="preserve">Chrustova 22 - Stavební práce vnější -zateplení objektu,zateplení půdy,izolace suterénu, střecha </t>
  </si>
  <si>
    <t>{3f8017c5-51c0-49c8-b42d-0b943df08220}</t>
  </si>
  <si>
    <t>KRYCÍ LIST SOUPISU PRACÍ</t>
  </si>
  <si>
    <t>REKAPITULACE ČLENĚNÍ SOUPISU PRACÍ</t>
  </si>
  <si>
    <t>Kód dílu - Popis</t>
  </si>
  <si>
    <t>Cena celkem [CZK]</t>
  </si>
  <si>
    <t>-1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</si>
  <si>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</si>
  <si>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</si>
  <si>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</si>
  <si>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</si>
  <si>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</si>
  <si>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</si>
  <si>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</si>
  <si>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</si>
  <si>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</si>
  <si>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</si>
  <si>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</si>
  <si>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</si>
  <si>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</si>
  <si>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</si>
  <si>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</si>
  <si>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</si>
  <si>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</si>
  <si>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</si>
  <si>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</si>
  <si>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VRN3</t>
  </si>
  <si>
    <t>Zařízení staveniště</t>
  </si>
  <si>
    <t>K</t>
  </si>
  <si>
    <t>032103000</t>
  </si>
  <si>
    <t>Náklady na stavební buňky</t>
  </si>
  <si>
    <t xml:space="preserve">soubor </t>
  </si>
  <si>
    <t>CS ÚRS 2020 01</t>
  </si>
  <si>
    <t>1024</t>
  </si>
  <si>
    <t>2</t>
  </si>
  <si>
    <t>950114723</t>
  </si>
  <si>
    <t>032503000</t>
  </si>
  <si>
    <t>Skládky na staveništi</t>
  </si>
  <si>
    <t>289948735</t>
  </si>
  <si>
    <t>3</t>
  </si>
  <si>
    <t>032603000</t>
  </si>
  <si>
    <t>Mycí centrum</t>
  </si>
  <si>
    <t>1036416910</t>
  </si>
  <si>
    <t>4</t>
  </si>
  <si>
    <t>032903000</t>
  </si>
  <si>
    <t>Náklady na provoz a údržbu vybavení staveniště</t>
  </si>
  <si>
    <t>-1993318929</t>
  </si>
  <si>
    <t>034103000</t>
  </si>
  <si>
    <t>Oplocení staveniště</t>
  </si>
  <si>
    <t>-119282052</t>
  </si>
  <si>
    <t>6</t>
  </si>
  <si>
    <t>035103001</t>
  </si>
  <si>
    <t xml:space="preserve">Pronájem a užívání veřejných ploch a prostranství </t>
  </si>
  <si>
    <t>-2138320243</t>
  </si>
  <si>
    <t>7</t>
  </si>
  <si>
    <t>039103000</t>
  </si>
  <si>
    <t>Rozebrání, bourání a odvoz zařízení staveniště</t>
  </si>
  <si>
    <t>749285579</t>
  </si>
  <si>
    <t>Objekt:</t>
  </si>
  <si>
    <t xml:space="preserve">D.1.1/1-12 - Chrustova 12 - Stavební práce vnější - zateplení objektu,izolace suterénu, střecha   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</si>
  <si>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</si>
  <si>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</si>
  <si>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</si>
  <si>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</si>
  <si>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</si>
  <si>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</si>
  <si>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</si>
  <si>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</si>
  <si>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</si>
  <si>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</si>
  <si>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</si>
  <si>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764 - Konstrukce klempířské</t>
  </si>
  <si>
    <t>PSV - Práce a dodávky PSV</t>
  </si>
  <si>
    <t xml:space="preserve">    711 - Izolace proti vodě, vlhkosti a plynům</t>
  </si>
  <si>
    <t xml:space="preserve">    713 - Izolace tepelné</t>
  </si>
  <si>
    <t xml:space="preserve">    721 - Zdravotechnika - vnitřní kanalizace</t>
  </si>
  <si>
    <t xml:space="preserve">    741 - Elektroinstalace - silnoproud</t>
  </si>
  <si>
    <t xml:space="preserve">    762 - Konstrukce tesařské</t>
  </si>
  <si>
    <t xml:space="preserve">    766 - Konstrukce truhlářské</t>
  </si>
  <si>
    <t xml:space="preserve">    767 - Konstrukce zámečnické</t>
  </si>
  <si>
    <t xml:space="preserve">    775 - Podlahy skládané</t>
  </si>
  <si>
    <t xml:space="preserve">    783 - Dokončovací práce - nátěry</t>
  </si>
  <si>
    <t>HSV</t>
  </si>
  <si>
    <t>Práce a dodávky HSV</t>
  </si>
  <si>
    <t>Zemní práce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</si>
  <si>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</si>
  <si>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</si>
  <si>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</si>
  <si>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347081145</t>
  </si>
  <si>
    <t>VV</t>
  </si>
  <si>
    <t>18*2*1,2</t>
  </si>
  <si>
    <t>Součet</t>
  </si>
  <si>
    <t>132301201</t>
  </si>
  <si>
    <t>Hloubení zapažených i nezapažených rýh šířky přes 600 do 2 000 mm s urovnáním dna do předepsaného profilu a spádu v hornině tř. 4 do 100 m3</t>
  </si>
  <si>
    <t>m3</t>
  </si>
  <si>
    <t>-464872790</t>
  </si>
  <si>
    <t>36*0,9*1,75</t>
  </si>
  <si>
    <t>132301209</t>
  </si>
  <si>
    <t>Hloubení zapažených i nezapažených rýh šířky přes 600 do 2 000 mm s urovnáním dna do předepsaného profilu a spádu v hornině tř. 4 Příplatek k cenám za lepivost horniny tř. 4</t>
  </si>
  <si>
    <t>22785049</t>
  </si>
  <si>
    <t>161101101</t>
  </si>
  <si>
    <t>Svislé přemístění výkopku bez naložení do dopravní nádoby avšak s vyprázdněním dopravní nádoby na hromadu nebo do dopravního prostředku z horniny tř. 1 až 4, při hloubce výkopu přes 1 do 2,5 m</t>
  </si>
  <si>
    <t>-257780771</t>
  </si>
  <si>
    <t>162201101</t>
  </si>
  <si>
    <t>Vodorovné přemístění výkopku nebo sypaniny po suchu na obvyklém dopravním prostředku, bez naložení výkopku, avšak se složením bez rozhrnutí z horniny tř. 1 až 4 na vzdálenost do 20 m</t>
  </si>
  <si>
    <t>739802564</t>
  </si>
  <si>
    <t>167101101</t>
  </si>
  <si>
    <t>Nakládání, skládání a překládání neulehlého výkopku nebo sypaniny nakládání, množství do 100 m3, z hornin tř. 1 až 4</t>
  </si>
  <si>
    <t>1090499753</t>
  </si>
  <si>
    <t>174101101</t>
  </si>
  <si>
    <t>Zásyp sypaninou z jakékoliv horniny s uložením výkopku ve vrstvách se zhutněním jam, šachet, rýh nebo kolem objektů v těchto vykopávkách</t>
  </si>
  <si>
    <t>599036150</t>
  </si>
  <si>
    <t>Zakládání</t>
  </si>
  <si>
    <t>8</t>
  </si>
  <si>
    <t>212752212</t>
  </si>
  <si>
    <t>Trativody z drenážních trubek se zřízením štěrkopískového lože pod trubky a s jejich obsypem v průměrném celkovém množství do 0,15 m3/m v otevřeném výkopu z trubek plastových flexibilních D přes 65 do 100 mm</t>
  </si>
  <si>
    <t>m</t>
  </si>
  <si>
    <t>CS ÚRS 2019 02</t>
  </si>
  <si>
    <t>-1382169875</t>
  </si>
  <si>
    <t>Svislé a kompletní konstrukce</t>
  </si>
  <si>
    <t>9</t>
  </si>
  <si>
    <t>3142315112</t>
  </si>
  <si>
    <t xml:space="preserve">Zdivo komínových nebo ventilačních těles-opravy komínů na střeše </t>
  </si>
  <si>
    <t>-1853540485</t>
  </si>
  <si>
    <t>Vodorovné konstrukce</t>
  </si>
  <si>
    <t>10</t>
  </si>
  <si>
    <t>451577877</t>
  </si>
  <si>
    <t>Podklad nebo lože pod dlažbu (přídlažbu) v ploše vodorovné nebo ve sklonu do 1:5, tloušťky od 30 do 100 mm ze štěrkopísku</t>
  </si>
  <si>
    <t>-1350437729</t>
  </si>
  <si>
    <t>Komunikace pozemní</t>
  </si>
  <si>
    <t>11</t>
  </si>
  <si>
    <t>596811311</t>
  </si>
  <si>
    <t>Kladení velkoformátové dlažby pozemních komunikací a komunikací pro pěší s ložem z kameniva tl. 40 mm, s vyplněním spár, s hutněním, vibrováním a se smetením přebytečného materiálu tl. do 100 mm, velikosti dlaždic do 0,5 m2, pro plochy do 300 m2</t>
  </si>
  <si>
    <t>493587730</t>
  </si>
  <si>
    <t>12</t>
  </si>
  <si>
    <t>M</t>
  </si>
  <si>
    <t>59246018</t>
  </si>
  <si>
    <t>dlažba velkoformátová betonová plochy do 0,5m2 tl 80mm přírodní</t>
  </si>
  <si>
    <t>1974632866</t>
  </si>
  <si>
    <t>17,2770938446015*1,03 'Přepočtené koeficientem množství</t>
  </si>
  <si>
    <t>13</t>
  </si>
  <si>
    <t>998223011</t>
  </si>
  <si>
    <t>Přesun hmot pro pozemní komunikace s krytem dlážděným dopravní vzdálenost do 200 m jakékoliv délky objektu</t>
  </si>
  <si>
    <t>t</t>
  </si>
  <si>
    <t>-590978868</t>
  </si>
  <si>
    <t>Úpravy povrchů, podlahy a osazování výplní</t>
  </si>
  <si>
    <t>14</t>
  </si>
  <si>
    <t>622121101</t>
  </si>
  <si>
    <t>Zatření spár vnějších povrchů cementovou maltou, ploch z cihel stěn</t>
  </si>
  <si>
    <t>-462539093</t>
  </si>
  <si>
    <t>622131121</t>
  </si>
  <si>
    <t>Podkladní a spojovací vrstva vnějších omítaných ploch penetrace akrylát-silikonová nanášená ručně stěn</t>
  </si>
  <si>
    <t>-859479148</t>
  </si>
  <si>
    <t>16</t>
  </si>
  <si>
    <t>622131129</t>
  </si>
  <si>
    <t>Příplatek na odmaštění</t>
  </si>
  <si>
    <t>370251808</t>
  </si>
  <si>
    <t>17</t>
  </si>
  <si>
    <t>622211021</t>
  </si>
  <si>
    <t>Montáž kontaktního zateplení lepením a mechanickým kotvením z polystyrenových desek nebo z kombinovaných desek na vnější stěny, tloušťky desek přes 80 do 120 mm</t>
  </si>
  <si>
    <t>-1641182803</t>
  </si>
  <si>
    <t xml:space="preserve">sokl </t>
  </si>
  <si>
    <t>36*1,2</t>
  </si>
  <si>
    <t>18</t>
  </si>
  <si>
    <t>28376018</t>
  </si>
  <si>
    <t>deska perimetrická fasádní soklová 150kPa λ=0,035 tl 120mm</t>
  </si>
  <si>
    <t>1733538424</t>
  </si>
  <si>
    <t>43,2*1,02 'Přepočtené koeficientem množství</t>
  </si>
  <si>
    <t>19</t>
  </si>
  <si>
    <t>622211031</t>
  </si>
  <si>
    <t>Montáž kontaktního zateplení lepením a mechanickým kotvením z polystyrenových desek nebo z kombinovaných desek na vnější stěny, tloušťky desek přes 120 do 160 mm</t>
  </si>
  <si>
    <t>908691660</t>
  </si>
  <si>
    <t>20</t>
  </si>
  <si>
    <t>28376079</t>
  </si>
  <si>
    <t>deska EPS grafitová fasadní λ=0,031 tl 160mm</t>
  </si>
  <si>
    <t>1260296554</t>
  </si>
  <si>
    <t>207,84*1,02 'Přepočtené koeficientem množství</t>
  </si>
  <si>
    <t>622212051</t>
  </si>
  <si>
    <t>Montáž kontaktního zateplení vnějšího ostění, nadpraží nebo parapetu lepením z polystyrenových desek nebo z kombinovaných desek hloubky špalet přes 200 do 400 mm, tloušťky desek do 40 mm</t>
  </si>
  <si>
    <t>489983401</t>
  </si>
  <si>
    <t>6,6*4+5,4*8+4*4</t>
  </si>
  <si>
    <t>22</t>
  </si>
  <si>
    <t>28375931</t>
  </si>
  <si>
    <t>deska EPS 70 fasádní λ=0,032 tl 30mm</t>
  </si>
  <si>
    <t>-1066301568</t>
  </si>
  <si>
    <t>85,6*1,1 'Přepočtené koeficientem množství</t>
  </si>
  <si>
    <t>23</t>
  </si>
  <si>
    <t>622252001</t>
  </si>
  <si>
    <t>Montáž lišt kontaktního zateplení zakládacích soklových připevněných hmoždinkami</t>
  </si>
  <si>
    <t>-1605791568</t>
  </si>
  <si>
    <t>24</t>
  </si>
  <si>
    <t>590516510</t>
  </si>
  <si>
    <t>lišta soklová Al s okapničkou, zakládací U 14 cm, 0,95/200 cm</t>
  </si>
  <si>
    <t>-63352538</t>
  </si>
  <si>
    <t>36*1,05 "Přepočtené koeficientem množství</t>
  </si>
  <si>
    <t>37,8*1,05 'Přepočtené koeficientem množství</t>
  </si>
  <si>
    <t>25</t>
  </si>
  <si>
    <t>622252002</t>
  </si>
  <si>
    <t>Montáž lišt kontaktního zateplení ostatních stěnových, dilatačních apod. lepených do tmelu</t>
  </si>
  <si>
    <t>1397152951</t>
  </si>
  <si>
    <t>26</t>
  </si>
  <si>
    <t>CEMIX167</t>
  </si>
  <si>
    <t>PŘÍSLUŠENSTVÍ ZS Ostatní příslušenství Rohová lišta PVC, 100x100 mm, 2,5 m</t>
  </si>
  <si>
    <t>-692423876</t>
  </si>
  <si>
    <t>28*1,05 "Přepočtené koeficientem množství</t>
  </si>
  <si>
    <t>27</t>
  </si>
  <si>
    <t>622325302</t>
  </si>
  <si>
    <t>Oprava vápenné omítky vnějších ploch stupně členitosti 2 štukové, v rozsahu opravované plochy přes 10 do 20%</t>
  </si>
  <si>
    <t>-1358618226</t>
  </si>
  <si>
    <t>28</t>
  </si>
  <si>
    <t>622541021</t>
  </si>
  <si>
    <t>Omítka tenkovrstvá silikonsilikátová vnějších ploch hydrofobní, se samočistícím účinkem probarvená, včetně penetrace podkladu zrnitá, tloušťky 2,0 mm stěn</t>
  </si>
  <si>
    <t>-1086700144</t>
  </si>
  <si>
    <t>29</t>
  </si>
  <si>
    <t>622541029</t>
  </si>
  <si>
    <t>Příplatek za protiplísňovou přísadu a omítku odlnou vůči mikroorganizmům</t>
  </si>
  <si>
    <t>3057798</t>
  </si>
  <si>
    <t>30</t>
  </si>
  <si>
    <t>629991011</t>
  </si>
  <si>
    <t>Zakrytí vnějších ploch před znečištěním včetně pozdějšího odkrytí výplní otvorů a svislých ploch fólií přilepenou lepící páskou</t>
  </si>
  <si>
    <t>-332966707</t>
  </si>
  <si>
    <t>1,8*1,5*6+1,2*1,5*12+0,6*1,5*2+0,6*0,8*2</t>
  </si>
  <si>
    <t>31</t>
  </si>
  <si>
    <t>629995101</t>
  </si>
  <si>
    <t>Očištění vnějších ploch tlakovou vodou omytím</t>
  </si>
  <si>
    <t>-1090936914</t>
  </si>
  <si>
    <t>32</t>
  </si>
  <si>
    <t>642942111</t>
  </si>
  <si>
    <t>Osazování zárubní nebo rámů kovových dveřních lisovaných nebo z úhelníků bez dveřních křídel na cementovou maltu, plochy otvoru do 2,5 m2</t>
  </si>
  <si>
    <t>kus</t>
  </si>
  <si>
    <t>-1642665608</t>
  </si>
  <si>
    <t>33</t>
  </si>
  <si>
    <t>55331402</t>
  </si>
  <si>
    <t>zárubeň ocelová pro běžné zdění a pórobeton s drážkou 100 levá/pravá 800</t>
  </si>
  <si>
    <t>1796531952</t>
  </si>
  <si>
    <t>Trubní vedení</t>
  </si>
  <si>
    <t>34</t>
  </si>
  <si>
    <t>894812003</t>
  </si>
  <si>
    <t>Revizní a čistící šachta z polypropylenu PP pro hladké trouby DN 400 šachtové dno (DN šachty / DN trubního vedení) DN 400/150 pravý a levý přítok</t>
  </si>
  <si>
    <t>-56652109</t>
  </si>
  <si>
    <t>35</t>
  </si>
  <si>
    <t>894812034</t>
  </si>
  <si>
    <t>Revizní a čistící šachta z polypropylenu PP pro hladké trouby DN 400 roura šachtová korugovaná bez hrdla, světlé hloubky 3000 mm</t>
  </si>
  <si>
    <t>2026512772</t>
  </si>
  <si>
    <t>36</t>
  </si>
  <si>
    <t>894812041</t>
  </si>
  <si>
    <t>Revizní a čistící šachta z polypropylenu PP pro hladké trouby DN 400 roura šachtová korugovaná Příplatek k cenám 2031 - 2035 za uříznutí šachtové roury</t>
  </si>
  <si>
    <t>-844291246</t>
  </si>
  <si>
    <t>37</t>
  </si>
  <si>
    <t>894812063</t>
  </si>
  <si>
    <t>Revizní a čistící šachta z polypropylenu PP pro hladké trouby DN 400 poklop litinový (pro třídu zatížení) plný do teleskopické trubky (D400)</t>
  </si>
  <si>
    <t>-479882430</t>
  </si>
  <si>
    <t>Ostatní konstrukce a práce, bourání</t>
  </si>
  <si>
    <t>38</t>
  </si>
  <si>
    <t>941211112</t>
  </si>
  <si>
    <t>Montáž lešení řadového rámového lehkého pracovního s podlahami s provozním zatížením tř. 3 do 200 kg/m2 šířky tř. SW06 přes 0,6 do 0,9 m, výšky přes 10 do 25 m</t>
  </si>
  <si>
    <t>-1201984768</t>
  </si>
  <si>
    <t>6,9*18*2*0,5</t>
  </si>
  <si>
    <t>39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</si>
  <si>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</si>
  <si>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</si>
  <si>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1340151390</t>
  </si>
  <si>
    <t>124,2*30</t>
  </si>
  <si>
    <t>40</t>
  </si>
  <si>
    <t>941211812</t>
  </si>
  <si>
    <t>Demontáž lešení řadového rámového lehkého pracovního s provozním zatížením tř. 3 do 200 kg/m2 šířky tř. SW06 přes 0,6 do 0,9 m, výšky přes 10 do 25 m</t>
  </si>
  <si>
    <t>-5010339</t>
  </si>
  <si>
    <t>949101112</t>
  </si>
  <si>
    <t>Lešení pomocné pracovní pro objekty pozemních staveb pro zatížení do 150 kg/m2, o výšce lešeňové podlahy přes 1,9 do 3,5 m</t>
  </si>
  <si>
    <t>640365246</t>
  </si>
  <si>
    <t>venkovní</t>
  </si>
  <si>
    <t>10,6*3,1</t>
  </si>
  <si>
    <t>půda</t>
  </si>
  <si>
    <t>20,8*1,0</t>
  </si>
  <si>
    <t>42</t>
  </si>
  <si>
    <t>962031132</t>
  </si>
  <si>
    <t>Bourání příček z cihel, tvárnic nebo příčkovek z cihel pálených, plných nebo dutých na maltu vápennou nebo vápenocementovou, tl. do 100 mm</t>
  </si>
  <si>
    <t>-1694351413</t>
  </si>
  <si>
    <t>36*1,75</t>
  </si>
  <si>
    <t>43</t>
  </si>
  <si>
    <t>978015331</t>
  </si>
  <si>
    <t>Otlučení vápenných nebo vápenocementových omítek vnějších ploch s vyškrabáním spar a s očištěním zdiva stupně členitosti 1 a 2, v rozsahu přes 10 do 20 %</t>
  </si>
  <si>
    <t>219836588</t>
  </si>
  <si>
    <t>997</t>
  </si>
  <si>
    <t>Přesun sutě</t>
  </si>
  <si>
    <t>44</t>
  </si>
  <si>
    <t>997013114</t>
  </si>
  <si>
    <t>Vnitrostaveništní doprava suti a vybouraných hmot vodorovně do 50 m svisle s použitím mechanizace pro budovy a haly výšky přes 12 do 15 m</t>
  </si>
  <si>
    <t>-1354133012</t>
  </si>
  <si>
    <t>45</t>
  </si>
  <si>
    <t>997013509</t>
  </si>
  <si>
    <t>Odvoz suti a vybouraných hmot na skládku nebo meziskládku se složením, na vzdálenost Příplatek k ceně za každý další i započatý 1 km přes 1 km</t>
  </si>
  <si>
    <t>-940696491</t>
  </si>
  <si>
    <t>29,604*14</t>
  </si>
  <si>
    <t>46</t>
  </si>
  <si>
    <t>997013511</t>
  </si>
  <si>
    <t>Odvoz suti a vybouraných hmot z meziskládky na skládku s naložením a se složením, na vzdálenost do 1 km</t>
  </si>
  <si>
    <t>1810171135</t>
  </si>
  <si>
    <t>47</t>
  </si>
  <si>
    <t>997013831</t>
  </si>
  <si>
    <t>Poplatek za uložení stavebního odpadu na skládce (skládkovné) směsného stavebního a demoličního zatříděného do Katalogu odpadů pod kódem 170 904</t>
  </si>
  <si>
    <t>-429323153</t>
  </si>
  <si>
    <t>998</t>
  </si>
  <si>
    <t>Přesun hmot</t>
  </si>
  <si>
    <t>48</t>
  </si>
  <si>
    <t>998011002</t>
  </si>
  <si>
    <t>Přesun hmot pro budovy občanské výstavby, bydlení, výrobu a služby s nosnou svislou konstrukcí zděnou z cihel, tvárnic nebo kamene vodorovná dopravní vzdálenost do 100 m pro budovy výšky přes 6 do 12 m</t>
  </si>
  <si>
    <t>-120988221</t>
  </si>
  <si>
    <t>764</t>
  </si>
  <si>
    <t>Konstrukce klempířské</t>
  </si>
  <si>
    <t>49</t>
  </si>
  <si>
    <t>764001831</t>
  </si>
  <si>
    <t>Demontáž krytiny z taškových tabulí do suti</t>
  </si>
  <si>
    <t>472504831</t>
  </si>
  <si>
    <t>18*2*7*1,1</t>
  </si>
  <si>
    <t>50</t>
  </si>
  <si>
    <t>764001861</t>
  </si>
  <si>
    <t>Demontáž hřebene z hřebenáčů do suti</t>
  </si>
  <si>
    <t>541580188</t>
  </si>
  <si>
    <t>51</t>
  </si>
  <si>
    <t>764002841</t>
  </si>
  <si>
    <t>Demontáž klempířských konstrukcí oplechování horních ploch zdí a nadezdívek do suti</t>
  </si>
  <si>
    <t>-696206756</t>
  </si>
  <si>
    <t>52</t>
  </si>
  <si>
    <t>764004801</t>
  </si>
  <si>
    <t>Demontáž podokapního žlabu do suti</t>
  </si>
  <si>
    <t>-1806428258</t>
  </si>
  <si>
    <t>53</t>
  </si>
  <si>
    <t>764004861</t>
  </si>
  <si>
    <t>Demontáž svodu do suti</t>
  </si>
  <si>
    <t>-1268280688</t>
  </si>
  <si>
    <t>7,6*4</t>
  </si>
  <si>
    <t>54</t>
  </si>
  <si>
    <t>76401162R</t>
  </si>
  <si>
    <t>Dilatační připojovací lišta z Pz s povrchovou úpravou včetně tmelení rš 330 mm</t>
  </si>
  <si>
    <t>-1091861895</t>
  </si>
  <si>
    <t>55</t>
  </si>
  <si>
    <t>764111643</t>
  </si>
  <si>
    <t>Krytina ze svitků nebo z taškových tabulí z pozinkovaného plechu s povrchovou úpravou s úpravou u okapů, prostupů a výčnělků střechy rovné drážkováním ze svitků do rš 670 mm, sklon střechy přes 30 do 60°</t>
  </si>
  <si>
    <t>1954906924</t>
  </si>
  <si>
    <t>56</t>
  </si>
  <si>
    <t>764211616</t>
  </si>
  <si>
    <t>Oplechování větraného hřebene s těsněním a perforovaným plechem z Pz s povrch úpravou rš 500 mm</t>
  </si>
  <si>
    <t>-1959598530</t>
  </si>
  <si>
    <t>57</t>
  </si>
  <si>
    <t>764211624</t>
  </si>
  <si>
    <t>Oplechování střešních prvků z pozinkovaného plechu s povrchovou úpravou hřebene větraného s použitím hřebenového plechu s větracím pásem rš 330 mm</t>
  </si>
  <si>
    <t>794009222</t>
  </si>
  <si>
    <t>58</t>
  </si>
  <si>
    <t>764215606</t>
  </si>
  <si>
    <t>Oplechování horních ploch zdí a nadezdívek (atik) z pozinkovaného plechu s povrchovou úpravou celoplošně lepené rš 500 mm</t>
  </si>
  <si>
    <t>2142381003</t>
  </si>
  <si>
    <t>59</t>
  </si>
  <si>
    <t>764216645</t>
  </si>
  <si>
    <t>Oplechování parapetů z pozinkovaného plechu s povrchovou úpravou rovných celoplošně lepené, bez rohů rš 400 mm</t>
  </si>
  <si>
    <t>-680780740</t>
  </si>
  <si>
    <t>60</t>
  </si>
  <si>
    <t>764314612</t>
  </si>
  <si>
    <t>Lemování prostupů z pozinkovaného plechu s povrchovou úpravou bez lišty, střech s krytinou skládanou nebo z plechu</t>
  </si>
  <si>
    <t>-1891586927</t>
  </si>
  <si>
    <t>61</t>
  </si>
  <si>
    <t>76451160R</t>
  </si>
  <si>
    <t>Žlab podokapní půlkruhový z Pz s povrchovou úpravou rš 500 mm</t>
  </si>
  <si>
    <t>1850194255</t>
  </si>
  <si>
    <t>62</t>
  </si>
  <si>
    <t>764511644</t>
  </si>
  <si>
    <t>Kotlík oválný (trychtýřový) pro podokapní žlaby z Pz s povrchovou úpravou 400/100 mm</t>
  </si>
  <si>
    <t>1396406831</t>
  </si>
  <si>
    <t>63</t>
  </si>
  <si>
    <t>764518622</t>
  </si>
  <si>
    <t>Svod z pozinkovaného plechu s upraveným povrchem včetně objímek, kolen a odskoků kruhový, průměru 100 mm</t>
  </si>
  <si>
    <t>-1860307319</t>
  </si>
  <si>
    <t>64</t>
  </si>
  <si>
    <t>998764102</t>
  </si>
  <si>
    <t>Přesun hmot tonážní pro konstrukce klempířské v objektech v do 12 m</t>
  </si>
  <si>
    <t>1361169487</t>
  </si>
  <si>
    <t>65</t>
  </si>
  <si>
    <t>998764103</t>
  </si>
  <si>
    <t>Přesun hmot pro konstrukce klempířské stanovený z hmotnosti přesunovaného materiálu vodorovná dopravní vzdálenost do 50 m v objektech výšky přes 12 do 24 m</t>
  </si>
  <si>
    <t>1884926100</t>
  </si>
  <si>
    <t>PSV</t>
  </si>
  <si>
    <t>Práce a dodávky PSV</t>
  </si>
  <si>
    <t>711</t>
  </si>
  <si>
    <t>Izolace proti vodě, vlhkosti a plynům</t>
  </si>
  <si>
    <t>66</t>
  </si>
  <si>
    <t>711112011</t>
  </si>
  <si>
    <t>Provedení izolace proti zemní vlhkosti natěradly a tmely za studena na ploše svislé S nátěrem suspensí asfaltovou</t>
  </si>
  <si>
    <t>-1173937452</t>
  </si>
  <si>
    <t>18*2*1,75</t>
  </si>
  <si>
    <t>67</t>
  </si>
  <si>
    <t>11163346</t>
  </si>
  <si>
    <t xml:space="preserve">suspenze hydroizolační asfaltová </t>
  </si>
  <si>
    <t>-61150957</t>
  </si>
  <si>
    <t>63*0,0011 'Přepočtené koeficientem množství</t>
  </si>
  <si>
    <t>68</t>
  </si>
  <si>
    <t>711442559</t>
  </si>
  <si>
    <t>Provedení izolace proti povrchové a podpovrchové tlakové vodě pásy přitavením NAIP na ploše svislé S</t>
  </si>
  <si>
    <t>-1137038116</t>
  </si>
  <si>
    <t>69</t>
  </si>
  <si>
    <t>62832002</t>
  </si>
  <si>
    <t xml:space="preserve">pás asfaltový natavitelný oxidovaný tl. 4,2mm </t>
  </si>
  <si>
    <t>1135341675</t>
  </si>
  <si>
    <t>63*1,2 'Přepočtené koeficientem množství</t>
  </si>
  <si>
    <t>70</t>
  </si>
  <si>
    <t>711491273</t>
  </si>
  <si>
    <t>Provedení izolace proti povrchové a podpovrchové tlakové vodě ostatní na ploše svislé S z nopové fólie</t>
  </si>
  <si>
    <t>-421264822</t>
  </si>
  <si>
    <t>71</t>
  </si>
  <si>
    <t>28323005</t>
  </si>
  <si>
    <t>fólie profilovaná (nopová) drenážní HDPE s výškou nopů 8mm</t>
  </si>
  <si>
    <t>-1670946933</t>
  </si>
  <si>
    <t>72</t>
  </si>
  <si>
    <t>998711101</t>
  </si>
  <si>
    <t>Přesun hmot pro izolace proti vodě, vlhkosti a plynům stanovený z hmotnosti přesunovaného materiálu vodorovná dopravní vzdálenost do 50 m v objektech výšky do 6 m</t>
  </si>
  <si>
    <t>261858444</t>
  </si>
  <si>
    <t>713</t>
  </si>
  <si>
    <t>Izolace tepelné</t>
  </si>
  <si>
    <t>73</t>
  </si>
  <si>
    <t>7131111391</t>
  </si>
  <si>
    <t xml:space="preserve">Montáž tepelné izolace stropů - nástřik polotvrdou pěnou (izolační materiál ve specifikaci) žebrových spodem </t>
  </si>
  <si>
    <t>1902105751</t>
  </si>
  <si>
    <t>74</t>
  </si>
  <si>
    <t>59053101</t>
  </si>
  <si>
    <t>PUR pěna tepelně izolační polotvrdá stříkaná s uzavřenou buněčnou strukturou (např.ECO H 200)</t>
  </si>
  <si>
    <t>1416052994</t>
  </si>
  <si>
    <t>122,72*0,12</t>
  </si>
  <si>
    <t>14,726*1,05 'Přepočtené koeficientem množství</t>
  </si>
  <si>
    <t>75</t>
  </si>
  <si>
    <t>713121121</t>
  </si>
  <si>
    <t>Montáž tepelné izolace podlah rohožemi, pásy, deskami, dílci, bloky (izolační materiál ve specifikaci) kladenými volně dvouvrstvá</t>
  </si>
  <si>
    <t>1984420023</t>
  </si>
  <si>
    <t>76</t>
  </si>
  <si>
    <t>63150851</t>
  </si>
  <si>
    <t>pás tepelně izolační pro všechny druhy nezatížených izolací λ=0,038-0,039 tl 140mm</t>
  </si>
  <si>
    <t>65477</t>
  </si>
  <si>
    <t>160,32*2,02 'Přepočtené koeficientem množství</t>
  </si>
  <si>
    <t>77</t>
  </si>
  <si>
    <t>713121131</t>
  </si>
  <si>
    <t>Montáž tepelné izolace podlah parotěsnými reflexními pásy, tloušťka izolace do 5 mm</t>
  </si>
  <si>
    <t>122906098</t>
  </si>
  <si>
    <t>78</t>
  </si>
  <si>
    <t>28355306</t>
  </si>
  <si>
    <t>pás podlahový parotěsný tepelně izolační s reflexní Al vrstvou tl 5mm</t>
  </si>
  <si>
    <t>315847112</t>
  </si>
  <si>
    <t>160,32*1,05 'Přepočtené koeficientem množství</t>
  </si>
  <si>
    <t>79</t>
  </si>
  <si>
    <t>713131143</t>
  </si>
  <si>
    <t>Montáž tepelné izolace stěn rohožemi, pásy, deskami, dílci, bloky (izolační materiál ve specifikaci) lepením celoplošně s mechanickým kotvením</t>
  </si>
  <si>
    <t>1750513333</t>
  </si>
  <si>
    <t>12,94*2,3</t>
  </si>
  <si>
    <t>-0,8*2</t>
  </si>
  <si>
    <t>80</t>
  </si>
  <si>
    <t>63148157</t>
  </si>
  <si>
    <t xml:space="preserve">deska tepelně izolační minerální  univerzální λ=0,035 tl 160mm</t>
  </si>
  <si>
    <t>-1738389669</t>
  </si>
  <si>
    <t>27,6266173106646*1,02 'Přepočtené koeficientem množství</t>
  </si>
  <si>
    <t>81</t>
  </si>
  <si>
    <t>998713102</t>
  </si>
  <si>
    <t>Přesun hmot pro izolace tepelné stanovený z hmotnosti přesunovaného materiálu vodorovná dopravní vzdálenost do 50 m v objektech výšky přes 6 m do 12 m</t>
  </si>
  <si>
    <t>235408928</t>
  </si>
  <si>
    <t>721</t>
  </si>
  <si>
    <t>Zdravotechnika - vnitřní kanalizace</t>
  </si>
  <si>
    <t>82</t>
  </si>
  <si>
    <t>721242115</t>
  </si>
  <si>
    <t xml:space="preserve">Lapače střešních splavenin polypropylenové (PP) s kulovým kloubem na odtoku DN 110 - nový v případě poškození </t>
  </si>
  <si>
    <t>-1945249636</t>
  </si>
  <si>
    <t>83</t>
  </si>
  <si>
    <t>7212421151</t>
  </si>
  <si>
    <t xml:space="preserve">Lapače střešních splavenin polypropylenové (PP) s kulovým kloubem na odtoku DN 110 - zpětná montáž </t>
  </si>
  <si>
    <t>1708837822</t>
  </si>
  <si>
    <t>84</t>
  </si>
  <si>
    <t>721242803</t>
  </si>
  <si>
    <t>Demontáž lapačů střešních splavenin DN 110</t>
  </si>
  <si>
    <t>-192265596</t>
  </si>
  <si>
    <t>741</t>
  </si>
  <si>
    <t>Elektroinstalace - silnoproud</t>
  </si>
  <si>
    <t>85</t>
  </si>
  <si>
    <t>741420001</t>
  </si>
  <si>
    <t xml:space="preserve">Demontáž a zpětná montáž hromosvodného vedení </t>
  </si>
  <si>
    <t>184146458</t>
  </si>
  <si>
    <t>762</t>
  </si>
  <si>
    <t>Konstrukce tesařské</t>
  </si>
  <si>
    <t>86</t>
  </si>
  <si>
    <t>762341210</t>
  </si>
  <si>
    <t>Bednění a laťování montáž bednění střech rovných a šikmých sklonu do 60° s vyřezáním otvorů z prken hrubých na sraz tl. do 32 mm</t>
  </si>
  <si>
    <t>-110884087</t>
  </si>
  <si>
    <t>87</t>
  </si>
  <si>
    <t>60511109</t>
  </si>
  <si>
    <t>řezivo jehličnaté smrk, borovice š přes 80mm tl 24mm dl 2-3m</t>
  </si>
  <si>
    <t>-1951333412</t>
  </si>
  <si>
    <t>56*0,024</t>
  </si>
  <si>
    <t>1,344*1,02 'Přepočtené koeficientem množství</t>
  </si>
  <si>
    <t>88</t>
  </si>
  <si>
    <t>762512235</t>
  </si>
  <si>
    <t>Podlahové konstrukce podkladové montáž z desek dřevotřískových, dřevoštěpkových nebo cementotřískových na podklad dřevěný přibíjením</t>
  </si>
  <si>
    <t>-1084575171</t>
  </si>
  <si>
    <t>89</t>
  </si>
  <si>
    <t>60726286</t>
  </si>
  <si>
    <t>deska dřevoštěpková OSB 3 P+D broušená tl 25mm</t>
  </si>
  <si>
    <t>729554542</t>
  </si>
  <si>
    <t>160,32*1,08 'Přepočtené koeficientem množství</t>
  </si>
  <si>
    <t>90</t>
  </si>
  <si>
    <t>762512261</t>
  </si>
  <si>
    <t>Podlahové konstrukce podkladové montáž roštu podkladového</t>
  </si>
  <si>
    <t>-1648110087</t>
  </si>
  <si>
    <t>91</t>
  </si>
  <si>
    <t>60512127</t>
  </si>
  <si>
    <t>hranol stavební řezivo průřezu do 120cm2 přes dl 8m</t>
  </si>
  <si>
    <t>1239986597</t>
  </si>
  <si>
    <t>92</t>
  </si>
  <si>
    <t>998762102</t>
  </si>
  <si>
    <t>Přesun hmot pro konstrukce tesařské stanovený z hmotnosti přesunovaného materiálu vodorovná dopravní vzdálenost do 50 m v objektech výšky přes 6 do 12 m</t>
  </si>
  <si>
    <t>651753292</t>
  </si>
  <si>
    <t>766</t>
  </si>
  <si>
    <t>Konstrukce truhlářské</t>
  </si>
  <si>
    <t>93</t>
  </si>
  <si>
    <t>766660021</t>
  </si>
  <si>
    <t>Montáž dveřních křídel dřevěných nebo plastových otevíravých do ocelové zárubně protipožárních jednokřídlových, šířky do 800 mm</t>
  </si>
  <si>
    <t>-2000926315</t>
  </si>
  <si>
    <t>94</t>
  </si>
  <si>
    <t>61162038</t>
  </si>
  <si>
    <t xml:space="preserve">dveře jednokřídlé dřevotřískové protipožární EI (EW) 30 D3 povrch fóliový plné 800x1970/2100mm včetně kování a zámku - vstup na půdu, Ud=1,2 W/m2.K </t>
  </si>
  <si>
    <t>-1845296012</t>
  </si>
  <si>
    <t>95</t>
  </si>
  <si>
    <t>766671001.1</t>
  </si>
  <si>
    <t xml:space="preserve">Montáž střešních oken dřevěných nebo plastových kyvných, výklopných/kyvných s okenním rámem a lemováním, s plisovaným límcem, s napojením na krytinu do krytiny ploché, rozměru 50 x 60 cm - zpětná montáž </t>
  </si>
  <si>
    <t>-2061443230</t>
  </si>
  <si>
    <t>96</t>
  </si>
  <si>
    <t>61143690</t>
  </si>
  <si>
    <t>okno střešní plastové kyvné, izolační dvojsklo 54x78cm Uw=1,2W/m2K</t>
  </si>
  <si>
    <t>-1508237340</t>
  </si>
  <si>
    <t>97</t>
  </si>
  <si>
    <t>766674811</t>
  </si>
  <si>
    <t>Demontáž střešních oken na krytině hladké a drážkové, sklonu přes 30 do 45°</t>
  </si>
  <si>
    <t>1884819510</t>
  </si>
  <si>
    <t>98</t>
  </si>
  <si>
    <t>998766102</t>
  </si>
  <si>
    <t>Přesun hmot pro konstrukce truhlářské stanovený z hmotnosti přesunovaného materiálu vodorovná dopravní vzdálenost do 50 m v objektech výšky přes 6 do 12 m</t>
  </si>
  <si>
    <t>-552095153</t>
  </si>
  <si>
    <t>767</t>
  </si>
  <si>
    <t>Konstrukce zámečnické</t>
  </si>
  <si>
    <t>99</t>
  </si>
  <si>
    <t>767641800</t>
  </si>
  <si>
    <t>Demontáž dveřních zárubní odřezáním od upevnění, plochy dveří do 2,5 m2</t>
  </si>
  <si>
    <t>-760010658</t>
  </si>
  <si>
    <t>100</t>
  </si>
  <si>
    <t>76785110412.1</t>
  </si>
  <si>
    <t xml:space="preserve">Montáž komínových lávek kompletní celé lávky, včetně dodávky </t>
  </si>
  <si>
    <t>-1995745996</t>
  </si>
  <si>
    <t>101</t>
  </si>
  <si>
    <t>767851803</t>
  </si>
  <si>
    <t>Demontáž komínových lávek kompletní celé lávky</t>
  </si>
  <si>
    <t>-441093198</t>
  </si>
  <si>
    <t>775</t>
  </si>
  <si>
    <t>Podlahy skládané</t>
  </si>
  <si>
    <t>102</t>
  </si>
  <si>
    <t>775591197</t>
  </si>
  <si>
    <t>Ostatní prvky pro plovoucí podlahy montáž parozábrany se samolepícím proužkem</t>
  </si>
  <si>
    <t>576915684</t>
  </si>
  <si>
    <t>103</t>
  </si>
  <si>
    <t>61155367</t>
  </si>
  <si>
    <t>podložka izolační z pěnového PE s parozábranou 2mm na povrchu s LDPE fólií 0,2mm a samolepícím proužkem 15mm celková š 1,1m</t>
  </si>
  <si>
    <t>1560632221</t>
  </si>
  <si>
    <t>104</t>
  </si>
  <si>
    <t>998775102</t>
  </si>
  <si>
    <t>Přesun hmot pro podlahy skládané stanovený z hmotnosti přesunovaného materiálu vodorovná dopravní vzdálenost do 50 m v objektech výšky přes 6 do 12 m</t>
  </si>
  <si>
    <t>-358961791</t>
  </si>
  <si>
    <t>783</t>
  </si>
  <si>
    <t>Dokončovací práce - nátěry</t>
  </si>
  <si>
    <t>105</t>
  </si>
  <si>
    <t>783201201</t>
  </si>
  <si>
    <t>Příprava podkladu tesařských konstrukcí před provedením nátěru broušení</t>
  </si>
  <si>
    <t>-1133333294</t>
  </si>
  <si>
    <t>106</t>
  </si>
  <si>
    <t>783201403</t>
  </si>
  <si>
    <t>Příprava podkladu tesařských konstrukcí před provedením nátěru oprášení</t>
  </si>
  <si>
    <t>326431231</t>
  </si>
  <si>
    <t>107</t>
  </si>
  <si>
    <t>783213121</t>
  </si>
  <si>
    <t>Napouštěcí nátěr tesařských konstrukcí zabudovaných do konstrukce proti dřevokazným houbám, hmyzu a plísním dvojnásobný syntetický</t>
  </si>
  <si>
    <t>1708583032</t>
  </si>
  <si>
    <t>108</t>
  </si>
  <si>
    <t>783232111</t>
  </si>
  <si>
    <t>Tmelení tesařských konstrukcí lokální, včetně přebroušení tmelených míst rozsahu přes 10 do 30% plochy, tmelem epoxidovým</t>
  </si>
  <si>
    <t>-294987707</t>
  </si>
  <si>
    <t xml:space="preserve">D.1.1/1-16 - Chrustova 16 - Stavební práce vnější - zateplení objektu ,zateplení půdy, izolace suterénu, střecha </t>
  </si>
  <si>
    <t>608011706</t>
  </si>
  <si>
    <t>19*2*1,2</t>
  </si>
  <si>
    <t>843173429</t>
  </si>
  <si>
    <t>38*0,9*1,75</t>
  </si>
  <si>
    <t>-1252172588</t>
  </si>
  <si>
    <t>270521828</t>
  </si>
  <si>
    <t>417701065</t>
  </si>
  <si>
    <t>406893317</t>
  </si>
  <si>
    <t>1037296692</t>
  </si>
  <si>
    <t>1339576089</t>
  </si>
  <si>
    <t>159974956</t>
  </si>
  <si>
    <t>1271037673</t>
  </si>
  <si>
    <t>-1102627680</t>
  </si>
  <si>
    <t>726329772</t>
  </si>
  <si>
    <t>18,2369323915238*1,03 'Přepočtené koeficientem množství</t>
  </si>
  <si>
    <t>-1365930634</t>
  </si>
  <si>
    <t>6215252021</t>
  </si>
  <si>
    <t xml:space="preserve">Sanace stávajících balkónů - opravy podlah ,izolace , omítek, dozdívky, oplechování ,dlažba </t>
  </si>
  <si>
    <t>-1384853039</t>
  </si>
  <si>
    <t>447131810</t>
  </si>
  <si>
    <t>537042134</t>
  </si>
  <si>
    <t>-1718415084</t>
  </si>
  <si>
    <t>461244055</t>
  </si>
  <si>
    <t>38*1,4</t>
  </si>
  <si>
    <t>1177859969</t>
  </si>
  <si>
    <t>53,2*1,02 'Přepočtené koeficientem množství</t>
  </si>
  <si>
    <t>279113665</t>
  </si>
  <si>
    <t>19*2*6,9</t>
  </si>
  <si>
    <t>-1,5*1,5*8</t>
  </si>
  <si>
    <t>-2,25*1,5*4</t>
  </si>
  <si>
    <t>-0,7*2,2*2</t>
  </si>
  <si>
    <t>-0,7*1,5*2</t>
  </si>
  <si>
    <t>-0,75*1,5*2</t>
  </si>
  <si>
    <t>-0,45*1,5*4</t>
  </si>
  <si>
    <t>-515432460</t>
  </si>
  <si>
    <t>220,57*1,02 'Přepočtené koeficientem množství</t>
  </si>
  <si>
    <t>-655391087</t>
  </si>
  <si>
    <t>6*8+7,5*4+5,8*2+4,4*2+3,9*4</t>
  </si>
  <si>
    <t>-1405757523</t>
  </si>
  <si>
    <t>114*1,1 'Přepočtené koeficientem množství</t>
  </si>
  <si>
    <t>513104253</t>
  </si>
  <si>
    <t>1090110036</t>
  </si>
  <si>
    <t>38*1,05 "Přepočtené koeficientem množství</t>
  </si>
  <si>
    <t>39,9*1,05 'Přepočtené koeficientem množství</t>
  </si>
  <si>
    <t>755195636</t>
  </si>
  <si>
    <t>162808300</t>
  </si>
  <si>
    <t>-1820621650</t>
  </si>
  <si>
    <t>658406336</t>
  </si>
  <si>
    <t>672542357</t>
  </si>
  <si>
    <t>62254103112</t>
  </si>
  <si>
    <t xml:space="preserve">Omítka fasádní decorativní (marmolit )včetně penetrace podkladu zrnitá </t>
  </si>
  <si>
    <t>1792806550</t>
  </si>
  <si>
    <t>-1942796076</t>
  </si>
  <si>
    <t>1,5*1,5*8+2,25*1,5*4+1,4*2,2*2+0,45*1,5*4</t>
  </si>
  <si>
    <t>-923982968</t>
  </si>
  <si>
    <t>-1750156009</t>
  </si>
  <si>
    <t>803435701</t>
  </si>
  <si>
    <t>387638330</t>
  </si>
  <si>
    <t>6,9*19*2*0,5</t>
  </si>
  <si>
    <t>-378501900</t>
  </si>
  <si>
    <t>131,1*30</t>
  </si>
  <si>
    <t>-1629257622</t>
  </si>
  <si>
    <t>-1454641981</t>
  </si>
  <si>
    <t>4712870</t>
  </si>
  <si>
    <t>-1583785191</t>
  </si>
  <si>
    <t>1049058115</t>
  </si>
  <si>
    <t>-1281787661</t>
  </si>
  <si>
    <t>1276640304</t>
  </si>
  <si>
    <t>1669572926</t>
  </si>
  <si>
    <t>-99208840</t>
  </si>
  <si>
    <t>-155452333</t>
  </si>
  <si>
    <t>-1609639842</t>
  </si>
  <si>
    <t>958109566</t>
  </si>
  <si>
    <t>1015326021</t>
  </si>
  <si>
    <t>661018685</t>
  </si>
  <si>
    <t>1342458474</t>
  </si>
  <si>
    <t>875256435</t>
  </si>
  <si>
    <t>-1136763322</t>
  </si>
  <si>
    <t>-554769671</t>
  </si>
  <si>
    <t>809279210</t>
  </si>
  <si>
    <t>764216644</t>
  </si>
  <si>
    <t>Oplechování parapetů z pozinkovaného plechu s povrchovou úpravou rovných celoplošně lepené, bez rohů rš 330 mm</t>
  </si>
  <si>
    <t>383279025</t>
  </si>
  <si>
    <t>1,5*8+2,25*4+0,7*2+0,45*8</t>
  </si>
  <si>
    <t>-102949858</t>
  </si>
  <si>
    <t>417360365</t>
  </si>
  <si>
    <t>2073829978</t>
  </si>
  <si>
    <t>23787529</t>
  </si>
  <si>
    <t>51966070</t>
  </si>
  <si>
    <t>97173866</t>
  </si>
  <si>
    <t>-279693417</t>
  </si>
  <si>
    <t>-1155060386</t>
  </si>
  <si>
    <t>24551030</t>
  </si>
  <si>
    <t>stěrka hydroizolační dvousložková cemento-polymerová vlákny vyztužená proti zemní vlhkosti</t>
  </si>
  <si>
    <t>kg</t>
  </si>
  <si>
    <t>1623066553</t>
  </si>
  <si>
    <t>212976412</t>
  </si>
  <si>
    <t>pás asfaltový natavitelný oxidovaný tl. 4,2mm typu s vložkou ze skleněné rohože, hrubozrnným posypem</t>
  </si>
  <si>
    <t>1980432555</t>
  </si>
  <si>
    <t>-245299192</t>
  </si>
  <si>
    <t>1212802761</t>
  </si>
  <si>
    <t>1889250069</t>
  </si>
  <si>
    <t>1355549846</t>
  </si>
  <si>
    <t>640379095</t>
  </si>
  <si>
    <t>-154270189</t>
  </si>
  <si>
    <t>-1063687995</t>
  </si>
  <si>
    <t>152,32*2,02 'Přepočtené koeficientem množství</t>
  </si>
  <si>
    <t>-1842794717</t>
  </si>
  <si>
    <t>1577415886</t>
  </si>
  <si>
    <t>152,32*1,05 'Přepočtené koeficientem množství</t>
  </si>
  <si>
    <t>853912327</t>
  </si>
  <si>
    <t>12,1*2,3</t>
  </si>
  <si>
    <t>-0,8*2*2</t>
  </si>
  <si>
    <t>1920310935</t>
  </si>
  <si>
    <t>24,162*1,02 'Přepočtené koeficientem množství</t>
  </si>
  <si>
    <t>232816816</t>
  </si>
  <si>
    <t>-586355917</t>
  </si>
  <si>
    <t>-1576244704</t>
  </si>
  <si>
    <t>-1189551800</t>
  </si>
  <si>
    <t xml:space="preserve">Bednění a laťování montáž bednění střech rovných a šikmých sklonu do 60° s vyřezáním otvorů z prken hrubých na sraz tl. do 32 mm -částečná výměna </t>
  </si>
  <si>
    <t>-1012257191</t>
  </si>
  <si>
    <t>19*6,9*2*0,3</t>
  </si>
  <si>
    <t>970222990</t>
  </si>
  <si>
    <t>78,66*0,024</t>
  </si>
  <si>
    <t>1,888*1,02 'Přepočtené koeficientem množství</t>
  </si>
  <si>
    <t>762511276</t>
  </si>
  <si>
    <t>Podlahové konstrukce podkladové z dřevoštěpkových desek OSB jednovrstvých šroubovaných na pero a drážku broušených, tloušťky desky 22 mm</t>
  </si>
  <si>
    <t>-2001921776</t>
  </si>
  <si>
    <t xml:space="preserve">Místnosti ve 2.NP  203,204,205,207,208</t>
  </si>
  <si>
    <t>10,915+16,73+10,83+18,75+9</t>
  </si>
  <si>
    <t>-791743887</t>
  </si>
  <si>
    <t>-1613388254</t>
  </si>
  <si>
    <t>152,32*1,08 'Přepočtené koeficientem množství</t>
  </si>
  <si>
    <t>-642796852</t>
  </si>
  <si>
    <t>2052013087</t>
  </si>
  <si>
    <t>911822865</t>
  </si>
  <si>
    <t>766660002</t>
  </si>
  <si>
    <t>Montáž dveřních křídel dřevěných nebo plastových otevíravých do ocelové zárubně povrchově upravených jednokřídlových, šířky přes 800 mm</t>
  </si>
  <si>
    <t>726847996</t>
  </si>
  <si>
    <t>611441631</t>
  </si>
  <si>
    <t xml:space="preserve">dveře plastové vchodové jednokřídlé otvíravé 900x1970mm s plnou izolační výplní Ud=1,2 W/m2.K včetně kování a zámku </t>
  </si>
  <si>
    <t>587359270</t>
  </si>
  <si>
    <t>-14817365</t>
  </si>
  <si>
    <t>-451367046</t>
  </si>
  <si>
    <t>-2019197174</t>
  </si>
  <si>
    <t>891628286</t>
  </si>
  <si>
    <t>-48631102</t>
  </si>
  <si>
    <t>-1201395407</t>
  </si>
  <si>
    <t>767161217</t>
  </si>
  <si>
    <t xml:space="preserve">Montáž zábradlí rovného z profilové oceli do zdiva, hmotnosti 1 m zábradlí přes 30 do 45 kg , včetně dodávky materiálu </t>
  </si>
  <si>
    <t>-123103668</t>
  </si>
  <si>
    <t>767161814</t>
  </si>
  <si>
    <t>Demontáž zábradlí rovného nerozebíratelný spoj hmotnosti 1 m zábradlí přes 20 kg</t>
  </si>
  <si>
    <t>-1439280313</t>
  </si>
  <si>
    <t>-669806746</t>
  </si>
  <si>
    <t>76785110412</t>
  </si>
  <si>
    <t>2031743573</t>
  </si>
  <si>
    <t>-173032038</t>
  </si>
  <si>
    <t>242408405</t>
  </si>
  <si>
    <t>69746051</t>
  </si>
  <si>
    <t>-92207493</t>
  </si>
  <si>
    <t>1659372860</t>
  </si>
  <si>
    <t>109</t>
  </si>
  <si>
    <t>1702452395</t>
  </si>
  <si>
    <t>110</t>
  </si>
  <si>
    <t>-369219827</t>
  </si>
  <si>
    <t>111</t>
  </si>
  <si>
    <t>252060314</t>
  </si>
  <si>
    <t xml:space="preserve">D.1.1/1-8 - Chrustova 8 - Stavební práce vnější - zateplení objektu, izolace suterénu, střecha    </t>
  </si>
  <si>
    <t>1246912487</t>
  </si>
  <si>
    <t>(18,15+10,35+21,05)*1,2</t>
  </si>
  <si>
    <t>-2047764329</t>
  </si>
  <si>
    <t>49,55*0,9*1,75</t>
  </si>
  <si>
    <t>-328539310</t>
  </si>
  <si>
    <t>1391552658</t>
  </si>
  <si>
    <t>-41443543</t>
  </si>
  <si>
    <t>919578691</t>
  </si>
  <si>
    <t>-1600522492</t>
  </si>
  <si>
    <t>-2005387838</t>
  </si>
  <si>
    <t>1598276348</t>
  </si>
  <si>
    <t>1537932955</t>
  </si>
  <si>
    <t>1124537996</t>
  </si>
  <si>
    <t>1667753211</t>
  </si>
  <si>
    <t>23,78*1,03 'Přepočtené koeficientem množství</t>
  </si>
  <si>
    <t>1082335351</t>
  </si>
  <si>
    <t>2009449738</t>
  </si>
  <si>
    <t>-1146063403</t>
  </si>
  <si>
    <t>988194126</t>
  </si>
  <si>
    <t>1845094259</t>
  </si>
  <si>
    <t>50,55*1,4</t>
  </si>
  <si>
    <t>-1740624016</t>
  </si>
  <si>
    <t>70,77*1,02 'Přepočtené koeficientem množství</t>
  </si>
  <si>
    <t>-2016847518</t>
  </si>
  <si>
    <t>19,15*6,9+21,05*6,9+10,35*6,9</t>
  </si>
  <si>
    <t>-1,8*1,5*6</t>
  </si>
  <si>
    <t>-1,2*1,5*12</t>
  </si>
  <si>
    <t>-0,6*1,5*2</t>
  </si>
  <si>
    <t>-0,6*0,8*2</t>
  </si>
  <si>
    <t>1924169128</t>
  </si>
  <si>
    <t>308,235*1,02 'Přepočtené koeficientem množství</t>
  </si>
  <si>
    <t>-1745566890</t>
  </si>
  <si>
    <t>750354604</t>
  </si>
  <si>
    <t>-166146913</t>
  </si>
  <si>
    <t>-1995672919</t>
  </si>
  <si>
    <t>50,55*1,05 "Přepočtené koeficientem množství</t>
  </si>
  <si>
    <t>-555148031</t>
  </si>
  <si>
    <t>1146663733</t>
  </si>
  <si>
    <t>69*1,05 "Přepočtené koeficientem množství</t>
  </si>
  <si>
    <t>47831951</t>
  </si>
  <si>
    <t>1404122823</t>
  </si>
  <si>
    <t>-801417179</t>
  </si>
  <si>
    <t>509489233</t>
  </si>
  <si>
    <t>506278248</t>
  </si>
  <si>
    <t>333617713</t>
  </si>
  <si>
    <t>2121222678</t>
  </si>
  <si>
    <t>646151807</t>
  </si>
  <si>
    <t>6,9*(19,15+21,05+10,35)*0,5</t>
  </si>
  <si>
    <t>-1064735518</t>
  </si>
  <si>
    <t>174,4*30</t>
  </si>
  <si>
    <t>-197740460</t>
  </si>
  <si>
    <t>486430496</t>
  </si>
  <si>
    <t>-1101332199</t>
  </si>
  <si>
    <t>49,55*1,75</t>
  </si>
  <si>
    <t>1346230561</t>
  </si>
  <si>
    <t>-472643229</t>
  </si>
  <si>
    <t>1442867593</t>
  </si>
  <si>
    <t>911629671</t>
  </si>
  <si>
    <t>1049254853</t>
  </si>
  <si>
    <t>1250878371</t>
  </si>
  <si>
    <t>259050266</t>
  </si>
  <si>
    <t>(21,05*7+18,15*7)*1,1</t>
  </si>
  <si>
    <t>-1252949505</t>
  </si>
  <si>
    <t>21,05</t>
  </si>
  <si>
    <t>-96242835</t>
  </si>
  <si>
    <t>úprava 4</t>
  </si>
  <si>
    <t>21,05+18,15</t>
  </si>
  <si>
    <t>-258046348</t>
  </si>
  <si>
    <t>-1252471725</t>
  </si>
  <si>
    <t>1310596969</t>
  </si>
  <si>
    <t>-1361765211</t>
  </si>
  <si>
    <t>960225960</t>
  </si>
  <si>
    <t>7767846</t>
  </si>
  <si>
    <t>764212636</t>
  </si>
  <si>
    <t>Oplechování štítu závětrnou lištou z Pz s povrchovou úpravou rš 500 mm</t>
  </si>
  <si>
    <t>1788550414</t>
  </si>
  <si>
    <t>K/2</t>
  </si>
  <si>
    <t>30,0</t>
  </si>
  <si>
    <t>-408775198</t>
  </si>
  <si>
    <t>764216643</t>
  </si>
  <si>
    <t>Oplechování rovných parapetů celoplošně lepené z Pz s povrchovou úpravou rš 250 mm</t>
  </si>
  <si>
    <t>-2012759448</t>
  </si>
  <si>
    <t>K/3,5,6,7</t>
  </si>
  <si>
    <t>13,0+3,1+2,0+1,1</t>
  </si>
  <si>
    <t>1225443580</t>
  </si>
  <si>
    <t>93299250</t>
  </si>
  <si>
    <t>-492440435</t>
  </si>
  <si>
    <t>-1935995506</t>
  </si>
  <si>
    <t>-1987007372</t>
  </si>
  <si>
    <t>-529348440</t>
  </si>
  <si>
    <t>1948012877</t>
  </si>
  <si>
    <t>-1882982314</t>
  </si>
  <si>
    <t>627220979</t>
  </si>
  <si>
    <t>86,713*0,0011 'Přepočtené koeficientem množství</t>
  </si>
  <si>
    <t>-593310236</t>
  </si>
  <si>
    <t>912953770</t>
  </si>
  <si>
    <t>86,713*1,2 'Přepočtené koeficientem množství</t>
  </si>
  <si>
    <t>1805182523</t>
  </si>
  <si>
    <t>-2080952515</t>
  </si>
  <si>
    <t>-306882693</t>
  </si>
  <si>
    <t>1405654732</t>
  </si>
  <si>
    <t>701090864</t>
  </si>
  <si>
    <t>733866767</t>
  </si>
  <si>
    <t>-1879979016</t>
  </si>
  <si>
    <t>-269410286</t>
  </si>
  <si>
    <t>-226477802</t>
  </si>
  <si>
    <t>2014064098</t>
  </si>
  <si>
    <t>1373285693</t>
  </si>
  <si>
    <t>27,6266173106645*1,02 'Přepočtené koeficientem množství</t>
  </si>
  <si>
    <t>-1696242175</t>
  </si>
  <si>
    <t>204745898</t>
  </si>
  <si>
    <t>1982577816</t>
  </si>
  <si>
    <t>171022564</t>
  </si>
  <si>
    <t>746471687</t>
  </si>
  <si>
    <t>341030604</t>
  </si>
  <si>
    <t>-1033512447</t>
  </si>
  <si>
    <t>61*0,024</t>
  </si>
  <si>
    <t>1,464*1,02 'Přepočtené koeficientem množství</t>
  </si>
  <si>
    <t>-875108635</t>
  </si>
  <si>
    <t>-1223829136</t>
  </si>
  <si>
    <t>-2031690311</t>
  </si>
  <si>
    <t>-67376727</t>
  </si>
  <si>
    <t>-681803012</t>
  </si>
  <si>
    <t>-1684801844</t>
  </si>
  <si>
    <t>766671001</t>
  </si>
  <si>
    <t>-465662262</t>
  </si>
  <si>
    <t>-1349022968</t>
  </si>
  <si>
    <t>-721420349</t>
  </si>
  <si>
    <t>1270352197</t>
  </si>
  <si>
    <t>1989956252</t>
  </si>
  <si>
    <t>1367990669</t>
  </si>
  <si>
    <t>-1052482404</t>
  </si>
  <si>
    <t>56550276</t>
  </si>
  <si>
    <t>-837481394</t>
  </si>
  <si>
    <t>-1048902226</t>
  </si>
  <si>
    <t>-168291248</t>
  </si>
  <si>
    <t>-874010520</t>
  </si>
  <si>
    <t>-1598911136</t>
  </si>
  <si>
    <t>-206457217</t>
  </si>
  <si>
    <t xml:space="preserve">D.1.1/1-10 - Chrustova 10 - Stavební práce vnější - zateplení objektu,izolace suterénu, střecha   </t>
  </si>
  <si>
    <t>1965059089</t>
  </si>
  <si>
    <t>2039427849</t>
  </si>
  <si>
    <t>310392376</t>
  </si>
  <si>
    <t>1582926468</t>
  </si>
  <si>
    <t>-1813173426</t>
  </si>
  <si>
    <t>-1119426519</t>
  </si>
  <si>
    <t>-829606328</t>
  </si>
  <si>
    <t>-845973277</t>
  </si>
  <si>
    <t>-1289129981</t>
  </si>
  <si>
    <t>-604457931</t>
  </si>
  <si>
    <t>1215998749</t>
  </si>
  <si>
    <t>1353148750</t>
  </si>
  <si>
    <t>1845306993</t>
  </si>
  <si>
    <t>-321856165</t>
  </si>
  <si>
    <t>1384189116</t>
  </si>
  <si>
    <t>1817723421</t>
  </si>
  <si>
    <t>2101004795</t>
  </si>
  <si>
    <t>285399506</t>
  </si>
  <si>
    <t>-1531221436</t>
  </si>
  <si>
    <t>1663387793</t>
  </si>
  <si>
    <t xml:space="preserve">D.1.1/1-14 - Chrustova 14 - Stavební práce vnější - zateplení objektu ,zateplení půdy, izolace suterénu, střecha </t>
  </si>
  <si>
    <t>-1463529004</t>
  </si>
  <si>
    <t>-254735906</t>
  </si>
  <si>
    <t>-1746401957</t>
  </si>
  <si>
    <t>20615672</t>
  </si>
  <si>
    <t>86061884</t>
  </si>
  <si>
    <t>-1483100614</t>
  </si>
  <si>
    <t>-1230078660</t>
  </si>
  <si>
    <t>1014325718</t>
  </si>
  <si>
    <t>-1691943823</t>
  </si>
  <si>
    <t>915340217</t>
  </si>
  <si>
    <t>-222533770</t>
  </si>
  <si>
    <t>-1606803783</t>
  </si>
  <si>
    <t>787273014</t>
  </si>
  <si>
    <t>1717969400</t>
  </si>
  <si>
    <t>795934182</t>
  </si>
  <si>
    <t>114590342</t>
  </si>
  <si>
    <t>2001754721</t>
  </si>
  <si>
    <t>-1473474871</t>
  </si>
  <si>
    <t>1327829600</t>
  </si>
  <si>
    <t xml:space="preserve">D.1.1/1-18 - Chrustova 18 - Stavební práce vnější-zateplení objektu,zateplení půdy,izolace suterénu,střecha   </t>
  </si>
  <si>
    <t>-2082039776</t>
  </si>
  <si>
    <t>19*2*1,2+9,75*1,2</t>
  </si>
  <si>
    <t>287310382</t>
  </si>
  <si>
    <t>38*0,9*1,75+9,75*0,9*1,75</t>
  </si>
  <si>
    <t>2128970798</t>
  </si>
  <si>
    <t>-1394452853</t>
  </si>
  <si>
    <t>846895172</t>
  </si>
  <si>
    <t>-1779502698</t>
  </si>
  <si>
    <t>206037978</t>
  </si>
  <si>
    <t>2089544845</t>
  </si>
  <si>
    <t>-1392573394</t>
  </si>
  <si>
    <t>413092060</t>
  </si>
  <si>
    <t>-343468717</t>
  </si>
  <si>
    <t>22,91614530777*1,03 'Přepočtené koeficientem množství</t>
  </si>
  <si>
    <t>377006539</t>
  </si>
  <si>
    <t>-780381036</t>
  </si>
  <si>
    <t>368898120</t>
  </si>
  <si>
    <t>1550526077</t>
  </si>
  <si>
    <t>1126154915</t>
  </si>
  <si>
    <t>-1780791095</t>
  </si>
  <si>
    <t>38*1,4+9,75*1,4</t>
  </si>
  <si>
    <t>144032385</t>
  </si>
  <si>
    <t>66,85*1,02 'Přepočtené koeficientem množství</t>
  </si>
  <si>
    <t>264626129</t>
  </si>
  <si>
    <t>19*2*6,9+9,75*6,9</t>
  </si>
  <si>
    <t>1909218912</t>
  </si>
  <si>
    <t>287,845*1,02 'Přepočtené koeficientem množství</t>
  </si>
  <si>
    <t>988261525</t>
  </si>
  <si>
    <t>292138806</t>
  </si>
  <si>
    <t>-735686454</t>
  </si>
  <si>
    <t>-255892495</t>
  </si>
  <si>
    <t>47,75*1,05 "Přepočtené koeficientem množství</t>
  </si>
  <si>
    <t>50,138*1,05 'Přepočtené koeficientem množství</t>
  </si>
  <si>
    <t>-92778254</t>
  </si>
  <si>
    <t>217820829</t>
  </si>
  <si>
    <t>696439471</t>
  </si>
  <si>
    <t>-200167244</t>
  </si>
  <si>
    <t>1888251154</t>
  </si>
  <si>
    <t>-328431005</t>
  </si>
  <si>
    <t>-778872800</t>
  </si>
  <si>
    <t>-1859983603</t>
  </si>
  <si>
    <t>254733229</t>
  </si>
  <si>
    <t>778416978</t>
  </si>
  <si>
    <t>-1548396860</t>
  </si>
  <si>
    <t>1811115093</t>
  </si>
  <si>
    <t>1647825494</t>
  </si>
  <si>
    <t>1247602922</t>
  </si>
  <si>
    <t>-439856976</t>
  </si>
  <si>
    <t>6,9*(19*2+9,75)*0,5</t>
  </si>
  <si>
    <t>560944718</t>
  </si>
  <si>
    <t>164,738*30</t>
  </si>
  <si>
    <t>1587717259</t>
  </si>
  <si>
    <t>-271056949</t>
  </si>
  <si>
    <t>224626770</t>
  </si>
  <si>
    <t>38*1,75+9,75*1,75</t>
  </si>
  <si>
    <t>706255037</t>
  </si>
  <si>
    <t>-1536775444</t>
  </si>
  <si>
    <t>2048340345</t>
  </si>
  <si>
    <t>13,825*14</t>
  </si>
  <si>
    <t>-1249794005</t>
  </si>
  <si>
    <t>1828375904</t>
  </si>
  <si>
    <t>105169841</t>
  </si>
  <si>
    <t>368107068</t>
  </si>
  <si>
    <t>19*2*6,9*1,2</t>
  </si>
  <si>
    <t>-1813895045</t>
  </si>
  <si>
    <t>572607653</t>
  </si>
  <si>
    <t>2130519634</t>
  </si>
  <si>
    <t>-729816277</t>
  </si>
  <si>
    <t>-1953365959</t>
  </si>
  <si>
    <t>2090770516</t>
  </si>
  <si>
    <t>-249510183</t>
  </si>
  <si>
    <t>-1595307972</t>
  </si>
  <si>
    <t>1891977952</t>
  </si>
  <si>
    <t>118759190</t>
  </si>
  <si>
    <t>-327694197</t>
  </si>
  <si>
    <t>-91313393</t>
  </si>
  <si>
    <t>-335981473</t>
  </si>
  <si>
    <t>1951178643</t>
  </si>
  <si>
    <t>-1349341707</t>
  </si>
  <si>
    <t>-1380565013</t>
  </si>
  <si>
    <t>-57988551</t>
  </si>
  <si>
    <t>-1676965442</t>
  </si>
  <si>
    <t>19*2*1,75+9,75*1,75</t>
  </si>
  <si>
    <t>-1497904313</t>
  </si>
  <si>
    <t>2134093951</t>
  </si>
  <si>
    <t>-195142392</t>
  </si>
  <si>
    <t>83,563*1,2 'Přepočtené koeficientem množství</t>
  </si>
  <si>
    <t>-1331231166</t>
  </si>
  <si>
    <t>904585510</t>
  </si>
  <si>
    <t>-1562925814</t>
  </si>
  <si>
    <t>-1818440713</t>
  </si>
  <si>
    <t>-296326015</t>
  </si>
  <si>
    <t>749888609</t>
  </si>
  <si>
    <t>1695509126</t>
  </si>
  <si>
    <t>758153039</t>
  </si>
  <si>
    <t>500292090</t>
  </si>
  <si>
    <t>-531613783</t>
  </si>
  <si>
    <t>435420007</t>
  </si>
  <si>
    <t>679000318</t>
  </si>
  <si>
    <t>949413009</t>
  </si>
  <si>
    <t>1821610068</t>
  </si>
  <si>
    <t>-4767208</t>
  </si>
  <si>
    <t>-620504175</t>
  </si>
  <si>
    <t>-583183714</t>
  </si>
  <si>
    <t>79*0,024</t>
  </si>
  <si>
    <t>1,896*1,02 'Přepočtené koeficientem množství</t>
  </si>
  <si>
    <t>-327058644</t>
  </si>
  <si>
    <t>1875956008</t>
  </si>
  <si>
    <t>519135739</t>
  </si>
  <si>
    <t>36672563</t>
  </si>
  <si>
    <t>1680693015</t>
  </si>
  <si>
    <t>-1746410618</t>
  </si>
  <si>
    <t>775298915</t>
  </si>
  <si>
    <t>769731363</t>
  </si>
  <si>
    <t>449156531</t>
  </si>
  <si>
    <t>-195485397</t>
  </si>
  <si>
    <t>-1211829705</t>
  </si>
  <si>
    <t>-1744029909</t>
  </si>
  <si>
    <t>989056502</t>
  </si>
  <si>
    <t>-859878351</t>
  </si>
  <si>
    <t>1539651695</t>
  </si>
  <si>
    <t>1913745383</t>
  </si>
  <si>
    <t>1816687435</t>
  </si>
  <si>
    <t>1830899858</t>
  </si>
  <si>
    <t>1575708665</t>
  </si>
  <si>
    <t>-367987969</t>
  </si>
  <si>
    <t>1281836827</t>
  </si>
  <si>
    <t>1277894482</t>
  </si>
  <si>
    <t>-136658297</t>
  </si>
  <si>
    <t>112</t>
  </si>
  <si>
    <t>1330179707</t>
  </si>
  <si>
    <t>D.1.1/1-20 - Chrustova 20 - Stavební práce vnější - zateplení objektu,zateplení půdy,izolace suterénu,střecha</t>
  </si>
  <si>
    <t>-1334192277</t>
  </si>
  <si>
    <t>-9565627</t>
  </si>
  <si>
    <t>-368979949</t>
  </si>
  <si>
    <t>-778454666</t>
  </si>
  <si>
    <t>-2138208478</t>
  </si>
  <si>
    <t>1641802390</t>
  </si>
  <si>
    <t>1129247252</t>
  </si>
  <si>
    <t>1088003191</t>
  </si>
  <si>
    <t>-1157038843</t>
  </si>
  <si>
    <t>281250292</t>
  </si>
  <si>
    <t>-1348535585</t>
  </si>
  <si>
    <t>151007234</t>
  </si>
  <si>
    <t>-359406341</t>
  </si>
  <si>
    <t>-1340938389</t>
  </si>
  <si>
    <t>1392029640</t>
  </si>
  <si>
    <t>142851118</t>
  </si>
  <si>
    <t>-1615971584</t>
  </si>
  <si>
    <t>1492605112</t>
  </si>
  <si>
    <t>-1627015555</t>
  </si>
  <si>
    <t>-1339430442</t>
  </si>
  <si>
    <t>1941782692</t>
  </si>
  <si>
    <t>-451001514</t>
  </si>
  <si>
    <t>-1350964034</t>
  </si>
  <si>
    <t>-1234519688</t>
  </si>
  <si>
    <t>322076661</t>
  </si>
  <si>
    <t>-233801479</t>
  </si>
  <si>
    <t>966840435</t>
  </si>
  <si>
    <t>1967354362</t>
  </si>
  <si>
    <t>386390772</t>
  </si>
  <si>
    <t>1057672095</t>
  </si>
  <si>
    <t>1527063831</t>
  </si>
  <si>
    <t>165599832</t>
  </si>
  <si>
    <t>516144110</t>
  </si>
  <si>
    <t>-811774871</t>
  </si>
  <si>
    <t>-1711579156</t>
  </si>
  <si>
    <t>-1125280270</t>
  </si>
  <si>
    <t>1177905717</t>
  </si>
  <si>
    <t>1003120668</t>
  </si>
  <si>
    <t>-694467659</t>
  </si>
  <si>
    <t>94158632</t>
  </si>
  <si>
    <t>-1473045089</t>
  </si>
  <si>
    <t>518658017</t>
  </si>
  <si>
    <t>425404300</t>
  </si>
  <si>
    <t>46510923</t>
  </si>
  <si>
    <t>-12391188</t>
  </si>
  <si>
    <t>-122096378</t>
  </si>
  <si>
    <t>-738974978</t>
  </si>
  <si>
    <t>212151848</t>
  </si>
  <si>
    <t>-760400673</t>
  </si>
  <si>
    <t>-1594558621</t>
  </si>
  <si>
    <t>-1095425852</t>
  </si>
  <si>
    <t>48163084</t>
  </si>
  <si>
    <t>1979675021</t>
  </si>
  <si>
    <t>-1146083567</t>
  </si>
  <si>
    <t>1748849406</t>
  </si>
  <si>
    <t>2003025146</t>
  </si>
  <si>
    <t>1071376666</t>
  </si>
  <si>
    <t>-103338552</t>
  </si>
  <si>
    <t>-1175958536</t>
  </si>
  <si>
    <t>-1010619625</t>
  </si>
  <si>
    <t>565536718</t>
  </si>
  <si>
    <t>1046227401</t>
  </si>
  <si>
    <t>-1841528018</t>
  </si>
  <si>
    <t>-851861707</t>
  </si>
  <si>
    <t>-133085077</t>
  </si>
  <si>
    <t>1650120310</t>
  </si>
  <si>
    <t>-1184699414</t>
  </si>
  <si>
    <t>-664206967</t>
  </si>
  <si>
    <t>1405360059</t>
  </si>
  <si>
    <t>-653355657</t>
  </si>
  <si>
    <t>1898366934</t>
  </si>
  <si>
    <t>960115002</t>
  </si>
  <si>
    <t>457709892</t>
  </si>
  <si>
    <t>28855272</t>
  </si>
  <si>
    <t>2029479765</t>
  </si>
  <si>
    <t>43990</t>
  </si>
  <si>
    <t>686130697</t>
  </si>
  <si>
    <t>1734719685</t>
  </si>
  <si>
    <t>1406212935</t>
  </si>
  <si>
    <t>1402931955</t>
  </si>
  <si>
    <t>982094492</t>
  </si>
  <si>
    <t>-141237159</t>
  </si>
  <si>
    <t>1207014521</t>
  </si>
  <si>
    <t>-522191173</t>
  </si>
  <si>
    <t>410534215</t>
  </si>
  <si>
    <t>819448831</t>
  </si>
  <si>
    <t>-695576958</t>
  </si>
  <si>
    <t>-327880039</t>
  </si>
  <si>
    <t>-1123706732</t>
  </si>
  <si>
    <t>-810551209</t>
  </si>
  <si>
    <t>455341269</t>
  </si>
  <si>
    <t>-461748969</t>
  </si>
  <si>
    <t>421789820</t>
  </si>
  <si>
    <t>89232527</t>
  </si>
  <si>
    <t>-1119496183</t>
  </si>
  <si>
    <t>-102655915</t>
  </si>
  <si>
    <t>-2068129988</t>
  </si>
  <si>
    <t>7678511041</t>
  </si>
  <si>
    <t xml:space="preserve">Montáž komínových lávek kompletní celé lávky-zpětná montáž </t>
  </si>
  <si>
    <t>24334371</t>
  </si>
  <si>
    <t>803611603</t>
  </si>
  <si>
    <t>2028526344</t>
  </si>
  <si>
    <t>1169699987</t>
  </si>
  <si>
    <t>-1061088414</t>
  </si>
  <si>
    <t>1964183374</t>
  </si>
  <si>
    <t>-463365278</t>
  </si>
  <si>
    <t>-1891392729</t>
  </si>
  <si>
    <t>-1333581056</t>
  </si>
  <si>
    <t xml:space="preserve">D.1.1/1-22 - Chrustova 22 - Stavební práce vnější -zateplení objektu,zateplení půdy,izolace suterénu, střecha </t>
  </si>
  <si>
    <t>-167937750</t>
  </si>
  <si>
    <t>-634874395</t>
  </si>
  <si>
    <t>-1147276985</t>
  </si>
  <si>
    <t>1783800440</t>
  </si>
  <si>
    <t>-837446795</t>
  </si>
  <si>
    <t>-141142400</t>
  </si>
  <si>
    <t>819321198</t>
  </si>
  <si>
    <t>-1176152214</t>
  </si>
  <si>
    <t>1137043482</t>
  </si>
  <si>
    <t>-738906573</t>
  </si>
  <si>
    <t>127667831</t>
  </si>
  <si>
    <t>-309652462</t>
  </si>
  <si>
    <t>2078518166</t>
  </si>
  <si>
    <t>-2106832908</t>
  </si>
  <si>
    <t>-1079788305</t>
  </si>
  <si>
    <t>1149084450</t>
  </si>
  <si>
    <t>1074103264</t>
  </si>
  <si>
    <t>1721271908</t>
  </si>
  <si>
    <t>-224401274</t>
  </si>
  <si>
    <t>-978643214</t>
  </si>
  <si>
    <t>468435841</t>
  </si>
  <si>
    <t>-1412776394</t>
  </si>
  <si>
    <t>672993624</t>
  </si>
  <si>
    <t>1418601507</t>
  </si>
  <si>
    <t>-3796445</t>
  </si>
  <si>
    <t>1933045867</t>
  </si>
  <si>
    <t>1739484642</t>
  </si>
  <si>
    <t>-359041562</t>
  </si>
  <si>
    <t>984540323</t>
  </si>
  <si>
    <t>-2023998006</t>
  </si>
  <si>
    <t>455215086</t>
  </si>
  <si>
    <t>-1928362106</t>
  </si>
  <si>
    <t>1173412457</t>
  </si>
  <si>
    <t>-1576647397</t>
  </si>
  <si>
    <t>-1817879343</t>
  </si>
  <si>
    <t>-595852987</t>
  </si>
  <si>
    <t>1966628210</t>
  </si>
  <si>
    <t>-1864006641</t>
  </si>
  <si>
    <t>1566653072</t>
  </si>
  <si>
    <t>1513681133</t>
  </si>
  <si>
    <t>-1641833671</t>
  </si>
  <si>
    <t>-332016310</t>
  </si>
  <si>
    <t>1760746262</t>
  </si>
  <si>
    <t>1350667009</t>
  </si>
  <si>
    <t>-692186610</t>
  </si>
  <si>
    <t>367642437</t>
  </si>
  <si>
    <t>-2113408716</t>
  </si>
  <si>
    <t>-1649852360</t>
  </si>
  <si>
    <t>632597426</t>
  </si>
  <si>
    <t>-2020271252</t>
  </si>
  <si>
    <t>1010821429</t>
  </si>
  <si>
    <t>2054749771</t>
  </si>
  <si>
    <t>1593537525</t>
  </si>
  <si>
    <t>-675137374</t>
  </si>
  <si>
    <t>744932243</t>
  </si>
  <si>
    <t>1103057051</t>
  </si>
  <si>
    <t>-2123820658</t>
  </si>
  <si>
    <t>-1779468591</t>
  </si>
  <si>
    <t>125381326</t>
  </si>
  <si>
    <t>357423321</t>
  </si>
  <si>
    <t>271924505</t>
  </si>
  <si>
    <t>-1581827933</t>
  </si>
  <si>
    <t>1580553010</t>
  </si>
  <si>
    <t>-1897249320</t>
  </si>
  <si>
    <t>823005940</t>
  </si>
  <si>
    <t>-1559887519</t>
  </si>
  <si>
    <t>1482203471</t>
  </si>
  <si>
    <t>-2112353582</t>
  </si>
  <si>
    <t>1451520460</t>
  </si>
  <si>
    <t>13238354</t>
  </si>
  <si>
    <t>1916621980</t>
  </si>
  <si>
    <t>1435946544</t>
  </si>
  <si>
    <t>-1079336270</t>
  </si>
  <si>
    <t>-677783750</t>
  </si>
  <si>
    <t>-1073906740</t>
  </si>
  <si>
    <t>-1065095274</t>
  </si>
  <si>
    <t>1898652746</t>
  </si>
  <si>
    <t>614560027</t>
  </si>
  <si>
    <t>1277259015</t>
  </si>
  <si>
    <t>-253975817</t>
  </si>
  <si>
    <t>2005353007</t>
  </si>
  <si>
    <t>-1544697862</t>
  </si>
  <si>
    <t>851373117</t>
  </si>
  <si>
    <t>-85789533</t>
  </si>
  <si>
    <t>1769874606</t>
  </si>
  <si>
    <t>969553554</t>
  </si>
  <si>
    <t>-1533220570</t>
  </si>
  <si>
    <t>1453909420</t>
  </si>
  <si>
    <t>-640214628</t>
  </si>
  <si>
    <t>1204668558</t>
  </si>
  <si>
    <t>-1970335103</t>
  </si>
  <si>
    <t>1453491063</t>
  </si>
  <si>
    <t>-796215459</t>
  </si>
  <si>
    <t>-893637756</t>
  </si>
  <si>
    <t>1248474715</t>
  </si>
  <si>
    <t>1116377527</t>
  </si>
  <si>
    <t>190878370</t>
  </si>
  <si>
    <t>457127128</t>
  </si>
  <si>
    <t>1964148661</t>
  </si>
  <si>
    <t>1595160537</t>
  </si>
  <si>
    <t>-1212048365</t>
  </si>
  <si>
    <t>-1126109732</t>
  </si>
  <si>
    <t>-1209501193</t>
  </si>
  <si>
    <t>742981739</t>
  </si>
  <si>
    <t>-1616177821</t>
  </si>
  <si>
    <t>55352683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</si>
  <si>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</si>
  <si>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</si>
  <si>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</si>
  <si>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</si>
  <si>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Trebuchet MS"/>
        <charset val="238"/>
        <i val="1"/>
        <color auto="1"/>
        <sz val="9"/>
        <scheme val="none"/>
      </rPr>
      <t xml:space="preserve">Rekapitulace stavby </t>
    </r>
    <r>
      <rPr>
        <rFont val="Trebuchet MS"/>
        <charset val="238"/>
        <color auto="1"/>
        <sz val="9"/>
        <scheme val="none"/>
      </rPr>
      <t>obsahuje sestavu Rekapitulace stavby a Rekapitulace objektů stavby a soupisů prací.</t>
    </r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</si>
  <si>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stavby</t>
    </r>
    <r>
      <rPr>
        <rFont val="Trebuchet MS"/>
        <charset val="238"/>
        <color auto="1"/>
        <sz val="9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</si>
  <si>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</si>
  <si>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</si>
  <si>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Trebuchet MS"/>
        <charset val="238"/>
        <b val="1"/>
        <color auto="1"/>
        <sz val="9"/>
        <scheme val="none"/>
      </rPr>
      <t>Rekapitulace objektů stavby a soupisů prací</t>
    </r>
    <r>
      <rPr>
        <rFont val="Trebuchet MS"/>
        <charset val="238"/>
        <color auto="1"/>
        <sz val="9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</si>
  <si>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</si>
  <si>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</si>
  <si>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</si>
  <si>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</si>
  <si>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</si>
  <si>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</si>
  <si>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</si>
  <si>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</si>
  <si>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</si>
  <si>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</si>
  <si>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</si>
  <si>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</si>
  <si>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</si>
  <si>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Trebuchet MS"/>
        <charset val="238"/>
        <i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</si>
  <si>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</si>
  <si>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Trebuchet MS"/>
        <charset val="238"/>
        <b val="1"/>
        <color auto="1"/>
        <sz val="9"/>
        <scheme val="none"/>
      </rPr>
      <t>Krycí list soupisu</t>
    </r>
    <r>
      <rPr>
        <rFont val="Trebuchet MS"/>
        <charset val="238"/>
        <color auto="1"/>
        <sz val="9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</si>
  <si>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</si>
  <si>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Trebuchet MS"/>
        <charset val="238"/>
        <b val="1"/>
        <color auto="1"/>
        <sz val="9"/>
        <scheme val="none"/>
      </rPr>
      <t>Rekapitulace členění soupisu prací</t>
    </r>
    <r>
      <rPr>
        <rFont val="Trebuchet MS"/>
        <charset val="238"/>
        <color auto="1"/>
        <sz val="9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</si>
  <si>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</si>
  <si>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Trebuchet MS"/>
        <charset val="238"/>
        <b val="1"/>
        <color auto="1"/>
        <sz val="9"/>
        <scheme val="none"/>
      </rPr>
      <t xml:space="preserve">Soupis prací </t>
    </r>
    <r>
      <rPr>
        <rFont val="Trebuchet MS"/>
        <charset val="238"/>
        <color auto="1"/>
        <sz val="9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</si>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</sst>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3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0" xfId="0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3" xfId="0" applyBorder="1" applyProtection="1">
      <protection locked="0"/>
    </xf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 applyProtection="1">
      <alignment vertical="center"/>
      <protection locked="0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top"/>
      <protection locked="0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0" fillId="0" borderId="13" xfId="0" applyFont="1" applyBorder="1" applyAlignment="1" applyProtection="1">
      <alignment vertical="center"/>
      <protection locked="0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locked="0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8" xfId="0" applyFont="1" applyFill="1" applyBorder="1" applyAlignment="1" applyProtection="1">
      <alignment vertical="center"/>
      <protection locked="0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0" fillId="4" borderId="0" xfId="0" applyFont="1" applyFill="1" applyAlignment="1" applyProtection="1">
      <alignment vertical="center"/>
      <protection locked="0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/>
      <protection locked="0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  <protection locked="0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8" fillId="0" borderId="29" xfId="0" applyFont="1" applyBorder="1" applyAlignment="1">
      <alignment horizontal="left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39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horizontal="left" vertical="center" wrapText="1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0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/>
    </xf>
    <xf numFmtId="0" fontId="39" fillId="0" borderId="30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vertical="center" wrapText="1"/>
    </xf>
    <xf numFmtId="0" fontId="39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39" fillId="0" borderId="30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41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0" fillId="0" borderId="1" xfId="0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1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styles" Target="styles.xml" /><Relationship Id="rId13" Type="http://schemas.openxmlformats.org/officeDocument/2006/relationships/theme" Target="theme/theme1.xml" /><Relationship Id="rId14" Type="http://schemas.openxmlformats.org/officeDocument/2006/relationships/calcChain" Target="calcChain.xml" /><Relationship Id="rId15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21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22</v>
      </c>
      <c r="E8" s="23"/>
      <c r="F8" s="23"/>
      <c r="G8" s="23"/>
      <c r="H8" s="23"/>
      <c r="I8" s="23"/>
      <c r="J8" s="23"/>
      <c r="K8" s="28" t="s">
        <v>23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24</v>
      </c>
      <c r="AL8" s="23"/>
      <c r="AM8" s="23"/>
      <c r="AN8" s="34" t="s">
        <v>25</v>
      </c>
      <c r="AO8" s="23"/>
      <c r="AP8" s="23"/>
      <c r="AQ8" s="23"/>
      <c r="AR8" s="21"/>
      <c r="BE8" s="32"/>
      <c r="BS8" s="18" t="s">
        <v>6</v>
      </c>
    </row>
    <row r="9" s="1" customFormat="1" ht="29.28" customHeight="1">
      <c r="B9" s="22"/>
      <c r="C9" s="23"/>
      <c r="D9" s="27" t="s">
        <v>26</v>
      </c>
      <c r="E9" s="23"/>
      <c r="F9" s="23"/>
      <c r="G9" s="23"/>
      <c r="H9" s="23"/>
      <c r="I9" s="23"/>
      <c r="J9" s="23"/>
      <c r="K9" s="35" t="s">
        <v>27</v>
      </c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7" t="s">
        <v>28</v>
      </c>
      <c r="AL9" s="23"/>
      <c r="AM9" s="23"/>
      <c r="AN9" s="35" t="s">
        <v>29</v>
      </c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30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31</v>
      </c>
      <c r="AL10" s="23"/>
      <c r="AM10" s="23"/>
      <c r="AN10" s="28" t="s">
        <v>32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33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34</v>
      </c>
      <c r="AL11" s="23"/>
      <c r="AM11" s="23"/>
      <c r="AN11" s="28" t="s">
        <v>32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35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31</v>
      </c>
      <c r="AL13" s="23"/>
      <c r="AM13" s="23"/>
      <c r="AN13" s="36" t="s">
        <v>36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6" t="s">
        <v>36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3" t="s">
        <v>34</v>
      </c>
      <c r="AL14" s="23"/>
      <c r="AM14" s="23"/>
      <c r="AN14" s="36" t="s">
        <v>36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37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31</v>
      </c>
      <c r="AL16" s="23"/>
      <c r="AM16" s="23"/>
      <c r="AN16" s="28" t="s">
        <v>38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39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34</v>
      </c>
      <c r="AL17" s="23"/>
      <c r="AM17" s="23"/>
      <c r="AN17" s="28" t="s">
        <v>40</v>
      </c>
      <c r="AO17" s="23"/>
      <c r="AP17" s="23"/>
      <c r="AQ17" s="23"/>
      <c r="AR17" s="21"/>
      <c r="BE17" s="32"/>
      <c r="BS17" s="18" t="s">
        <v>41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42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31</v>
      </c>
      <c r="AL19" s="23"/>
      <c r="AM19" s="23"/>
      <c r="AN19" s="28" t="s">
        <v>38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39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34</v>
      </c>
      <c r="AL20" s="23"/>
      <c r="AM20" s="23"/>
      <c r="AN20" s="28" t="s">
        <v>32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43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8" t="s">
        <v>44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3"/>
      <c r="AQ25" s="23"/>
      <c r="AR25" s="21"/>
      <c r="BE25" s="32"/>
    </row>
    <row r="26" s="2" customFormat="1" ht="25.92" customHeight="1">
      <c r="A26" s="40"/>
      <c r="B26" s="41"/>
      <c r="C26" s="42"/>
      <c r="D26" s="43" t="s">
        <v>45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2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2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48</v>
      </c>
      <c r="AL28" s="47"/>
      <c r="AM28" s="47"/>
      <c r="AN28" s="47"/>
      <c r="AO28" s="47"/>
      <c r="AP28" s="42"/>
      <c r="AQ28" s="42"/>
      <c r="AR28" s="46"/>
      <c r="BE28" s="32"/>
    </row>
    <row r="29" s="3" customFormat="1" ht="14.4" customHeight="1">
      <c r="A29" s="3"/>
      <c r="B29" s="48"/>
      <c r="C29" s="49"/>
      <c r="D29" s="33" t="s">
        <v>49</v>
      </c>
      <c r="E29" s="49"/>
      <c r="F29" s="33" t="s">
        <v>50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3" t="s">
        <v>51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3" t="s">
        <v>52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3" t="s">
        <v>53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3" t="s">
        <v>54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56</v>
      </c>
      <c r="U35" s="56"/>
      <c r="V35" s="56"/>
      <c r="W35" s="56"/>
      <c r="X35" s="58" t="s">
        <v>57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4" t="s">
        <v>58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3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200103/98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Regenerace bytového fondu Mírová osada I.etapa -ul.Chrustova - VZ ZATEPLENÍ ,IZOLACE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3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Slezská Ostrava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3" t="s">
        <v>24</v>
      </c>
      <c r="AJ47" s="42"/>
      <c r="AK47" s="42"/>
      <c r="AL47" s="42"/>
      <c r="AM47" s="74" t="str">
        <f>IF(AN8= "","",AN8)</f>
        <v>22. 3. 2020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3" t="s">
        <v>30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3" t="s">
        <v>37</v>
      </c>
      <c r="AJ49" s="42"/>
      <c r="AK49" s="42"/>
      <c r="AL49" s="42"/>
      <c r="AM49" s="75" t="str">
        <f>IF(E17="","",E17)</f>
        <v xml:space="preserve">Lenka Jerakasová </v>
      </c>
      <c r="AN49" s="66"/>
      <c r="AO49" s="66"/>
      <c r="AP49" s="66"/>
      <c r="AQ49" s="42"/>
      <c r="AR49" s="46"/>
      <c r="AS49" s="76" t="s">
        <v>59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3" t="s">
        <v>35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3" t="s">
        <v>42</v>
      </c>
      <c r="AJ50" s="42"/>
      <c r="AK50" s="42"/>
      <c r="AL50" s="42"/>
      <c r="AM50" s="75" t="str">
        <f>IF(E20="","",E20)</f>
        <v xml:space="preserve">Lenka Jerakasová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60</v>
      </c>
      <c r="D52" s="89"/>
      <c r="E52" s="89"/>
      <c r="F52" s="89"/>
      <c r="G52" s="89"/>
      <c r="H52" s="90"/>
      <c r="I52" s="91" t="s">
        <v>61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62</v>
      </c>
      <c r="AH52" s="89"/>
      <c r="AI52" s="89"/>
      <c r="AJ52" s="89"/>
      <c r="AK52" s="89"/>
      <c r="AL52" s="89"/>
      <c r="AM52" s="89"/>
      <c r="AN52" s="91" t="s">
        <v>63</v>
      </c>
      <c r="AO52" s="89"/>
      <c r="AP52" s="89"/>
      <c r="AQ52" s="93" t="s">
        <v>64</v>
      </c>
      <c r="AR52" s="46"/>
      <c r="AS52" s="94" t="s">
        <v>65</v>
      </c>
      <c r="AT52" s="95" t="s">
        <v>66</v>
      </c>
      <c r="AU52" s="95" t="s">
        <v>67</v>
      </c>
      <c r="AV52" s="95" t="s">
        <v>68</v>
      </c>
      <c r="AW52" s="95" t="s">
        <v>69</v>
      </c>
      <c r="AX52" s="95" t="s">
        <v>70</v>
      </c>
      <c r="AY52" s="95" t="s">
        <v>71</v>
      </c>
      <c r="AZ52" s="95" t="s">
        <v>72</v>
      </c>
      <c r="BA52" s="95" t="s">
        <v>73</v>
      </c>
      <c r="BB52" s="95" t="s">
        <v>74</v>
      </c>
      <c r="BC52" s="95" t="s">
        <v>75</v>
      </c>
      <c r="BD52" s="96" t="s">
        <v>76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ROUND(SUM(AG55:AG63),2)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32</v>
      </c>
      <c r="AR54" s="106"/>
      <c r="AS54" s="107">
        <f>ROUND(SUM(AS55:AS63),2)</f>
        <v>0</v>
      </c>
      <c r="AT54" s="108">
        <f>ROUND(SUM(AV54:AW54),2)</f>
        <v>0</v>
      </c>
      <c r="AU54" s="109">
        <f>ROUND(SUM(AU55:AU63),5)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ROUND(SUM(AZ55:AZ63),2)</f>
        <v>0</v>
      </c>
      <c r="BA54" s="108">
        <f>ROUND(SUM(BA55:BA63),2)</f>
        <v>0</v>
      </c>
      <c r="BB54" s="108">
        <f>ROUND(SUM(BB55:BB63),2)</f>
        <v>0</v>
      </c>
      <c r="BC54" s="108">
        <f>ROUND(SUM(BC55:BC63),2)</f>
        <v>0</v>
      </c>
      <c r="BD54" s="110">
        <f>ROUND(SUM(BD55:BD63),2)</f>
        <v>0</v>
      </c>
      <c r="BE54" s="6"/>
      <c r="BS54" s="111" t="s">
        <v>78</v>
      </c>
      <c r="BT54" s="111" t="s">
        <v>79</v>
      </c>
      <c r="BV54" s="111" t="s">
        <v>80</v>
      </c>
      <c r="BW54" s="111" t="s">
        <v>5</v>
      </c>
      <c r="BX54" s="111" t="s">
        <v>81</v>
      </c>
      <c r="CL54" s="111" t="s">
        <v>19</v>
      </c>
    </row>
    <row r="55" s="7" customFormat="1" ht="37.5" customHeight="1">
      <c r="A55" s="112" t="s">
        <v>82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'200103-98 - Regenerace by...'!J28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83</v>
      </c>
      <c r="AR55" s="119"/>
      <c r="AS55" s="120">
        <v>0</v>
      </c>
      <c r="AT55" s="121">
        <f>ROUND(SUM(AV55:AW55),2)</f>
        <v>0</v>
      </c>
      <c r="AU55" s="122">
        <f>'200103-98 - Regenerace by...'!P75</f>
        <v>0</v>
      </c>
      <c r="AV55" s="121">
        <f>'200103-98 - Regenerace by...'!J31</f>
        <v>0</v>
      </c>
      <c r="AW55" s="121">
        <f>'200103-98 - Regenerace by...'!J32</f>
        <v>0</v>
      </c>
      <c r="AX55" s="121">
        <f>'200103-98 - Regenerace by...'!J33</f>
        <v>0</v>
      </c>
      <c r="AY55" s="121">
        <f>'200103-98 - Regenerace by...'!J34</f>
        <v>0</v>
      </c>
      <c r="AZ55" s="121">
        <f>'200103-98 - Regenerace by...'!F31</f>
        <v>0</v>
      </c>
      <c r="BA55" s="121">
        <f>'200103-98 - Regenerace by...'!F32</f>
        <v>0</v>
      </c>
      <c r="BB55" s="121">
        <f>'200103-98 - Regenerace by...'!F33</f>
        <v>0</v>
      </c>
      <c r="BC55" s="121">
        <f>'200103-98 - Regenerace by...'!F34</f>
        <v>0</v>
      </c>
      <c r="BD55" s="123">
        <f>'200103-98 - Regenerace by...'!F35</f>
        <v>0</v>
      </c>
      <c r="BE55" s="7"/>
      <c r="BT55" s="124" t="s">
        <v>21</v>
      </c>
      <c r="BU55" s="124" t="s">
        <v>84</v>
      </c>
      <c r="BV55" s="124" t="s">
        <v>80</v>
      </c>
      <c r="BW55" s="124" t="s">
        <v>5</v>
      </c>
      <c r="BX55" s="124" t="s">
        <v>81</v>
      </c>
      <c r="CL55" s="124" t="s">
        <v>19</v>
      </c>
    </row>
    <row r="56" s="7" customFormat="1" ht="37.5" customHeight="1">
      <c r="A56" s="112" t="s">
        <v>82</v>
      </c>
      <c r="B56" s="113"/>
      <c r="C56" s="114"/>
      <c r="D56" s="115" t="s">
        <v>85</v>
      </c>
      <c r="E56" s="115"/>
      <c r="F56" s="115"/>
      <c r="G56" s="115"/>
      <c r="H56" s="115"/>
      <c r="I56" s="116"/>
      <c r="J56" s="115" t="s">
        <v>86</v>
      </c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7">
        <f>'D.1.1-1-12 - Chrustova 12...'!J30</f>
        <v>0</v>
      </c>
      <c r="AH56" s="116"/>
      <c r="AI56" s="116"/>
      <c r="AJ56" s="116"/>
      <c r="AK56" s="116"/>
      <c r="AL56" s="116"/>
      <c r="AM56" s="116"/>
      <c r="AN56" s="117">
        <f>SUM(AG56,AT56)</f>
        <v>0</v>
      </c>
      <c r="AO56" s="116"/>
      <c r="AP56" s="116"/>
      <c r="AQ56" s="118" t="s">
        <v>83</v>
      </c>
      <c r="AR56" s="119"/>
      <c r="AS56" s="120">
        <v>0</v>
      </c>
      <c r="AT56" s="121">
        <f>ROUND(SUM(AV56:AW56),2)</f>
        <v>0</v>
      </c>
      <c r="AU56" s="122">
        <f>'D.1.1-1-12 - Chrustova 12...'!P101</f>
        <v>0</v>
      </c>
      <c r="AV56" s="121">
        <f>'D.1.1-1-12 - Chrustova 12...'!J33</f>
        <v>0</v>
      </c>
      <c r="AW56" s="121">
        <f>'D.1.1-1-12 - Chrustova 12...'!J34</f>
        <v>0</v>
      </c>
      <c r="AX56" s="121">
        <f>'D.1.1-1-12 - Chrustova 12...'!J35</f>
        <v>0</v>
      </c>
      <c r="AY56" s="121">
        <f>'D.1.1-1-12 - Chrustova 12...'!J36</f>
        <v>0</v>
      </c>
      <c r="AZ56" s="121">
        <f>'D.1.1-1-12 - Chrustova 12...'!F33</f>
        <v>0</v>
      </c>
      <c r="BA56" s="121">
        <f>'D.1.1-1-12 - Chrustova 12...'!F34</f>
        <v>0</v>
      </c>
      <c r="BB56" s="121">
        <f>'D.1.1-1-12 - Chrustova 12...'!F35</f>
        <v>0</v>
      </c>
      <c r="BC56" s="121">
        <f>'D.1.1-1-12 - Chrustova 12...'!F36</f>
        <v>0</v>
      </c>
      <c r="BD56" s="123">
        <f>'D.1.1-1-12 - Chrustova 12...'!F37</f>
        <v>0</v>
      </c>
      <c r="BE56" s="7"/>
      <c r="BT56" s="124" t="s">
        <v>21</v>
      </c>
      <c r="BV56" s="124" t="s">
        <v>80</v>
      </c>
      <c r="BW56" s="124" t="s">
        <v>87</v>
      </c>
      <c r="BX56" s="124" t="s">
        <v>5</v>
      </c>
      <c r="CL56" s="124" t="s">
        <v>19</v>
      </c>
      <c r="CM56" s="124" t="s">
        <v>21</v>
      </c>
    </row>
    <row r="57" s="7" customFormat="1" ht="37.5" customHeight="1">
      <c r="A57" s="112" t="s">
        <v>82</v>
      </c>
      <c r="B57" s="113"/>
      <c r="C57" s="114"/>
      <c r="D57" s="115" t="s">
        <v>88</v>
      </c>
      <c r="E57" s="115"/>
      <c r="F57" s="115"/>
      <c r="G57" s="115"/>
      <c r="H57" s="115"/>
      <c r="I57" s="116"/>
      <c r="J57" s="115" t="s">
        <v>89</v>
      </c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15"/>
      <c r="AG57" s="117">
        <f>'D.1.1-1-16 - Chrustova 16...'!J30</f>
        <v>0</v>
      </c>
      <c r="AH57" s="116"/>
      <c r="AI57" s="116"/>
      <c r="AJ57" s="116"/>
      <c r="AK57" s="116"/>
      <c r="AL57" s="116"/>
      <c r="AM57" s="116"/>
      <c r="AN57" s="117">
        <f>SUM(AG57,AT57)</f>
        <v>0</v>
      </c>
      <c r="AO57" s="116"/>
      <c r="AP57" s="116"/>
      <c r="AQ57" s="118" t="s">
        <v>83</v>
      </c>
      <c r="AR57" s="119"/>
      <c r="AS57" s="120">
        <v>0</v>
      </c>
      <c r="AT57" s="121">
        <f>ROUND(SUM(AV57:AW57),2)</f>
        <v>0</v>
      </c>
      <c r="AU57" s="122">
        <f>'D.1.1-1-16 - Chrustova 16...'!P100</f>
        <v>0</v>
      </c>
      <c r="AV57" s="121">
        <f>'D.1.1-1-16 - Chrustova 16...'!J33</f>
        <v>0</v>
      </c>
      <c r="AW57" s="121">
        <f>'D.1.1-1-16 - Chrustova 16...'!J34</f>
        <v>0</v>
      </c>
      <c r="AX57" s="121">
        <f>'D.1.1-1-16 - Chrustova 16...'!J35</f>
        <v>0</v>
      </c>
      <c r="AY57" s="121">
        <f>'D.1.1-1-16 - Chrustova 16...'!J36</f>
        <v>0</v>
      </c>
      <c r="AZ57" s="121">
        <f>'D.1.1-1-16 - Chrustova 16...'!F33</f>
        <v>0</v>
      </c>
      <c r="BA57" s="121">
        <f>'D.1.1-1-16 - Chrustova 16...'!F34</f>
        <v>0</v>
      </c>
      <c r="BB57" s="121">
        <f>'D.1.1-1-16 - Chrustova 16...'!F35</f>
        <v>0</v>
      </c>
      <c r="BC57" s="121">
        <f>'D.1.1-1-16 - Chrustova 16...'!F36</f>
        <v>0</v>
      </c>
      <c r="BD57" s="123">
        <f>'D.1.1-1-16 - Chrustova 16...'!F37</f>
        <v>0</v>
      </c>
      <c r="BE57" s="7"/>
      <c r="BT57" s="124" t="s">
        <v>21</v>
      </c>
      <c r="BV57" s="124" t="s">
        <v>80</v>
      </c>
      <c r="BW57" s="124" t="s">
        <v>90</v>
      </c>
      <c r="BX57" s="124" t="s">
        <v>5</v>
      </c>
      <c r="CL57" s="124" t="s">
        <v>19</v>
      </c>
      <c r="CM57" s="124" t="s">
        <v>21</v>
      </c>
    </row>
    <row r="58" s="7" customFormat="1" ht="37.5" customHeight="1">
      <c r="A58" s="112" t="s">
        <v>82</v>
      </c>
      <c r="B58" s="113"/>
      <c r="C58" s="114"/>
      <c r="D58" s="115" t="s">
        <v>91</v>
      </c>
      <c r="E58" s="115"/>
      <c r="F58" s="115"/>
      <c r="G58" s="115"/>
      <c r="H58" s="115"/>
      <c r="I58" s="116"/>
      <c r="J58" s="115" t="s">
        <v>92</v>
      </c>
      <c r="K58" s="115"/>
      <c r="L58" s="115"/>
      <c r="M58" s="115"/>
      <c r="N58" s="115"/>
      <c r="O58" s="115"/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  <c r="AB58" s="115"/>
      <c r="AC58" s="115"/>
      <c r="AD58" s="115"/>
      <c r="AE58" s="115"/>
      <c r="AF58" s="115"/>
      <c r="AG58" s="117">
        <f>'D.1.1-1-8 - Chrustova 8 -...'!J30</f>
        <v>0</v>
      </c>
      <c r="AH58" s="116"/>
      <c r="AI58" s="116"/>
      <c r="AJ58" s="116"/>
      <c r="AK58" s="116"/>
      <c r="AL58" s="116"/>
      <c r="AM58" s="116"/>
      <c r="AN58" s="117">
        <f>SUM(AG58,AT58)</f>
        <v>0</v>
      </c>
      <c r="AO58" s="116"/>
      <c r="AP58" s="116"/>
      <c r="AQ58" s="118" t="s">
        <v>83</v>
      </c>
      <c r="AR58" s="119"/>
      <c r="AS58" s="120">
        <v>0</v>
      </c>
      <c r="AT58" s="121">
        <f>ROUND(SUM(AV58:AW58),2)</f>
        <v>0</v>
      </c>
      <c r="AU58" s="122">
        <f>'D.1.1-1-8 - Chrustova 8 -...'!P100</f>
        <v>0</v>
      </c>
      <c r="AV58" s="121">
        <f>'D.1.1-1-8 - Chrustova 8 -...'!J33</f>
        <v>0</v>
      </c>
      <c r="AW58" s="121">
        <f>'D.1.1-1-8 - Chrustova 8 -...'!J34</f>
        <v>0</v>
      </c>
      <c r="AX58" s="121">
        <f>'D.1.1-1-8 - Chrustova 8 -...'!J35</f>
        <v>0</v>
      </c>
      <c r="AY58" s="121">
        <f>'D.1.1-1-8 - Chrustova 8 -...'!J36</f>
        <v>0</v>
      </c>
      <c r="AZ58" s="121">
        <f>'D.1.1-1-8 - Chrustova 8 -...'!F33</f>
        <v>0</v>
      </c>
      <c r="BA58" s="121">
        <f>'D.1.1-1-8 - Chrustova 8 -...'!F34</f>
        <v>0</v>
      </c>
      <c r="BB58" s="121">
        <f>'D.1.1-1-8 - Chrustova 8 -...'!F35</f>
        <v>0</v>
      </c>
      <c r="BC58" s="121">
        <f>'D.1.1-1-8 - Chrustova 8 -...'!F36</f>
        <v>0</v>
      </c>
      <c r="BD58" s="123">
        <f>'D.1.1-1-8 - Chrustova 8 -...'!F37</f>
        <v>0</v>
      </c>
      <c r="BE58" s="7"/>
      <c r="BT58" s="124" t="s">
        <v>21</v>
      </c>
      <c r="BV58" s="124" t="s">
        <v>80</v>
      </c>
      <c r="BW58" s="124" t="s">
        <v>93</v>
      </c>
      <c r="BX58" s="124" t="s">
        <v>5</v>
      </c>
      <c r="CL58" s="124" t="s">
        <v>19</v>
      </c>
      <c r="CM58" s="124" t="s">
        <v>21</v>
      </c>
    </row>
    <row r="59" s="7" customFormat="1" ht="37.5" customHeight="1">
      <c r="A59" s="112" t="s">
        <v>82</v>
      </c>
      <c r="B59" s="113"/>
      <c r="C59" s="114"/>
      <c r="D59" s="115" t="s">
        <v>94</v>
      </c>
      <c r="E59" s="115"/>
      <c r="F59" s="115"/>
      <c r="G59" s="115"/>
      <c r="H59" s="115"/>
      <c r="I59" s="116"/>
      <c r="J59" s="115" t="s">
        <v>95</v>
      </c>
      <c r="K59" s="115"/>
      <c r="L59" s="115"/>
      <c r="M59" s="115"/>
      <c r="N59" s="115"/>
      <c r="O59" s="115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  <c r="AB59" s="115"/>
      <c r="AC59" s="115"/>
      <c r="AD59" s="115"/>
      <c r="AE59" s="115"/>
      <c r="AF59" s="115"/>
      <c r="AG59" s="117">
        <f>'D.1.1-1-10 - Chrustova 10...'!J30</f>
        <v>0</v>
      </c>
      <c r="AH59" s="116"/>
      <c r="AI59" s="116"/>
      <c r="AJ59" s="116"/>
      <c r="AK59" s="116"/>
      <c r="AL59" s="116"/>
      <c r="AM59" s="116"/>
      <c r="AN59" s="117">
        <f>SUM(AG59,AT59)</f>
        <v>0</v>
      </c>
      <c r="AO59" s="116"/>
      <c r="AP59" s="116"/>
      <c r="AQ59" s="118" t="s">
        <v>83</v>
      </c>
      <c r="AR59" s="119"/>
      <c r="AS59" s="120">
        <v>0</v>
      </c>
      <c r="AT59" s="121">
        <f>ROUND(SUM(AV59:AW59),2)</f>
        <v>0</v>
      </c>
      <c r="AU59" s="122">
        <f>'D.1.1-1-10 - Chrustova 10...'!P101</f>
        <v>0</v>
      </c>
      <c r="AV59" s="121">
        <f>'D.1.1-1-10 - Chrustova 10...'!J33</f>
        <v>0</v>
      </c>
      <c r="AW59" s="121">
        <f>'D.1.1-1-10 - Chrustova 10...'!J34</f>
        <v>0</v>
      </c>
      <c r="AX59" s="121">
        <f>'D.1.1-1-10 - Chrustova 10...'!J35</f>
        <v>0</v>
      </c>
      <c r="AY59" s="121">
        <f>'D.1.1-1-10 - Chrustova 10...'!J36</f>
        <v>0</v>
      </c>
      <c r="AZ59" s="121">
        <f>'D.1.1-1-10 - Chrustova 10...'!F33</f>
        <v>0</v>
      </c>
      <c r="BA59" s="121">
        <f>'D.1.1-1-10 - Chrustova 10...'!F34</f>
        <v>0</v>
      </c>
      <c r="BB59" s="121">
        <f>'D.1.1-1-10 - Chrustova 10...'!F35</f>
        <v>0</v>
      </c>
      <c r="BC59" s="121">
        <f>'D.1.1-1-10 - Chrustova 10...'!F36</f>
        <v>0</v>
      </c>
      <c r="BD59" s="123">
        <f>'D.1.1-1-10 - Chrustova 10...'!F37</f>
        <v>0</v>
      </c>
      <c r="BE59" s="7"/>
      <c r="BT59" s="124" t="s">
        <v>21</v>
      </c>
      <c r="BV59" s="124" t="s">
        <v>80</v>
      </c>
      <c r="BW59" s="124" t="s">
        <v>96</v>
      </c>
      <c r="BX59" s="124" t="s">
        <v>5</v>
      </c>
      <c r="CL59" s="124" t="s">
        <v>19</v>
      </c>
      <c r="CM59" s="124" t="s">
        <v>21</v>
      </c>
    </row>
    <row r="60" s="7" customFormat="1" ht="37.5" customHeight="1">
      <c r="A60" s="112" t="s">
        <v>82</v>
      </c>
      <c r="B60" s="113"/>
      <c r="C60" s="114"/>
      <c r="D60" s="115" t="s">
        <v>97</v>
      </c>
      <c r="E60" s="115"/>
      <c r="F60" s="115"/>
      <c r="G60" s="115"/>
      <c r="H60" s="115"/>
      <c r="I60" s="116"/>
      <c r="J60" s="115" t="s">
        <v>98</v>
      </c>
      <c r="K60" s="115"/>
      <c r="L60" s="115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7">
        <f>'D.1.1-1-14 - Chrustova 14...'!J30</f>
        <v>0</v>
      </c>
      <c r="AH60" s="116"/>
      <c r="AI60" s="116"/>
      <c r="AJ60" s="116"/>
      <c r="AK60" s="116"/>
      <c r="AL60" s="116"/>
      <c r="AM60" s="116"/>
      <c r="AN60" s="117">
        <f>SUM(AG60,AT60)</f>
        <v>0</v>
      </c>
      <c r="AO60" s="116"/>
      <c r="AP60" s="116"/>
      <c r="AQ60" s="118" t="s">
        <v>83</v>
      </c>
      <c r="AR60" s="119"/>
      <c r="AS60" s="120">
        <v>0</v>
      </c>
      <c r="AT60" s="121">
        <f>ROUND(SUM(AV60:AW60),2)</f>
        <v>0</v>
      </c>
      <c r="AU60" s="122">
        <f>'D.1.1-1-14 - Chrustova 14...'!P100</f>
        <v>0</v>
      </c>
      <c r="AV60" s="121">
        <f>'D.1.1-1-14 - Chrustova 14...'!J33</f>
        <v>0</v>
      </c>
      <c r="AW60" s="121">
        <f>'D.1.1-1-14 - Chrustova 14...'!J34</f>
        <v>0</v>
      </c>
      <c r="AX60" s="121">
        <f>'D.1.1-1-14 - Chrustova 14...'!J35</f>
        <v>0</v>
      </c>
      <c r="AY60" s="121">
        <f>'D.1.1-1-14 - Chrustova 14...'!J36</f>
        <v>0</v>
      </c>
      <c r="AZ60" s="121">
        <f>'D.1.1-1-14 - Chrustova 14...'!F33</f>
        <v>0</v>
      </c>
      <c r="BA60" s="121">
        <f>'D.1.1-1-14 - Chrustova 14...'!F34</f>
        <v>0</v>
      </c>
      <c r="BB60" s="121">
        <f>'D.1.1-1-14 - Chrustova 14...'!F35</f>
        <v>0</v>
      </c>
      <c r="BC60" s="121">
        <f>'D.1.1-1-14 - Chrustova 14...'!F36</f>
        <v>0</v>
      </c>
      <c r="BD60" s="123">
        <f>'D.1.1-1-14 - Chrustova 14...'!F37</f>
        <v>0</v>
      </c>
      <c r="BE60" s="7"/>
      <c r="BT60" s="124" t="s">
        <v>21</v>
      </c>
      <c r="BV60" s="124" t="s">
        <v>80</v>
      </c>
      <c r="BW60" s="124" t="s">
        <v>99</v>
      </c>
      <c r="BX60" s="124" t="s">
        <v>5</v>
      </c>
      <c r="CL60" s="124" t="s">
        <v>19</v>
      </c>
      <c r="CM60" s="124" t="s">
        <v>21</v>
      </c>
    </row>
    <row r="61" s="7" customFormat="1" ht="37.5" customHeight="1">
      <c r="A61" s="112" t="s">
        <v>82</v>
      </c>
      <c r="B61" s="113"/>
      <c r="C61" s="114"/>
      <c r="D61" s="115" t="s">
        <v>100</v>
      </c>
      <c r="E61" s="115"/>
      <c r="F61" s="115"/>
      <c r="G61" s="115"/>
      <c r="H61" s="115"/>
      <c r="I61" s="116"/>
      <c r="J61" s="115" t="s">
        <v>101</v>
      </c>
      <c r="K61" s="115"/>
      <c r="L61" s="115"/>
      <c r="M61" s="115"/>
      <c r="N61" s="115"/>
      <c r="O61" s="115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  <c r="AB61" s="115"/>
      <c r="AC61" s="115"/>
      <c r="AD61" s="115"/>
      <c r="AE61" s="115"/>
      <c r="AF61" s="115"/>
      <c r="AG61" s="117">
        <f>'D.1.1-1-18 - Chrustova 18...'!J30</f>
        <v>0</v>
      </c>
      <c r="AH61" s="116"/>
      <c r="AI61" s="116"/>
      <c r="AJ61" s="116"/>
      <c r="AK61" s="116"/>
      <c r="AL61" s="116"/>
      <c r="AM61" s="116"/>
      <c r="AN61" s="117">
        <f>SUM(AG61,AT61)</f>
        <v>0</v>
      </c>
      <c r="AO61" s="116"/>
      <c r="AP61" s="116"/>
      <c r="AQ61" s="118" t="s">
        <v>83</v>
      </c>
      <c r="AR61" s="119"/>
      <c r="AS61" s="120">
        <v>0</v>
      </c>
      <c r="AT61" s="121">
        <f>ROUND(SUM(AV61:AW61),2)</f>
        <v>0</v>
      </c>
      <c r="AU61" s="122">
        <f>'D.1.1-1-18 - Chrustova 18...'!P101</f>
        <v>0</v>
      </c>
      <c r="AV61" s="121">
        <f>'D.1.1-1-18 - Chrustova 18...'!J33</f>
        <v>0</v>
      </c>
      <c r="AW61" s="121">
        <f>'D.1.1-1-18 - Chrustova 18...'!J34</f>
        <v>0</v>
      </c>
      <c r="AX61" s="121">
        <f>'D.1.1-1-18 - Chrustova 18...'!J35</f>
        <v>0</v>
      </c>
      <c r="AY61" s="121">
        <f>'D.1.1-1-18 - Chrustova 18...'!J36</f>
        <v>0</v>
      </c>
      <c r="AZ61" s="121">
        <f>'D.1.1-1-18 - Chrustova 18...'!F33</f>
        <v>0</v>
      </c>
      <c r="BA61" s="121">
        <f>'D.1.1-1-18 - Chrustova 18...'!F34</f>
        <v>0</v>
      </c>
      <c r="BB61" s="121">
        <f>'D.1.1-1-18 - Chrustova 18...'!F35</f>
        <v>0</v>
      </c>
      <c r="BC61" s="121">
        <f>'D.1.1-1-18 - Chrustova 18...'!F36</f>
        <v>0</v>
      </c>
      <c r="BD61" s="123">
        <f>'D.1.1-1-18 - Chrustova 18...'!F37</f>
        <v>0</v>
      </c>
      <c r="BE61" s="7"/>
      <c r="BT61" s="124" t="s">
        <v>21</v>
      </c>
      <c r="BV61" s="124" t="s">
        <v>80</v>
      </c>
      <c r="BW61" s="124" t="s">
        <v>102</v>
      </c>
      <c r="BX61" s="124" t="s">
        <v>5</v>
      </c>
      <c r="CL61" s="124" t="s">
        <v>19</v>
      </c>
      <c r="CM61" s="124" t="s">
        <v>21</v>
      </c>
    </row>
    <row r="62" s="7" customFormat="1" ht="37.5" customHeight="1">
      <c r="A62" s="112" t="s">
        <v>82</v>
      </c>
      <c r="B62" s="113"/>
      <c r="C62" s="114"/>
      <c r="D62" s="115" t="s">
        <v>103</v>
      </c>
      <c r="E62" s="115"/>
      <c r="F62" s="115"/>
      <c r="G62" s="115"/>
      <c r="H62" s="115"/>
      <c r="I62" s="116"/>
      <c r="J62" s="115" t="s">
        <v>104</v>
      </c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5"/>
      <c r="AC62" s="115"/>
      <c r="AD62" s="115"/>
      <c r="AE62" s="115"/>
      <c r="AF62" s="115"/>
      <c r="AG62" s="117">
        <f>'D.1.1-1-20 - Chrustova 20...'!J30</f>
        <v>0</v>
      </c>
      <c r="AH62" s="116"/>
      <c r="AI62" s="116"/>
      <c r="AJ62" s="116"/>
      <c r="AK62" s="116"/>
      <c r="AL62" s="116"/>
      <c r="AM62" s="116"/>
      <c r="AN62" s="117">
        <f>SUM(AG62,AT62)</f>
        <v>0</v>
      </c>
      <c r="AO62" s="116"/>
      <c r="AP62" s="116"/>
      <c r="AQ62" s="118" t="s">
        <v>83</v>
      </c>
      <c r="AR62" s="119"/>
      <c r="AS62" s="120">
        <v>0</v>
      </c>
      <c r="AT62" s="121">
        <f>ROUND(SUM(AV62:AW62),2)</f>
        <v>0</v>
      </c>
      <c r="AU62" s="122">
        <f>'D.1.1-1-20 - Chrustova 20...'!P99</f>
        <v>0</v>
      </c>
      <c r="AV62" s="121">
        <f>'D.1.1-1-20 - Chrustova 20...'!J33</f>
        <v>0</v>
      </c>
      <c r="AW62" s="121">
        <f>'D.1.1-1-20 - Chrustova 20...'!J34</f>
        <v>0</v>
      </c>
      <c r="AX62" s="121">
        <f>'D.1.1-1-20 - Chrustova 20...'!J35</f>
        <v>0</v>
      </c>
      <c r="AY62" s="121">
        <f>'D.1.1-1-20 - Chrustova 20...'!J36</f>
        <v>0</v>
      </c>
      <c r="AZ62" s="121">
        <f>'D.1.1-1-20 - Chrustova 20...'!F33</f>
        <v>0</v>
      </c>
      <c r="BA62" s="121">
        <f>'D.1.1-1-20 - Chrustova 20...'!F34</f>
        <v>0</v>
      </c>
      <c r="BB62" s="121">
        <f>'D.1.1-1-20 - Chrustova 20...'!F35</f>
        <v>0</v>
      </c>
      <c r="BC62" s="121">
        <f>'D.1.1-1-20 - Chrustova 20...'!F36</f>
        <v>0</v>
      </c>
      <c r="BD62" s="123">
        <f>'D.1.1-1-20 - Chrustova 20...'!F37</f>
        <v>0</v>
      </c>
      <c r="BE62" s="7"/>
      <c r="BT62" s="124" t="s">
        <v>21</v>
      </c>
      <c r="BV62" s="124" t="s">
        <v>80</v>
      </c>
      <c r="BW62" s="124" t="s">
        <v>105</v>
      </c>
      <c r="BX62" s="124" t="s">
        <v>5</v>
      </c>
      <c r="CL62" s="124" t="s">
        <v>19</v>
      </c>
      <c r="CM62" s="124" t="s">
        <v>21</v>
      </c>
    </row>
    <row r="63" s="7" customFormat="1" ht="37.5" customHeight="1">
      <c r="A63" s="112" t="s">
        <v>82</v>
      </c>
      <c r="B63" s="113"/>
      <c r="C63" s="114"/>
      <c r="D63" s="115" t="s">
        <v>106</v>
      </c>
      <c r="E63" s="115"/>
      <c r="F63" s="115"/>
      <c r="G63" s="115"/>
      <c r="H63" s="115"/>
      <c r="I63" s="116"/>
      <c r="J63" s="115" t="s">
        <v>107</v>
      </c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7">
        <f>'D.1.1-1-22 - Chrustova 22...'!J30</f>
        <v>0</v>
      </c>
      <c r="AH63" s="116"/>
      <c r="AI63" s="116"/>
      <c r="AJ63" s="116"/>
      <c r="AK63" s="116"/>
      <c r="AL63" s="116"/>
      <c r="AM63" s="116"/>
      <c r="AN63" s="117">
        <f>SUM(AG63,AT63)</f>
        <v>0</v>
      </c>
      <c r="AO63" s="116"/>
      <c r="AP63" s="116"/>
      <c r="AQ63" s="118" t="s">
        <v>83</v>
      </c>
      <c r="AR63" s="119"/>
      <c r="AS63" s="125">
        <v>0</v>
      </c>
      <c r="AT63" s="126">
        <f>ROUND(SUM(AV63:AW63),2)</f>
        <v>0</v>
      </c>
      <c r="AU63" s="127">
        <f>'D.1.1-1-22 - Chrustova 22...'!P99</f>
        <v>0</v>
      </c>
      <c r="AV63" s="126">
        <f>'D.1.1-1-22 - Chrustova 22...'!J33</f>
        <v>0</v>
      </c>
      <c r="AW63" s="126">
        <f>'D.1.1-1-22 - Chrustova 22...'!J34</f>
        <v>0</v>
      </c>
      <c r="AX63" s="126">
        <f>'D.1.1-1-22 - Chrustova 22...'!J35</f>
        <v>0</v>
      </c>
      <c r="AY63" s="126">
        <f>'D.1.1-1-22 - Chrustova 22...'!J36</f>
        <v>0</v>
      </c>
      <c r="AZ63" s="126">
        <f>'D.1.1-1-22 - Chrustova 22...'!F33</f>
        <v>0</v>
      </c>
      <c r="BA63" s="126">
        <f>'D.1.1-1-22 - Chrustova 22...'!F34</f>
        <v>0</v>
      </c>
      <c r="BB63" s="126">
        <f>'D.1.1-1-22 - Chrustova 22...'!F35</f>
        <v>0</v>
      </c>
      <c r="BC63" s="126">
        <f>'D.1.1-1-22 - Chrustova 22...'!F36</f>
        <v>0</v>
      </c>
      <c r="BD63" s="128">
        <f>'D.1.1-1-22 - Chrustova 22...'!F37</f>
        <v>0</v>
      </c>
      <c r="BE63" s="7"/>
      <c r="BT63" s="124" t="s">
        <v>21</v>
      </c>
      <c r="BV63" s="124" t="s">
        <v>80</v>
      </c>
      <c r="BW63" s="124" t="s">
        <v>108</v>
      </c>
      <c r="BX63" s="124" t="s">
        <v>5</v>
      </c>
      <c r="CL63" s="124" t="s">
        <v>19</v>
      </c>
      <c r="CM63" s="124" t="s">
        <v>21</v>
      </c>
    </row>
    <row r="64" s="2" customFormat="1" ht="30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6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46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</sheetData>
  <sheetProtection sheet="1" formatColumns="0" formatRows="0" objects="1" scenarios="1" spinCount="100000" saltValue="5+iujcUBcVD2pzdSFh/PmEMbBI9iQpBZ2O9Cgj1q0kSbyvAs3vEyBksKBIRg1rNnlzp3ClnPWnBkXZPVH3pn0g==" hashValue="etzFxDu/4IUiunJEJPJALKTAS4d4qEYDW+QcLJUn6i3hxBEdhSSpZsN0glSxqQA3MGipFBtXoIS0RIxp9LlGzQ==" algorithmName="SHA-512" password="CC35"/>
  <mergeCells count="74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62:AP62"/>
    <mergeCell ref="AG62:AM62"/>
    <mergeCell ref="D62:H62"/>
    <mergeCell ref="J62:AF62"/>
    <mergeCell ref="AN63:AP63"/>
    <mergeCell ref="AG63:AM63"/>
    <mergeCell ref="D63:H63"/>
    <mergeCell ref="J63:AF63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200103-98 - Regenerace by...'!C2" display="/"/>
    <hyperlink ref="A56" location="'D.1.1-1-12 - Chrustova 12...'!C2" display="/"/>
    <hyperlink ref="A57" location="'D.1.1-1-16 - Chrustova 16...'!C2" display="/"/>
    <hyperlink ref="A58" location="'D.1.1-1-8 - Chrustova 8 -...'!C2" display="/"/>
    <hyperlink ref="A59" location="'D.1.1-1-10 - Chrustova 10...'!C2" display="/"/>
    <hyperlink ref="A60" location="'D.1.1-1-14 - Chrustova 14...'!C2" display="/"/>
    <hyperlink ref="A61" location="'D.1.1-1-18 - Chrustova 18...'!C2" display="/"/>
    <hyperlink ref="A62" location="'D.1.1-1-20 - Chrustova 20...'!C2" display="/"/>
    <hyperlink ref="A63" location="'D.1.1-1-22 - Chrustova 22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1283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21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2" t="s">
        <v>26</v>
      </c>
      <c r="E13" s="40"/>
      <c r="F13" s="143" t="s">
        <v>27</v>
      </c>
      <c r="G13" s="40"/>
      <c r="H13" s="40"/>
      <c r="I13" s="144" t="s">
        <v>28</v>
      </c>
      <c r="J13" s="143" t="s">
        <v>29</v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ROUND(J99,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ROUND((SUM(BE99:BE291)),  2)</f>
        <v>0</v>
      </c>
      <c r="G33" s="40"/>
      <c r="H33" s="40"/>
      <c r="I33" s="158">
        <v>0.20999999999999999</v>
      </c>
      <c r="J33" s="157">
        <f>ROUND(((SUM(BE99:BE291))*I33),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ROUND((SUM(BF99:BF291)),  2)</f>
        <v>0</v>
      </c>
      <c r="G34" s="40"/>
      <c r="H34" s="40"/>
      <c r="I34" s="158">
        <v>0.14999999999999999</v>
      </c>
      <c r="J34" s="157">
        <f>ROUND(((SUM(BF99:BF291))*I34),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ROUND((SUM(BG99:BG291)),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ROUND((SUM(BH99:BH291)),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ROUND((SUM(BI99:BI291)),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D.1.1/1-22 - Chrustova 22 - Stavební práce vnější -zateplení objektu,zateplení půdy,izolace suterénu, střecha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J99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J100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J101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171</v>
      </c>
      <c r="E62" s="188"/>
      <c r="F62" s="188"/>
      <c r="G62" s="188"/>
      <c r="H62" s="188"/>
      <c r="I62" s="189"/>
      <c r="J62" s="190">
        <f>J113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172</v>
      </c>
      <c r="E63" s="188"/>
      <c r="F63" s="188"/>
      <c r="G63" s="188"/>
      <c r="H63" s="188"/>
      <c r="I63" s="189"/>
      <c r="J63" s="190">
        <f>J115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173</v>
      </c>
      <c r="E64" s="188"/>
      <c r="F64" s="188"/>
      <c r="G64" s="188"/>
      <c r="H64" s="188"/>
      <c r="I64" s="189"/>
      <c r="J64" s="190">
        <f>J122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175</v>
      </c>
      <c r="E65" s="188"/>
      <c r="F65" s="188"/>
      <c r="G65" s="188"/>
      <c r="H65" s="188"/>
      <c r="I65" s="189"/>
      <c r="J65" s="190">
        <f>J168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176</v>
      </c>
      <c r="E66" s="188"/>
      <c r="F66" s="188"/>
      <c r="G66" s="188"/>
      <c r="H66" s="188"/>
      <c r="I66" s="189"/>
      <c r="J66" s="190">
        <f>J186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177</v>
      </c>
      <c r="E67" s="188"/>
      <c r="F67" s="188"/>
      <c r="G67" s="188"/>
      <c r="H67" s="188"/>
      <c r="I67" s="189"/>
      <c r="J67" s="190">
        <f>J193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78"/>
      <c r="C68" s="179"/>
      <c r="D68" s="180" t="s">
        <v>178</v>
      </c>
      <c r="E68" s="181"/>
      <c r="F68" s="181"/>
      <c r="G68" s="181"/>
      <c r="H68" s="181"/>
      <c r="I68" s="182"/>
      <c r="J68" s="183">
        <f>J195</f>
        <v>0</v>
      </c>
      <c r="K68" s="179"/>
      <c r="L68" s="184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85"/>
      <c r="C69" s="186"/>
      <c r="D69" s="187" t="s">
        <v>169</v>
      </c>
      <c r="E69" s="188"/>
      <c r="F69" s="188"/>
      <c r="G69" s="188"/>
      <c r="H69" s="188"/>
      <c r="I69" s="189"/>
      <c r="J69" s="190">
        <f>J219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179</v>
      </c>
      <c r="E70" s="181"/>
      <c r="F70" s="181"/>
      <c r="G70" s="181"/>
      <c r="H70" s="181"/>
      <c r="I70" s="182"/>
      <c r="J70" s="183">
        <f>J221</f>
        <v>0</v>
      </c>
      <c r="K70" s="179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5"/>
      <c r="C71" s="186"/>
      <c r="D71" s="187" t="s">
        <v>180</v>
      </c>
      <c r="E71" s="188"/>
      <c r="F71" s="188"/>
      <c r="G71" s="188"/>
      <c r="H71" s="188"/>
      <c r="I71" s="189"/>
      <c r="J71" s="190">
        <f>J222</f>
        <v>0</v>
      </c>
      <c r="K71" s="186"/>
      <c r="L71" s="19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5"/>
      <c r="C72" s="186"/>
      <c r="D72" s="187" t="s">
        <v>181</v>
      </c>
      <c r="E72" s="188"/>
      <c r="F72" s="188"/>
      <c r="G72" s="188"/>
      <c r="H72" s="188"/>
      <c r="I72" s="189"/>
      <c r="J72" s="190">
        <f>J234</f>
        <v>0</v>
      </c>
      <c r="K72" s="186"/>
      <c r="L72" s="19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86"/>
      <c r="D73" s="187" t="s">
        <v>182</v>
      </c>
      <c r="E73" s="188"/>
      <c r="F73" s="188"/>
      <c r="G73" s="188"/>
      <c r="H73" s="188"/>
      <c r="I73" s="189"/>
      <c r="J73" s="190">
        <f>J253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183</v>
      </c>
      <c r="E74" s="188"/>
      <c r="F74" s="188"/>
      <c r="G74" s="188"/>
      <c r="H74" s="188"/>
      <c r="I74" s="189"/>
      <c r="J74" s="190">
        <f>J256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184</v>
      </c>
      <c r="E75" s="188"/>
      <c r="F75" s="188"/>
      <c r="G75" s="188"/>
      <c r="H75" s="188"/>
      <c r="I75" s="189"/>
      <c r="J75" s="190">
        <f>J258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185</v>
      </c>
      <c r="E76" s="188"/>
      <c r="F76" s="188"/>
      <c r="G76" s="188"/>
      <c r="H76" s="188"/>
      <c r="I76" s="189"/>
      <c r="J76" s="190">
        <f>J270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186</v>
      </c>
      <c r="E77" s="188"/>
      <c r="F77" s="188"/>
      <c r="G77" s="188"/>
      <c r="H77" s="188"/>
      <c r="I77" s="189"/>
      <c r="J77" s="190">
        <f>J276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86"/>
      <c r="D78" s="187" t="s">
        <v>187</v>
      </c>
      <c r="E78" s="188"/>
      <c r="F78" s="188"/>
      <c r="G78" s="188"/>
      <c r="H78" s="188"/>
      <c r="I78" s="189"/>
      <c r="J78" s="190">
        <f>J282</f>
        <v>0</v>
      </c>
      <c r="K78" s="186"/>
      <c r="L78" s="19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86"/>
      <c r="D79" s="187" t="s">
        <v>188</v>
      </c>
      <c r="E79" s="188"/>
      <c r="F79" s="188"/>
      <c r="G79" s="188"/>
      <c r="H79" s="188"/>
      <c r="I79" s="189"/>
      <c r="J79" s="190">
        <f>J287</f>
        <v>0</v>
      </c>
      <c r="K79" s="186"/>
      <c r="L79" s="19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136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169"/>
      <c r="J81" s="62"/>
      <c r="K81" s="6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172"/>
      <c r="J85" s="64"/>
      <c r="K85" s="64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4" t="s">
        <v>116</v>
      </c>
      <c r="D86" s="42"/>
      <c r="E86" s="42"/>
      <c r="F86" s="42"/>
      <c r="G86" s="42"/>
      <c r="H86" s="42"/>
      <c r="I86" s="136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16</v>
      </c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239" t="str">
        <f>E7</f>
        <v>Regenerace bytového fondu Mírová osada I.etapa -ul.Chrustova - VZ ZATEPLENÍ ,IZOLACE</v>
      </c>
      <c r="F89" s="33"/>
      <c r="G89" s="33"/>
      <c r="H89" s="33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165</v>
      </c>
      <c r="D90" s="42"/>
      <c r="E90" s="42"/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1" t="str">
        <f>E9</f>
        <v xml:space="preserve">D.1.1/1-22 - Chrustova 22 - Stavební práce vnější -zateplení objektu,zateplení půdy,izolace suterénu, střecha </v>
      </c>
      <c r="F91" s="42"/>
      <c r="G91" s="42"/>
      <c r="H91" s="42"/>
      <c r="I91" s="136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F12</f>
        <v xml:space="preserve">Slezská Ostrava </v>
      </c>
      <c r="G93" s="42"/>
      <c r="H93" s="42"/>
      <c r="I93" s="140" t="s">
        <v>24</v>
      </c>
      <c r="J93" s="74" t="str">
        <f>IF(J12="","",J12)</f>
        <v>22. 3. 2020</v>
      </c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136"/>
      <c r="J94" s="42"/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30</v>
      </c>
      <c r="D95" s="42"/>
      <c r="E95" s="42"/>
      <c r="F95" s="28" t="str">
        <f>E15</f>
        <v xml:space="preserve"> </v>
      </c>
      <c r="G95" s="42"/>
      <c r="H95" s="42"/>
      <c r="I95" s="140" t="s">
        <v>37</v>
      </c>
      <c r="J95" s="38" t="str">
        <f>E21</f>
        <v xml:space="preserve">Lenka Jerakasová </v>
      </c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35</v>
      </c>
      <c r="D96" s="42"/>
      <c r="E96" s="42"/>
      <c r="F96" s="28" t="str">
        <f>IF(E18="","",E18)</f>
        <v>Vyplň údaj</v>
      </c>
      <c r="G96" s="42"/>
      <c r="H96" s="42"/>
      <c r="I96" s="140" t="s">
        <v>42</v>
      </c>
      <c r="J96" s="38" t="str">
        <f>E24</f>
        <v xml:space="preserve">Lenka Jerakasová </v>
      </c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136"/>
      <c r="J97" s="42"/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92"/>
      <c r="B98" s="193"/>
      <c r="C98" s="194" t="s">
        <v>117</v>
      </c>
      <c r="D98" s="195" t="s">
        <v>64</v>
      </c>
      <c r="E98" s="195" t="s">
        <v>60</v>
      </c>
      <c r="F98" s="195" t="s">
        <v>61</v>
      </c>
      <c r="G98" s="195" t="s">
        <v>118</v>
      </c>
      <c r="H98" s="195" t="s">
        <v>119</v>
      </c>
      <c r="I98" s="196" t="s">
        <v>120</v>
      </c>
      <c r="J98" s="195" t="s">
        <v>112</v>
      </c>
      <c r="K98" s="197" t="s">
        <v>121</v>
      </c>
      <c r="L98" s="198"/>
      <c r="M98" s="94" t="s">
        <v>32</v>
      </c>
      <c r="N98" s="95" t="s">
        <v>49</v>
      </c>
      <c r="O98" s="95" t="s">
        <v>122</v>
      </c>
      <c r="P98" s="95" t="s">
        <v>123</v>
      </c>
      <c r="Q98" s="95" t="s">
        <v>124</v>
      </c>
      <c r="R98" s="95" t="s">
        <v>125</v>
      </c>
      <c r="S98" s="95" t="s">
        <v>126</v>
      </c>
      <c r="T98" s="96" t="s">
        <v>127</v>
      </c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</row>
    <row r="99" s="2" customFormat="1" ht="22.8" customHeight="1">
      <c r="A99" s="40"/>
      <c r="B99" s="41"/>
      <c r="C99" s="101" t="s">
        <v>128</v>
      </c>
      <c r="D99" s="42"/>
      <c r="E99" s="42"/>
      <c r="F99" s="42"/>
      <c r="G99" s="42"/>
      <c r="H99" s="42"/>
      <c r="I99" s="136"/>
      <c r="J99" s="199">
        <f>BK99</f>
        <v>0</v>
      </c>
      <c r="K99" s="42"/>
      <c r="L99" s="46"/>
      <c r="M99" s="97"/>
      <c r="N99" s="200"/>
      <c r="O99" s="98"/>
      <c r="P99" s="201">
        <f>P100+P195+P221</f>
        <v>0</v>
      </c>
      <c r="Q99" s="98"/>
      <c r="R99" s="201">
        <f>R100+R195+R221</f>
        <v>41.134518199999995</v>
      </c>
      <c r="S99" s="98"/>
      <c r="T99" s="202">
        <f>T100+T195+T221</f>
        <v>29.190873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78</v>
      </c>
      <c r="AU99" s="18" t="s">
        <v>113</v>
      </c>
      <c r="BK99" s="203">
        <f>BK100+BK195+BK221</f>
        <v>0</v>
      </c>
    </row>
    <row r="100" s="12" customFormat="1" ht="25.92" customHeight="1">
      <c r="A100" s="12"/>
      <c r="B100" s="204"/>
      <c r="C100" s="205"/>
      <c r="D100" s="206" t="s">
        <v>78</v>
      </c>
      <c r="E100" s="207" t="s">
        <v>189</v>
      </c>
      <c r="F100" s="207" t="s">
        <v>190</v>
      </c>
      <c r="G100" s="205"/>
      <c r="H100" s="205"/>
      <c r="I100" s="208"/>
      <c r="J100" s="209">
        <f>BK100</f>
        <v>0</v>
      </c>
      <c r="K100" s="205"/>
      <c r="L100" s="210"/>
      <c r="M100" s="211"/>
      <c r="N100" s="212"/>
      <c r="O100" s="212"/>
      <c r="P100" s="213">
        <f>P101+P113+P115+P122+P168+P186+P193</f>
        <v>0</v>
      </c>
      <c r="Q100" s="212"/>
      <c r="R100" s="213">
        <f>R101+R113+R115+R122+R168+R186+R193</f>
        <v>19.639262199999997</v>
      </c>
      <c r="S100" s="212"/>
      <c r="T100" s="214">
        <f>T101+T113+T115+T122+T168+T186+T193</f>
        <v>28.436703000000001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5" t="s">
        <v>21</v>
      </c>
      <c r="AT100" s="216" t="s">
        <v>78</v>
      </c>
      <c r="AU100" s="216" t="s">
        <v>79</v>
      </c>
      <c r="AY100" s="215" t="s">
        <v>132</v>
      </c>
      <c r="BK100" s="217">
        <f>BK101+BK113+BK115+BK122+BK168+BK186+BK193</f>
        <v>0</v>
      </c>
    </row>
    <row r="101" s="12" customFormat="1" ht="22.8" customHeight="1">
      <c r="A101" s="12"/>
      <c r="B101" s="204"/>
      <c r="C101" s="205"/>
      <c r="D101" s="206" t="s">
        <v>78</v>
      </c>
      <c r="E101" s="218" t="s">
        <v>21</v>
      </c>
      <c r="F101" s="218" t="s">
        <v>191</v>
      </c>
      <c r="G101" s="205"/>
      <c r="H101" s="205"/>
      <c r="I101" s="208"/>
      <c r="J101" s="219">
        <f>BK101</f>
        <v>0</v>
      </c>
      <c r="K101" s="205"/>
      <c r="L101" s="210"/>
      <c r="M101" s="211"/>
      <c r="N101" s="212"/>
      <c r="O101" s="212"/>
      <c r="P101" s="213">
        <f>SUM(P102:P112)</f>
        <v>0</v>
      </c>
      <c r="Q101" s="212"/>
      <c r="R101" s="213">
        <f>SUM(R102:R112)</f>
        <v>0</v>
      </c>
      <c r="S101" s="212"/>
      <c r="T101" s="214">
        <f>SUM(T102:T112)</f>
        <v>14.6115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5" t="s">
        <v>21</v>
      </c>
      <c r="AT101" s="216" t="s">
        <v>78</v>
      </c>
      <c r="AU101" s="216" t="s">
        <v>21</v>
      </c>
      <c r="AY101" s="215" t="s">
        <v>132</v>
      </c>
      <c r="BK101" s="217">
        <f>SUM(BK102:BK112)</f>
        <v>0</v>
      </c>
    </row>
    <row r="102" s="2" customFormat="1" ht="33" customHeight="1">
      <c r="A102" s="40"/>
      <c r="B102" s="41"/>
      <c r="C102" s="220" t="s">
        <v>21</v>
      </c>
      <c r="D102" s="220" t="s">
        <v>135</v>
      </c>
      <c r="E102" s="221" t="s">
        <v>192</v>
      </c>
      <c r="F102" s="222" t="s">
        <v>193</v>
      </c>
      <c r="G102" s="223" t="s">
        <v>194</v>
      </c>
      <c r="H102" s="224">
        <v>57.299999999999997</v>
      </c>
      <c r="I102" s="225"/>
      <c r="J102" s="226">
        <f>ROUND(I102*H102,2)</f>
        <v>0</v>
      </c>
      <c r="K102" s="222" t="s">
        <v>139</v>
      </c>
      <c r="L102" s="46"/>
      <c r="M102" s="227" t="s">
        <v>32</v>
      </c>
      <c r="N102" s="228" t="s">
        <v>51</v>
      </c>
      <c r="O102" s="86"/>
      <c r="P102" s="229">
        <f>O102*H102</f>
        <v>0</v>
      </c>
      <c r="Q102" s="229">
        <v>0</v>
      </c>
      <c r="R102" s="229">
        <f>Q102*H102</f>
        <v>0</v>
      </c>
      <c r="S102" s="229">
        <v>0.255</v>
      </c>
      <c r="T102" s="230">
        <f>S102*H102</f>
        <v>14.6115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31" t="s">
        <v>150</v>
      </c>
      <c r="AT102" s="231" t="s">
        <v>135</v>
      </c>
      <c r="AU102" s="231" t="s">
        <v>141</v>
      </c>
      <c r="AY102" s="18" t="s">
        <v>132</v>
      </c>
      <c r="BE102" s="232">
        <f>IF(N102="základní",J102,0)</f>
        <v>0</v>
      </c>
      <c r="BF102" s="232">
        <f>IF(N102="snížená",J102,0)</f>
        <v>0</v>
      </c>
      <c r="BG102" s="232">
        <f>IF(N102="zákl. přenesená",J102,0)</f>
        <v>0</v>
      </c>
      <c r="BH102" s="232">
        <f>IF(N102="sníž. přenesená",J102,0)</f>
        <v>0</v>
      </c>
      <c r="BI102" s="232">
        <f>IF(N102="nulová",J102,0)</f>
        <v>0</v>
      </c>
      <c r="BJ102" s="18" t="s">
        <v>141</v>
      </c>
      <c r="BK102" s="232">
        <f>ROUND(I102*H102,2)</f>
        <v>0</v>
      </c>
      <c r="BL102" s="18" t="s">
        <v>150</v>
      </c>
      <c r="BM102" s="231" t="s">
        <v>1284</v>
      </c>
    </row>
    <row r="103" s="13" customFormat="1">
      <c r="A103" s="13"/>
      <c r="B103" s="240"/>
      <c r="C103" s="241"/>
      <c r="D103" s="242" t="s">
        <v>196</v>
      </c>
      <c r="E103" s="243" t="s">
        <v>32</v>
      </c>
      <c r="F103" s="244" t="s">
        <v>1044</v>
      </c>
      <c r="G103" s="241"/>
      <c r="H103" s="245">
        <v>57.299999999999997</v>
      </c>
      <c r="I103" s="246"/>
      <c r="J103" s="241"/>
      <c r="K103" s="241"/>
      <c r="L103" s="247"/>
      <c r="M103" s="248"/>
      <c r="N103" s="249"/>
      <c r="O103" s="249"/>
      <c r="P103" s="249"/>
      <c r="Q103" s="249"/>
      <c r="R103" s="249"/>
      <c r="S103" s="249"/>
      <c r="T103" s="25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51" t="s">
        <v>196</v>
      </c>
      <c r="AU103" s="251" t="s">
        <v>141</v>
      </c>
      <c r="AV103" s="13" t="s">
        <v>141</v>
      </c>
      <c r="AW103" s="13" t="s">
        <v>41</v>
      </c>
      <c r="AX103" s="13" t="s">
        <v>79</v>
      </c>
      <c r="AY103" s="251" t="s">
        <v>132</v>
      </c>
    </row>
    <row r="104" s="14" customFormat="1">
      <c r="A104" s="14"/>
      <c r="B104" s="252"/>
      <c r="C104" s="253"/>
      <c r="D104" s="242" t="s">
        <v>196</v>
      </c>
      <c r="E104" s="254" t="s">
        <v>32</v>
      </c>
      <c r="F104" s="255" t="s">
        <v>198</v>
      </c>
      <c r="G104" s="253"/>
      <c r="H104" s="256">
        <v>57.299999999999997</v>
      </c>
      <c r="I104" s="257"/>
      <c r="J104" s="253"/>
      <c r="K104" s="253"/>
      <c r="L104" s="258"/>
      <c r="M104" s="259"/>
      <c r="N104" s="260"/>
      <c r="O104" s="260"/>
      <c r="P104" s="260"/>
      <c r="Q104" s="260"/>
      <c r="R104" s="260"/>
      <c r="S104" s="260"/>
      <c r="T104" s="26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2" t="s">
        <v>196</v>
      </c>
      <c r="AU104" s="262" t="s">
        <v>141</v>
      </c>
      <c r="AV104" s="14" t="s">
        <v>150</v>
      </c>
      <c r="AW104" s="14" t="s">
        <v>41</v>
      </c>
      <c r="AX104" s="14" t="s">
        <v>21</v>
      </c>
      <c r="AY104" s="262" t="s">
        <v>132</v>
      </c>
    </row>
    <row r="105" s="2" customFormat="1" ht="21.75" customHeight="1">
      <c r="A105" s="40"/>
      <c r="B105" s="41"/>
      <c r="C105" s="220" t="s">
        <v>141</v>
      </c>
      <c r="D105" s="220" t="s">
        <v>135</v>
      </c>
      <c r="E105" s="221" t="s">
        <v>199</v>
      </c>
      <c r="F105" s="222" t="s">
        <v>200</v>
      </c>
      <c r="G105" s="223" t="s">
        <v>201</v>
      </c>
      <c r="H105" s="224">
        <v>75.206000000000003</v>
      </c>
      <c r="I105" s="225"/>
      <c r="J105" s="226">
        <f>ROUND(I105*H105,2)</f>
        <v>0</v>
      </c>
      <c r="K105" s="222" t="s">
        <v>139</v>
      </c>
      <c r="L105" s="46"/>
      <c r="M105" s="227" t="s">
        <v>32</v>
      </c>
      <c r="N105" s="228" t="s">
        <v>51</v>
      </c>
      <c r="O105" s="86"/>
      <c r="P105" s="229">
        <f>O105*H105</f>
        <v>0</v>
      </c>
      <c r="Q105" s="229">
        <v>0</v>
      </c>
      <c r="R105" s="229">
        <f>Q105*H105</f>
        <v>0</v>
      </c>
      <c r="S105" s="229">
        <v>0</v>
      </c>
      <c r="T105" s="230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31" t="s">
        <v>150</v>
      </c>
      <c r="AT105" s="231" t="s">
        <v>135</v>
      </c>
      <c r="AU105" s="231" t="s">
        <v>141</v>
      </c>
      <c r="AY105" s="18" t="s">
        <v>132</v>
      </c>
      <c r="BE105" s="232">
        <f>IF(N105="základní",J105,0)</f>
        <v>0</v>
      </c>
      <c r="BF105" s="232">
        <f>IF(N105="snížená",J105,0)</f>
        <v>0</v>
      </c>
      <c r="BG105" s="232">
        <f>IF(N105="zákl. přenesená",J105,0)</f>
        <v>0</v>
      </c>
      <c r="BH105" s="232">
        <f>IF(N105="sníž. přenesená",J105,0)</f>
        <v>0</v>
      </c>
      <c r="BI105" s="232">
        <f>IF(N105="nulová",J105,0)</f>
        <v>0</v>
      </c>
      <c r="BJ105" s="18" t="s">
        <v>141</v>
      </c>
      <c r="BK105" s="232">
        <f>ROUND(I105*H105,2)</f>
        <v>0</v>
      </c>
      <c r="BL105" s="18" t="s">
        <v>150</v>
      </c>
      <c r="BM105" s="231" t="s">
        <v>1285</v>
      </c>
    </row>
    <row r="106" s="13" customFormat="1">
      <c r="A106" s="13"/>
      <c r="B106" s="240"/>
      <c r="C106" s="241"/>
      <c r="D106" s="242" t="s">
        <v>196</v>
      </c>
      <c r="E106" s="243" t="s">
        <v>32</v>
      </c>
      <c r="F106" s="244" t="s">
        <v>1046</v>
      </c>
      <c r="G106" s="241"/>
      <c r="H106" s="245">
        <v>75.206000000000003</v>
      </c>
      <c r="I106" s="246"/>
      <c r="J106" s="241"/>
      <c r="K106" s="241"/>
      <c r="L106" s="247"/>
      <c r="M106" s="248"/>
      <c r="N106" s="249"/>
      <c r="O106" s="249"/>
      <c r="P106" s="249"/>
      <c r="Q106" s="249"/>
      <c r="R106" s="249"/>
      <c r="S106" s="249"/>
      <c r="T106" s="25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1" t="s">
        <v>196</v>
      </c>
      <c r="AU106" s="251" t="s">
        <v>141</v>
      </c>
      <c r="AV106" s="13" t="s">
        <v>141</v>
      </c>
      <c r="AW106" s="13" t="s">
        <v>41</v>
      </c>
      <c r="AX106" s="13" t="s">
        <v>79</v>
      </c>
      <c r="AY106" s="251" t="s">
        <v>132</v>
      </c>
    </row>
    <row r="107" s="14" customFormat="1">
      <c r="A107" s="14"/>
      <c r="B107" s="252"/>
      <c r="C107" s="253"/>
      <c r="D107" s="242" t="s">
        <v>196</v>
      </c>
      <c r="E107" s="254" t="s">
        <v>32</v>
      </c>
      <c r="F107" s="255" t="s">
        <v>198</v>
      </c>
      <c r="G107" s="253"/>
      <c r="H107" s="256">
        <v>75.206000000000003</v>
      </c>
      <c r="I107" s="257"/>
      <c r="J107" s="253"/>
      <c r="K107" s="253"/>
      <c r="L107" s="258"/>
      <c r="M107" s="259"/>
      <c r="N107" s="260"/>
      <c r="O107" s="260"/>
      <c r="P107" s="260"/>
      <c r="Q107" s="260"/>
      <c r="R107" s="260"/>
      <c r="S107" s="260"/>
      <c r="T107" s="261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2" t="s">
        <v>196</v>
      </c>
      <c r="AU107" s="262" t="s">
        <v>141</v>
      </c>
      <c r="AV107" s="14" t="s">
        <v>150</v>
      </c>
      <c r="AW107" s="14" t="s">
        <v>41</v>
      </c>
      <c r="AX107" s="14" t="s">
        <v>21</v>
      </c>
      <c r="AY107" s="262" t="s">
        <v>132</v>
      </c>
    </row>
    <row r="108" s="2" customFormat="1" ht="21.75" customHeight="1">
      <c r="A108" s="40"/>
      <c r="B108" s="41"/>
      <c r="C108" s="220" t="s">
        <v>146</v>
      </c>
      <c r="D108" s="220" t="s">
        <v>135</v>
      </c>
      <c r="E108" s="221" t="s">
        <v>204</v>
      </c>
      <c r="F108" s="222" t="s">
        <v>205</v>
      </c>
      <c r="G108" s="223" t="s">
        <v>201</v>
      </c>
      <c r="H108" s="224">
        <v>75.206000000000003</v>
      </c>
      <c r="I108" s="225"/>
      <c r="J108" s="226">
        <f>ROUND(I108*H108,2)</f>
        <v>0</v>
      </c>
      <c r="K108" s="222" t="s">
        <v>139</v>
      </c>
      <c r="L108" s="46"/>
      <c r="M108" s="227" t="s">
        <v>32</v>
      </c>
      <c r="N108" s="228" t="s">
        <v>51</v>
      </c>
      <c r="O108" s="8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31" t="s">
        <v>150</v>
      </c>
      <c r="AT108" s="231" t="s">
        <v>135</v>
      </c>
      <c r="AU108" s="231" t="s">
        <v>141</v>
      </c>
      <c r="AY108" s="18" t="s">
        <v>132</v>
      </c>
      <c r="BE108" s="232">
        <f>IF(N108="základní",J108,0)</f>
        <v>0</v>
      </c>
      <c r="BF108" s="232">
        <f>IF(N108="snížená",J108,0)</f>
        <v>0</v>
      </c>
      <c r="BG108" s="232">
        <f>IF(N108="zákl. přenesená",J108,0)</f>
        <v>0</v>
      </c>
      <c r="BH108" s="232">
        <f>IF(N108="sníž. přenesená",J108,0)</f>
        <v>0</v>
      </c>
      <c r="BI108" s="232">
        <f>IF(N108="nulová",J108,0)</f>
        <v>0</v>
      </c>
      <c r="BJ108" s="18" t="s">
        <v>141</v>
      </c>
      <c r="BK108" s="232">
        <f>ROUND(I108*H108,2)</f>
        <v>0</v>
      </c>
      <c r="BL108" s="18" t="s">
        <v>150</v>
      </c>
      <c r="BM108" s="231" t="s">
        <v>1286</v>
      </c>
    </row>
    <row r="109" s="2" customFormat="1" ht="21.75" customHeight="1">
      <c r="A109" s="40"/>
      <c r="B109" s="41"/>
      <c r="C109" s="220" t="s">
        <v>150</v>
      </c>
      <c r="D109" s="220" t="s">
        <v>135</v>
      </c>
      <c r="E109" s="221" t="s">
        <v>207</v>
      </c>
      <c r="F109" s="222" t="s">
        <v>208</v>
      </c>
      <c r="G109" s="223" t="s">
        <v>201</v>
      </c>
      <c r="H109" s="224">
        <v>75.206000000000003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1287</v>
      </c>
    </row>
    <row r="110" s="2" customFormat="1" ht="21.75" customHeight="1">
      <c r="A110" s="40"/>
      <c r="B110" s="41"/>
      <c r="C110" s="220" t="s">
        <v>131</v>
      </c>
      <c r="D110" s="220" t="s">
        <v>135</v>
      </c>
      <c r="E110" s="221" t="s">
        <v>210</v>
      </c>
      <c r="F110" s="222" t="s">
        <v>211</v>
      </c>
      <c r="G110" s="223" t="s">
        <v>201</v>
      </c>
      <c r="H110" s="224">
        <v>75.206000000000003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1288</v>
      </c>
    </row>
    <row r="111" s="2" customFormat="1" ht="21.75" customHeight="1">
      <c r="A111" s="40"/>
      <c r="B111" s="41"/>
      <c r="C111" s="220" t="s">
        <v>157</v>
      </c>
      <c r="D111" s="220" t="s">
        <v>135</v>
      </c>
      <c r="E111" s="221" t="s">
        <v>213</v>
      </c>
      <c r="F111" s="222" t="s">
        <v>214</v>
      </c>
      <c r="G111" s="223" t="s">
        <v>201</v>
      </c>
      <c r="H111" s="224">
        <v>75.206000000000003</v>
      </c>
      <c r="I111" s="225"/>
      <c r="J111" s="226">
        <f>ROUND(I111*H111,2)</f>
        <v>0</v>
      </c>
      <c r="K111" s="222" t="s">
        <v>139</v>
      </c>
      <c r="L111" s="46"/>
      <c r="M111" s="227" t="s">
        <v>32</v>
      </c>
      <c r="N111" s="228" t="s">
        <v>51</v>
      </c>
      <c r="O111" s="8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31" t="s">
        <v>150</v>
      </c>
      <c r="AT111" s="231" t="s">
        <v>135</v>
      </c>
      <c r="AU111" s="231" t="s">
        <v>141</v>
      </c>
      <c r="AY111" s="18" t="s">
        <v>132</v>
      </c>
      <c r="BE111" s="232">
        <f>IF(N111="základní",J111,0)</f>
        <v>0</v>
      </c>
      <c r="BF111" s="232">
        <f>IF(N111="snížená",J111,0)</f>
        <v>0</v>
      </c>
      <c r="BG111" s="232">
        <f>IF(N111="zákl. přenesená",J111,0)</f>
        <v>0</v>
      </c>
      <c r="BH111" s="232">
        <f>IF(N111="sníž. přenesená",J111,0)</f>
        <v>0</v>
      </c>
      <c r="BI111" s="232">
        <f>IF(N111="nulová",J111,0)</f>
        <v>0</v>
      </c>
      <c r="BJ111" s="18" t="s">
        <v>141</v>
      </c>
      <c r="BK111" s="232">
        <f>ROUND(I111*H111,2)</f>
        <v>0</v>
      </c>
      <c r="BL111" s="18" t="s">
        <v>150</v>
      </c>
      <c r="BM111" s="231" t="s">
        <v>1289</v>
      </c>
    </row>
    <row r="112" s="2" customFormat="1" ht="21.75" customHeight="1">
      <c r="A112" s="40"/>
      <c r="B112" s="41"/>
      <c r="C112" s="220" t="s">
        <v>161</v>
      </c>
      <c r="D112" s="220" t="s">
        <v>135</v>
      </c>
      <c r="E112" s="221" t="s">
        <v>216</v>
      </c>
      <c r="F112" s="222" t="s">
        <v>217</v>
      </c>
      <c r="G112" s="223" t="s">
        <v>201</v>
      </c>
      <c r="H112" s="224">
        <v>75.206000000000003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</v>
      </c>
      <c r="R112" s="229">
        <f>Q112*H112</f>
        <v>0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1290</v>
      </c>
    </row>
    <row r="113" s="12" customFormat="1" ht="22.8" customHeight="1">
      <c r="A113" s="12"/>
      <c r="B113" s="204"/>
      <c r="C113" s="205"/>
      <c r="D113" s="206" t="s">
        <v>78</v>
      </c>
      <c r="E113" s="218" t="s">
        <v>150</v>
      </c>
      <c r="F113" s="218" t="s">
        <v>231</v>
      </c>
      <c r="G113" s="205"/>
      <c r="H113" s="205"/>
      <c r="I113" s="208"/>
      <c r="J113" s="219">
        <f>BK113</f>
        <v>0</v>
      </c>
      <c r="K113" s="205"/>
      <c r="L113" s="210"/>
      <c r="M113" s="211"/>
      <c r="N113" s="212"/>
      <c r="O113" s="212"/>
      <c r="P113" s="213">
        <f>P114</f>
        <v>0</v>
      </c>
      <c r="Q113" s="212"/>
      <c r="R113" s="213">
        <f>R114</f>
        <v>0</v>
      </c>
      <c r="S113" s="212"/>
      <c r="T113" s="214">
        <f>T114</f>
        <v>0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5" t="s">
        <v>21</v>
      </c>
      <c r="AT113" s="216" t="s">
        <v>78</v>
      </c>
      <c r="AU113" s="216" t="s">
        <v>21</v>
      </c>
      <c r="AY113" s="215" t="s">
        <v>132</v>
      </c>
      <c r="BK113" s="217">
        <f>BK114</f>
        <v>0</v>
      </c>
    </row>
    <row r="114" s="2" customFormat="1" ht="21.75" customHeight="1">
      <c r="A114" s="40"/>
      <c r="B114" s="41"/>
      <c r="C114" s="220" t="s">
        <v>220</v>
      </c>
      <c r="D114" s="220" t="s">
        <v>135</v>
      </c>
      <c r="E114" s="221" t="s">
        <v>233</v>
      </c>
      <c r="F114" s="222" t="s">
        <v>234</v>
      </c>
      <c r="G114" s="223" t="s">
        <v>194</v>
      </c>
      <c r="H114" s="224">
        <v>57.299999999999997</v>
      </c>
      <c r="I114" s="225"/>
      <c r="J114" s="226">
        <f>ROUND(I114*H114,2)</f>
        <v>0</v>
      </c>
      <c r="K114" s="222" t="s">
        <v>139</v>
      </c>
      <c r="L114" s="46"/>
      <c r="M114" s="227" t="s">
        <v>32</v>
      </c>
      <c r="N114" s="228" t="s">
        <v>51</v>
      </c>
      <c r="O114" s="86"/>
      <c r="P114" s="229">
        <f>O114*H114</f>
        <v>0</v>
      </c>
      <c r="Q114" s="229">
        <v>0</v>
      </c>
      <c r="R114" s="229">
        <f>Q114*H114</f>
        <v>0</v>
      </c>
      <c r="S114" s="229">
        <v>0</v>
      </c>
      <c r="T114" s="23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31" t="s">
        <v>150</v>
      </c>
      <c r="AT114" s="231" t="s">
        <v>135</v>
      </c>
      <c r="AU114" s="231" t="s">
        <v>141</v>
      </c>
      <c r="AY114" s="18" t="s">
        <v>132</v>
      </c>
      <c r="BE114" s="232">
        <f>IF(N114="základní",J114,0)</f>
        <v>0</v>
      </c>
      <c r="BF114" s="232">
        <f>IF(N114="snížená",J114,0)</f>
        <v>0</v>
      </c>
      <c r="BG114" s="232">
        <f>IF(N114="zákl. přenesená",J114,0)</f>
        <v>0</v>
      </c>
      <c r="BH114" s="232">
        <f>IF(N114="sníž. přenesená",J114,0)</f>
        <v>0</v>
      </c>
      <c r="BI114" s="232">
        <f>IF(N114="nulová",J114,0)</f>
        <v>0</v>
      </c>
      <c r="BJ114" s="18" t="s">
        <v>141</v>
      </c>
      <c r="BK114" s="232">
        <f>ROUND(I114*H114,2)</f>
        <v>0</v>
      </c>
      <c r="BL114" s="18" t="s">
        <v>150</v>
      </c>
      <c r="BM114" s="231" t="s">
        <v>1291</v>
      </c>
    </row>
    <row r="115" s="12" customFormat="1" ht="22.8" customHeight="1">
      <c r="A115" s="12"/>
      <c r="B115" s="204"/>
      <c r="C115" s="205"/>
      <c r="D115" s="206" t="s">
        <v>78</v>
      </c>
      <c r="E115" s="218" t="s">
        <v>131</v>
      </c>
      <c r="F115" s="218" t="s">
        <v>236</v>
      </c>
      <c r="G115" s="205"/>
      <c r="H115" s="205"/>
      <c r="I115" s="208"/>
      <c r="J115" s="219">
        <f>BK115</f>
        <v>0</v>
      </c>
      <c r="K115" s="205"/>
      <c r="L115" s="210"/>
      <c r="M115" s="211"/>
      <c r="N115" s="212"/>
      <c r="O115" s="212"/>
      <c r="P115" s="213">
        <f>SUM(P116:P121)</f>
        <v>0</v>
      </c>
      <c r="Q115" s="212"/>
      <c r="R115" s="213">
        <f>SUM(R116:R121)</f>
        <v>10.045079999999999</v>
      </c>
      <c r="S115" s="212"/>
      <c r="T115" s="214">
        <f>SUM(T116:T121)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5" t="s">
        <v>21</v>
      </c>
      <c r="AT115" s="216" t="s">
        <v>78</v>
      </c>
      <c r="AU115" s="216" t="s">
        <v>21</v>
      </c>
      <c r="AY115" s="215" t="s">
        <v>132</v>
      </c>
      <c r="BK115" s="217">
        <f>SUM(BK116:BK121)</f>
        <v>0</v>
      </c>
    </row>
    <row r="116" s="2" customFormat="1" ht="33" customHeight="1">
      <c r="A116" s="40"/>
      <c r="B116" s="41"/>
      <c r="C116" s="220" t="s">
        <v>227</v>
      </c>
      <c r="D116" s="220" t="s">
        <v>135</v>
      </c>
      <c r="E116" s="221" t="s">
        <v>238</v>
      </c>
      <c r="F116" s="222" t="s">
        <v>239</v>
      </c>
      <c r="G116" s="223" t="s">
        <v>194</v>
      </c>
      <c r="H116" s="224">
        <v>57.299999999999997</v>
      </c>
      <c r="I116" s="225"/>
      <c r="J116" s="226">
        <f>ROUND(I116*H116,2)</f>
        <v>0</v>
      </c>
      <c r="K116" s="222" t="s">
        <v>139</v>
      </c>
      <c r="L116" s="46"/>
      <c r="M116" s="227" t="s">
        <v>32</v>
      </c>
      <c r="N116" s="228" t="s">
        <v>51</v>
      </c>
      <c r="O116" s="86"/>
      <c r="P116" s="229">
        <f>O116*H116</f>
        <v>0</v>
      </c>
      <c r="Q116" s="229">
        <v>0.088800000000000004</v>
      </c>
      <c r="R116" s="229">
        <f>Q116*H116</f>
        <v>5.0882399999999999</v>
      </c>
      <c r="S116" s="229">
        <v>0</v>
      </c>
      <c r="T116" s="230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31" t="s">
        <v>150</v>
      </c>
      <c r="AT116" s="231" t="s">
        <v>135</v>
      </c>
      <c r="AU116" s="231" t="s">
        <v>141</v>
      </c>
      <c r="AY116" s="18" t="s">
        <v>132</v>
      </c>
      <c r="BE116" s="232">
        <f>IF(N116="základní",J116,0)</f>
        <v>0</v>
      </c>
      <c r="BF116" s="232">
        <f>IF(N116="snížená",J116,0)</f>
        <v>0</v>
      </c>
      <c r="BG116" s="232">
        <f>IF(N116="zákl. přenesená",J116,0)</f>
        <v>0</v>
      </c>
      <c r="BH116" s="232">
        <f>IF(N116="sníž. přenesená",J116,0)</f>
        <v>0</v>
      </c>
      <c r="BI116" s="232">
        <f>IF(N116="nulová",J116,0)</f>
        <v>0</v>
      </c>
      <c r="BJ116" s="18" t="s">
        <v>141</v>
      </c>
      <c r="BK116" s="232">
        <f>ROUND(I116*H116,2)</f>
        <v>0</v>
      </c>
      <c r="BL116" s="18" t="s">
        <v>150</v>
      </c>
      <c r="BM116" s="231" t="s">
        <v>1292</v>
      </c>
    </row>
    <row r="117" s="13" customFormat="1">
      <c r="A117" s="13"/>
      <c r="B117" s="240"/>
      <c r="C117" s="241"/>
      <c r="D117" s="242" t="s">
        <v>196</v>
      </c>
      <c r="E117" s="243" t="s">
        <v>32</v>
      </c>
      <c r="F117" s="244" t="s">
        <v>1044</v>
      </c>
      <c r="G117" s="241"/>
      <c r="H117" s="245">
        <v>57.299999999999997</v>
      </c>
      <c r="I117" s="246"/>
      <c r="J117" s="241"/>
      <c r="K117" s="241"/>
      <c r="L117" s="247"/>
      <c r="M117" s="248"/>
      <c r="N117" s="249"/>
      <c r="O117" s="249"/>
      <c r="P117" s="249"/>
      <c r="Q117" s="249"/>
      <c r="R117" s="249"/>
      <c r="S117" s="249"/>
      <c r="T117" s="250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51" t="s">
        <v>196</v>
      </c>
      <c r="AU117" s="251" t="s">
        <v>141</v>
      </c>
      <c r="AV117" s="13" t="s">
        <v>141</v>
      </c>
      <c r="AW117" s="13" t="s">
        <v>41</v>
      </c>
      <c r="AX117" s="13" t="s">
        <v>79</v>
      </c>
      <c r="AY117" s="251" t="s">
        <v>132</v>
      </c>
    </row>
    <row r="118" s="14" customFormat="1">
      <c r="A118" s="14"/>
      <c r="B118" s="252"/>
      <c r="C118" s="253"/>
      <c r="D118" s="242" t="s">
        <v>196</v>
      </c>
      <c r="E118" s="254" t="s">
        <v>32</v>
      </c>
      <c r="F118" s="255" t="s">
        <v>198</v>
      </c>
      <c r="G118" s="253"/>
      <c r="H118" s="256">
        <v>57.299999999999997</v>
      </c>
      <c r="I118" s="257"/>
      <c r="J118" s="253"/>
      <c r="K118" s="253"/>
      <c r="L118" s="258"/>
      <c r="M118" s="259"/>
      <c r="N118" s="260"/>
      <c r="O118" s="260"/>
      <c r="P118" s="260"/>
      <c r="Q118" s="260"/>
      <c r="R118" s="260"/>
      <c r="S118" s="260"/>
      <c r="T118" s="261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62" t="s">
        <v>196</v>
      </c>
      <c r="AU118" s="262" t="s">
        <v>141</v>
      </c>
      <c r="AV118" s="14" t="s">
        <v>150</v>
      </c>
      <c r="AW118" s="14" t="s">
        <v>41</v>
      </c>
      <c r="AX118" s="14" t="s">
        <v>21</v>
      </c>
      <c r="AY118" s="262" t="s">
        <v>132</v>
      </c>
    </row>
    <row r="119" s="2" customFormat="1" ht="16.5" customHeight="1">
      <c r="A119" s="40"/>
      <c r="B119" s="41"/>
      <c r="C119" s="263" t="s">
        <v>232</v>
      </c>
      <c r="D119" s="263" t="s">
        <v>242</v>
      </c>
      <c r="E119" s="264" t="s">
        <v>243</v>
      </c>
      <c r="F119" s="265" t="s">
        <v>244</v>
      </c>
      <c r="G119" s="266" t="s">
        <v>194</v>
      </c>
      <c r="H119" s="267">
        <v>23.603999999999999</v>
      </c>
      <c r="I119" s="268"/>
      <c r="J119" s="269">
        <f>ROUND(I119*H119,2)</f>
        <v>0</v>
      </c>
      <c r="K119" s="265" t="s">
        <v>139</v>
      </c>
      <c r="L119" s="270"/>
      <c r="M119" s="271" t="s">
        <v>32</v>
      </c>
      <c r="N119" s="272" t="s">
        <v>51</v>
      </c>
      <c r="O119" s="86"/>
      <c r="P119" s="229">
        <f>O119*H119</f>
        <v>0</v>
      </c>
      <c r="Q119" s="229">
        <v>0.20999999999999999</v>
      </c>
      <c r="R119" s="229">
        <f>Q119*H119</f>
        <v>4.9568399999999997</v>
      </c>
      <c r="S119" s="229">
        <v>0</v>
      </c>
      <c r="T119" s="230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31" t="s">
        <v>220</v>
      </c>
      <c r="AT119" s="231" t="s">
        <v>242</v>
      </c>
      <c r="AU119" s="231" t="s">
        <v>141</v>
      </c>
      <c r="AY119" s="18" t="s">
        <v>132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141</v>
      </c>
      <c r="BK119" s="232">
        <f>ROUND(I119*H119,2)</f>
        <v>0</v>
      </c>
      <c r="BL119" s="18" t="s">
        <v>150</v>
      </c>
      <c r="BM119" s="231" t="s">
        <v>1293</v>
      </c>
    </row>
    <row r="120" s="13" customFormat="1">
      <c r="A120" s="13"/>
      <c r="B120" s="240"/>
      <c r="C120" s="241"/>
      <c r="D120" s="242" t="s">
        <v>196</v>
      </c>
      <c r="E120" s="241"/>
      <c r="F120" s="244" t="s">
        <v>1056</v>
      </c>
      <c r="G120" s="241"/>
      <c r="H120" s="245">
        <v>23.603999999999999</v>
      </c>
      <c r="I120" s="246"/>
      <c r="J120" s="241"/>
      <c r="K120" s="241"/>
      <c r="L120" s="247"/>
      <c r="M120" s="248"/>
      <c r="N120" s="249"/>
      <c r="O120" s="249"/>
      <c r="P120" s="249"/>
      <c r="Q120" s="249"/>
      <c r="R120" s="249"/>
      <c r="S120" s="249"/>
      <c r="T120" s="250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51" t="s">
        <v>196</v>
      </c>
      <c r="AU120" s="251" t="s">
        <v>141</v>
      </c>
      <c r="AV120" s="13" t="s">
        <v>141</v>
      </c>
      <c r="AW120" s="13" t="s">
        <v>4</v>
      </c>
      <c r="AX120" s="13" t="s">
        <v>21</v>
      </c>
      <c r="AY120" s="251" t="s">
        <v>132</v>
      </c>
    </row>
    <row r="121" s="2" customFormat="1" ht="21.75" customHeight="1">
      <c r="A121" s="40"/>
      <c r="B121" s="41"/>
      <c r="C121" s="220" t="s">
        <v>237</v>
      </c>
      <c r="D121" s="220" t="s">
        <v>135</v>
      </c>
      <c r="E121" s="221" t="s">
        <v>248</v>
      </c>
      <c r="F121" s="222" t="s">
        <v>249</v>
      </c>
      <c r="G121" s="223" t="s">
        <v>250</v>
      </c>
      <c r="H121" s="224">
        <v>10.424</v>
      </c>
      <c r="I121" s="225"/>
      <c r="J121" s="226">
        <f>ROUND(I121*H121,2)</f>
        <v>0</v>
      </c>
      <c r="K121" s="222" t="s">
        <v>139</v>
      </c>
      <c r="L121" s="46"/>
      <c r="M121" s="227" t="s">
        <v>32</v>
      </c>
      <c r="N121" s="228" t="s">
        <v>51</v>
      </c>
      <c r="O121" s="86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31" t="s">
        <v>150</v>
      </c>
      <c r="AT121" s="231" t="s">
        <v>135</v>
      </c>
      <c r="AU121" s="231" t="s">
        <v>141</v>
      </c>
      <c r="AY121" s="18" t="s">
        <v>132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141</v>
      </c>
      <c r="BK121" s="232">
        <f>ROUND(I121*H121,2)</f>
        <v>0</v>
      </c>
      <c r="BL121" s="18" t="s">
        <v>150</v>
      </c>
      <c r="BM121" s="231" t="s">
        <v>1294</v>
      </c>
    </row>
    <row r="122" s="12" customFormat="1" ht="22.8" customHeight="1">
      <c r="A122" s="12"/>
      <c r="B122" s="204"/>
      <c r="C122" s="205"/>
      <c r="D122" s="206" t="s">
        <v>78</v>
      </c>
      <c r="E122" s="218" t="s">
        <v>157</v>
      </c>
      <c r="F122" s="218" t="s">
        <v>252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SUM(P123:P167)</f>
        <v>0</v>
      </c>
      <c r="Q122" s="212"/>
      <c r="R122" s="213">
        <f>SUM(R123:R167)</f>
        <v>9.5829135999999995</v>
      </c>
      <c r="S122" s="212"/>
      <c r="T122" s="214">
        <f>SUM(T123:T167)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21</v>
      </c>
      <c r="AT122" s="216" t="s">
        <v>78</v>
      </c>
      <c r="AU122" s="216" t="s">
        <v>21</v>
      </c>
      <c r="AY122" s="215" t="s">
        <v>132</v>
      </c>
      <c r="BK122" s="217">
        <f>SUM(BK123:BK167)</f>
        <v>0</v>
      </c>
    </row>
    <row r="123" s="2" customFormat="1" ht="16.5" customHeight="1">
      <c r="A123" s="40"/>
      <c r="B123" s="41"/>
      <c r="C123" s="220" t="s">
        <v>241</v>
      </c>
      <c r="D123" s="220" t="s">
        <v>135</v>
      </c>
      <c r="E123" s="221" t="s">
        <v>709</v>
      </c>
      <c r="F123" s="222" t="s">
        <v>710</v>
      </c>
      <c r="G123" s="223" t="s">
        <v>138</v>
      </c>
      <c r="H123" s="224">
        <v>1</v>
      </c>
      <c r="I123" s="225"/>
      <c r="J123" s="226">
        <f>ROUND(I123*H123,2)</f>
        <v>0</v>
      </c>
      <c r="K123" s="222" t="s">
        <v>139</v>
      </c>
      <c r="L123" s="46"/>
      <c r="M123" s="227" t="s">
        <v>32</v>
      </c>
      <c r="N123" s="228" t="s">
        <v>51</v>
      </c>
      <c r="O123" s="86"/>
      <c r="P123" s="229">
        <f>O123*H123</f>
        <v>0</v>
      </c>
      <c r="Q123" s="229">
        <v>0.00116</v>
      </c>
      <c r="R123" s="229">
        <f>Q123*H123</f>
        <v>0.00116</v>
      </c>
      <c r="S123" s="229">
        <v>0</v>
      </c>
      <c r="T123" s="230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31" t="s">
        <v>150</v>
      </c>
      <c r="AT123" s="231" t="s">
        <v>135</v>
      </c>
      <c r="AU123" s="231" t="s">
        <v>141</v>
      </c>
      <c r="AY123" s="18" t="s">
        <v>132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141</v>
      </c>
      <c r="BK123" s="232">
        <f>ROUND(I123*H123,2)</f>
        <v>0</v>
      </c>
      <c r="BL123" s="18" t="s">
        <v>150</v>
      </c>
      <c r="BM123" s="231" t="s">
        <v>1295</v>
      </c>
    </row>
    <row r="124" s="2" customFormat="1" ht="16.5" customHeight="1">
      <c r="A124" s="40"/>
      <c r="B124" s="41"/>
      <c r="C124" s="220" t="s">
        <v>247</v>
      </c>
      <c r="D124" s="220" t="s">
        <v>135</v>
      </c>
      <c r="E124" s="221" t="s">
        <v>254</v>
      </c>
      <c r="F124" s="222" t="s">
        <v>255</v>
      </c>
      <c r="G124" s="223" t="s">
        <v>194</v>
      </c>
      <c r="H124" s="224">
        <v>84</v>
      </c>
      <c r="I124" s="225"/>
      <c r="J124" s="226">
        <f>ROUND(I124*H124,2)</f>
        <v>0</v>
      </c>
      <c r="K124" s="222" t="s">
        <v>139</v>
      </c>
      <c r="L124" s="46"/>
      <c r="M124" s="227" t="s">
        <v>32</v>
      </c>
      <c r="N124" s="228" t="s">
        <v>51</v>
      </c>
      <c r="O124" s="86"/>
      <c r="P124" s="229">
        <f>O124*H124</f>
        <v>0</v>
      </c>
      <c r="Q124" s="229">
        <v>0.0023999999999999998</v>
      </c>
      <c r="R124" s="229">
        <f>Q124*H124</f>
        <v>0.20159999999999997</v>
      </c>
      <c r="S124" s="229">
        <v>0</v>
      </c>
      <c r="T124" s="230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31" t="s">
        <v>150</v>
      </c>
      <c r="AT124" s="231" t="s">
        <v>135</v>
      </c>
      <c r="AU124" s="231" t="s">
        <v>141</v>
      </c>
      <c r="AY124" s="18" t="s">
        <v>132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141</v>
      </c>
      <c r="BK124" s="232">
        <f>ROUND(I124*H124,2)</f>
        <v>0</v>
      </c>
      <c r="BL124" s="18" t="s">
        <v>150</v>
      </c>
      <c r="BM124" s="231" t="s">
        <v>1296</v>
      </c>
    </row>
    <row r="125" s="2" customFormat="1" ht="16.5" customHeight="1">
      <c r="A125" s="40"/>
      <c r="B125" s="41"/>
      <c r="C125" s="220" t="s">
        <v>253</v>
      </c>
      <c r="D125" s="220" t="s">
        <v>135</v>
      </c>
      <c r="E125" s="221" t="s">
        <v>257</v>
      </c>
      <c r="F125" s="222" t="s">
        <v>258</v>
      </c>
      <c r="G125" s="223" t="s">
        <v>194</v>
      </c>
      <c r="H125" s="224">
        <v>287.84500000000003</v>
      </c>
      <c r="I125" s="225"/>
      <c r="J125" s="226">
        <f>ROUND(I125*H125,2)</f>
        <v>0</v>
      </c>
      <c r="K125" s="222" t="s">
        <v>139</v>
      </c>
      <c r="L125" s="46"/>
      <c r="M125" s="227" t="s">
        <v>32</v>
      </c>
      <c r="N125" s="228" t="s">
        <v>51</v>
      </c>
      <c r="O125" s="86"/>
      <c r="P125" s="229">
        <f>O125*H125</f>
        <v>0</v>
      </c>
      <c r="Q125" s="229">
        <v>0.00025999999999999998</v>
      </c>
      <c r="R125" s="229">
        <f>Q125*H125</f>
        <v>0.074839699999999995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150</v>
      </c>
      <c r="AT125" s="231" t="s">
        <v>135</v>
      </c>
      <c r="AU125" s="231" t="s">
        <v>141</v>
      </c>
      <c r="AY125" s="18" t="s">
        <v>132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141</v>
      </c>
      <c r="BK125" s="232">
        <f>ROUND(I125*H125,2)</f>
        <v>0</v>
      </c>
      <c r="BL125" s="18" t="s">
        <v>150</v>
      </c>
      <c r="BM125" s="231" t="s">
        <v>1297</v>
      </c>
    </row>
    <row r="126" s="2" customFormat="1" ht="16.5" customHeight="1">
      <c r="A126" s="40"/>
      <c r="B126" s="41"/>
      <c r="C126" s="220" t="s">
        <v>8</v>
      </c>
      <c r="D126" s="220" t="s">
        <v>135</v>
      </c>
      <c r="E126" s="221" t="s">
        <v>261</v>
      </c>
      <c r="F126" s="222" t="s">
        <v>262</v>
      </c>
      <c r="G126" s="223" t="s">
        <v>194</v>
      </c>
      <c r="H126" s="224">
        <v>287.84500000000003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150</v>
      </c>
      <c r="AT126" s="231" t="s">
        <v>135</v>
      </c>
      <c r="AU126" s="231" t="s">
        <v>141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150</v>
      </c>
      <c r="BM126" s="231" t="s">
        <v>1298</v>
      </c>
    </row>
    <row r="127" s="2" customFormat="1" ht="21.75" customHeight="1">
      <c r="A127" s="40"/>
      <c r="B127" s="41"/>
      <c r="C127" s="220" t="s">
        <v>260</v>
      </c>
      <c r="D127" s="220" t="s">
        <v>135</v>
      </c>
      <c r="E127" s="221" t="s">
        <v>265</v>
      </c>
      <c r="F127" s="222" t="s">
        <v>266</v>
      </c>
      <c r="G127" s="223" t="s">
        <v>194</v>
      </c>
      <c r="H127" s="224">
        <v>66.849999999999994</v>
      </c>
      <c r="I127" s="225"/>
      <c r="J127" s="226">
        <f>ROUND(I127*H127,2)</f>
        <v>0</v>
      </c>
      <c r="K127" s="222" t="s">
        <v>139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0.0085199999999999998</v>
      </c>
      <c r="R127" s="229">
        <f>Q127*H127</f>
        <v>0.5695619999999999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150</v>
      </c>
      <c r="AT127" s="231" t="s">
        <v>135</v>
      </c>
      <c r="AU127" s="231" t="s">
        <v>141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150</v>
      </c>
      <c r="BM127" s="231" t="s">
        <v>1299</v>
      </c>
    </row>
    <row r="128" s="15" customFormat="1">
      <c r="A128" s="15"/>
      <c r="B128" s="273"/>
      <c r="C128" s="274"/>
      <c r="D128" s="242" t="s">
        <v>196</v>
      </c>
      <c r="E128" s="275" t="s">
        <v>32</v>
      </c>
      <c r="F128" s="276" t="s">
        <v>268</v>
      </c>
      <c r="G128" s="274"/>
      <c r="H128" s="275" t="s">
        <v>32</v>
      </c>
      <c r="I128" s="277"/>
      <c r="J128" s="274"/>
      <c r="K128" s="274"/>
      <c r="L128" s="278"/>
      <c r="M128" s="279"/>
      <c r="N128" s="280"/>
      <c r="O128" s="280"/>
      <c r="P128" s="280"/>
      <c r="Q128" s="280"/>
      <c r="R128" s="280"/>
      <c r="S128" s="280"/>
      <c r="T128" s="281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T128" s="282" t="s">
        <v>196</v>
      </c>
      <c r="AU128" s="282" t="s">
        <v>141</v>
      </c>
      <c r="AV128" s="15" t="s">
        <v>21</v>
      </c>
      <c r="AW128" s="15" t="s">
        <v>41</v>
      </c>
      <c r="AX128" s="15" t="s">
        <v>79</v>
      </c>
      <c r="AY128" s="282" t="s">
        <v>132</v>
      </c>
    </row>
    <row r="129" s="13" customFormat="1">
      <c r="A129" s="13"/>
      <c r="B129" s="240"/>
      <c r="C129" s="241"/>
      <c r="D129" s="242" t="s">
        <v>196</v>
      </c>
      <c r="E129" s="243" t="s">
        <v>32</v>
      </c>
      <c r="F129" s="244" t="s">
        <v>1063</v>
      </c>
      <c r="G129" s="241"/>
      <c r="H129" s="245">
        <v>66.849999999999994</v>
      </c>
      <c r="I129" s="246"/>
      <c r="J129" s="241"/>
      <c r="K129" s="241"/>
      <c r="L129" s="247"/>
      <c r="M129" s="248"/>
      <c r="N129" s="249"/>
      <c r="O129" s="249"/>
      <c r="P129" s="249"/>
      <c r="Q129" s="249"/>
      <c r="R129" s="249"/>
      <c r="S129" s="249"/>
      <c r="T129" s="25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1" t="s">
        <v>196</v>
      </c>
      <c r="AU129" s="251" t="s">
        <v>141</v>
      </c>
      <c r="AV129" s="13" t="s">
        <v>141</v>
      </c>
      <c r="AW129" s="13" t="s">
        <v>41</v>
      </c>
      <c r="AX129" s="13" t="s">
        <v>79</v>
      </c>
      <c r="AY129" s="251" t="s">
        <v>132</v>
      </c>
    </row>
    <row r="130" s="14" customFormat="1">
      <c r="A130" s="14"/>
      <c r="B130" s="252"/>
      <c r="C130" s="253"/>
      <c r="D130" s="242" t="s">
        <v>196</v>
      </c>
      <c r="E130" s="254" t="s">
        <v>32</v>
      </c>
      <c r="F130" s="255" t="s">
        <v>198</v>
      </c>
      <c r="G130" s="253"/>
      <c r="H130" s="256">
        <v>66.849999999999994</v>
      </c>
      <c r="I130" s="257"/>
      <c r="J130" s="253"/>
      <c r="K130" s="253"/>
      <c r="L130" s="258"/>
      <c r="M130" s="259"/>
      <c r="N130" s="260"/>
      <c r="O130" s="260"/>
      <c r="P130" s="260"/>
      <c r="Q130" s="260"/>
      <c r="R130" s="260"/>
      <c r="S130" s="260"/>
      <c r="T130" s="26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2" t="s">
        <v>196</v>
      </c>
      <c r="AU130" s="262" t="s">
        <v>141</v>
      </c>
      <c r="AV130" s="14" t="s">
        <v>150</v>
      </c>
      <c r="AW130" s="14" t="s">
        <v>41</v>
      </c>
      <c r="AX130" s="14" t="s">
        <v>21</v>
      </c>
      <c r="AY130" s="262" t="s">
        <v>132</v>
      </c>
    </row>
    <row r="131" s="2" customFormat="1" ht="16.5" customHeight="1">
      <c r="A131" s="40"/>
      <c r="B131" s="41"/>
      <c r="C131" s="263" t="s">
        <v>264</v>
      </c>
      <c r="D131" s="263" t="s">
        <v>242</v>
      </c>
      <c r="E131" s="264" t="s">
        <v>271</v>
      </c>
      <c r="F131" s="265" t="s">
        <v>272</v>
      </c>
      <c r="G131" s="266" t="s">
        <v>194</v>
      </c>
      <c r="H131" s="267">
        <v>68.186999999999998</v>
      </c>
      <c r="I131" s="268"/>
      <c r="J131" s="269">
        <f>ROUND(I131*H131,2)</f>
        <v>0</v>
      </c>
      <c r="K131" s="265" t="s">
        <v>139</v>
      </c>
      <c r="L131" s="270"/>
      <c r="M131" s="271" t="s">
        <v>32</v>
      </c>
      <c r="N131" s="272" t="s">
        <v>51</v>
      </c>
      <c r="O131" s="86"/>
      <c r="P131" s="229">
        <f>O131*H131</f>
        <v>0</v>
      </c>
      <c r="Q131" s="229">
        <v>0.0035999999999999999</v>
      </c>
      <c r="R131" s="229">
        <f>Q131*H131</f>
        <v>0.24547319999999998</v>
      </c>
      <c r="S131" s="229">
        <v>0</v>
      </c>
      <c r="T131" s="23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31" t="s">
        <v>220</v>
      </c>
      <c r="AT131" s="231" t="s">
        <v>242</v>
      </c>
      <c r="AU131" s="231" t="s">
        <v>141</v>
      </c>
      <c r="AY131" s="18" t="s">
        <v>132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141</v>
      </c>
      <c r="BK131" s="232">
        <f>ROUND(I131*H131,2)</f>
        <v>0</v>
      </c>
      <c r="BL131" s="18" t="s">
        <v>150</v>
      </c>
      <c r="BM131" s="231" t="s">
        <v>1300</v>
      </c>
    </row>
    <row r="132" s="13" customFormat="1">
      <c r="A132" s="13"/>
      <c r="B132" s="240"/>
      <c r="C132" s="241"/>
      <c r="D132" s="242" t="s">
        <v>196</v>
      </c>
      <c r="E132" s="241"/>
      <c r="F132" s="244" t="s">
        <v>1065</v>
      </c>
      <c r="G132" s="241"/>
      <c r="H132" s="245">
        <v>68.186999999999998</v>
      </c>
      <c r="I132" s="246"/>
      <c r="J132" s="241"/>
      <c r="K132" s="241"/>
      <c r="L132" s="247"/>
      <c r="M132" s="248"/>
      <c r="N132" s="249"/>
      <c r="O132" s="249"/>
      <c r="P132" s="249"/>
      <c r="Q132" s="249"/>
      <c r="R132" s="249"/>
      <c r="S132" s="249"/>
      <c r="T132" s="250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1" t="s">
        <v>196</v>
      </c>
      <c r="AU132" s="251" t="s">
        <v>141</v>
      </c>
      <c r="AV132" s="13" t="s">
        <v>141</v>
      </c>
      <c r="AW132" s="13" t="s">
        <v>4</v>
      </c>
      <c r="AX132" s="13" t="s">
        <v>21</v>
      </c>
      <c r="AY132" s="251" t="s">
        <v>132</v>
      </c>
    </row>
    <row r="133" s="2" customFormat="1" ht="21.75" customHeight="1">
      <c r="A133" s="40"/>
      <c r="B133" s="41"/>
      <c r="C133" s="220" t="s">
        <v>270</v>
      </c>
      <c r="D133" s="220" t="s">
        <v>135</v>
      </c>
      <c r="E133" s="221" t="s">
        <v>276</v>
      </c>
      <c r="F133" s="222" t="s">
        <v>277</v>
      </c>
      <c r="G133" s="223" t="s">
        <v>194</v>
      </c>
      <c r="H133" s="224">
        <v>287.84500000000003</v>
      </c>
      <c r="I133" s="225"/>
      <c r="J133" s="226">
        <f>ROUND(I133*H133,2)</f>
        <v>0</v>
      </c>
      <c r="K133" s="222" t="s">
        <v>139</v>
      </c>
      <c r="L133" s="46"/>
      <c r="M133" s="227" t="s">
        <v>32</v>
      </c>
      <c r="N133" s="228" t="s">
        <v>51</v>
      </c>
      <c r="O133" s="86"/>
      <c r="P133" s="229">
        <f>O133*H133</f>
        <v>0</v>
      </c>
      <c r="Q133" s="229">
        <v>0.0086</v>
      </c>
      <c r="R133" s="229">
        <f>Q133*H133</f>
        <v>2.4754670000000001</v>
      </c>
      <c r="S133" s="229">
        <v>0</v>
      </c>
      <c r="T133" s="230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31" t="s">
        <v>150</v>
      </c>
      <c r="AT133" s="231" t="s">
        <v>135</v>
      </c>
      <c r="AU133" s="231" t="s">
        <v>141</v>
      </c>
      <c r="AY133" s="18" t="s">
        <v>132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141</v>
      </c>
      <c r="BK133" s="232">
        <f>ROUND(I133*H133,2)</f>
        <v>0</v>
      </c>
      <c r="BL133" s="18" t="s">
        <v>150</v>
      </c>
      <c r="BM133" s="231" t="s">
        <v>1301</v>
      </c>
    </row>
    <row r="134" s="13" customFormat="1">
      <c r="A134" s="13"/>
      <c r="B134" s="240"/>
      <c r="C134" s="241"/>
      <c r="D134" s="242" t="s">
        <v>196</v>
      </c>
      <c r="E134" s="243" t="s">
        <v>32</v>
      </c>
      <c r="F134" s="244" t="s">
        <v>1067</v>
      </c>
      <c r="G134" s="241"/>
      <c r="H134" s="245">
        <v>329.47500000000002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196</v>
      </c>
      <c r="AU134" s="251" t="s">
        <v>141</v>
      </c>
      <c r="AV134" s="13" t="s">
        <v>141</v>
      </c>
      <c r="AW134" s="13" t="s">
        <v>41</v>
      </c>
      <c r="AX134" s="13" t="s">
        <v>79</v>
      </c>
      <c r="AY134" s="251" t="s">
        <v>132</v>
      </c>
    </row>
    <row r="135" s="13" customFormat="1">
      <c r="A135" s="13"/>
      <c r="B135" s="240"/>
      <c r="C135" s="241"/>
      <c r="D135" s="242" t="s">
        <v>196</v>
      </c>
      <c r="E135" s="243" t="s">
        <v>32</v>
      </c>
      <c r="F135" s="244" t="s">
        <v>721</v>
      </c>
      <c r="G135" s="241"/>
      <c r="H135" s="245">
        <v>-18</v>
      </c>
      <c r="I135" s="246"/>
      <c r="J135" s="241"/>
      <c r="K135" s="241"/>
      <c r="L135" s="247"/>
      <c r="M135" s="248"/>
      <c r="N135" s="249"/>
      <c r="O135" s="249"/>
      <c r="P135" s="249"/>
      <c r="Q135" s="249"/>
      <c r="R135" s="249"/>
      <c r="S135" s="249"/>
      <c r="T135" s="250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1" t="s">
        <v>196</v>
      </c>
      <c r="AU135" s="251" t="s">
        <v>141</v>
      </c>
      <c r="AV135" s="13" t="s">
        <v>141</v>
      </c>
      <c r="AW135" s="13" t="s">
        <v>41</v>
      </c>
      <c r="AX135" s="13" t="s">
        <v>79</v>
      </c>
      <c r="AY135" s="251" t="s">
        <v>132</v>
      </c>
    </row>
    <row r="136" s="13" customFormat="1">
      <c r="A136" s="13"/>
      <c r="B136" s="240"/>
      <c r="C136" s="241"/>
      <c r="D136" s="242" t="s">
        <v>196</v>
      </c>
      <c r="E136" s="243" t="s">
        <v>32</v>
      </c>
      <c r="F136" s="244" t="s">
        <v>722</v>
      </c>
      <c r="G136" s="241"/>
      <c r="H136" s="245">
        <v>-13.5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196</v>
      </c>
      <c r="AU136" s="251" t="s">
        <v>141</v>
      </c>
      <c r="AV136" s="13" t="s">
        <v>141</v>
      </c>
      <c r="AW136" s="13" t="s">
        <v>41</v>
      </c>
      <c r="AX136" s="13" t="s">
        <v>79</v>
      </c>
      <c r="AY136" s="251" t="s">
        <v>132</v>
      </c>
    </row>
    <row r="137" s="13" customFormat="1">
      <c r="A137" s="13"/>
      <c r="B137" s="240"/>
      <c r="C137" s="241"/>
      <c r="D137" s="242" t="s">
        <v>196</v>
      </c>
      <c r="E137" s="243" t="s">
        <v>32</v>
      </c>
      <c r="F137" s="244" t="s">
        <v>723</v>
      </c>
      <c r="G137" s="241"/>
      <c r="H137" s="245">
        <v>-3.0800000000000001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196</v>
      </c>
      <c r="AU137" s="251" t="s">
        <v>141</v>
      </c>
      <c r="AV137" s="13" t="s">
        <v>141</v>
      </c>
      <c r="AW137" s="13" t="s">
        <v>41</v>
      </c>
      <c r="AX137" s="13" t="s">
        <v>79</v>
      </c>
      <c r="AY137" s="251" t="s">
        <v>132</v>
      </c>
    </row>
    <row r="138" s="13" customFormat="1">
      <c r="A138" s="13"/>
      <c r="B138" s="240"/>
      <c r="C138" s="241"/>
      <c r="D138" s="242" t="s">
        <v>196</v>
      </c>
      <c r="E138" s="243" t="s">
        <v>32</v>
      </c>
      <c r="F138" s="244" t="s">
        <v>724</v>
      </c>
      <c r="G138" s="241"/>
      <c r="H138" s="245">
        <v>-2.1000000000000001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196</v>
      </c>
      <c r="AU138" s="251" t="s">
        <v>141</v>
      </c>
      <c r="AV138" s="13" t="s">
        <v>141</v>
      </c>
      <c r="AW138" s="13" t="s">
        <v>41</v>
      </c>
      <c r="AX138" s="13" t="s">
        <v>79</v>
      </c>
      <c r="AY138" s="251" t="s">
        <v>132</v>
      </c>
    </row>
    <row r="139" s="13" customFormat="1">
      <c r="A139" s="13"/>
      <c r="B139" s="240"/>
      <c r="C139" s="241"/>
      <c r="D139" s="242" t="s">
        <v>196</v>
      </c>
      <c r="E139" s="243" t="s">
        <v>32</v>
      </c>
      <c r="F139" s="244" t="s">
        <v>725</v>
      </c>
      <c r="G139" s="241"/>
      <c r="H139" s="245">
        <v>-2.25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196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3" customFormat="1">
      <c r="A140" s="13"/>
      <c r="B140" s="240"/>
      <c r="C140" s="241"/>
      <c r="D140" s="242" t="s">
        <v>196</v>
      </c>
      <c r="E140" s="243" t="s">
        <v>32</v>
      </c>
      <c r="F140" s="244" t="s">
        <v>726</v>
      </c>
      <c r="G140" s="241"/>
      <c r="H140" s="245">
        <v>-2.7000000000000002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196</v>
      </c>
      <c r="AU140" s="251" t="s">
        <v>141</v>
      </c>
      <c r="AV140" s="13" t="s">
        <v>141</v>
      </c>
      <c r="AW140" s="13" t="s">
        <v>41</v>
      </c>
      <c r="AX140" s="13" t="s">
        <v>79</v>
      </c>
      <c r="AY140" s="251" t="s">
        <v>132</v>
      </c>
    </row>
    <row r="141" s="14" customFormat="1">
      <c r="A141" s="14"/>
      <c r="B141" s="252"/>
      <c r="C141" s="253"/>
      <c r="D141" s="242" t="s">
        <v>196</v>
      </c>
      <c r="E141" s="254" t="s">
        <v>32</v>
      </c>
      <c r="F141" s="255" t="s">
        <v>198</v>
      </c>
      <c r="G141" s="253"/>
      <c r="H141" s="256">
        <v>287.84500000000003</v>
      </c>
      <c r="I141" s="257"/>
      <c r="J141" s="253"/>
      <c r="K141" s="253"/>
      <c r="L141" s="258"/>
      <c r="M141" s="259"/>
      <c r="N141" s="260"/>
      <c r="O141" s="260"/>
      <c r="P141" s="260"/>
      <c r="Q141" s="260"/>
      <c r="R141" s="260"/>
      <c r="S141" s="260"/>
      <c r="T141" s="261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2" t="s">
        <v>196</v>
      </c>
      <c r="AU141" s="262" t="s">
        <v>141</v>
      </c>
      <c r="AV141" s="14" t="s">
        <v>150</v>
      </c>
      <c r="AW141" s="14" t="s">
        <v>41</v>
      </c>
      <c r="AX141" s="14" t="s">
        <v>21</v>
      </c>
      <c r="AY141" s="262" t="s">
        <v>132</v>
      </c>
    </row>
    <row r="142" s="2" customFormat="1" ht="16.5" customHeight="1">
      <c r="A142" s="40"/>
      <c r="B142" s="41"/>
      <c r="C142" s="263" t="s">
        <v>275</v>
      </c>
      <c r="D142" s="263" t="s">
        <v>242</v>
      </c>
      <c r="E142" s="264" t="s">
        <v>280</v>
      </c>
      <c r="F142" s="265" t="s">
        <v>281</v>
      </c>
      <c r="G142" s="266" t="s">
        <v>194</v>
      </c>
      <c r="H142" s="267">
        <v>293.60199999999998</v>
      </c>
      <c r="I142" s="268"/>
      <c r="J142" s="269">
        <f>ROUND(I142*H142,2)</f>
        <v>0</v>
      </c>
      <c r="K142" s="265" t="s">
        <v>139</v>
      </c>
      <c r="L142" s="270"/>
      <c r="M142" s="271" t="s">
        <v>32</v>
      </c>
      <c r="N142" s="272" t="s">
        <v>51</v>
      </c>
      <c r="O142" s="86"/>
      <c r="P142" s="229">
        <f>O142*H142</f>
        <v>0</v>
      </c>
      <c r="Q142" s="229">
        <v>0.0023999999999999998</v>
      </c>
      <c r="R142" s="229">
        <f>Q142*H142</f>
        <v>0.70464479999999985</v>
      </c>
      <c r="S142" s="229">
        <v>0</v>
      </c>
      <c r="T142" s="230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31" t="s">
        <v>220</v>
      </c>
      <c r="AT142" s="231" t="s">
        <v>242</v>
      </c>
      <c r="AU142" s="231" t="s">
        <v>141</v>
      </c>
      <c r="AY142" s="18" t="s">
        <v>132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141</v>
      </c>
      <c r="BK142" s="232">
        <f>ROUND(I142*H142,2)</f>
        <v>0</v>
      </c>
      <c r="BL142" s="18" t="s">
        <v>150</v>
      </c>
      <c r="BM142" s="231" t="s">
        <v>1302</v>
      </c>
    </row>
    <row r="143" s="13" customFormat="1">
      <c r="A143" s="13"/>
      <c r="B143" s="240"/>
      <c r="C143" s="241"/>
      <c r="D143" s="242" t="s">
        <v>196</v>
      </c>
      <c r="E143" s="241"/>
      <c r="F143" s="244" t="s">
        <v>1069</v>
      </c>
      <c r="G143" s="241"/>
      <c r="H143" s="245">
        <v>293.60199999999998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196</v>
      </c>
      <c r="AU143" s="251" t="s">
        <v>141</v>
      </c>
      <c r="AV143" s="13" t="s">
        <v>141</v>
      </c>
      <c r="AW143" s="13" t="s">
        <v>4</v>
      </c>
      <c r="AX143" s="13" t="s">
        <v>21</v>
      </c>
      <c r="AY143" s="251" t="s">
        <v>132</v>
      </c>
    </row>
    <row r="144" s="2" customFormat="1" ht="21.75" customHeight="1">
      <c r="A144" s="40"/>
      <c r="B144" s="41"/>
      <c r="C144" s="220" t="s">
        <v>279</v>
      </c>
      <c r="D144" s="220" t="s">
        <v>135</v>
      </c>
      <c r="E144" s="221" t="s">
        <v>284</v>
      </c>
      <c r="F144" s="222" t="s">
        <v>285</v>
      </c>
      <c r="G144" s="223" t="s">
        <v>223</v>
      </c>
      <c r="H144" s="224">
        <v>114</v>
      </c>
      <c r="I144" s="225"/>
      <c r="J144" s="226">
        <f>ROUND(I144*H144,2)</f>
        <v>0</v>
      </c>
      <c r="K144" s="222" t="s">
        <v>139</v>
      </c>
      <c r="L144" s="46"/>
      <c r="M144" s="227" t="s">
        <v>32</v>
      </c>
      <c r="N144" s="228" t="s">
        <v>51</v>
      </c>
      <c r="O144" s="86"/>
      <c r="P144" s="229">
        <f>O144*H144</f>
        <v>0</v>
      </c>
      <c r="Q144" s="229">
        <v>0.0033899999999999998</v>
      </c>
      <c r="R144" s="229">
        <f>Q144*H144</f>
        <v>0.38645999999999997</v>
      </c>
      <c r="S144" s="229">
        <v>0</v>
      </c>
      <c r="T144" s="230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31" t="s">
        <v>150</v>
      </c>
      <c r="AT144" s="231" t="s">
        <v>135</v>
      </c>
      <c r="AU144" s="231" t="s">
        <v>141</v>
      </c>
      <c r="AY144" s="18" t="s">
        <v>132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141</v>
      </c>
      <c r="BK144" s="232">
        <f>ROUND(I144*H144,2)</f>
        <v>0</v>
      </c>
      <c r="BL144" s="18" t="s">
        <v>150</v>
      </c>
      <c r="BM144" s="231" t="s">
        <v>1303</v>
      </c>
    </row>
    <row r="145" s="13" customFormat="1">
      <c r="A145" s="13"/>
      <c r="B145" s="240"/>
      <c r="C145" s="241"/>
      <c r="D145" s="242" t="s">
        <v>196</v>
      </c>
      <c r="E145" s="243" t="s">
        <v>32</v>
      </c>
      <c r="F145" s="244" t="s">
        <v>730</v>
      </c>
      <c r="G145" s="241"/>
      <c r="H145" s="245">
        <v>114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196</v>
      </c>
      <c r="AU145" s="251" t="s">
        <v>141</v>
      </c>
      <c r="AV145" s="13" t="s">
        <v>141</v>
      </c>
      <c r="AW145" s="13" t="s">
        <v>41</v>
      </c>
      <c r="AX145" s="13" t="s">
        <v>79</v>
      </c>
      <c r="AY145" s="251" t="s">
        <v>132</v>
      </c>
    </row>
    <row r="146" s="14" customFormat="1">
      <c r="A146" s="14"/>
      <c r="B146" s="252"/>
      <c r="C146" s="253"/>
      <c r="D146" s="242" t="s">
        <v>196</v>
      </c>
      <c r="E146" s="254" t="s">
        <v>32</v>
      </c>
      <c r="F146" s="255" t="s">
        <v>198</v>
      </c>
      <c r="G146" s="253"/>
      <c r="H146" s="256">
        <v>114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196</v>
      </c>
      <c r="AU146" s="262" t="s">
        <v>141</v>
      </c>
      <c r="AV146" s="14" t="s">
        <v>150</v>
      </c>
      <c r="AW146" s="14" t="s">
        <v>41</v>
      </c>
      <c r="AX146" s="14" t="s">
        <v>21</v>
      </c>
      <c r="AY146" s="262" t="s">
        <v>132</v>
      </c>
    </row>
    <row r="147" s="2" customFormat="1" ht="16.5" customHeight="1">
      <c r="A147" s="40"/>
      <c r="B147" s="41"/>
      <c r="C147" s="263" t="s">
        <v>7</v>
      </c>
      <c r="D147" s="263" t="s">
        <v>242</v>
      </c>
      <c r="E147" s="264" t="s">
        <v>289</v>
      </c>
      <c r="F147" s="265" t="s">
        <v>290</v>
      </c>
      <c r="G147" s="266" t="s">
        <v>194</v>
      </c>
      <c r="H147" s="267">
        <v>125.40000000000001</v>
      </c>
      <c r="I147" s="268"/>
      <c r="J147" s="269">
        <f>ROUND(I147*H147,2)</f>
        <v>0</v>
      </c>
      <c r="K147" s="265" t="s">
        <v>139</v>
      </c>
      <c r="L147" s="270"/>
      <c r="M147" s="271" t="s">
        <v>32</v>
      </c>
      <c r="N147" s="272" t="s">
        <v>51</v>
      </c>
      <c r="O147" s="86"/>
      <c r="P147" s="229">
        <f>O147*H147</f>
        <v>0</v>
      </c>
      <c r="Q147" s="229">
        <v>0.00051000000000000004</v>
      </c>
      <c r="R147" s="229">
        <f>Q147*H147</f>
        <v>0.063954000000000011</v>
      </c>
      <c r="S147" s="229">
        <v>0</v>
      </c>
      <c r="T147" s="230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31" t="s">
        <v>220</v>
      </c>
      <c r="AT147" s="231" t="s">
        <v>242</v>
      </c>
      <c r="AU147" s="231" t="s">
        <v>141</v>
      </c>
      <c r="AY147" s="18" t="s">
        <v>132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141</v>
      </c>
      <c r="BK147" s="232">
        <f>ROUND(I147*H147,2)</f>
        <v>0</v>
      </c>
      <c r="BL147" s="18" t="s">
        <v>150</v>
      </c>
      <c r="BM147" s="231" t="s">
        <v>1304</v>
      </c>
    </row>
    <row r="148" s="13" customFormat="1">
      <c r="A148" s="13"/>
      <c r="B148" s="240"/>
      <c r="C148" s="241"/>
      <c r="D148" s="242" t="s">
        <v>196</v>
      </c>
      <c r="E148" s="241"/>
      <c r="F148" s="244" t="s">
        <v>732</v>
      </c>
      <c r="G148" s="241"/>
      <c r="H148" s="245">
        <v>125.40000000000001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196</v>
      </c>
      <c r="AU148" s="251" t="s">
        <v>141</v>
      </c>
      <c r="AV148" s="13" t="s">
        <v>141</v>
      </c>
      <c r="AW148" s="13" t="s">
        <v>4</v>
      </c>
      <c r="AX148" s="13" t="s">
        <v>21</v>
      </c>
      <c r="AY148" s="251" t="s">
        <v>132</v>
      </c>
    </row>
    <row r="149" s="2" customFormat="1" ht="16.5" customHeight="1">
      <c r="A149" s="40"/>
      <c r="B149" s="41"/>
      <c r="C149" s="220" t="s">
        <v>288</v>
      </c>
      <c r="D149" s="220" t="s">
        <v>135</v>
      </c>
      <c r="E149" s="221" t="s">
        <v>294</v>
      </c>
      <c r="F149" s="222" t="s">
        <v>295</v>
      </c>
      <c r="G149" s="223" t="s">
        <v>223</v>
      </c>
      <c r="H149" s="224">
        <v>47.75</v>
      </c>
      <c r="I149" s="225"/>
      <c r="J149" s="226">
        <f>ROUND(I149*H149,2)</f>
        <v>0</v>
      </c>
      <c r="K149" s="222" t="s">
        <v>139</v>
      </c>
      <c r="L149" s="46"/>
      <c r="M149" s="227" t="s">
        <v>32</v>
      </c>
      <c r="N149" s="228" t="s">
        <v>51</v>
      </c>
      <c r="O149" s="86"/>
      <c r="P149" s="229">
        <f>O149*H149</f>
        <v>0</v>
      </c>
      <c r="Q149" s="229">
        <v>6.0000000000000002E-05</v>
      </c>
      <c r="R149" s="229">
        <f>Q149*H149</f>
        <v>0.0028649999999999999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150</v>
      </c>
      <c r="AT149" s="231" t="s">
        <v>135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1305</v>
      </c>
    </row>
    <row r="150" s="2" customFormat="1" ht="16.5" customHeight="1">
      <c r="A150" s="40"/>
      <c r="B150" s="41"/>
      <c r="C150" s="263" t="s">
        <v>293</v>
      </c>
      <c r="D150" s="263" t="s">
        <v>242</v>
      </c>
      <c r="E150" s="264" t="s">
        <v>298</v>
      </c>
      <c r="F150" s="265" t="s">
        <v>299</v>
      </c>
      <c r="G150" s="266" t="s">
        <v>223</v>
      </c>
      <c r="H150" s="267">
        <v>52.645000000000003</v>
      </c>
      <c r="I150" s="268"/>
      <c r="J150" s="269">
        <f>ROUND(I150*H150,2)</f>
        <v>0</v>
      </c>
      <c r="K150" s="265" t="s">
        <v>139</v>
      </c>
      <c r="L150" s="270"/>
      <c r="M150" s="271" t="s">
        <v>32</v>
      </c>
      <c r="N150" s="272" t="s">
        <v>51</v>
      </c>
      <c r="O150" s="86"/>
      <c r="P150" s="229">
        <f>O150*H150</f>
        <v>0</v>
      </c>
      <c r="Q150" s="229">
        <v>0.00050000000000000001</v>
      </c>
      <c r="R150" s="229">
        <f>Q150*H150</f>
        <v>0.026322500000000002</v>
      </c>
      <c r="S150" s="229">
        <v>0</v>
      </c>
      <c r="T150" s="230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31" t="s">
        <v>220</v>
      </c>
      <c r="AT150" s="231" t="s">
        <v>242</v>
      </c>
      <c r="AU150" s="231" t="s">
        <v>141</v>
      </c>
      <c r="AY150" s="18" t="s">
        <v>132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141</v>
      </c>
      <c r="BK150" s="232">
        <f>ROUND(I150*H150,2)</f>
        <v>0</v>
      </c>
      <c r="BL150" s="18" t="s">
        <v>150</v>
      </c>
      <c r="BM150" s="231" t="s">
        <v>1306</v>
      </c>
    </row>
    <row r="151" s="13" customFormat="1">
      <c r="A151" s="13"/>
      <c r="B151" s="240"/>
      <c r="C151" s="241"/>
      <c r="D151" s="242" t="s">
        <v>196</v>
      </c>
      <c r="E151" s="243" t="s">
        <v>32</v>
      </c>
      <c r="F151" s="244" t="s">
        <v>1074</v>
      </c>
      <c r="G151" s="241"/>
      <c r="H151" s="245">
        <v>50.137999999999998</v>
      </c>
      <c r="I151" s="246"/>
      <c r="J151" s="241"/>
      <c r="K151" s="241"/>
      <c r="L151" s="247"/>
      <c r="M151" s="248"/>
      <c r="N151" s="249"/>
      <c r="O151" s="249"/>
      <c r="P151" s="249"/>
      <c r="Q151" s="249"/>
      <c r="R151" s="249"/>
      <c r="S151" s="249"/>
      <c r="T151" s="25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1" t="s">
        <v>196</v>
      </c>
      <c r="AU151" s="251" t="s">
        <v>141</v>
      </c>
      <c r="AV151" s="13" t="s">
        <v>141</v>
      </c>
      <c r="AW151" s="13" t="s">
        <v>41</v>
      </c>
      <c r="AX151" s="13" t="s">
        <v>79</v>
      </c>
      <c r="AY151" s="251" t="s">
        <v>132</v>
      </c>
    </row>
    <row r="152" s="14" customFormat="1">
      <c r="A152" s="14"/>
      <c r="B152" s="252"/>
      <c r="C152" s="253"/>
      <c r="D152" s="242" t="s">
        <v>196</v>
      </c>
      <c r="E152" s="254" t="s">
        <v>32</v>
      </c>
      <c r="F152" s="255" t="s">
        <v>198</v>
      </c>
      <c r="G152" s="253"/>
      <c r="H152" s="256">
        <v>50.137999999999998</v>
      </c>
      <c r="I152" s="257"/>
      <c r="J152" s="253"/>
      <c r="K152" s="253"/>
      <c r="L152" s="258"/>
      <c r="M152" s="259"/>
      <c r="N152" s="260"/>
      <c r="O152" s="260"/>
      <c r="P152" s="260"/>
      <c r="Q152" s="260"/>
      <c r="R152" s="260"/>
      <c r="S152" s="260"/>
      <c r="T152" s="26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2" t="s">
        <v>196</v>
      </c>
      <c r="AU152" s="262" t="s">
        <v>141</v>
      </c>
      <c r="AV152" s="14" t="s">
        <v>150</v>
      </c>
      <c r="AW152" s="14" t="s">
        <v>41</v>
      </c>
      <c r="AX152" s="14" t="s">
        <v>21</v>
      </c>
      <c r="AY152" s="262" t="s">
        <v>132</v>
      </c>
    </row>
    <row r="153" s="13" customFormat="1">
      <c r="A153" s="13"/>
      <c r="B153" s="240"/>
      <c r="C153" s="241"/>
      <c r="D153" s="242" t="s">
        <v>196</v>
      </c>
      <c r="E153" s="241"/>
      <c r="F153" s="244" t="s">
        <v>1075</v>
      </c>
      <c r="G153" s="241"/>
      <c r="H153" s="245">
        <v>52.645000000000003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196</v>
      </c>
      <c r="AU153" s="251" t="s">
        <v>141</v>
      </c>
      <c r="AV153" s="13" t="s">
        <v>141</v>
      </c>
      <c r="AW153" s="13" t="s">
        <v>4</v>
      </c>
      <c r="AX153" s="13" t="s">
        <v>21</v>
      </c>
      <c r="AY153" s="251" t="s">
        <v>132</v>
      </c>
    </row>
    <row r="154" s="2" customFormat="1" ht="16.5" customHeight="1">
      <c r="A154" s="40"/>
      <c r="B154" s="41"/>
      <c r="C154" s="220" t="s">
        <v>297</v>
      </c>
      <c r="D154" s="220" t="s">
        <v>135</v>
      </c>
      <c r="E154" s="221" t="s">
        <v>304</v>
      </c>
      <c r="F154" s="222" t="s">
        <v>305</v>
      </c>
      <c r="G154" s="223" t="s">
        <v>223</v>
      </c>
      <c r="H154" s="224">
        <v>38</v>
      </c>
      <c r="I154" s="225"/>
      <c r="J154" s="226">
        <f>ROUND(I154*H154,2)</f>
        <v>0</v>
      </c>
      <c r="K154" s="222" t="s">
        <v>139</v>
      </c>
      <c r="L154" s="46"/>
      <c r="M154" s="227" t="s">
        <v>32</v>
      </c>
      <c r="N154" s="228" t="s">
        <v>51</v>
      </c>
      <c r="O154" s="86"/>
      <c r="P154" s="229">
        <f>O154*H154</f>
        <v>0</v>
      </c>
      <c r="Q154" s="229">
        <v>0.00025000000000000001</v>
      </c>
      <c r="R154" s="229">
        <f>Q154*H154</f>
        <v>0.0094999999999999998</v>
      </c>
      <c r="S154" s="229">
        <v>0</v>
      </c>
      <c r="T154" s="230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31" t="s">
        <v>150</v>
      </c>
      <c r="AT154" s="231" t="s">
        <v>135</v>
      </c>
      <c r="AU154" s="231" t="s">
        <v>141</v>
      </c>
      <c r="AY154" s="18" t="s">
        <v>132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141</v>
      </c>
      <c r="BK154" s="232">
        <f>ROUND(I154*H154,2)</f>
        <v>0</v>
      </c>
      <c r="BL154" s="18" t="s">
        <v>150</v>
      </c>
      <c r="BM154" s="231" t="s">
        <v>1307</v>
      </c>
    </row>
    <row r="155" s="2" customFormat="1" ht="16.5" customHeight="1">
      <c r="A155" s="40"/>
      <c r="B155" s="41"/>
      <c r="C155" s="263" t="s">
        <v>303</v>
      </c>
      <c r="D155" s="263" t="s">
        <v>242</v>
      </c>
      <c r="E155" s="264" t="s">
        <v>308</v>
      </c>
      <c r="F155" s="265" t="s">
        <v>309</v>
      </c>
      <c r="G155" s="266" t="s">
        <v>223</v>
      </c>
      <c r="H155" s="267">
        <v>39.899999999999999</v>
      </c>
      <c r="I155" s="268"/>
      <c r="J155" s="269">
        <f>ROUND(I155*H155,2)</f>
        <v>0</v>
      </c>
      <c r="K155" s="265" t="s">
        <v>139</v>
      </c>
      <c r="L155" s="270"/>
      <c r="M155" s="271" t="s">
        <v>32</v>
      </c>
      <c r="N155" s="272" t="s">
        <v>51</v>
      </c>
      <c r="O155" s="86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31" t="s">
        <v>220</v>
      </c>
      <c r="AT155" s="231" t="s">
        <v>242</v>
      </c>
      <c r="AU155" s="231" t="s">
        <v>141</v>
      </c>
      <c r="AY155" s="18" t="s">
        <v>132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141</v>
      </c>
      <c r="BK155" s="232">
        <f>ROUND(I155*H155,2)</f>
        <v>0</v>
      </c>
      <c r="BL155" s="18" t="s">
        <v>150</v>
      </c>
      <c r="BM155" s="231" t="s">
        <v>1308</v>
      </c>
    </row>
    <row r="156" s="13" customFormat="1">
      <c r="A156" s="13"/>
      <c r="B156" s="240"/>
      <c r="C156" s="241"/>
      <c r="D156" s="242" t="s">
        <v>196</v>
      </c>
      <c r="E156" s="243" t="s">
        <v>32</v>
      </c>
      <c r="F156" s="244" t="s">
        <v>735</v>
      </c>
      <c r="G156" s="241"/>
      <c r="H156" s="245">
        <v>39.899999999999999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196</v>
      </c>
      <c r="AU156" s="251" t="s">
        <v>141</v>
      </c>
      <c r="AV156" s="13" t="s">
        <v>141</v>
      </c>
      <c r="AW156" s="13" t="s">
        <v>41</v>
      </c>
      <c r="AX156" s="13" t="s">
        <v>79</v>
      </c>
      <c r="AY156" s="251" t="s">
        <v>132</v>
      </c>
    </row>
    <row r="157" s="14" customFormat="1">
      <c r="A157" s="14"/>
      <c r="B157" s="252"/>
      <c r="C157" s="253"/>
      <c r="D157" s="242" t="s">
        <v>196</v>
      </c>
      <c r="E157" s="254" t="s">
        <v>32</v>
      </c>
      <c r="F157" s="255" t="s">
        <v>198</v>
      </c>
      <c r="G157" s="253"/>
      <c r="H157" s="256">
        <v>39.899999999999999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196</v>
      </c>
      <c r="AU157" s="262" t="s">
        <v>141</v>
      </c>
      <c r="AV157" s="14" t="s">
        <v>150</v>
      </c>
      <c r="AW157" s="14" t="s">
        <v>41</v>
      </c>
      <c r="AX157" s="14" t="s">
        <v>21</v>
      </c>
      <c r="AY157" s="262" t="s">
        <v>132</v>
      </c>
    </row>
    <row r="158" s="2" customFormat="1" ht="21.75" customHeight="1">
      <c r="A158" s="40"/>
      <c r="B158" s="41"/>
      <c r="C158" s="220" t="s">
        <v>307</v>
      </c>
      <c r="D158" s="220" t="s">
        <v>135</v>
      </c>
      <c r="E158" s="221" t="s">
        <v>313</v>
      </c>
      <c r="F158" s="222" t="s">
        <v>314</v>
      </c>
      <c r="G158" s="223" t="s">
        <v>194</v>
      </c>
      <c r="H158" s="224">
        <v>287.84500000000003</v>
      </c>
      <c r="I158" s="225"/>
      <c r="J158" s="226">
        <f>ROUND(I158*H158,2)</f>
        <v>0</v>
      </c>
      <c r="K158" s="222" t="s">
        <v>139</v>
      </c>
      <c r="L158" s="46"/>
      <c r="M158" s="227" t="s">
        <v>32</v>
      </c>
      <c r="N158" s="228" t="s">
        <v>51</v>
      </c>
      <c r="O158" s="86"/>
      <c r="P158" s="229">
        <f>O158*H158</f>
        <v>0</v>
      </c>
      <c r="Q158" s="229">
        <v>0.01188</v>
      </c>
      <c r="R158" s="229">
        <f>Q158*H158</f>
        <v>3.4195986000000005</v>
      </c>
      <c r="S158" s="229">
        <v>0</v>
      </c>
      <c r="T158" s="230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31" t="s">
        <v>150</v>
      </c>
      <c r="AT158" s="231" t="s">
        <v>135</v>
      </c>
      <c r="AU158" s="231" t="s">
        <v>141</v>
      </c>
      <c r="AY158" s="18" t="s">
        <v>132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141</v>
      </c>
      <c r="BK158" s="232">
        <f>ROUND(I158*H158,2)</f>
        <v>0</v>
      </c>
      <c r="BL158" s="18" t="s">
        <v>150</v>
      </c>
      <c r="BM158" s="231" t="s">
        <v>1309</v>
      </c>
    </row>
    <row r="159" s="2" customFormat="1" ht="21.75" customHeight="1">
      <c r="A159" s="40"/>
      <c r="B159" s="41"/>
      <c r="C159" s="220" t="s">
        <v>312</v>
      </c>
      <c r="D159" s="220" t="s">
        <v>135</v>
      </c>
      <c r="E159" s="221" t="s">
        <v>317</v>
      </c>
      <c r="F159" s="222" t="s">
        <v>318</v>
      </c>
      <c r="G159" s="223" t="s">
        <v>194</v>
      </c>
      <c r="H159" s="224">
        <v>287.84500000000003</v>
      </c>
      <c r="I159" s="225"/>
      <c r="J159" s="226">
        <f>ROUND(I159*H159,2)</f>
        <v>0</v>
      </c>
      <c r="K159" s="222" t="s">
        <v>139</v>
      </c>
      <c r="L159" s="46"/>
      <c r="M159" s="227" t="s">
        <v>32</v>
      </c>
      <c r="N159" s="228" t="s">
        <v>51</v>
      </c>
      <c r="O159" s="86"/>
      <c r="P159" s="229">
        <f>O159*H159</f>
        <v>0</v>
      </c>
      <c r="Q159" s="229">
        <v>0.00348</v>
      </c>
      <c r="R159" s="229">
        <f>Q159*H159</f>
        <v>1.0017006000000002</v>
      </c>
      <c r="S159" s="229">
        <v>0</v>
      </c>
      <c r="T159" s="230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31" t="s">
        <v>150</v>
      </c>
      <c r="AT159" s="231" t="s">
        <v>135</v>
      </c>
      <c r="AU159" s="231" t="s">
        <v>141</v>
      </c>
      <c r="AY159" s="18" t="s">
        <v>132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141</v>
      </c>
      <c r="BK159" s="232">
        <f>ROUND(I159*H159,2)</f>
        <v>0</v>
      </c>
      <c r="BL159" s="18" t="s">
        <v>150</v>
      </c>
      <c r="BM159" s="231" t="s">
        <v>1310</v>
      </c>
    </row>
    <row r="160" s="2" customFormat="1" ht="16.5" customHeight="1">
      <c r="A160" s="40"/>
      <c r="B160" s="41"/>
      <c r="C160" s="220" t="s">
        <v>316</v>
      </c>
      <c r="D160" s="220" t="s">
        <v>135</v>
      </c>
      <c r="E160" s="221" t="s">
        <v>321</v>
      </c>
      <c r="F160" s="222" t="s">
        <v>322</v>
      </c>
      <c r="G160" s="223" t="s">
        <v>194</v>
      </c>
      <c r="H160" s="224">
        <v>287.84500000000003</v>
      </c>
      <c r="I160" s="225"/>
      <c r="J160" s="226">
        <f>ROUND(I160*H160,2)</f>
        <v>0</v>
      </c>
      <c r="K160" s="222" t="s">
        <v>139</v>
      </c>
      <c r="L160" s="46"/>
      <c r="M160" s="227" t="s">
        <v>32</v>
      </c>
      <c r="N160" s="228" t="s">
        <v>51</v>
      </c>
      <c r="O160" s="86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150</v>
      </c>
      <c r="AT160" s="231" t="s">
        <v>135</v>
      </c>
      <c r="AU160" s="231" t="s">
        <v>141</v>
      </c>
      <c r="AY160" s="18" t="s">
        <v>132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141</v>
      </c>
      <c r="BK160" s="232">
        <f>ROUND(I160*H160,2)</f>
        <v>0</v>
      </c>
      <c r="BL160" s="18" t="s">
        <v>150</v>
      </c>
      <c r="BM160" s="231" t="s">
        <v>1311</v>
      </c>
    </row>
    <row r="161" s="2" customFormat="1" ht="16.5" customHeight="1">
      <c r="A161" s="40"/>
      <c r="B161" s="41"/>
      <c r="C161" s="220" t="s">
        <v>320</v>
      </c>
      <c r="D161" s="220" t="s">
        <v>135</v>
      </c>
      <c r="E161" s="221" t="s">
        <v>742</v>
      </c>
      <c r="F161" s="222" t="s">
        <v>743</v>
      </c>
      <c r="G161" s="223" t="s">
        <v>194</v>
      </c>
      <c r="H161" s="224">
        <v>66.849999999999994</v>
      </c>
      <c r="I161" s="225"/>
      <c r="J161" s="226">
        <f>ROUND(I161*H161,2)</f>
        <v>0</v>
      </c>
      <c r="K161" s="222" t="s">
        <v>139</v>
      </c>
      <c r="L161" s="46"/>
      <c r="M161" s="227" t="s">
        <v>32</v>
      </c>
      <c r="N161" s="228" t="s">
        <v>51</v>
      </c>
      <c r="O161" s="86"/>
      <c r="P161" s="229">
        <f>O161*H161</f>
        <v>0</v>
      </c>
      <c r="Q161" s="229">
        <v>0.0047800000000000004</v>
      </c>
      <c r="R161" s="229">
        <f>Q161*H161</f>
        <v>0.31954300000000002</v>
      </c>
      <c r="S161" s="229">
        <v>0</v>
      </c>
      <c r="T161" s="230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31" t="s">
        <v>150</v>
      </c>
      <c r="AT161" s="231" t="s">
        <v>135</v>
      </c>
      <c r="AU161" s="231" t="s">
        <v>141</v>
      </c>
      <c r="AY161" s="18" t="s">
        <v>132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141</v>
      </c>
      <c r="BK161" s="232">
        <f>ROUND(I161*H161,2)</f>
        <v>0</v>
      </c>
      <c r="BL161" s="18" t="s">
        <v>150</v>
      </c>
      <c r="BM161" s="231" t="s">
        <v>1312</v>
      </c>
    </row>
    <row r="162" s="2" customFormat="1" ht="21.75" customHeight="1">
      <c r="A162" s="40"/>
      <c r="B162" s="41"/>
      <c r="C162" s="220" t="s">
        <v>324</v>
      </c>
      <c r="D162" s="220" t="s">
        <v>135</v>
      </c>
      <c r="E162" s="221" t="s">
        <v>325</v>
      </c>
      <c r="F162" s="222" t="s">
        <v>326</v>
      </c>
      <c r="G162" s="223" t="s">
        <v>194</v>
      </c>
      <c r="H162" s="224">
        <v>40.359999999999999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0.00012</v>
      </c>
      <c r="R162" s="229">
        <f>Q162*H162</f>
        <v>0.0048431999999999998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1313</v>
      </c>
    </row>
    <row r="163" s="13" customFormat="1">
      <c r="A163" s="13"/>
      <c r="B163" s="240"/>
      <c r="C163" s="241"/>
      <c r="D163" s="242" t="s">
        <v>196</v>
      </c>
      <c r="E163" s="243" t="s">
        <v>32</v>
      </c>
      <c r="F163" s="244" t="s">
        <v>746</v>
      </c>
      <c r="G163" s="241"/>
      <c r="H163" s="245">
        <v>40.359999999999999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196</v>
      </c>
      <c r="AU163" s="251" t="s">
        <v>141</v>
      </c>
      <c r="AV163" s="13" t="s">
        <v>141</v>
      </c>
      <c r="AW163" s="13" t="s">
        <v>41</v>
      </c>
      <c r="AX163" s="13" t="s">
        <v>79</v>
      </c>
      <c r="AY163" s="251" t="s">
        <v>132</v>
      </c>
    </row>
    <row r="164" s="14" customFormat="1">
      <c r="A164" s="14"/>
      <c r="B164" s="252"/>
      <c r="C164" s="253"/>
      <c r="D164" s="242" t="s">
        <v>196</v>
      </c>
      <c r="E164" s="254" t="s">
        <v>32</v>
      </c>
      <c r="F164" s="255" t="s">
        <v>198</v>
      </c>
      <c r="G164" s="253"/>
      <c r="H164" s="256">
        <v>40.359999999999999</v>
      </c>
      <c r="I164" s="257"/>
      <c r="J164" s="253"/>
      <c r="K164" s="253"/>
      <c r="L164" s="258"/>
      <c r="M164" s="259"/>
      <c r="N164" s="260"/>
      <c r="O164" s="260"/>
      <c r="P164" s="260"/>
      <c r="Q164" s="260"/>
      <c r="R164" s="260"/>
      <c r="S164" s="260"/>
      <c r="T164" s="26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2" t="s">
        <v>196</v>
      </c>
      <c r="AU164" s="262" t="s">
        <v>141</v>
      </c>
      <c r="AV164" s="14" t="s">
        <v>150</v>
      </c>
      <c r="AW164" s="14" t="s">
        <v>41</v>
      </c>
      <c r="AX164" s="14" t="s">
        <v>21</v>
      </c>
      <c r="AY164" s="262" t="s">
        <v>132</v>
      </c>
    </row>
    <row r="165" s="2" customFormat="1" ht="16.5" customHeight="1">
      <c r="A165" s="40"/>
      <c r="B165" s="41"/>
      <c r="C165" s="220" t="s">
        <v>329</v>
      </c>
      <c r="D165" s="220" t="s">
        <v>135</v>
      </c>
      <c r="E165" s="221" t="s">
        <v>330</v>
      </c>
      <c r="F165" s="222" t="s">
        <v>331</v>
      </c>
      <c r="G165" s="223" t="s">
        <v>194</v>
      </c>
      <c r="H165" s="224">
        <v>287.84500000000003</v>
      </c>
      <c r="I165" s="225"/>
      <c r="J165" s="226">
        <f>ROUND(I165*H165,2)</f>
        <v>0</v>
      </c>
      <c r="K165" s="222" t="s">
        <v>139</v>
      </c>
      <c r="L165" s="46"/>
      <c r="M165" s="227" t="s">
        <v>32</v>
      </c>
      <c r="N165" s="228" t="s">
        <v>51</v>
      </c>
      <c r="O165" s="86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31" t="s">
        <v>150</v>
      </c>
      <c r="AT165" s="231" t="s">
        <v>135</v>
      </c>
      <c r="AU165" s="231" t="s">
        <v>141</v>
      </c>
      <c r="AY165" s="18" t="s">
        <v>132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141</v>
      </c>
      <c r="BK165" s="232">
        <f>ROUND(I165*H165,2)</f>
        <v>0</v>
      </c>
      <c r="BL165" s="18" t="s">
        <v>150</v>
      </c>
      <c r="BM165" s="231" t="s">
        <v>1314</v>
      </c>
    </row>
    <row r="166" s="2" customFormat="1" ht="21.75" customHeight="1">
      <c r="A166" s="40"/>
      <c r="B166" s="41"/>
      <c r="C166" s="220" t="s">
        <v>333</v>
      </c>
      <c r="D166" s="220" t="s">
        <v>135</v>
      </c>
      <c r="E166" s="221" t="s">
        <v>334</v>
      </c>
      <c r="F166" s="222" t="s">
        <v>335</v>
      </c>
      <c r="G166" s="223" t="s">
        <v>336</v>
      </c>
      <c r="H166" s="224">
        <v>2</v>
      </c>
      <c r="I166" s="225"/>
      <c r="J166" s="226">
        <f>ROUND(I166*H166,2)</f>
        <v>0</v>
      </c>
      <c r="K166" s="222" t="s">
        <v>139</v>
      </c>
      <c r="L166" s="46"/>
      <c r="M166" s="227" t="s">
        <v>32</v>
      </c>
      <c r="N166" s="228" t="s">
        <v>51</v>
      </c>
      <c r="O166" s="86"/>
      <c r="P166" s="229">
        <f>O166*H166</f>
        <v>0</v>
      </c>
      <c r="Q166" s="229">
        <v>0.017770000000000001</v>
      </c>
      <c r="R166" s="229">
        <f>Q166*H166</f>
        <v>0.035540000000000002</v>
      </c>
      <c r="S166" s="229">
        <v>0</v>
      </c>
      <c r="T166" s="230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31" t="s">
        <v>150</v>
      </c>
      <c r="AT166" s="231" t="s">
        <v>135</v>
      </c>
      <c r="AU166" s="231" t="s">
        <v>141</v>
      </c>
      <c r="AY166" s="18" t="s">
        <v>132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141</v>
      </c>
      <c r="BK166" s="232">
        <f>ROUND(I166*H166,2)</f>
        <v>0</v>
      </c>
      <c r="BL166" s="18" t="s">
        <v>150</v>
      </c>
      <c r="BM166" s="231" t="s">
        <v>1315</v>
      </c>
    </row>
    <row r="167" s="2" customFormat="1" ht="16.5" customHeight="1">
      <c r="A167" s="40"/>
      <c r="B167" s="41"/>
      <c r="C167" s="263" t="s">
        <v>338</v>
      </c>
      <c r="D167" s="263" t="s">
        <v>242</v>
      </c>
      <c r="E167" s="264" t="s">
        <v>339</v>
      </c>
      <c r="F167" s="265" t="s">
        <v>340</v>
      </c>
      <c r="G167" s="266" t="s">
        <v>336</v>
      </c>
      <c r="H167" s="267">
        <v>2</v>
      </c>
      <c r="I167" s="268"/>
      <c r="J167" s="269">
        <f>ROUND(I167*H167,2)</f>
        <v>0</v>
      </c>
      <c r="K167" s="265" t="s">
        <v>139</v>
      </c>
      <c r="L167" s="270"/>
      <c r="M167" s="271" t="s">
        <v>32</v>
      </c>
      <c r="N167" s="272" t="s">
        <v>51</v>
      </c>
      <c r="O167" s="86"/>
      <c r="P167" s="229">
        <f>O167*H167</f>
        <v>0</v>
      </c>
      <c r="Q167" s="229">
        <v>0.01992</v>
      </c>
      <c r="R167" s="229">
        <f>Q167*H167</f>
        <v>0.03984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220</v>
      </c>
      <c r="AT167" s="231" t="s">
        <v>242</v>
      </c>
      <c r="AU167" s="231" t="s">
        <v>141</v>
      </c>
      <c r="AY167" s="18" t="s">
        <v>132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141</v>
      </c>
      <c r="BK167" s="232">
        <f>ROUND(I167*H167,2)</f>
        <v>0</v>
      </c>
      <c r="BL167" s="18" t="s">
        <v>150</v>
      </c>
      <c r="BM167" s="231" t="s">
        <v>1316</v>
      </c>
    </row>
    <row r="168" s="12" customFormat="1" ht="22.8" customHeight="1">
      <c r="A168" s="12"/>
      <c r="B168" s="204"/>
      <c r="C168" s="205"/>
      <c r="D168" s="206" t="s">
        <v>78</v>
      </c>
      <c r="E168" s="218" t="s">
        <v>227</v>
      </c>
      <c r="F168" s="218" t="s">
        <v>359</v>
      </c>
      <c r="G168" s="205"/>
      <c r="H168" s="205"/>
      <c r="I168" s="208"/>
      <c r="J168" s="219">
        <f>BK168</f>
        <v>0</v>
      </c>
      <c r="K168" s="205"/>
      <c r="L168" s="210"/>
      <c r="M168" s="211"/>
      <c r="N168" s="212"/>
      <c r="O168" s="212"/>
      <c r="P168" s="213">
        <f>SUM(P169:P185)</f>
        <v>0</v>
      </c>
      <c r="Q168" s="212"/>
      <c r="R168" s="213">
        <f>SUM(R169:R185)</f>
        <v>0.0112686</v>
      </c>
      <c r="S168" s="212"/>
      <c r="T168" s="214">
        <f>SUM(T169:T185)</f>
        <v>13.825203000000002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5" t="s">
        <v>21</v>
      </c>
      <c r="AT168" s="216" t="s">
        <v>78</v>
      </c>
      <c r="AU168" s="216" t="s">
        <v>21</v>
      </c>
      <c r="AY168" s="215" t="s">
        <v>132</v>
      </c>
      <c r="BK168" s="217">
        <f>SUM(BK169:BK185)</f>
        <v>0</v>
      </c>
    </row>
    <row r="169" s="2" customFormat="1" ht="21.75" customHeight="1">
      <c r="A169" s="40"/>
      <c r="B169" s="41"/>
      <c r="C169" s="220" t="s">
        <v>343</v>
      </c>
      <c r="D169" s="220" t="s">
        <v>135</v>
      </c>
      <c r="E169" s="221" t="s">
        <v>361</v>
      </c>
      <c r="F169" s="222" t="s">
        <v>362</v>
      </c>
      <c r="G169" s="223" t="s">
        <v>194</v>
      </c>
      <c r="H169" s="224">
        <v>164.738</v>
      </c>
      <c r="I169" s="225"/>
      <c r="J169" s="226">
        <f>ROUND(I169*H169,2)</f>
        <v>0</v>
      </c>
      <c r="K169" s="222" t="s">
        <v>139</v>
      </c>
      <c r="L169" s="46"/>
      <c r="M169" s="227" t="s">
        <v>32</v>
      </c>
      <c r="N169" s="228" t="s">
        <v>51</v>
      </c>
      <c r="O169" s="86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31" t="s">
        <v>150</v>
      </c>
      <c r="AT169" s="231" t="s">
        <v>135</v>
      </c>
      <c r="AU169" s="231" t="s">
        <v>141</v>
      </c>
      <c r="AY169" s="18" t="s">
        <v>132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141</v>
      </c>
      <c r="BK169" s="232">
        <f>ROUND(I169*H169,2)</f>
        <v>0</v>
      </c>
      <c r="BL169" s="18" t="s">
        <v>150</v>
      </c>
      <c r="BM169" s="231" t="s">
        <v>1317</v>
      </c>
    </row>
    <row r="170" s="13" customFormat="1">
      <c r="A170" s="13"/>
      <c r="B170" s="240"/>
      <c r="C170" s="241"/>
      <c r="D170" s="242" t="s">
        <v>196</v>
      </c>
      <c r="E170" s="243" t="s">
        <v>32</v>
      </c>
      <c r="F170" s="244" t="s">
        <v>1091</v>
      </c>
      <c r="G170" s="241"/>
      <c r="H170" s="245">
        <v>164.738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196</v>
      </c>
      <c r="AU170" s="251" t="s">
        <v>141</v>
      </c>
      <c r="AV170" s="13" t="s">
        <v>141</v>
      </c>
      <c r="AW170" s="13" t="s">
        <v>41</v>
      </c>
      <c r="AX170" s="13" t="s">
        <v>79</v>
      </c>
      <c r="AY170" s="251" t="s">
        <v>132</v>
      </c>
    </row>
    <row r="171" s="14" customFormat="1">
      <c r="A171" s="14"/>
      <c r="B171" s="252"/>
      <c r="C171" s="253"/>
      <c r="D171" s="242" t="s">
        <v>196</v>
      </c>
      <c r="E171" s="254" t="s">
        <v>32</v>
      </c>
      <c r="F171" s="255" t="s">
        <v>198</v>
      </c>
      <c r="G171" s="253"/>
      <c r="H171" s="256">
        <v>164.738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2" t="s">
        <v>196</v>
      </c>
      <c r="AU171" s="262" t="s">
        <v>141</v>
      </c>
      <c r="AV171" s="14" t="s">
        <v>150</v>
      </c>
      <c r="AW171" s="14" t="s">
        <v>41</v>
      </c>
      <c r="AX171" s="14" t="s">
        <v>21</v>
      </c>
      <c r="AY171" s="262" t="s">
        <v>132</v>
      </c>
    </row>
    <row r="172" s="2" customFormat="1" ht="21.75" customHeight="1">
      <c r="A172" s="40"/>
      <c r="B172" s="41"/>
      <c r="C172" s="220" t="s">
        <v>347</v>
      </c>
      <c r="D172" s="220" t="s">
        <v>135</v>
      </c>
      <c r="E172" s="221" t="s">
        <v>366</v>
      </c>
      <c r="F172" s="222" t="s">
        <v>367</v>
      </c>
      <c r="G172" s="223" t="s">
        <v>194</v>
      </c>
      <c r="H172" s="224">
        <v>4942.1400000000003</v>
      </c>
      <c r="I172" s="225"/>
      <c r="J172" s="226">
        <f>ROUND(I172*H172,2)</f>
        <v>0</v>
      </c>
      <c r="K172" s="222" t="s">
        <v>139</v>
      </c>
      <c r="L172" s="46"/>
      <c r="M172" s="227" t="s">
        <v>32</v>
      </c>
      <c r="N172" s="228" t="s">
        <v>51</v>
      </c>
      <c r="O172" s="86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31" t="s">
        <v>150</v>
      </c>
      <c r="AT172" s="231" t="s">
        <v>135</v>
      </c>
      <c r="AU172" s="231" t="s">
        <v>141</v>
      </c>
      <c r="AY172" s="18" t="s">
        <v>132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141</v>
      </c>
      <c r="BK172" s="232">
        <f>ROUND(I172*H172,2)</f>
        <v>0</v>
      </c>
      <c r="BL172" s="18" t="s">
        <v>150</v>
      </c>
      <c r="BM172" s="231" t="s">
        <v>1318</v>
      </c>
    </row>
    <row r="173" s="13" customFormat="1">
      <c r="A173" s="13"/>
      <c r="B173" s="240"/>
      <c r="C173" s="241"/>
      <c r="D173" s="242" t="s">
        <v>196</v>
      </c>
      <c r="E173" s="243" t="s">
        <v>32</v>
      </c>
      <c r="F173" s="244" t="s">
        <v>1093</v>
      </c>
      <c r="G173" s="241"/>
      <c r="H173" s="245">
        <v>4942.1400000000003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196</v>
      </c>
      <c r="AU173" s="251" t="s">
        <v>141</v>
      </c>
      <c r="AV173" s="13" t="s">
        <v>141</v>
      </c>
      <c r="AW173" s="13" t="s">
        <v>41</v>
      </c>
      <c r="AX173" s="13" t="s">
        <v>79</v>
      </c>
      <c r="AY173" s="251" t="s">
        <v>132</v>
      </c>
    </row>
    <row r="174" s="14" customFormat="1">
      <c r="A174" s="14"/>
      <c r="B174" s="252"/>
      <c r="C174" s="253"/>
      <c r="D174" s="242" t="s">
        <v>196</v>
      </c>
      <c r="E174" s="254" t="s">
        <v>32</v>
      </c>
      <c r="F174" s="255" t="s">
        <v>198</v>
      </c>
      <c r="G174" s="253"/>
      <c r="H174" s="256">
        <v>4942.1400000000003</v>
      </c>
      <c r="I174" s="257"/>
      <c r="J174" s="253"/>
      <c r="K174" s="253"/>
      <c r="L174" s="258"/>
      <c r="M174" s="259"/>
      <c r="N174" s="260"/>
      <c r="O174" s="260"/>
      <c r="P174" s="260"/>
      <c r="Q174" s="260"/>
      <c r="R174" s="260"/>
      <c r="S174" s="260"/>
      <c r="T174" s="261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2" t="s">
        <v>196</v>
      </c>
      <c r="AU174" s="262" t="s">
        <v>141</v>
      </c>
      <c r="AV174" s="14" t="s">
        <v>150</v>
      </c>
      <c r="AW174" s="14" t="s">
        <v>41</v>
      </c>
      <c r="AX174" s="14" t="s">
        <v>21</v>
      </c>
      <c r="AY174" s="262" t="s">
        <v>132</v>
      </c>
    </row>
    <row r="175" s="2" customFormat="1" ht="21.75" customHeight="1">
      <c r="A175" s="40"/>
      <c r="B175" s="41"/>
      <c r="C175" s="220" t="s">
        <v>351</v>
      </c>
      <c r="D175" s="220" t="s">
        <v>135</v>
      </c>
      <c r="E175" s="221" t="s">
        <v>371</v>
      </c>
      <c r="F175" s="222" t="s">
        <v>372</v>
      </c>
      <c r="G175" s="223" t="s">
        <v>194</v>
      </c>
      <c r="H175" s="224">
        <v>164.738</v>
      </c>
      <c r="I175" s="225"/>
      <c r="J175" s="226">
        <f>ROUND(I175*H175,2)</f>
        <v>0</v>
      </c>
      <c r="K175" s="222" t="s">
        <v>139</v>
      </c>
      <c r="L175" s="46"/>
      <c r="M175" s="227" t="s">
        <v>32</v>
      </c>
      <c r="N175" s="228" t="s">
        <v>51</v>
      </c>
      <c r="O175" s="86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31" t="s">
        <v>150</v>
      </c>
      <c r="AT175" s="231" t="s">
        <v>135</v>
      </c>
      <c r="AU175" s="231" t="s">
        <v>141</v>
      </c>
      <c r="AY175" s="18" t="s">
        <v>132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141</v>
      </c>
      <c r="BK175" s="232">
        <f>ROUND(I175*H175,2)</f>
        <v>0</v>
      </c>
      <c r="BL175" s="18" t="s">
        <v>150</v>
      </c>
      <c r="BM175" s="231" t="s">
        <v>1319</v>
      </c>
    </row>
    <row r="176" s="2" customFormat="1" ht="21.75" customHeight="1">
      <c r="A176" s="40"/>
      <c r="B176" s="41"/>
      <c r="C176" s="220" t="s">
        <v>355</v>
      </c>
      <c r="D176" s="220" t="s">
        <v>135</v>
      </c>
      <c r="E176" s="221" t="s">
        <v>374</v>
      </c>
      <c r="F176" s="222" t="s">
        <v>375</v>
      </c>
      <c r="G176" s="223" t="s">
        <v>194</v>
      </c>
      <c r="H176" s="224">
        <v>53.659999999999997</v>
      </c>
      <c r="I176" s="225"/>
      <c r="J176" s="226">
        <f>ROUND(I176*H176,2)</f>
        <v>0</v>
      </c>
      <c r="K176" s="222" t="s">
        <v>139</v>
      </c>
      <c r="L176" s="46"/>
      <c r="M176" s="227" t="s">
        <v>32</v>
      </c>
      <c r="N176" s="228" t="s">
        <v>51</v>
      </c>
      <c r="O176" s="86"/>
      <c r="P176" s="229">
        <f>O176*H176</f>
        <v>0</v>
      </c>
      <c r="Q176" s="229">
        <v>0.00021000000000000001</v>
      </c>
      <c r="R176" s="229">
        <f>Q176*H176</f>
        <v>0.0112686</v>
      </c>
      <c r="S176" s="229">
        <v>0</v>
      </c>
      <c r="T176" s="230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31" t="s">
        <v>150</v>
      </c>
      <c r="AT176" s="231" t="s">
        <v>135</v>
      </c>
      <c r="AU176" s="231" t="s">
        <v>141</v>
      </c>
      <c r="AY176" s="18" t="s">
        <v>132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141</v>
      </c>
      <c r="BK176" s="232">
        <f>ROUND(I176*H176,2)</f>
        <v>0</v>
      </c>
      <c r="BL176" s="18" t="s">
        <v>150</v>
      </c>
      <c r="BM176" s="231" t="s">
        <v>1320</v>
      </c>
    </row>
    <row r="177" s="15" customFormat="1">
      <c r="A177" s="15"/>
      <c r="B177" s="273"/>
      <c r="C177" s="274"/>
      <c r="D177" s="242" t="s">
        <v>196</v>
      </c>
      <c r="E177" s="275" t="s">
        <v>32</v>
      </c>
      <c r="F177" s="276" t="s">
        <v>377</v>
      </c>
      <c r="G177" s="274"/>
      <c r="H177" s="275" t="s">
        <v>32</v>
      </c>
      <c r="I177" s="277"/>
      <c r="J177" s="274"/>
      <c r="K177" s="274"/>
      <c r="L177" s="278"/>
      <c r="M177" s="279"/>
      <c r="N177" s="280"/>
      <c r="O177" s="280"/>
      <c r="P177" s="280"/>
      <c r="Q177" s="280"/>
      <c r="R177" s="280"/>
      <c r="S177" s="280"/>
      <c r="T177" s="28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82" t="s">
        <v>196</v>
      </c>
      <c r="AU177" s="282" t="s">
        <v>141</v>
      </c>
      <c r="AV177" s="15" t="s">
        <v>21</v>
      </c>
      <c r="AW177" s="15" t="s">
        <v>41</v>
      </c>
      <c r="AX177" s="15" t="s">
        <v>79</v>
      </c>
      <c r="AY177" s="282" t="s">
        <v>132</v>
      </c>
    </row>
    <row r="178" s="13" customFormat="1">
      <c r="A178" s="13"/>
      <c r="B178" s="240"/>
      <c r="C178" s="241"/>
      <c r="D178" s="242" t="s">
        <v>196</v>
      </c>
      <c r="E178" s="243" t="s">
        <v>32</v>
      </c>
      <c r="F178" s="244" t="s">
        <v>378</v>
      </c>
      <c r="G178" s="241"/>
      <c r="H178" s="245">
        <v>32.859999999999999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196</v>
      </c>
      <c r="AU178" s="251" t="s">
        <v>141</v>
      </c>
      <c r="AV178" s="13" t="s">
        <v>141</v>
      </c>
      <c r="AW178" s="13" t="s">
        <v>41</v>
      </c>
      <c r="AX178" s="13" t="s">
        <v>79</v>
      </c>
      <c r="AY178" s="251" t="s">
        <v>132</v>
      </c>
    </row>
    <row r="179" s="15" customFormat="1">
      <c r="A179" s="15"/>
      <c r="B179" s="273"/>
      <c r="C179" s="274"/>
      <c r="D179" s="242" t="s">
        <v>196</v>
      </c>
      <c r="E179" s="275" t="s">
        <v>32</v>
      </c>
      <c r="F179" s="276" t="s">
        <v>379</v>
      </c>
      <c r="G179" s="274"/>
      <c r="H179" s="275" t="s">
        <v>32</v>
      </c>
      <c r="I179" s="277"/>
      <c r="J179" s="274"/>
      <c r="K179" s="274"/>
      <c r="L179" s="278"/>
      <c r="M179" s="279"/>
      <c r="N179" s="280"/>
      <c r="O179" s="280"/>
      <c r="P179" s="280"/>
      <c r="Q179" s="280"/>
      <c r="R179" s="280"/>
      <c r="S179" s="280"/>
      <c r="T179" s="28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82" t="s">
        <v>196</v>
      </c>
      <c r="AU179" s="282" t="s">
        <v>141</v>
      </c>
      <c r="AV179" s="15" t="s">
        <v>21</v>
      </c>
      <c r="AW179" s="15" t="s">
        <v>41</v>
      </c>
      <c r="AX179" s="15" t="s">
        <v>79</v>
      </c>
      <c r="AY179" s="282" t="s">
        <v>132</v>
      </c>
    </row>
    <row r="180" s="13" customFormat="1">
      <c r="A180" s="13"/>
      <c r="B180" s="240"/>
      <c r="C180" s="241"/>
      <c r="D180" s="242" t="s">
        <v>196</v>
      </c>
      <c r="E180" s="243" t="s">
        <v>32</v>
      </c>
      <c r="F180" s="244" t="s">
        <v>380</v>
      </c>
      <c r="G180" s="241"/>
      <c r="H180" s="245">
        <v>20.800000000000001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196</v>
      </c>
      <c r="AU180" s="251" t="s">
        <v>141</v>
      </c>
      <c r="AV180" s="13" t="s">
        <v>141</v>
      </c>
      <c r="AW180" s="13" t="s">
        <v>41</v>
      </c>
      <c r="AX180" s="13" t="s">
        <v>79</v>
      </c>
      <c r="AY180" s="251" t="s">
        <v>132</v>
      </c>
    </row>
    <row r="181" s="14" customFormat="1">
      <c r="A181" s="14"/>
      <c r="B181" s="252"/>
      <c r="C181" s="253"/>
      <c r="D181" s="242" t="s">
        <v>196</v>
      </c>
      <c r="E181" s="254" t="s">
        <v>32</v>
      </c>
      <c r="F181" s="255" t="s">
        <v>198</v>
      </c>
      <c r="G181" s="253"/>
      <c r="H181" s="256">
        <v>53.659999999999997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196</v>
      </c>
      <c r="AU181" s="262" t="s">
        <v>141</v>
      </c>
      <c r="AV181" s="14" t="s">
        <v>150</v>
      </c>
      <c r="AW181" s="14" t="s">
        <v>41</v>
      </c>
      <c r="AX181" s="14" t="s">
        <v>21</v>
      </c>
      <c r="AY181" s="262" t="s">
        <v>132</v>
      </c>
    </row>
    <row r="182" s="2" customFormat="1" ht="21.75" customHeight="1">
      <c r="A182" s="40"/>
      <c r="B182" s="41"/>
      <c r="C182" s="220" t="s">
        <v>360</v>
      </c>
      <c r="D182" s="220" t="s">
        <v>135</v>
      </c>
      <c r="E182" s="221" t="s">
        <v>382</v>
      </c>
      <c r="F182" s="222" t="s">
        <v>383</v>
      </c>
      <c r="G182" s="223" t="s">
        <v>194</v>
      </c>
      <c r="H182" s="224">
        <v>83.563000000000002</v>
      </c>
      <c r="I182" s="225"/>
      <c r="J182" s="226">
        <f>ROUND(I182*H182,2)</f>
        <v>0</v>
      </c>
      <c r="K182" s="222" t="s">
        <v>139</v>
      </c>
      <c r="L182" s="46"/>
      <c r="M182" s="227" t="s">
        <v>32</v>
      </c>
      <c r="N182" s="228" t="s">
        <v>51</v>
      </c>
      <c r="O182" s="86"/>
      <c r="P182" s="229">
        <f>O182*H182</f>
        <v>0</v>
      </c>
      <c r="Q182" s="229">
        <v>0</v>
      </c>
      <c r="R182" s="229">
        <f>Q182*H182</f>
        <v>0</v>
      </c>
      <c r="S182" s="229">
        <v>0.13100000000000001</v>
      </c>
      <c r="T182" s="230">
        <f>S182*H182</f>
        <v>10.946753000000001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31" t="s">
        <v>150</v>
      </c>
      <c r="AT182" s="231" t="s">
        <v>135</v>
      </c>
      <c r="AU182" s="231" t="s">
        <v>141</v>
      </c>
      <c r="AY182" s="18" t="s">
        <v>132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141</v>
      </c>
      <c r="BK182" s="232">
        <f>ROUND(I182*H182,2)</f>
        <v>0</v>
      </c>
      <c r="BL182" s="18" t="s">
        <v>150</v>
      </c>
      <c r="BM182" s="231" t="s">
        <v>1321</v>
      </c>
    </row>
    <row r="183" s="13" customFormat="1">
      <c r="A183" s="13"/>
      <c r="B183" s="240"/>
      <c r="C183" s="241"/>
      <c r="D183" s="242" t="s">
        <v>196</v>
      </c>
      <c r="E183" s="243" t="s">
        <v>32</v>
      </c>
      <c r="F183" s="244" t="s">
        <v>1097</v>
      </c>
      <c r="G183" s="241"/>
      <c r="H183" s="245">
        <v>83.563000000000002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196</v>
      </c>
      <c r="AU183" s="251" t="s">
        <v>141</v>
      </c>
      <c r="AV183" s="13" t="s">
        <v>141</v>
      </c>
      <c r="AW183" s="13" t="s">
        <v>41</v>
      </c>
      <c r="AX183" s="13" t="s">
        <v>79</v>
      </c>
      <c r="AY183" s="251" t="s">
        <v>132</v>
      </c>
    </row>
    <row r="184" s="14" customFormat="1">
      <c r="A184" s="14"/>
      <c r="B184" s="252"/>
      <c r="C184" s="253"/>
      <c r="D184" s="242" t="s">
        <v>196</v>
      </c>
      <c r="E184" s="254" t="s">
        <v>32</v>
      </c>
      <c r="F184" s="255" t="s">
        <v>198</v>
      </c>
      <c r="G184" s="253"/>
      <c r="H184" s="256">
        <v>83.563000000000002</v>
      </c>
      <c r="I184" s="257"/>
      <c r="J184" s="253"/>
      <c r="K184" s="253"/>
      <c r="L184" s="258"/>
      <c r="M184" s="259"/>
      <c r="N184" s="260"/>
      <c r="O184" s="260"/>
      <c r="P184" s="260"/>
      <c r="Q184" s="260"/>
      <c r="R184" s="260"/>
      <c r="S184" s="260"/>
      <c r="T184" s="26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2" t="s">
        <v>196</v>
      </c>
      <c r="AU184" s="262" t="s">
        <v>141</v>
      </c>
      <c r="AV184" s="14" t="s">
        <v>150</v>
      </c>
      <c r="AW184" s="14" t="s">
        <v>41</v>
      </c>
      <c r="AX184" s="14" t="s">
        <v>21</v>
      </c>
      <c r="AY184" s="262" t="s">
        <v>132</v>
      </c>
    </row>
    <row r="185" s="2" customFormat="1" ht="21.75" customHeight="1">
      <c r="A185" s="40"/>
      <c r="B185" s="41"/>
      <c r="C185" s="220" t="s">
        <v>365</v>
      </c>
      <c r="D185" s="220" t="s">
        <v>135</v>
      </c>
      <c r="E185" s="221" t="s">
        <v>387</v>
      </c>
      <c r="F185" s="222" t="s">
        <v>388</v>
      </c>
      <c r="G185" s="223" t="s">
        <v>194</v>
      </c>
      <c r="H185" s="224">
        <v>287.84500000000003</v>
      </c>
      <c r="I185" s="225"/>
      <c r="J185" s="226">
        <f>ROUND(I185*H185,2)</f>
        <v>0</v>
      </c>
      <c r="K185" s="222" t="s">
        <v>139</v>
      </c>
      <c r="L185" s="46"/>
      <c r="M185" s="227" t="s">
        <v>32</v>
      </c>
      <c r="N185" s="228" t="s">
        <v>51</v>
      </c>
      <c r="O185" s="86"/>
      <c r="P185" s="229">
        <f>O185*H185</f>
        <v>0</v>
      </c>
      <c r="Q185" s="229">
        <v>0</v>
      </c>
      <c r="R185" s="229">
        <f>Q185*H185</f>
        <v>0</v>
      </c>
      <c r="S185" s="229">
        <v>0.01</v>
      </c>
      <c r="T185" s="230">
        <f>S185*H185</f>
        <v>2.8784500000000004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31" t="s">
        <v>150</v>
      </c>
      <c r="AT185" s="231" t="s">
        <v>135</v>
      </c>
      <c r="AU185" s="231" t="s">
        <v>141</v>
      </c>
      <c r="AY185" s="18" t="s">
        <v>132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141</v>
      </c>
      <c r="BK185" s="232">
        <f>ROUND(I185*H185,2)</f>
        <v>0</v>
      </c>
      <c r="BL185" s="18" t="s">
        <v>150</v>
      </c>
      <c r="BM185" s="231" t="s">
        <v>1322</v>
      </c>
    </row>
    <row r="186" s="12" customFormat="1" ht="22.8" customHeight="1">
      <c r="A186" s="12"/>
      <c r="B186" s="204"/>
      <c r="C186" s="205"/>
      <c r="D186" s="206" t="s">
        <v>78</v>
      </c>
      <c r="E186" s="218" t="s">
        <v>390</v>
      </c>
      <c r="F186" s="218" t="s">
        <v>391</v>
      </c>
      <c r="G186" s="205"/>
      <c r="H186" s="205"/>
      <c r="I186" s="208"/>
      <c r="J186" s="219">
        <f>BK186</f>
        <v>0</v>
      </c>
      <c r="K186" s="205"/>
      <c r="L186" s="210"/>
      <c r="M186" s="211"/>
      <c r="N186" s="212"/>
      <c r="O186" s="212"/>
      <c r="P186" s="213">
        <f>SUM(P187:P192)</f>
        <v>0</v>
      </c>
      <c r="Q186" s="212"/>
      <c r="R186" s="213">
        <f>SUM(R187:R192)</f>
        <v>0</v>
      </c>
      <c r="S186" s="212"/>
      <c r="T186" s="214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5" t="s">
        <v>21</v>
      </c>
      <c r="AT186" s="216" t="s">
        <v>78</v>
      </c>
      <c r="AU186" s="216" t="s">
        <v>21</v>
      </c>
      <c r="AY186" s="215" t="s">
        <v>132</v>
      </c>
      <c r="BK186" s="217">
        <f>SUM(BK187:BK192)</f>
        <v>0</v>
      </c>
    </row>
    <row r="187" s="2" customFormat="1" ht="21.75" customHeight="1">
      <c r="A187" s="40"/>
      <c r="B187" s="41"/>
      <c r="C187" s="220" t="s">
        <v>370</v>
      </c>
      <c r="D187" s="220" t="s">
        <v>135</v>
      </c>
      <c r="E187" s="221" t="s">
        <v>393</v>
      </c>
      <c r="F187" s="222" t="s">
        <v>394</v>
      </c>
      <c r="G187" s="223" t="s">
        <v>250</v>
      </c>
      <c r="H187" s="224">
        <v>13.824999999999999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1323</v>
      </c>
    </row>
    <row r="188" s="2" customFormat="1" ht="21.75" customHeight="1">
      <c r="A188" s="40"/>
      <c r="B188" s="41"/>
      <c r="C188" s="220" t="s">
        <v>29</v>
      </c>
      <c r="D188" s="220" t="s">
        <v>135</v>
      </c>
      <c r="E188" s="221" t="s">
        <v>397</v>
      </c>
      <c r="F188" s="222" t="s">
        <v>398</v>
      </c>
      <c r="G188" s="223" t="s">
        <v>250</v>
      </c>
      <c r="H188" s="224">
        <v>193.55000000000001</v>
      </c>
      <c r="I188" s="225"/>
      <c r="J188" s="226">
        <f>ROUND(I188*H188,2)</f>
        <v>0</v>
      </c>
      <c r="K188" s="222" t="s">
        <v>139</v>
      </c>
      <c r="L188" s="46"/>
      <c r="M188" s="227" t="s">
        <v>32</v>
      </c>
      <c r="N188" s="228" t="s">
        <v>51</v>
      </c>
      <c r="O188" s="86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31" t="s">
        <v>150</v>
      </c>
      <c r="AT188" s="231" t="s">
        <v>135</v>
      </c>
      <c r="AU188" s="231" t="s">
        <v>141</v>
      </c>
      <c r="AY188" s="18" t="s">
        <v>132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141</v>
      </c>
      <c r="BK188" s="232">
        <f>ROUND(I188*H188,2)</f>
        <v>0</v>
      </c>
      <c r="BL188" s="18" t="s">
        <v>150</v>
      </c>
      <c r="BM188" s="231" t="s">
        <v>1324</v>
      </c>
    </row>
    <row r="189" s="13" customFormat="1">
      <c r="A189" s="13"/>
      <c r="B189" s="240"/>
      <c r="C189" s="241"/>
      <c r="D189" s="242" t="s">
        <v>196</v>
      </c>
      <c r="E189" s="243" t="s">
        <v>32</v>
      </c>
      <c r="F189" s="244" t="s">
        <v>1101</v>
      </c>
      <c r="G189" s="241"/>
      <c r="H189" s="245">
        <v>193.55000000000001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196</v>
      </c>
      <c r="AU189" s="251" t="s">
        <v>141</v>
      </c>
      <c r="AV189" s="13" t="s">
        <v>141</v>
      </c>
      <c r="AW189" s="13" t="s">
        <v>41</v>
      </c>
      <c r="AX189" s="13" t="s">
        <v>79</v>
      </c>
      <c r="AY189" s="251" t="s">
        <v>132</v>
      </c>
    </row>
    <row r="190" s="14" customFormat="1">
      <c r="A190" s="14"/>
      <c r="B190" s="252"/>
      <c r="C190" s="253"/>
      <c r="D190" s="242" t="s">
        <v>196</v>
      </c>
      <c r="E190" s="254" t="s">
        <v>32</v>
      </c>
      <c r="F190" s="255" t="s">
        <v>198</v>
      </c>
      <c r="G190" s="253"/>
      <c r="H190" s="256">
        <v>193.55000000000001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196</v>
      </c>
      <c r="AU190" s="262" t="s">
        <v>141</v>
      </c>
      <c r="AV190" s="14" t="s">
        <v>150</v>
      </c>
      <c r="AW190" s="14" t="s">
        <v>41</v>
      </c>
      <c r="AX190" s="14" t="s">
        <v>21</v>
      </c>
      <c r="AY190" s="262" t="s">
        <v>132</v>
      </c>
    </row>
    <row r="191" s="2" customFormat="1" ht="16.5" customHeight="1">
      <c r="A191" s="40"/>
      <c r="B191" s="41"/>
      <c r="C191" s="220" t="s">
        <v>381</v>
      </c>
      <c r="D191" s="220" t="s">
        <v>135</v>
      </c>
      <c r="E191" s="221" t="s">
        <v>402</v>
      </c>
      <c r="F191" s="222" t="s">
        <v>403</v>
      </c>
      <c r="G191" s="223" t="s">
        <v>250</v>
      </c>
      <c r="H191" s="224">
        <v>13.824999999999999</v>
      </c>
      <c r="I191" s="225"/>
      <c r="J191" s="226">
        <f>ROUND(I191*H191,2)</f>
        <v>0</v>
      </c>
      <c r="K191" s="222" t="s">
        <v>139</v>
      </c>
      <c r="L191" s="46"/>
      <c r="M191" s="227" t="s">
        <v>32</v>
      </c>
      <c r="N191" s="228" t="s">
        <v>51</v>
      </c>
      <c r="O191" s="86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31" t="s">
        <v>150</v>
      </c>
      <c r="AT191" s="231" t="s">
        <v>135</v>
      </c>
      <c r="AU191" s="231" t="s">
        <v>141</v>
      </c>
      <c r="AY191" s="18" t="s">
        <v>132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141</v>
      </c>
      <c r="BK191" s="232">
        <f>ROUND(I191*H191,2)</f>
        <v>0</v>
      </c>
      <c r="BL191" s="18" t="s">
        <v>150</v>
      </c>
      <c r="BM191" s="231" t="s">
        <v>1325</v>
      </c>
    </row>
    <row r="192" s="2" customFormat="1" ht="21.75" customHeight="1">
      <c r="A192" s="40"/>
      <c r="B192" s="41"/>
      <c r="C192" s="220" t="s">
        <v>386</v>
      </c>
      <c r="D192" s="220" t="s">
        <v>135</v>
      </c>
      <c r="E192" s="221" t="s">
        <v>406</v>
      </c>
      <c r="F192" s="222" t="s">
        <v>407</v>
      </c>
      <c r="G192" s="223" t="s">
        <v>250</v>
      </c>
      <c r="H192" s="224">
        <v>13.824999999999999</v>
      </c>
      <c r="I192" s="225"/>
      <c r="J192" s="226">
        <f>ROUND(I192*H192,2)</f>
        <v>0</v>
      </c>
      <c r="K192" s="222" t="s">
        <v>139</v>
      </c>
      <c r="L192" s="46"/>
      <c r="M192" s="227" t="s">
        <v>32</v>
      </c>
      <c r="N192" s="228" t="s">
        <v>51</v>
      </c>
      <c r="O192" s="86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31" t="s">
        <v>150</v>
      </c>
      <c r="AT192" s="231" t="s">
        <v>135</v>
      </c>
      <c r="AU192" s="231" t="s">
        <v>141</v>
      </c>
      <c r="AY192" s="18" t="s">
        <v>132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141</v>
      </c>
      <c r="BK192" s="232">
        <f>ROUND(I192*H192,2)</f>
        <v>0</v>
      </c>
      <c r="BL192" s="18" t="s">
        <v>150</v>
      </c>
      <c r="BM192" s="231" t="s">
        <v>1326</v>
      </c>
    </row>
    <row r="193" s="12" customFormat="1" ht="22.8" customHeight="1">
      <c r="A193" s="12"/>
      <c r="B193" s="204"/>
      <c r="C193" s="205"/>
      <c r="D193" s="206" t="s">
        <v>78</v>
      </c>
      <c r="E193" s="218" t="s">
        <v>409</v>
      </c>
      <c r="F193" s="218" t="s">
        <v>410</v>
      </c>
      <c r="G193" s="205"/>
      <c r="H193" s="205"/>
      <c r="I193" s="208"/>
      <c r="J193" s="219">
        <f>BK193</f>
        <v>0</v>
      </c>
      <c r="K193" s="205"/>
      <c r="L193" s="210"/>
      <c r="M193" s="211"/>
      <c r="N193" s="212"/>
      <c r="O193" s="212"/>
      <c r="P193" s="213">
        <f>P194</f>
        <v>0</v>
      </c>
      <c r="Q193" s="212"/>
      <c r="R193" s="213">
        <f>R194</f>
        <v>0</v>
      </c>
      <c r="S193" s="212"/>
      <c r="T193" s="214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5" t="s">
        <v>21</v>
      </c>
      <c r="AT193" s="216" t="s">
        <v>78</v>
      </c>
      <c r="AU193" s="216" t="s">
        <v>21</v>
      </c>
      <c r="AY193" s="215" t="s">
        <v>132</v>
      </c>
      <c r="BK193" s="217">
        <f>BK194</f>
        <v>0</v>
      </c>
    </row>
    <row r="194" s="2" customFormat="1" ht="21.75" customHeight="1">
      <c r="A194" s="40"/>
      <c r="B194" s="41"/>
      <c r="C194" s="220" t="s">
        <v>392</v>
      </c>
      <c r="D194" s="220" t="s">
        <v>135</v>
      </c>
      <c r="E194" s="221" t="s">
        <v>412</v>
      </c>
      <c r="F194" s="222" t="s">
        <v>413</v>
      </c>
      <c r="G194" s="223" t="s">
        <v>250</v>
      </c>
      <c r="H194" s="224">
        <v>29.873999999999999</v>
      </c>
      <c r="I194" s="225"/>
      <c r="J194" s="226">
        <f>ROUND(I194*H194,2)</f>
        <v>0</v>
      </c>
      <c r="K194" s="222" t="s">
        <v>139</v>
      </c>
      <c r="L194" s="46"/>
      <c r="M194" s="227" t="s">
        <v>32</v>
      </c>
      <c r="N194" s="228" t="s">
        <v>51</v>
      </c>
      <c r="O194" s="86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31" t="s">
        <v>150</v>
      </c>
      <c r="AT194" s="231" t="s">
        <v>135</v>
      </c>
      <c r="AU194" s="231" t="s">
        <v>141</v>
      </c>
      <c r="AY194" s="18" t="s">
        <v>132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141</v>
      </c>
      <c r="BK194" s="232">
        <f>ROUND(I194*H194,2)</f>
        <v>0</v>
      </c>
      <c r="BL194" s="18" t="s">
        <v>150</v>
      </c>
      <c r="BM194" s="231" t="s">
        <v>1327</v>
      </c>
    </row>
    <row r="195" s="12" customFormat="1" ht="25.92" customHeight="1">
      <c r="A195" s="12"/>
      <c r="B195" s="204"/>
      <c r="C195" s="205"/>
      <c r="D195" s="206" t="s">
        <v>78</v>
      </c>
      <c r="E195" s="207" t="s">
        <v>415</v>
      </c>
      <c r="F195" s="207" t="s">
        <v>416</v>
      </c>
      <c r="G195" s="205"/>
      <c r="H195" s="205"/>
      <c r="I195" s="208"/>
      <c r="J195" s="209">
        <f>BK195</f>
        <v>0</v>
      </c>
      <c r="K195" s="205"/>
      <c r="L195" s="210"/>
      <c r="M195" s="211"/>
      <c r="N195" s="212"/>
      <c r="O195" s="212"/>
      <c r="P195" s="213">
        <f>P196+SUM(P197:P219)</f>
        <v>0</v>
      </c>
      <c r="Q195" s="212"/>
      <c r="R195" s="213">
        <f>R196+SUM(R197:R219)</f>
        <v>13.083744400000001</v>
      </c>
      <c r="S195" s="212"/>
      <c r="T195" s="214">
        <f>T196+SUM(T197:T219)</f>
        <v>0.072580000000000006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5" t="s">
        <v>141</v>
      </c>
      <c r="AT195" s="216" t="s">
        <v>78</v>
      </c>
      <c r="AU195" s="216" t="s">
        <v>79</v>
      </c>
      <c r="AY195" s="215" t="s">
        <v>132</v>
      </c>
      <c r="BK195" s="217">
        <f>BK196+SUM(BK197:BK219)</f>
        <v>0</v>
      </c>
    </row>
    <row r="196" s="2" customFormat="1" ht="16.5" customHeight="1">
      <c r="A196" s="40"/>
      <c r="B196" s="41"/>
      <c r="C196" s="220" t="s">
        <v>396</v>
      </c>
      <c r="D196" s="220" t="s">
        <v>135</v>
      </c>
      <c r="E196" s="221" t="s">
        <v>418</v>
      </c>
      <c r="F196" s="222" t="s">
        <v>419</v>
      </c>
      <c r="G196" s="223" t="s">
        <v>194</v>
      </c>
      <c r="H196" s="224">
        <v>314.63999999999999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260</v>
      </c>
      <c r="AT196" s="231" t="s">
        <v>135</v>
      </c>
      <c r="AU196" s="231" t="s">
        <v>21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260</v>
      </c>
      <c r="BM196" s="231" t="s">
        <v>1328</v>
      </c>
    </row>
    <row r="197" s="13" customFormat="1">
      <c r="A197" s="13"/>
      <c r="B197" s="240"/>
      <c r="C197" s="241"/>
      <c r="D197" s="242" t="s">
        <v>196</v>
      </c>
      <c r="E197" s="243" t="s">
        <v>32</v>
      </c>
      <c r="F197" s="244" t="s">
        <v>1106</v>
      </c>
      <c r="G197" s="241"/>
      <c r="H197" s="245">
        <v>314.63999999999999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196</v>
      </c>
      <c r="AU197" s="251" t="s">
        <v>21</v>
      </c>
      <c r="AV197" s="13" t="s">
        <v>141</v>
      </c>
      <c r="AW197" s="13" t="s">
        <v>41</v>
      </c>
      <c r="AX197" s="13" t="s">
        <v>79</v>
      </c>
      <c r="AY197" s="251" t="s">
        <v>132</v>
      </c>
    </row>
    <row r="198" s="14" customFormat="1">
      <c r="A198" s="14"/>
      <c r="B198" s="252"/>
      <c r="C198" s="253"/>
      <c r="D198" s="242" t="s">
        <v>196</v>
      </c>
      <c r="E198" s="254" t="s">
        <v>32</v>
      </c>
      <c r="F198" s="255" t="s">
        <v>198</v>
      </c>
      <c r="G198" s="253"/>
      <c r="H198" s="256">
        <v>314.63999999999999</v>
      </c>
      <c r="I198" s="257"/>
      <c r="J198" s="253"/>
      <c r="K198" s="253"/>
      <c r="L198" s="258"/>
      <c r="M198" s="259"/>
      <c r="N198" s="260"/>
      <c r="O198" s="260"/>
      <c r="P198" s="260"/>
      <c r="Q198" s="260"/>
      <c r="R198" s="260"/>
      <c r="S198" s="260"/>
      <c r="T198" s="26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2" t="s">
        <v>196</v>
      </c>
      <c r="AU198" s="262" t="s">
        <v>21</v>
      </c>
      <c r="AV198" s="14" t="s">
        <v>150</v>
      </c>
      <c r="AW198" s="14" t="s">
        <v>41</v>
      </c>
      <c r="AX198" s="14" t="s">
        <v>21</v>
      </c>
      <c r="AY198" s="262" t="s">
        <v>132</v>
      </c>
    </row>
    <row r="199" s="2" customFormat="1" ht="16.5" customHeight="1">
      <c r="A199" s="40"/>
      <c r="B199" s="41"/>
      <c r="C199" s="220" t="s">
        <v>401</v>
      </c>
      <c r="D199" s="220" t="s">
        <v>135</v>
      </c>
      <c r="E199" s="221" t="s">
        <v>423</v>
      </c>
      <c r="F199" s="222" t="s">
        <v>424</v>
      </c>
      <c r="G199" s="223" t="s">
        <v>223</v>
      </c>
      <c r="H199" s="224">
        <v>19</v>
      </c>
      <c r="I199" s="225"/>
      <c r="J199" s="226">
        <f>ROUND(I199*H199,2)</f>
        <v>0</v>
      </c>
      <c r="K199" s="222" t="s">
        <v>139</v>
      </c>
      <c r="L199" s="46"/>
      <c r="M199" s="227" t="s">
        <v>32</v>
      </c>
      <c r="N199" s="228" t="s">
        <v>51</v>
      </c>
      <c r="O199" s="86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31" t="s">
        <v>260</v>
      </c>
      <c r="AT199" s="231" t="s">
        <v>135</v>
      </c>
      <c r="AU199" s="231" t="s">
        <v>21</v>
      </c>
      <c r="AY199" s="18" t="s">
        <v>132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141</v>
      </c>
      <c r="BK199" s="232">
        <f>ROUND(I199*H199,2)</f>
        <v>0</v>
      </c>
      <c r="BL199" s="18" t="s">
        <v>260</v>
      </c>
      <c r="BM199" s="231" t="s">
        <v>1329</v>
      </c>
    </row>
    <row r="200" s="2" customFormat="1" ht="16.5" customHeight="1">
      <c r="A200" s="40"/>
      <c r="B200" s="41"/>
      <c r="C200" s="220" t="s">
        <v>405</v>
      </c>
      <c r="D200" s="220" t="s">
        <v>135</v>
      </c>
      <c r="E200" s="221" t="s">
        <v>427</v>
      </c>
      <c r="F200" s="222" t="s">
        <v>428</v>
      </c>
      <c r="G200" s="223" t="s">
        <v>223</v>
      </c>
      <c r="H200" s="224">
        <v>38</v>
      </c>
      <c r="I200" s="225"/>
      <c r="J200" s="226">
        <f>ROUND(I200*H200,2)</f>
        <v>0</v>
      </c>
      <c r="K200" s="222" t="s">
        <v>139</v>
      </c>
      <c r="L200" s="46"/>
      <c r="M200" s="227" t="s">
        <v>32</v>
      </c>
      <c r="N200" s="228" t="s">
        <v>51</v>
      </c>
      <c r="O200" s="86"/>
      <c r="P200" s="229">
        <f>O200*H200</f>
        <v>0</v>
      </c>
      <c r="Q200" s="229">
        <v>0</v>
      </c>
      <c r="R200" s="229">
        <f>Q200*H200</f>
        <v>0</v>
      </c>
      <c r="S200" s="229">
        <v>0.00191</v>
      </c>
      <c r="T200" s="230">
        <f>S200*H200</f>
        <v>0.072580000000000006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31" t="s">
        <v>260</v>
      </c>
      <c r="AT200" s="231" t="s">
        <v>135</v>
      </c>
      <c r="AU200" s="231" t="s">
        <v>21</v>
      </c>
      <c r="AY200" s="18" t="s">
        <v>132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141</v>
      </c>
      <c r="BK200" s="232">
        <f>ROUND(I200*H200,2)</f>
        <v>0</v>
      </c>
      <c r="BL200" s="18" t="s">
        <v>260</v>
      </c>
      <c r="BM200" s="231" t="s">
        <v>1330</v>
      </c>
    </row>
    <row r="201" s="2" customFormat="1" ht="16.5" customHeight="1">
      <c r="A201" s="40"/>
      <c r="B201" s="41"/>
      <c r="C201" s="220" t="s">
        <v>411</v>
      </c>
      <c r="D201" s="220" t="s">
        <v>135</v>
      </c>
      <c r="E201" s="221" t="s">
        <v>431</v>
      </c>
      <c r="F201" s="222" t="s">
        <v>432</v>
      </c>
      <c r="G201" s="223" t="s">
        <v>223</v>
      </c>
      <c r="H201" s="224">
        <v>38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260</v>
      </c>
      <c r="AT201" s="231" t="s">
        <v>135</v>
      </c>
      <c r="AU201" s="231" t="s">
        <v>21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260</v>
      </c>
      <c r="BM201" s="231" t="s">
        <v>1331</v>
      </c>
    </row>
    <row r="202" s="2" customFormat="1" ht="16.5" customHeight="1">
      <c r="A202" s="40"/>
      <c r="B202" s="41"/>
      <c r="C202" s="220" t="s">
        <v>417</v>
      </c>
      <c r="D202" s="220" t="s">
        <v>135</v>
      </c>
      <c r="E202" s="221" t="s">
        <v>435</v>
      </c>
      <c r="F202" s="222" t="s">
        <v>436</v>
      </c>
      <c r="G202" s="223" t="s">
        <v>223</v>
      </c>
      <c r="H202" s="224">
        <v>30.399999999999999</v>
      </c>
      <c r="I202" s="225"/>
      <c r="J202" s="226">
        <f>ROUND(I202*H202,2)</f>
        <v>0</v>
      </c>
      <c r="K202" s="222" t="s">
        <v>139</v>
      </c>
      <c r="L202" s="46"/>
      <c r="M202" s="227" t="s">
        <v>32</v>
      </c>
      <c r="N202" s="228" t="s">
        <v>51</v>
      </c>
      <c r="O202" s="86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31" t="s">
        <v>260</v>
      </c>
      <c r="AT202" s="231" t="s">
        <v>135</v>
      </c>
      <c r="AU202" s="231" t="s">
        <v>21</v>
      </c>
      <c r="AY202" s="18" t="s">
        <v>132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141</v>
      </c>
      <c r="BK202" s="232">
        <f>ROUND(I202*H202,2)</f>
        <v>0</v>
      </c>
      <c r="BL202" s="18" t="s">
        <v>260</v>
      </c>
      <c r="BM202" s="231" t="s">
        <v>1332</v>
      </c>
    </row>
    <row r="203" s="13" customFormat="1">
      <c r="A203" s="13"/>
      <c r="B203" s="240"/>
      <c r="C203" s="241"/>
      <c r="D203" s="242" t="s">
        <v>196</v>
      </c>
      <c r="E203" s="243" t="s">
        <v>32</v>
      </c>
      <c r="F203" s="244" t="s">
        <v>438</v>
      </c>
      <c r="G203" s="241"/>
      <c r="H203" s="245">
        <v>30.399999999999999</v>
      </c>
      <c r="I203" s="246"/>
      <c r="J203" s="241"/>
      <c r="K203" s="241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196</v>
      </c>
      <c r="AU203" s="251" t="s">
        <v>21</v>
      </c>
      <c r="AV203" s="13" t="s">
        <v>141</v>
      </c>
      <c r="AW203" s="13" t="s">
        <v>41</v>
      </c>
      <c r="AX203" s="13" t="s">
        <v>79</v>
      </c>
      <c r="AY203" s="251" t="s">
        <v>132</v>
      </c>
    </row>
    <row r="204" s="14" customFormat="1">
      <c r="A204" s="14"/>
      <c r="B204" s="252"/>
      <c r="C204" s="253"/>
      <c r="D204" s="242" t="s">
        <v>196</v>
      </c>
      <c r="E204" s="254" t="s">
        <v>32</v>
      </c>
      <c r="F204" s="255" t="s">
        <v>198</v>
      </c>
      <c r="G204" s="253"/>
      <c r="H204" s="256">
        <v>30.399999999999999</v>
      </c>
      <c r="I204" s="257"/>
      <c r="J204" s="253"/>
      <c r="K204" s="253"/>
      <c r="L204" s="258"/>
      <c r="M204" s="259"/>
      <c r="N204" s="260"/>
      <c r="O204" s="260"/>
      <c r="P204" s="260"/>
      <c r="Q204" s="260"/>
      <c r="R204" s="260"/>
      <c r="S204" s="260"/>
      <c r="T204" s="26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2" t="s">
        <v>196</v>
      </c>
      <c r="AU204" s="262" t="s">
        <v>21</v>
      </c>
      <c r="AV204" s="14" t="s">
        <v>150</v>
      </c>
      <c r="AW204" s="14" t="s">
        <v>41</v>
      </c>
      <c r="AX204" s="14" t="s">
        <v>21</v>
      </c>
      <c r="AY204" s="262" t="s">
        <v>132</v>
      </c>
    </row>
    <row r="205" s="2" customFormat="1" ht="16.5" customHeight="1">
      <c r="A205" s="40"/>
      <c r="B205" s="41"/>
      <c r="C205" s="220" t="s">
        <v>422</v>
      </c>
      <c r="D205" s="220" t="s">
        <v>135</v>
      </c>
      <c r="E205" s="221" t="s">
        <v>440</v>
      </c>
      <c r="F205" s="222" t="s">
        <v>441</v>
      </c>
      <c r="G205" s="223" t="s">
        <v>223</v>
      </c>
      <c r="H205" s="224">
        <v>38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260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260</v>
      </c>
      <c r="BM205" s="231" t="s">
        <v>1333</v>
      </c>
    </row>
    <row r="206" s="2" customFormat="1" ht="21.75" customHeight="1">
      <c r="A206" s="40"/>
      <c r="B206" s="41"/>
      <c r="C206" s="220" t="s">
        <v>426</v>
      </c>
      <c r="D206" s="220" t="s">
        <v>135</v>
      </c>
      <c r="E206" s="221" t="s">
        <v>444</v>
      </c>
      <c r="F206" s="222" t="s">
        <v>445</v>
      </c>
      <c r="G206" s="223" t="s">
        <v>194</v>
      </c>
      <c r="H206" s="224">
        <v>314.63999999999999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0.0075599999999999999</v>
      </c>
      <c r="R206" s="229">
        <f>Q206*H206</f>
        <v>2.3786783999999996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260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260</v>
      </c>
      <c r="BM206" s="231" t="s">
        <v>1334</v>
      </c>
    </row>
    <row r="207" s="2" customFormat="1" ht="16.5" customHeight="1">
      <c r="A207" s="40"/>
      <c r="B207" s="41"/>
      <c r="C207" s="220" t="s">
        <v>430</v>
      </c>
      <c r="D207" s="220" t="s">
        <v>135</v>
      </c>
      <c r="E207" s="221" t="s">
        <v>448</v>
      </c>
      <c r="F207" s="222" t="s">
        <v>449</v>
      </c>
      <c r="G207" s="223" t="s">
        <v>223</v>
      </c>
      <c r="H207" s="224">
        <v>19</v>
      </c>
      <c r="I207" s="225"/>
      <c r="J207" s="226">
        <f>ROUND(I207*H207,2)</f>
        <v>0</v>
      </c>
      <c r="K207" s="222" t="s">
        <v>139</v>
      </c>
      <c r="L207" s="46"/>
      <c r="M207" s="227" t="s">
        <v>32</v>
      </c>
      <c r="N207" s="228" t="s">
        <v>51</v>
      </c>
      <c r="O207" s="86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31" t="s">
        <v>260</v>
      </c>
      <c r="AT207" s="231" t="s">
        <v>135</v>
      </c>
      <c r="AU207" s="231" t="s">
        <v>21</v>
      </c>
      <c r="AY207" s="18" t="s">
        <v>132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141</v>
      </c>
      <c r="BK207" s="232">
        <f>ROUND(I207*H207,2)</f>
        <v>0</v>
      </c>
      <c r="BL207" s="18" t="s">
        <v>260</v>
      </c>
      <c r="BM207" s="231" t="s">
        <v>1335</v>
      </c>
    </row>
    <row r="208" s="2" customFormat="1" ht="21.75" customHeight="1">
      <c r="A208" s="40"/>
      <c r="B208" s="41"/>
      <c r="C208" s="220" t="s">
        <v>434</v>
      </c>
      <c r="D208" s="220" t="s">
        <v>135</v>
      </c>
      <c r="E208" s="221" t="s">
        <v>452</v>
      </c>
      <c r="F208" s="222" t="s">
        <v>453</v>
      </c>
      <c r="G208" s="223" t="s">
        <v>223</v>
      </c>
      <c r="H208" s="224">
        <v>19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0.00362</v>
      </c>
      <c r="R208" s="229">
        <f>Q208*H208</f>
        <v>0.068779999999999994</v>
      </c>
      <c r="S208" s="229">
        <v>0</v>
      </c>
      <c r="T208" s="230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260</v>
      </c>
      <c r="AT208" s="231" t="s">
        <v>135</v>
      </c>
      <c r="AU208" s="231" t="s">
        <v>21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260</v>
      </c>
      <c r="BM208" s="231" t="s">
        <v>1336</v>
      </c>
    </row>
    <row r="209" s="2" customFormat="1" ht="21.75" customHeight="1">
      <c r="A209" s="40"/>
      <c r="B209" s="41"/>
      <c r="C209" s="220" t="s">
        <v>439</v>
      </c>
      <c r="D209" s="220" t="s">
        <v>135</v>
      </c>
      <c r="E209" s="221" t="s">
        <v>456</v>
      </c>
      <c r="F209" s="222" t="s">
        <v>457</v>
      </c>
      <c r="G209" s="223" t="s">
        <v>223</v>
      </c>
      <c r="H209" s="224">
        <v>38</v>
      </c>
      <c r="I209" s="225"/>
      <c r="J209" s="226">
        <f>ROUND(I209*H209,2)</f>
        <v>0</v>
      </c>
      <c r="K209" s="222" t="s">
        <v>139</v>
      </c>
      <c r="L209" s="46"/>
      <c r="M209" s="227" t="s">
        <v>32</v>
      </c>
      <c r="N209" s="228" t="s">
        <v>51</v>
      </c>
      <c r="O209" s="86"/>
      <c r="P209" s="229">
        <f>O209*H209</f>
        <v>0</v>
      </c>
      <c r="Q209" s="229">
        <v>0.0056499999999999996</v>
      </c>
      <c r="R209" s="229">
        <f>Q209*H209</f>
        <v>0.21469999999999997</v>
      </c>
      <c r="S209" s="229">
        <v>0</v>
      </c>
      <c r="T209" s="230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31" t="s">
        <v>260</v>
      </c>
      <c r="AT209" s="231" t="s">
        <v>135</v>
      </c>
      <c r="AU209" s="231" t="s">
        <v>21</v>
      </c>
      <c r="AY209" s="18" t="s">
        <v>132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141</v>
      </c>
      <c r="BK209" s="232">
        <f>ROUND(I209*H209,2)</f>
        <v>0</v>
      </c>
      <c r="BL209" s="18" t="s">
        <v>260</v>
      </c>
      <c r="BM209" s="231" t="s">
        <v>1337</v>
      </c>
    </row>
    <row r="210" s="2" customFormat="1" ht="21.75" customHeight="1">
      <c r="A210" s="40"/>
      <c r="B210" s="41"/>
      <c r="C210" s="220" t="s">
        <v>443</v>
      </c>
      <c r="D210" s="220" t="s">
        <v>135</v>
      </c>
      <c r="E210" s="221" t="s">
        <v>460</v>
      </c>
      <c r="F210" s="222" t="s">
        <v>461</v>
      </c>
      <c r="G210" s="223" t="s">
        <v>223</v>
      </c>
      <c r="H210" s="224">
        <v>26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0.0042900000000000004</v>
      </c>
      <c r="R210" s="229">
        <f>Q210*H210</f>
        <v>0.11154000000000001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260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260</v>
      </c>
      <c r="BM210" s="231" t="s">
        <v>1338</v>
      </c>
    </row>
    <row r="211" s="13" customFormat="1">
      <c r="A211" s="13"/>
      <c r="B211" s="240"/>
      <c r="C211" s="241"/>
      <c r="D211" s="242" t="s">
        <v>196</v>
      </c>
      <c r="E211" s="243" t="s">
        <v>32</v>
      </c>
      <c r="F211" s="244" t="s">
        <v>776</v>
      </c>
      <c r="G211" s="241"/>
      <c r="H211" s="245">
        <v>26</v>
      </c>
      <c r="I211" s="246"/>
      <c r="J211" s="241"/>
      <c r="K211" s="241"/>
      <c r="L211" s="247"/>
      <c r="M211" s="248"/>
      <c r="N211" s="249"/>
      <c r="O211" s="249"/>
      <c r="P211" s="249"/>
      <c r="Q211" s="249"/>
      <c r="R211" s="249"/>
      <c r="S211" s="249"/>
      <c r="T211" s="250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1" t="s">
        <v>196</v>
      </c>
      <c r="AU211" s="251" t="s">
        <v>21</v>
      </c>
      <c r="AV211" s="13" t="s">
        <v>141</v>
      </c>
      <c r="AW211" s="13" t="s">
        <v>41</v>
      </c>
      <c r="AX211" s="13" t="s">
        <v>79</v>
      </c>
      <c r="AY211" s="251" t="s">
        <v>132</v>
      </c>
    </row>
    <row r="212" s="14" customFormat="1">
      <c r="A212" s="14"/>
      <c r="B212" s="252"/>
      <c r="C212" s="253"/>
      <c r="D212" s="242" t="s">
        <v>196</v>
      </c>
      <c r="E212" s="254" t="s">
        <v>32</v>
      </c>
      <c r="F212" s="255" t="s">
        <v>198</v>
      </c>
      <c r="G212" s="253"/>
      <c r="H212" s="256">
        <v>26</v>
      </c>
      <c r="I212" s="257"/>
      <c r="J212" s="253"/>
      <c r="K212" s="253"/>
      <c r="L212" s="258"/>
      <c r="M212" s="259"/>
      <c r="N212" s="260"/>
      <c r="O212" s="260"/>
      <c r="P212" s="260"/>
      <c r="Q212" s="260"/>
      <c r="R212" s="260"/>
      <c r="S212" s="260"/>
      <c r="T212" s="261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2" t="s">
        <v>196</v>
      </c>
      <c r="AU212" s="262" t="s">
        <v>21</v>
      </c>
      <c r="AV212" s="14" t="s">
        <v>150</v>
      </c>
      <c r="AW212" s="14" t="s">
        <v>41</v>
      </c>
      <c r="AX212" s="14" t="s">
        <v>21</v>
      </c>
      <c r="AY212" s="262" t="s">
        <v>132</v>
      </c>
    </row>
    <row r="213" s="2" customFormat="1" ht="21.75" customHeight="1">
      <c r="A213" s="40"/>
      <c r="B213" s="41"/>
      <c r="C213" s="220" t="s">
        <v>447</v>
      </c>
      <c r="D213" s="220" t="s">
        <v>135</v>
      </c>
      <c r="E213" s="221" t="s">
        <v>464</v>
      </c>
      <c r="F213" s="222" t="s">
        <v>465</v>
      </c>
      <c r="G213" s="223" t="s">
        <v>194</v>
      </c>
      <c r="H213" s="224">
        <v>6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0.01082</v>
      </c>
      <c r="R213" s="229">
        <f>Q213*H213</f>
        <v>0.064920000000000005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260</v>
      </c>
      <c r="AT213" s="231" t="s">
        <v>135</v>
      </c>
      <c r="AU213" s="231" t="s">
        <v>21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260</v>
      </c>
      <c r="BM213" s="231" t="s">
        <v>1339</v>
      </c>
    </row>
    <row r="214" s="2" customFormat="1" ht="16.5" customHeight="1">
      <c r="A214" s="40"/>
      <c r="B214" s="41"/>
      <c r="C214" s="220" t="s">
        <v>451</v>
      </c>
      <c r="D214" s="220" t="s">
        <v>135</v>
      </c>
      <c r="E214" s="221" t="s">
        <v>468</v>
      </c>
      <c r="F214" s="222" t="s">
        <v>469</v>
      </c>
      <c r="G214" s="223" t="s">
        <v>223</v>
      </c>
      <c r="H214" s="224">
        <v>39.200000000000003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260</v>
      </c>
      <c r="AT214" s="231" t="s">
        <v>135</v>
      </c>
      <c r="AU214" s="231" t="s">
        <v>21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260</v>
      </c>
      <c r="BM214" s="231" t="s">
        <v>1340</v>
      </c>
    </row>
    <row r="215" s="2" customFormat="1" ht="16.5" customHeight="1">
      <c r="A215" s="40"/>
      <c r="B215" s="41"/>
      <c r="C215" s="220" t="s">
        <v>455</v>
      </c>
      <c r="D215" s="220" t="s">
        <v>135</v>
      </c>
      <c r="E215" s="221" t="s">
        <v>472</v>
      </c>
      <c r="F215" s="222" t="s">
        <v>473</v>
      </c>
      <c r="G215" s="223" t="s">
        <v>336</v>
      </c>
      <c r="H215" s="224">
        <v>3</v>
      </c>
      <c r="I215" s="225"/>
      <c r="J215" s="226">
        <f>ROUND(I215*H215,2)</f>
        <v>0</v>
      </c>
      <c r="K215" s="222" t="s">
        <v>139</v>
      </c>
      <c r="L215" s="46"/>
      <c r="M215" s="227" t="s">
        <v>32</v>
      </c>
      <c r="N215" s="228" t="s">
        <v>51</v>
      </c>
      <c r="O215" s="86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31" t="s">
        <v>260</v>
      </c>
      <c r="AT215" s="231" t="s">
        <v>135</v>
      </c>
      <c r="AU215" s="231" t="s">
        <v>21</v>
      </c>
      <c r="AY215" s="18" t="s">
        <v>132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141</v>
      </c>
      <c r="BK215" s="232">
        <f>ROUND(I215*H215,2)</f>
        <v>0</v>
      </c>
      <c r="BL215" s="18" t="s">
        <v>260</v>
      </c>
      <c r="BM215" s="231" t="s">
        <v>1341</v>
      </c>
    </row>
    <row r="216" s="2" customFormat="1" ht="21.75" customHeight="1">
      <c r="A216" s="40"/>
      <c r="B216" s="41"/>
      <c r="C216" s="220" t="s">
        <v>459</v>
      </c>
      <c r="D216" s="220" t="s">
        <v>135</v>
      </c>
      <c r="E216" s="221" t="s">
        <v>476</v>
      </c>
      <c r="F216" s="222" t="s">
        <v>477</v>
      </c>
      <c r="G216" s="223" t="s">
        <v>223</v>
      </c>
      <c r="H216" s="224">
        <v>22.800000000000001</v>
      </c>
      <c r="I216" s="225"/>
      <c r="J216" s="226">
        <f>ROUND(I216*H216,2)</f>
        <v>0</v>
      </c>
      <c r="K216" s="222" t="s">
        <v>139</v>
      </c>
      <c r="L216" s="46"/>
      <c r="M216" s="227" t="s">
        <v>32</v>
      </c>
      <c r="N216" s="228" t="s">
        <v>51</v>
      </c>
      <c r="O216" s="86"/>
      <c r="P216" s="229">
        <f>O216*H216</f>
        <v>0</v>
      </c>
      <c r="Q216" s="229">
        <v>0.0021700000000000001</v>
      </c>
      <c r="R216" s="229">
        <f>Q216*H216</f>
        <v>0.049476000000000006</v>
      </c>
      <c r="S216" s="229">
        <v>0</v>
      </c>
      <c r="T216" s="230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31" t="s">
        <v>260</v>
      </c>
      <c r="AT216" s="231" t="s">
        <v>135</v>
      </c>
      <c r="AU216" s="231" t="s">
        <v>21</v>
      </c>
      <c r="AY216" s="18" t="s">
        <v>132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141</v>
      </c>
      <c r="BK216" s="232">
        <f>ROUND(I216*H216,2)</f>
        <v>0</v>
      </c>
      <c r="BL216" s="18" t="s">
        <v>260</v>
      </c>
      <c r="BM216" s="231" t="s">
        <v>1342</v>
      </c>
    </row>
    <row r="217" s="2" customFormat="1" ht="16.5" customHeight="1">
      <c r="A217" s="40"/>
      <c r="B217" s="41"/>
      <c r="C217" s="220" t="s">
        <v>463</v>
      </c>
      <c r="D217" s="220" t="s">
        <v>135</v>
      </c>
      <c r="E217" s="221" t="s">
        <v>480</v>
      </c>
      <c r="F217" s="222" t="s">
        <v>481</v>
      </c>
      <c r="G217" s="223" t="s">
        <v>250</v>
      </c>
      <c r="H217" s="224">
        <v>2.29</v>
      </c>
      <c r="I217" s="225"/>
      <c r="J217" s="226">
        <f>ROUND(I217*H217,2)</f>
        <v>0</v>
      </c>
      <c r="K217" s="222" t="s">
        <v>139</v>
      </c>
      <c r="L217" s="46"/>
      <c r="M217" s="227" t="s">
        <v>32</v>
      </c>
      <c r="N217" s="228" t="s">
        <v>51</v>
      </c>
      <c r="O217" s="86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260</v>
      </c>
      <c r="AT217" s="231" t="s">
        <v>135</v>
      </c>
      <c r="AU217" s="231" t="s">
        <v>21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260</v>
      </c>
      <c r="BM217" s="231" t="s">
        <v>1343</v>
      </c>
    </row>
    <row r="218" s="2" customFormat="1" ht="21.75" customHeight="1">
      <c r="A218" s="40"/>
      <c r="B218" s="41"/>
      <c r="C218" s="220" t="s">
        <v>467</v>
      </c>
      <c r="D218" s="220" t="s">
        <v>135</v>
      </c>
      <c r="E218" s="221" t="s">
        <v>484</v>
      </c>
      <c r="F218" s="222" t="s">
        <v>485</v>
      </c>
      <c r="G218" s="223" t="s">
        <v>250</v>
      </c>
      <c r="H218" s="224">
        <v>0.16600000000000001</v>
      </c>
      <c r="I218" s="225"/>
      <c r="J218" s="226">
        <f>ROUND(I218*H218,2)</f>
        <v>0</v>
      </c>
      <c r="K218" s="222" t="s">
        <v>139</v>
      </c>
      <c r="L218" s="46"/>
      <c r="M218" s="227" t="s">
        <v>32</v>
      </c>
      <c r="N218" s="228" t="s">
        <v>51</v>
      </c>
      <c r="O218" s="86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31" t="s">
        <v>260</v>
      </c>
      <c r="AT218" s="231" t="s">
        <v>135</v>
      </c>
      <c r="AU218" s="231" t="s">
        <v>21</v>
      </c>
      <c r="AY218" s="18" t="s">
        <v>132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141</v>
      </c>
      <c r="BK218" s="232">
        <f>ROUND(I218*H218,2)</f>
        <v>0</v>
      </c>
      <c r="BL218" s="18" t="s">
        <v>260</v>
      </c>
      <c r="BM218" s="231" t="s">
        <v>1344</v>
      </c>
    </row>
    <row r="219" s="12" customFormat="1" ht="22.8" customHeight="1">
      <c r="A219" s="12"/>
      <c r="B219" s="204"/>
      <c r="C219" s="205"/>
      <c r="D219" s="206" t="s">
        <v>78</v>
      </c>
      <c r="E219" s="218" t="s">
        <v>141</v>
      </c>
      <c r="F219" s="218" t="s">
        <v>219</v>
      </c>
      <c r="G219" s="205"/>
      <c r="H219" s="205"/>
      <c r="I219" s="208"/>
      <c r="J219" s="219">
        <f>BK219</f>
        <v>0</v>
      </c>
      <c r="K219" s="205"/>
      <c r="L219" s="210"/>
      <c r="M219" s="211"/>
      <c r="N219" s="212"/>
      <c r="O219" s="212"/>
      <c r="P219" s="213">
        <f>P220</f>
        <v>0</v>
      </c>
      <c r="Q219" s="212"/>
      <c r="R219" s="213">
        <f>R220</f>
        <v>10.195650000000001</v>
      </c>
      <c r="S219" s="212"/>
      <c r="T219" s="214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5" t="s">
        <v>21</v>
      </c>
      <c r="AT219" s="216" t="s">
        <v>78</v>
      </c>
      <c r="AU219" s="216" t="s">
        <v>21</v>
      </c>
      <c r="AY219" s="215" t="s">
        <v>132</v>
      </c>
      <c r="BK219" s="217">
        <f>BK220</f>
        <v>0</v>
      </c>
    </row>
    <row r="220" s="2" customFormat="1" ht="21.75" customHeight="1">
      <c r="A220" s="40"/>
      <c r="B220" s="41"/>
      <c r="C220" s="220" t="s">
        <v>471</v>
      </c>
      <c r="D220" s="220" t="s">
        <v>135</v>
      </c>
      <c r="E220" s="221" t="s">
        <v>221</v>
      </c>
      <c r="F220" s="222" t="s">
        <v>222</v>
      </c>
      <c r="G220" s="223" t="s">
        <v>223</v>
      </c>
      <c r="H220" s="224">
        <v>45</v>
      </c>
      <c r="I220" s="225"/>
      <c r="J220" s="226">
        <f>ROUND(I220*H220,2)</f>
        <v>0</v>
      </c>
      <c r="K220" s="222" t="s">
        <v>139</v>
      </c>
      <c r="L220" s="46"/>
      <c r="M220" s="227" t="s">
        <v>32</v>
      </c>
      <c r="N220" s="228" t="s">
        <v>51</v>
      </c>
      <c r="O220" s="86"/>
      <c r="P220" s="229">
        <f>O220*H220</f>
        <v>0</v>
      </c>
      <c r="Q220" s="229">
        <v>0.22656999999999999</v>
      </c>
      <c r="R220" s="229">
        <f>Q220*H220</f>
        <v>10.195650000000001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150</v>
      </c>
      <c r="AT220" s="231" t="s">
        <v>135</v>
      </c>
      <c r="AU220" s="231" t="s">
        <v>141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150</v>
      </c>
      <c r="BM220" s="231" t="s">
        <v>1345</v>
      </c>
    </row>
    <row r="221" s="12" customFormat="1" ht="25.92" customHeight="1">
      <c r="A221" s="12"/>
      <c r="B221" s="204"/>
      <c r="C221" s="205"/>
      <c r="D221" s="206" t="s">
        <v>78</v>
      </c>
      <c r="E221" s="207" t="s">
        <v>487</v>
      </c>
      <c r="F221" s="207" t="s">
        <v>488</v>
      </c>
      <c r="G221" s="205"/>
      <c r="H221" s="205"/>
      <c r="I221" s="208"/>
      <c r="J221" s="209">
        <f>BK221</f>
        <v>0</v>
      </c>
      <c r="K221" s="205"/>
      <c r="L221" s="210"/>
      <c r="M221" s="211"/>
      <c r="N221" s="212"/>
      <c r="O221" s="212"/>
      <c r="P221" s="213">
        <f>P222+P234+P253+P256+P258+P270+P276+P282+P287</f>
        <v>0</v>
      </c>
      <c r="Q221" s="212"/>
      <c r="R221" s="213">
        <f>R222+R234+R253+R256+R258+R270+R276+R282+R287</f>
        <v>8.411511599999999</v>
      </c>
      <c r="S221" s="212"/>
      <c r="T221" s="214">
        <f>T222+T234+T253+T256+T258+T270+T276+T282+T287</f>
        <v>0.68158999999999992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5" t="s">
        <v>141</v>
      </c>
      <c r="AT221" s="216" t="s">
        <v>78</v>
      </c>
      <c r="AU221" s="216" t="s">
        <v>79</v>
      </c>
      <c r="AY221" s="215" t="s">
        <v>132</v>
      </c>
      <c r="BK221" s="217">
        <f>BK222+BK234+BK253+BK256+BK258+BK270+BK276+BK282+BK287</f>
        <v>0</v>
      </c>
    </row>
    <row r="222" s="12" customFormat="1" ht="22.8" customHeight="1">
      <c r="A222" s="12"/>
      <c r="B222" s="204"/>
      <c r="C222" s="205"/>
      <c r="D222" s="206" t="s">
        <v>78</v>
      </c>
      <c r="E222" s="218" t="s">
        <v>489</v>
      </c>
      <c r="F222" s="218" t="s">
        <v>490</v>
      </c>
      <c r="G222" s="205"/>
      <c r="H222" s="205"/>
      <c r="I222" s="208"/>
      <c r="J222" s="219">
        <f>BK222</f>
        <v>0</v>
      </c>
      <c r="K222" s="205"/>
      <c r="L222" s="210"/>
      <c r="M222" s="211"/>
      <c r="N222" s="212"/>
      <c r="O222" s="212"/>
      <c r="P222" s="213">
        <f>SUM(P223:P233)</f>
        <v>0</v>
      </c>
      <c r="Q222" s="212"/>
      <c r="R222" s="213">
        <f>SUM(R223:R233)</f>
        <v>0.56749760000000005</v>
      </c>
      <c r="S222" s="212"/>
      <c r="T222" s="214">
        <f>SUM(T223:T233)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5" t="s">
        <v>141</v>
      </c>
      <c r="AT222" s="216" t="s">
        <v>78</v>
      </c>
      <c r="AU222" s="216" t="s">
        <v>21</v>
      </c>
      <c r="AY222" s="215" t="s">
        <v>132</v>
      </c>
      <c r="BK222" s="217">
        <f>SUM(BK223:BK233)</f>
        <v>0</v>
      </c>
    </row>
    <row r="223" s="2" customFormat="1" ht="21.75" customHeight="1">
      <c r="A223" s="40"/>
      <c r="B223" s="41"/>
      <c r="C223" s="220" t="s">
        <v>475</v>
      </c>
      <c r="D223" s="220" t="s">
        <v>135</v>
      </c>
      <c r="E223" s="221" t="s">
        <v>492</v>
      </c>
      <c r="F223" s="222" t="s">
        <v>493</v>
      </c>
      <c r="G223" s="223" t="s">
        <v>194</v>
      </c>
      <c r="H223" s="224">
        <v>83.563000000000002</v>
      </c>
      <c r="I223" s="225"/>
      <c r="J223" s="226">
        <f>ROUND(I223*H223,2)</f>
        <v>0</v>
      </c>
      <c r="K223" s="222" t="s">
        <v>139</v>
      </c>
      <c r="L223" s="46"/>
      <c r="M223" s="227" t="s">
        <v>32</v>
      </c>
      <c r="N223" s="228" t="s">
        <v>51</v>
      </c>
      <c r="O223" s="86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260</v>
      </c>
      <c r="AT223" s="231" t="s">
        <v>135</v>
      </c>
      <c r="AU223" s="231" t="s">
        <v>141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260</v>
      </c>
      <c r="BM223" s="231" t="s">
        <v>1346</v>
      </c>
    </row>
    <row r="224" s="13" customFormat="1">
      <c r="A224" s="13"/>
      <c r="B224" s="240"/>
      <c r="C224" s="241"/>
      <c r="D224" s="242" t="s">
        <v>196</v>
      </c>
      <c r="E224" s="243" t="s">
        <v>32</v>
      </c>
      <c r="F224" s="244" t="s">
        <v>1125</v>
      </c>
      <c r="G224" s="241"/>
      <c r="H224" s="245">
        <v>83.563000000000002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196</v>
      </c>
      <c r="AU224" s="251" t="s">
        <v>141</v>
      </c>
      <c r="AV224" s="13" t="s">
        <v>141</v>
      </c>
      <c r="AW224" s="13" t="s">
        <v>41</v>
      </c>
      <c r="AX224" s="13" t="s">
        <v>79</v>
      </c>
      <c r="AY224" s="251" t="s">
        <v>132</v>
      </c>
    </row>
    <row r="225" s="14" customFormat="1">
      <c r="A225" s="14"/>
      <c r="B225" s="252"/>
      <c r="C225" s="253"/>
      <c r="D225" s="242" t="s">
        <v>196</v>
      </c>
      <c r="E225" s="254" t="s">
        <v>32</v>
      </c>
      <c r="F225" s="255" t="s">
        <v>198</v>
      </c>
      <c r="G225" s="253"/>
      <c r="H225" s="256">
        <v>83.563000000000002</v>
      </c>
      <c r="I225" s="257"/>
      <c r="J225" s="253"/>
      <c r="K225" s="253"/>
      <c r="L225" s="258"/>
      <c r="M225" s="259"/>
      <c r="N225" s="260"/>
      <c r="O225" s="260"/>
      <c r="P225" s="260"/>
      <c r="Q225" s="260"/>
      <c r="R225" s="260"/>
      <c r="S225" s="260"/>
      <c r="T225" s="26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2" t="s">
        <v>196</v>
      </c>
      <c r="AU225" s="262" t="s">
        <v>141</v>
      </c>
      <c r="AV225" s="14" t="s">
        <v>150</v>
      </c>
      <c r="AW225" s="14" t="s">
        <v>41</v>
      </c>
      <c r="AX225" s="14" t="s">
        <v>21</v>
      </c>
      <c r="AY225" s="262" t="s">
        <v>132</v>
      </c>
    </row>
    <row r="226" s="2" customFormat="1" ht="16.5" customHeight="1">
      <c r="A226" s="40"/>
      <c r="B226" s="41"/>
      <c r="C226" s="263" t="s">
        <v>479</v>
      </c>
      <c r="D226" s="263" t="s">
        <v>242</v>
      </c>
      <c r="E226" s="264" t="s">
        <v>785</v>
      </c>
      <c r="F226" s="265" t="s">
        <v>786</v>
      </c>
      <c r="G226" s="266" t="s">
        <v>787</v>
      </c>
      <c r="H226" s="267">
        <v>91.521000000000001</v>
      </c>
      <c r="I226" s="268"/>
      <c r="J226" s="269">
        <f>ROUND(I226*H226,2)</f>
        <v>0</v>
      </c>
      <c r="K226" s="265" t="s">
        <v>139</v>
      </c>
      <c r="L226" s="270"/>
      <c r="M226" s="271" t="s">
        <v>32</v>
      </c>
      <c r="N226" s="272" t="s">
        <v>51</v>
      </c>
      <c r="O226" s="86"/>
      <c r="P226" s="229">
        <f>O226*H226</f>
        <v>0</v>
      </c>
      <c r="Q226" s="229">
        <v>0.001</v>
      </c>
      <c r="R226" s="229">
        <f>Q226*H226</f>
        <v>0.091521000000000005</v>
      </c>
      <c r="S226" s="229">
        <v>0</v>
      </c>
      <c r="T226" s="230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31" t="s">
        <v>333</v>
      </c>
      <c r="AT226" s="231" t="s">
        <v>242</v>
      </c>
      <c r="AU226" s="231" t="s">
        <v>141</v>
      </c>
      <c r="AY226" s="18" t="s">
        <v>132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141</v>
      </c>
      <c r="BK226" s="232">
        <f>ROUND(I226*H226,2)</f>
        <v>0</v>
      </c>
      <c r="BL226" s="18" t="s">
        <v>260</v>
      </c>
      <c r="BM226" s="231" t="s">
        <v>1347</v>
      </c>
    </row>
    <row r="227" s="2" customFormat="1" ht="16.5" customHeight="1">
      <c r="A227" s="40"/>
      <c r="B227" s="41"/>
      <c r="C227" s="220" t="s">
        <v>483</v>
      </c>
      <c r="D227" s="220" t="s">
        <v>135</v>
      </c>
      <c r="E227" s="221" t="s">
        <v>502</v>
      </c>
      <c r="F227" s="222" t="s">
        <v>503</v>
      </c>
      <c r="G227" s="223" t="s">
        <v>194</v>
      </c>
      <c r="H227" s="224">
        <v>83.563000000000002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0.00040000000000000002</v>
      </c>
      <c r="R227" s="229">
        <f>Q227*H227</f>
        <v>0.033425200000000002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260</v>
      </c>
      <c r="AT227" s="231" t="s">
        <v>135</v>
      </c>
      <c r="AU227" s="231" t="s">
        <v>141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260</v>
      </c>
      <c r="BM227" s="231" t="s">
        <v>1348</v>
      </c>
    </row>
    <row r="228" s="2" customFormat="1" ht="16.5" customHeight="1">
      <c r="A228" s="40"/>
      <c r="B228" s="41"/>
      <c r="C228" s="263" t="s">
        <v>491</v>
      </c>
      <c r="D228" s="263" t="s">
        <v>242</v>
      </c>
      <c r="E228" s="264" t="s">
        <v>506</v>
      </c>
      <c r="F228" s="265" t="s">
        <v>790</v>
      </c>
      <c r="G228" s="266" t="s">
        <v>194</v>
      </c>
      <c r="H228" s="267">
        <v>100.276</v>
      </c>
      <c r="I228" s="268"/>
      <c r="J228" s="269">
        <f>ROUND(I228*H228,2)</f>
        <v>0</v>
      </c>
      <c r="K228" s="265" t="s">
        <v>139</v>
      </c>
      <c r="L228" s="270"/>
      <c r="M228" s="271" t="s">
        <v>32</v>
      </c>
      <c r="N228" s="272" t="s">
        <v>51</v>
      </c>
      <c r="O228" s="86"/>
      <c r="P228" s="229">
        <f>O228*H228</f>
        <v>0</v>
      </c>
      <c r="Q228" s="229">
        <v>0.0038800000000000002</v>
      </c>
      <c r="R228" s="229">
        <f>Q228*H228</f>
        <v>0.38907088000000001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333</v>
      </c>
      <c r="AT228" s="231" t="s">
        <v>242</v>
      </c>
      <c r="AU228" s="231" t="s">
        <v>141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260</v>
      </c>
      <c r="BM228" s="231" t="s">
        <v>1349</v>
      </c>
    </row>
    <row r="229" s="13" customFormat="1">
      <c r="A229" s="13"/>
      <c r="B229" s="240"/>
      <c r="C229" s="241"/>
      <c r="D229" s="242" t="s">
        <v>196</v>
      </c>
      <c r="E229" s="241"/>
      <c r="F229" s="244" t="s">
        <v>1129</v>
      </c>
      <c r="G229" s="241"/>
      <c r="H229" s="245">
        <v>100.276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196</v>
      </c>
      <c r="AU229" s="251" t="s">
        <v>141</v>
      </c>
      <c r="AV229" s="13" t="s">
        <v>141</v>
      </c>
      <c r="AW229" s="13" t="s">
        <v>4</v>
      </c>
      <c r="AX229" s="13" t="s">
        <v>21</v>
      </c>
      <c r="AY229" s="251" t="s">
        <v>132</v>
      </c>
    </row>
    <row r="230" s="2" customFormat="1" ht="16.5" customHeight="1">
      <c r="A230" s="40"/>
      <c r="B230" s="41"/>
      <c r="C230" s="220" t="s">
        <v>496</v>
      </c>
      <c r="D230" s="220" t="s">
        <v>135</v>
      </c>
      <c r="E230" s="221" t="s">
        <v>511</v>
      </c>
      <c r="F230" s="222" t="s">
        <v>512</v>
      </c>
      <c r="G230" s="223" t="s">
        <v>194</v>
      </c>
      <c r="H230" s="224">
        <v>83.563000000000002</v>
      </c>
      <c r="I230" s="225"/>
      <c r="J230" s="226">
        <f>ROUND(I230*H230,2)</f>
        <v>0</v>
      </c>
      <c r="K230" s="222" t="s">
        <v>139</v>
      </c>
      <c r="L230" s="46"/>
      <c r="M230" s="227" t="s">
        <v>32</v>
      </c>
      <c r="N230" s="228" t="s">
        <v>51</v>
      </c>
      <c r="O230" s="86"/>
      <c r="P230" s="229">
        <f>O230*H230</f>
        <v>0</v>
      </c>
      <c r="Q230" s="229">
        <v>4.0000000000000003E-05</v>
      </c>
      <c r="R230" s="229">
        <f>Q230*H230</f>
        <v>0.0033425200000000003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260</v>
      </c>
      <c r="AT230" s="231" t="s">
        <v>135</v>
      </c>
      <c r="AU230" s="231" t="s">
        <v>141</v>
      </c>
      <c r="AY230" s="18" t="s">
        <v>132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141</v>
      </c>
      <c r="BK230" s="232">
        <f>ROUND(I230*H230,2)</f>
        <v>0</v>
      </c>
      <c r="BL230" s="18" t="s">
        <v>260</v>
      </c>
      <c r="BM230" s="231" t="s">
        <v>1350</v>
      </c>
    </row>
    <row r="231" s="2" customFormat="1" ht="16.5" customHeight="1">
      <c r="A231" s="40"/>
      <c r="B231" s="41"/>
      <c r="C231" s="263" t="s">
        <v>501</v>
      </c>
      <c r="D231" s="263" t="s">
        <v>242</v>
      </c>
      <c r="E231" s="264" t="s">
        <v>515</v>
      </c>
      <c r="F231" s="265" t="s">
        <v>516</v>
      </c>
      <c r="G231" s="266" t="s">
        <v>194</v>
      </c>
      <c r="H231" s="267">
        <v>100.276</v>
      </c>
      <c r="I231" s="268"/>
      <c r="J231" s="269">
        <f>ROUND(I231*H231,2)</f>
        <v>0</v>
      </c>
      <c r="K231" s="265" t="s">
        <v>139</v>
      </c>
      <c r="L231" s="270"/>
      <c r="M231" s="271" t="s">
        <v>32</v>
      </c>
      <c r="N231" s="272" t="s">
        <v>51</v>
      </c>
      <c r="O231" s="86"/>
      <c r="P231" s="229">
        <f>O231*H231</f>
        <v>0</v>
      </c>
      <c r="Q231" s="229">
        <v>0.00050000000000000001</v>
      </c>
      <c r="R231" s="229">
        <f>Q231*H231</f>
        <v>0.050138000000000002</v>
      </c>
      <c r="S231" s="229">
        <v>0</v>
      </c>
      <c r="T231" s="230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31" t="s">
        <v>333</v>
      </c>
      <c r="AT231" s="231" t="s">
        <v>242</v>
      </c>
      <c r="AU231" s="231" t="s">
        <v>141</v>
      </c>
      <c r="AY231" s="18" t="s">
        <v>132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141</v>
      </c>
      <c r="BK231" s="232">
        <f>ROUND(I231*H231,2)</f>
        <v>0</v>
      </c>
      <c r="BL231" s="18" t="s">
        <v>260</v>
      </c>
      <c r="BM231" s="231" t="s">
        <v>1351</v>
      </c>
    </row>
    <row r="232" s="13" customFormat="1">
      <c r="A232" s="13"/>
      <c r="B232" s="240"/>
      <c r="C232" s="241"/>
      <c r="D232" s="242" t="s">
        <v>196</v>
      </c>
      <c r="E232" s="241"/>
      <c r="F232" s="244" t="s">
        <v>1129</v>
      </c>
      <c r="G232" s="241"/>
      <c r="H232" s="245">
        <v>100.276</v>
      </c>
      <c r="I232" s="246"/>
      <c r="J232" s="241"/>
      <c r="K232" s="241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196</v>
      </c>
      <c r="AU232" s="251" t="s">
        <v>141</v>
      </c>
      <c r="AV232" s="13" t="s">
        <v>141</v>
      </c>
      <c r="AW232" s="13" t="s">
        <v>4</v>
      </c>
      <c r="AX232" s="13" t="s">
        <v>21</v>
      </c>
      <c r="AY232" s="251" t="s">
        <v>132</v>
      </c>
    </row>
    <row r="233" s="2" customFormat="1" ht="21.75" customHeight="1">
      <c r="A233" s="40"/>
      <c r="B233" s="41"/>
      <c r="C233" s="220" t="s">
        <v>505</v>
      </c>
      <c r="D233" s="220" t="s">
        <v>135</v>
      </c>
      <c r="E233" s="221" t="s">
        <v>519</v>
      </c>
      <c r="F233" s="222" t="s">
        <v>520</v>
      </c>
      <c r="G233" s="223" t="s">
        <v>250</v>
      </c>
      <c r="H233" s="224">
        <v>0.56699999999999995</v>
      </c>
      <c r="I233" s="225"/>
      <c r="J233" s="226">
        <f>ROUND(I233*H233,2)</f>
        <v>0</v>
      </c>
      <c r="K233" s="222" t="s">
        <v>139</v>
      </c>
      <c r="L233" s="46"/>
      <c r="M233" s="227" t="s">
        <v>32</v>
      </c>
      <c r="N233" s="228" t="s">
        <v>51</v>
      </c>
      <c r="O233" s="86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260</v>
      </c>
      <c r="AT233" s="231" t="s">
        <v>135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260</v>
      </c>
      <c r="BM233" s="231" t="s">
        <v>1352</v>
      </c>
    </row>
    <row r="234" s="12" customFormat="1" ht="22.8" customHeight="1">
      <c r="A234" s="12"/>
      <c r="B234" s="204"/>
      <c r="C234" s="205"/>
      <c r="D234" s="206" t="s">
        <v>78</v>
      </c>
      <c r="E234" s="218" t="s">
        <v>522</v>
      </c>
      <c r="F234" s="218" t="s">
        <v>523</v>
      </c>
      <c r="G234" s="205"/>
      <c r="H234" s="205"/>
      <c r="I234" s="208"/>
      <c r="J234" s="219">
        <f>BK234</f>
        <v>0</v>
      </c>
      <c r="K234" s="205"/>
      <c r="L234" s="210"/>
      <c r="M234" s="211"/>
      <c r="N234" s="212"/>
      <c r="O234" s="212"/>
      <c r="P234" s="213">
        <f>SUM(P235:P252)</f>
        <v>0</v>
      </c>
      <c r="Q234" s="212"/>
      <c r="R234" s="213">
        <f>SUM(R235:R252)</f>
        <v>2.9443865999999996</v>
      </c>
      <c r="S234" s="212"/>
      <c r="T234" s="214">
        <f>SUM(T235:T252)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5" t="s">
        <v>141</v>
      </c>
      <c r="AT234" s="216" t="s">
        <v>78</v>
      </c>
      <c r="AU234" s="216" t="s">
        <v>21</v>
      </c>
      <c r="AY234" s="215" t="s">
        <v>132</v>
      </c>
      <c r="BK234" s="217">
        <f>SUM(BK235:BK252)</f>
        <v>0</v>
      </c>
    </row>
    <row r="235" s="2" customFormat="1" ht="16.5" customHeight="1">
      <c r="A235" s="40"/>
      <c r="B235" s="41"/>
      <c r="C235" s="220" t="s">
        <v>510</v>
      </c>
      <c r="D235" s="220" t="s">
        <v>135</v>
      </c>
      <c r="E235" s="221" t="s">
        <v>525</v>
      </c>
      <c r="F235" s="222" t="s">
        <v>526</v>
      </c>
      <c r="G235" s="223" t="s">
        <v>194</v>
      </c>
      <c r="H235" s="224">
        <v>122.72</v>
      </c>
      <c r="I235" s="225"/>
      <c r="J235" s="226">
        <f>ROUND(I235*H235,2)</f>
        <v>0</v>
      </c>
      <c r="K235" s="222" t="s">
        <v>139</v>
      </c>
      <c r="L235" s="46"/>
      <c r="M235" s="227" t="s">
        <v>32</v>
      </c>
      <c r="N235" s="228" t="s">
        <v>51</v>
      </c>
      <c r="O235" s="86"/>
      <c r="P235" s="229">
        <f>O235*H235</f>
        <v>0</v>
      </c>
      <c r="Q235" s="229">
        <v>0.0060299999999999998</v>
      </c>
      <c r="R235" s="229">
        <f>Q235*H235</f>
        <v>0.74000159999999993</v>
      </c>
      <c r="S235" s="229">
        <v>0</v>
      </c>
      <c r="T235" s="230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31" t="s">
        <v>260</v>
      </c>
      <c r="AT235" s="231" t="s">
        <v>135</v>
      </c>
      <c r="AU235" s="231" t="s">
        <v>141</v>
      </c>
      <c r="AY235" s="18" t="s">
        <v>132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141</v>
      </c>
      <c r="BK235" s="232">
        <f>ROUND(I235*H235,2)</f>
        <v>0</v>
      </c>
      <c r="BL235" s="18" t="s">
        <v>260</v>
      </c>
      <c r="BM235" s="231" t="s">
        <v>1353</v>
      </c>
    </row>
    <row r="236" s="2" customFormat="1" ht="16.5" customHeight="1">
      <c r="A236" s="40"/>
      <c r="B236" s="41"/>
      <c r="C236" s="263" t="s">
        <v>514</v>
      </c>
      <c r="D236" s="263" t="s">
        <v>242</v>
      </c>
      <c r="E236" s="264" t="s">
        <v>529</v>
      </c>
      <c r="F236" s="265" t="s">
        <v>530</v>
      </c>
      <c r="G236" s="266" t="s">
        <v>201</v>
      </c>
      <c r="H236" s="267">
        <v>15.462</v>
      </c>
      <c r="I236" s="268"/>
      <c r="J236" s="269">
        <f>ROUND(I236*H236,2)</f>
        <v>0</v>
      </c>
      <c r="K236" s="265" t="s">
        <v>139</v>
      </c>
      <c r="L236" s="270"/>
      <c r="M236" s="271" t="s">
        <v>32</v>
      </c>
      <c r="N236" s="272" t="s">
        <v>51</v>
      </c>
      <c r="O236" s="86"/>
      <c r="P236" s="229">
        <f>O236*H236</f>
        <v>0</v>
      </c>
      <c r="Q236" s="229">
        <v>0.040000000000000001</v>
      </c>
      <c r="R236" s="229">
        <f>Q236*H236</f>
        <v>0.61848000000000003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333</v>
      </c>
      <c r="AT236" s="231" t="s">
        <v>242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260</v>
      </c>
      <c r="BM236" s="231" t="s">
        <v>1354</v>
      </c>
    </row>
    <row r="237" s="13" customFormat="1">
      <c r="A237" s="13"/>
      <c r="B237" s="240"/>
      <c r="C237" s="241"/>
      <c r="D237" s="242" t="s">
        <v>196</v>
      </c>
      <c r="E237" s="243" t="s">
        <v>32</v>
      </c>
      <c r="F237" s="244" t="s">
        <v>532</v>
      </c>
      <c r="G237" s="241"/>
      <c r="H237" s="245">
        <v>14.726000000000001</v>
      </c>
      <c r="I237" s="246"/>
      <c r="J237" s="241"/>
      <c r="K237" s="241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196</v>
      </c>
      <c r="AU237" s="251" t="s">
        <v>141</v>
      </c>
      <c r="AV237" s="13" t="s">
        <v>141</v>
      </c>
      <c r="AW237" s="13" t="s">
        <v>41</v>
      </c>
      <c r="AX237" s="13" t="s">
        <v>21</v>
      </c>
      <c r="AY237" s="251" t="s">
        <v>132</v>
      </c>
    </row>
    <row r="238" s="13" customFormat="1">
      <c r="A238" s="13"/>
      <c r="B238" s="240"/>
      <c r="C238" s="241"/>
      <c r="D238" s="242" t="s">
        <v>196</v>
      </c>
      <c r="E238" s="241"/>
      <c r="F238" s="244" t="s">
        <v>533</v>
      </c>
      <c r="G238" s="241"/>
      <c r="H238" s="245">
        <v>15.462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196</v>
      </c>
      <c r="AU238" s="251" t="s">
        <v>141</v>
      </c>
      <c r="AV238" s="13" t="s">
        <v>141</v>
      </c>
      <c r="AW238" s="13" t="s">
        <v>4</v>
      </c>
      <c r="AX238" s="13" t="s">
        <v>21</v>
      </c>
      <c r="AY238" s="251" t="s">
        <v>132</v>
      </c>
    </row>
    <row r="239" s="2" customFormat="1" ht="21.75" customHeight="1">
      <c r="A239" s="40"/>
      <c r="B239" s="41"/>
      <c r="C239" s="220" t="s">
        <v>518</v>
      </c>
      <c r="D239" s="220" t="s">
        <v>135</v>
      </c>
      <c r="E239" s="221" t="s">
        <v>535</v>
      </c>
      <c r="F239" s="222" t="s">
        <v>536</v>
      </c>
      <c r="G239" s="223" t="s">
        <v>194</v>
      </c>
      <c r="H239" s="224">
        <v>152.31999999999999</v>
      </c>
      <c r="I239" s="225"/>
      <c r="J239" s="226">
        <f>ROUND(I239*H239,2)</f>
        <v>0</v>
      </c>
      <c r="K239" s="222" t="s">
        <v>139</v>
      </c>
      <c r="L239" s="46"/>
      <c r="M239" s="227" t="s">
        <v>32</v>
      </c>
      <c r="N239" s="228" t="s">
        <v>51</v>
      </c>
      <c r="O239" s="86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260</v>
      </c>
      <c r="AT239" s="231" t="s">
        <v>135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260</v>
      </c>
      <c r="BM239" s="231" t="s">
        <v>1355</v>
      </c>
    </row>
    <row r="240" s="2" customFormat="1" ht="16.5" customHeight="1">
      <c r="A240" s="40"/>
      <c r="B240" s="41"/>
      <c r="C240" s="263" t="s">
        <v>524</v>
      </c>
      <c r="D240" s="263" t="s">
        <v>242</v>
      </c>
      <c r="E240" s="264" t="s">
        <v>539</v>
      </c>
      <c r="F240" s="265" t="s">
        <v>540</v>
      </c>
      <c r="G240" s="266" t="s">
        <v>194</v>
      </c>
      <c r="H240" s="267">
        <v>307.68599999999998</v>
      </c>
      <c r="I240" s="268"/>
      <c r="J240" s="269">
        <f>ROUND(I240*H240,2)</f>
        <v>0</v>
      </c>
      <c r="K240" s="265" t="s">
        <v>139</v>
      </c>
      <c r="L240" s="270"/>
      <c r="M240" s="271" t="s">
        <v>32</v>
      </c>
      <c r="N240" s="272" t="s">
        <v>51</v>
      </c>
      <c r="O240" s="86"/>
      <c r="P240" s="229">
        <f>O240*H240</f>
        <v>0</v>
      </c>
      <c r="Q240" s="229">
        <v>0.0039199999999999999</v>
      </c>
      <c r="R240" s="229">
        <f>Q240*H240</f>
        <v>1.2061291199999999</v>
      </c>
      <c r="S240" s="229">
        <v>0</v>
      </c>
      <c r="T240" s="230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31" t="s">
        <v>333</v>
      </c>
      <c r="AT240" s="231" t="s">
        <v>242</v>
      </c>
      <c r="AU240" s="231" t="s">
        <v>141</v>
      </c>
      <c r="AY240" s="18" t="s">
        <v>132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141</v>
      </c>
      <c r="BK240" s="232">
        <f>ROUND(I240*H240,2)</f>
        <v>0</v>
      </c>
      <c r="BL240" s="18" t="s">
        <v>260</v>
      </c>
      <c r="BM240" s="231" t="s">
        <v>1356</v>
      </c>
    </row>
    <row r="241" s="13" customFormat="1">
      <c r="A241" s="13"/>
      <c r="B241" s="240"/>
      <c r="C241" s="241"/>
      <c r="D241" s="242" t="s">
        <v>196</v>
      </c>
      <c r="E241" s="241"/>
      <c r="F241" s="244" t="s">
        <v>799</v>
      </c>
      <c r="G241" s="241"/>
      <c r="H241" s="245">
        <v>307.68599999999998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196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16.5" customHeight="1">
      <c r="A242" s="40"/>
      <c r="B242" s="41"/>
      <c r="C242" s="220" t="s">
        <v>528</v>
      </c>
      <c r="D242" s="220" t="s">
        <v>135</v>
      </c>
      <c r="E242" s="221" t="s">
        <v>544</v>
      </c>
      <c r="F242" s="222" t="s">
        <v>545</v>
      </c>
      <c r="G242" s="223" t="s">
        <v>194</v>
      </c>
      <c r="H242" s="224">
        <v>152.31999999999999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3.0000000000000001E-05</v>
      </c>
      <c r="R242" s="229">
        <f>Q242*H242</f>
        <v>0.0045696000000000001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260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260</v>
      </c>
      <c r="BM242" s="231" t="s">
        <v>1357</v>
      </c>
    </row>
    <row r="243" s="2" customFormat="1" ht="16.5" customHeight="1">
      <c r="A243" s="40"/>
      <c r="B243" s="41"/>
      <c r="C243" s="263" t="s">
        <v>534</v>
      </c>
      <c r="D243" s="263" t="s">
        <v>242</v>
      </c>
      <c r="E243" s="264" t="s">
        <v>548</v>
      </c>
      <c r="F243" s="265" t="s">
        <v>549</v>
      </c>
      <c r="G243" s="266" t="s">
        <v>194</v>
      </c>
      <c r="H243" s="267">
        <v>159.93600000000001</v>
      </c>
      <c r="I243" s="268"/>
      <c r="J243" s="269">
        <f>ROUND(I243*H243,2)</f>
        <v>0</v>
      </c>
      <c r="K243" s="265" t="s">
        <v>139</v>
      </c>
      <c r="L243" s="270"/>
      <c r="M243" s="271" t="s">
        <v>32</v>
      </c>
      <c r="N243" s="272" t="s">
        <v>51</v>
      </c>
      <c r="O243" s="86"/>
      <c r="P243" s="229">
        <f>O243*H243</f>
        <v>0</v>
      </c>
      <c r="Q243" s="229">
        <v>0.00018000000000000001</v>
      </c>
      <c r="R243" s="229">
        <f>Q243*H243</f>
        <v>0.028788480000000002</v>
      </c>
      <c r="S243" s="229">
        <v>0</v>
      </c>
      <c r="T243" s="230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31" t="s">
        <v>333</v>
      </c>
      <c r="AT243" s="231" t="s">
        <v>242</v>
      </c>
      <c r="AU243" s="231" t="s">
        <v>141</v>
      </c>
      <c r="AY243" s="18" t="s">
        <v>132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141</v>
      </c>
      <c r="BK243" s="232">
        <f>ROUND(I243*H243,2)</f>
        <v>0</v>
      </c>
      <c r="BL243" s="18" t="s">
        <v>260</v>
      </c>
      <c r="BM243" s="231" t="s">
        <v>1358</v>
      </c>
    </row>
    <row r="244" s="13" customFormat="1">
      <c r="A244" s="13"/>
      <c r="B244" s="240"/>
      <c r="C244" s="241"/>
      <c r="D244" s="242" t="s">
        <v>196</v>
      </c>
      <c r="E244" s="241"/>
      <c r="F244" s="244" t="s">
        <v>802</v>
      </c>
      <c r="G244" s="241"/>
      <c r="H244" s="245">
        <v>159.93600000000001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196</v>
      </c>
      <c r="AU244" s="251" t="s">
        <v>141</v>
      </c>
      <c r="AV244" s="13" t="s">
        <v>141</v>
      </c>
      <c r="AW244" s="13" t="s">
        <v>4</v>
      </c>
      <c r="AX244" s="13" t="s">
        <v>21</v>
      </c>
      <c r="AY244" s="251" t="s">
        <v>132</v>
      </c>
    </row>
    <row r="245" s="2" customFormat="1" ht="21.75" customHeight="1">
      <c r="A245" s="40"/>
      <c r="B245" s="41"/>
      <c r="C245" s="220" t="s">
        <v>538</v>
      </c>
      <c r="D245" s="220" t="s">
        <v>135</v>
      </c>
      <c r="E245" s="221" t="s">
        <v>553</v>
      </c>
      <c r="F245" s="222" t="s">
        <v>554</v>
      </c>
      <c r="G245" s="223" t="s">
        <v>194</v>
      </c>
      <c r="H245" s="224">
        <v>24.629999999999999</v>
      </c>
      <c r="I245" s="225"/>
      <c r="J245" s="226">
        <f>ROUND(I245*H245,2)</f>
        <v>0</v>
      </c>
      <c r="K245" s="222" t="s">
        <v>139</v>
      </c>
      <c r="L245" s="46"/>
      <c r="M245" s="227" t="s">
        <v>32</v>
      </c>
      <c r="N245" s="228" t="s">
        <v>51</v>
      </c>
      <c r="O245" s="86"/>
      <c r="P245" s="229">
        <f>O245*H245</f>
        <v>0</v>
      </c>
      <c r="Q245" s="229">
        <v>0.0060600000000000003</v>
      </c>
      <c r="R245" s="229">
        <f>Q245*H245</f>
        <v>0.1492578</v>
      </c>
      <c r="S245" s="229">
        <v>0</v>
      </c>
      <c r="T245" s="230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31" t="s">
        <v>260</v>
      </c>
      <c r="AT245" s="231" t="s">
        <v>135</v>
      </c>
      <c r="AU245" s="231" t="s">
        <v>141</v>
      </c>
      <c r="AY245" s="18" t="s">
        <v>132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141</v>
      </c>
      <c r="BK245" s="232">
        <f>ROUND(I245*H245,2)</f>
        <v>0</v>
      </c>
      <c r="BL245" s="18" t="s">
        <v>260</v>
      </c>
      <c r="BM245" s="231" t="s">
        <v>1359</v>
      </c>
    </row>
    <row r="246" s="13" customFormat="1">
      <c r="A246" s="13"/>
      <c r="B246" s="240"/>
      <c r="C246" s="241"/>
      <c r="D246" s="242" t="s">
        <v>196</v>
      </c>
      <c r="E246" s="243" t="s">
        <v>32</v>
      </c>
      <c r="F246" s="244" t="s">
        <v>804</v>
      </c>
      <c r="G246" s="241"/>
      <c r="H246" s="245">
        <v>27.829999999999998</v>
      </c>
      <c r="I246" s="246"/>
      <c r="J246" s="241"/>
      <c r="K246" s="241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196</v>
      </c>
      <c r="AU246" s="251" t="s">
        <v>141</v>
      </c>
      <c r="AV246" s="13" t="s">
        <v>141</v>
      </c>
      <c r="AW246" s="13" t="s">
        <v>41</v>
      </c>
      <c r="AX246" s="13" t="s">
        <v>79</v>
      </c>
      <c r="AY246" s="251" t="s">
        <v>132</v>
      </c>
    </row>
    <row r="247" s="13" customFormat="1">
      <c r="A247" s="13"/>
      <c r="B247" s="240"/>
      <c r="C247" s="241"/>
      <c r="D247" s="242" t="s">
        <v>196</v>
      </c>
      <c r="E247" s="243" t="s">
        <v>32</v>
      </c>
      <c r="F247" s="244" t="s">
        <v>805</v>
      </c>
      <c r="G247" s="241"/>
      <c r="H247" s="245">
        <v>-3.2000000000000002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196</v>
      </c>
      <c r="AU247" s="251" t="s">
        <v>141</v>
      </c>
      <c r="AV247" s="13" t="s">
        <v>141</v>
      </c>
      <c r="AW247" s="13" t="s">
        <v>41</v>
      </c>
      <c r="AX247" s="13" t="s">
        <v>79</v>
      </c>
      <c r="AY247" s="251" t="s">
        <v>132</v>
      </c>
    </row>
    <row r="248" s="14" customFormat="1">
      <c r="A248" s="14"/>
      <c r="B248" s="252"/>
      <c r="C248" s="253"/>
      <c r="D248" s="242" t="s">
        <v>196</v>
      </c>
      <c r="E248" s="254" t="s">
        <v>32</v>
      </c>
      <c r="F248" s="255" t="s">
        <v>198</v>
      </c>
      <c r="G248" s="253"/>
      <c r="H248" s="256">
        <v>24.629999999999999</v>
      </c>
      <c r="I248" s="257"/>
      <c r="J248" s="253"/>
      <c r="K248" s="253"/>
      <c r="L248" s="258"/>
      <c r="M248" s="259"/>
      <c r="N248" s="260"/>
      <c r="O248" s="260"/>
      <c r="P248" s="260"/>
      <c r="Q248" s="260"/>
      <c r="R248" s="260"/>
      <c r="S248" s="260"/>
      <c r="T248" s="26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2" t="s">
        <v>196</v>
      </c>
      <c r="AU248" s="262" t="s">
        <v>141</v>
      </c>
      <c r="AV248" s="14" t="s">
        <v>150</v>
      </c>
      <c r="AW248" s="14" t="s">
        <v>41</v>
      </c>
      <c r="AX248" s="14" t="s">
        <v>21</v>
      </c>
      <c r="AY248" s="262" t="s">
        <v>132</v>
      </c>
    </row>
    <row r="249" s="2" customFormat="1" ht="16.5" customHeight="1">
      <c r="A249" s="40"/>
      <c r="B249" s="41"/>
      <c r="C249" s="263" t="s">
        <v>543</v>
      </c>
      <c r="D249" s="263" t="s">
        <v>242</v>
      </c>
      <c r="E249" s="264" t="s">
        <v>559</v>
      </c>
      <c r="F249" s="265" t="s">
        <v>560</v>
      </c>
      <c r="G249" s="266" t="s">
        <v>194</v>
      </c>
      <c r="H249" s="267">
        <v>24.645</v>
      </c>
      <c r="I249" s="268"/>
      <c r="J249" s="269">
        <f>ROUND(I249*H249,2)</f>
        <v>0</v>
      </c>
      <c r="K249" s="265" t="s">
        <v>139</v>
      </c>
      <c r="L249" s="270"/>
      <c r="M249" s="271" t="s">
        <v>32</v>
      </c>
      <c r="N249" s="272" t="s">
        <v>51</v>
      </c>
      <c r="O249" s="86"/>
      <c r="P249" s="229">
        <f>O249*H249</f>
        <v>0</v>
      </c>
      <c r="Q249" s="229">
        <v>0.0080000000000000002</v>
      </c>
      <c r="R249" s="229">
        <f>Q249*H249</f>
        <v>0.19716</v>
      </c>
      <c r="S249" s="229">
        <v>0</v>
      </c>
      <c r="T249" s="230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31" t="s">
        <v>333</v>
      </c>
      <c r="AT249" s="231" t="s">
        <v>242</v>
      </c>
      <c r="AU249" s="231" t="s">
        <v>141</v>
      </c>
      <c r="AY249" s="18" t="s">
        <v>132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141</v>
      </c>
      <c r="BK249" s="232">
        <f>ROUND(I249*H249,2)</f>
        <v>0</v>
      </c>
      <c r="BL249" s="18" t="s">
        <v>260</v>
      </c>
      <c r="BM249" s="231" t="s">
        <v>1360</v>
      </c>
    </row>
    <row r="250" s="13" customFormat="1">
      <c r="A250" s="13"/>
      <c r="B250" s="240"/>
      <c r="C250" s="241"/>
      <c r="D250" s="242" t="s">
        <v>196</v>
      </c>
      <c r="E250" s="241"/>
      <c r="F250" s="244" t="s">
        <v>807</v>
      </c>
      <c r="G250" s="241"/>
      <c r="H250" s="245">
        <v>24.645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196</v>
      </c>
      <c r="AU250" s="251" t="s">
        <v>141</v>
      </c>
      <c r="AV250" s="13" t="s">
        <v>141</v>
      </c>
      <c r="AW250" s="13" t="s">
        <v>4</v>
      </c>
      <c r="AX250" s="13" t="s">
        <v>21</v>
      </c>
      <c r="AY250" s="251" t="s">
        <v>132</v>
      </c>
    </row>
    <row r="251" s="2" customFormat="1" ht="21.75" customHeight="1">
      <c r="A251" s="40"/>
      <c r="B251" s="41"/>
      <c r="C251" s="220" t="s">
        <v>547</v>
      </c>
      <c r="D251" s="220" t="s">
        <v>135</v>
      </c>
      <c r="E251" s="221" t="s">
        <v>564</v>
      </c>
      <c r="F251" s="222" t="s">
        <v>565</v>
      </c>
      <c r="G251" s="223" t="s">
        <v>250</v>
      </c>
      <c r="H251" s="224">
        <v>2.944</v>
      </c>
      <c r="I251" s="225"/>
      <c r="J251" s="226">
        <f>ROUND(I251*H251,2)</f>
        <v>0</v>
      </c>
      <c r="K251" s="222" t="s">
        <v>139</v>
      </c>
      <c r="L251" s="46"/>
      <c r="M251" s="227" t="s">
        <v>32</v>
      </c>
      <c r="N251" s="228" t="s">
        <v>51</v>
      </c>
      <c r="O251" s="86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31" t="s">
        <v>260</v>
      </c>
      <c r="AT251" s="231" t="s">
        <v>135</v>
      </c>
      <c r="AU251" s="231" t="s">
        <v>141</v>
      </c>
      <c r="AY251" s="18" t="s">
        <v>132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141</v>
      </c>
      <c r="BK251" s="232">
        <f>ROUND(I251*H251,2)</f>
        <v>0</v>
      </c>
      <c r="BL251" s="18" t="s">
        <v>260</v>
      </c>
      <c r="BM251" s="231" t="s">
        <v>1361</v>
      </c>
    </row>
    <row r="252" s="2" customFormat="1" ht="21.75" customHeight="1">
      <c r="A252" s="40"/>
      <c r="B252" s="41"/>
      <c r="C252" s="220" t="s">
        <v>552</v>
      </c>
      <c r="D252" s="220" t="s">
        <v>135</v>
      </c>
      <c r="E252" s="221" t="s">
        <v>564</v>
      </c>
      <c r="F252" s="222" t="s">
        <v>565</v>
      </c>
      <c r="G252" s="223" t="s">
        <v>250</v>
      </c>
      <c r="H252" s="224">
        <v>2.944</v>
      </c>
      <c r="I252" s="225"/>
      <c r="J252" s="226">
        <f>ROUND(I252*H252,2)</f>
        <v>0</v>
      </c>
      <c r="K252" s="222" t="s">
        <v>139</v>
      </c>
      <c r="L252" s="46"/>
      <c r="M252" s="227" t="s">
        <v>32</v>
      </c>
      <c r="N252" s="228" t="s">
        <v>51</v>
      </c>
      <c r="O252" s="86"/>
      <c r="P252" s="229">
        <f>O252*H252</f>
        <v>0</v>
      </c>
      <c r="Q252" s="229">
        <v>0</v>
      </c>
      <c r="R252" s="229">
        <f>Q252*H252</f>
        <v>0</v>
      </c>
      <c r="S252" s="229">
        <v>0</v>
      </c>
      <c r="T252" s="230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31" t="s">
        <v>260</v>
      </c>
      <c r="AT252" s="231" t="s">
        <v>135</v>
      </c>
      <c r="AU252" s="231" t="s">
        <v>141</v>
      </c>
      <c r="AY252" s="18" t="s">
        <v>132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141</v>
      </c>
      <c r="BK252" s="232">
        <f>ROUND(I252*H252,2)</f>
        <v>0</v>
      </c>
      <c r="BL252" s="18" t="s">
        <v>260</v>
      </c>
      <c r="BM252" s="231" t="s">
        <v>1362</v>
      </c>
    </row>
    <row r="253" s="12" customFormat="1" ht="22.8" customHeight="1">
      <c r="A253" s="12"/>
      <c r="B253" s="204"/>
      <c r="C253" s="205"/>
      <c r="D253" s="206" t="s">
        <v>78</v>
      </c>
      <c r="E253" s="218" t="s">
        <v>567</v>
      </c>
      <c r="F253" s="218" t="s">
        <v>568</v>
      </c>
      <c r="G253" s="205"/>
      <c r="H253" s="205"/>
      <c r="I253" s="208"/>
      <c r="J253" s="219">
        <f>BK253</f>
        <v>0</v>
      </c>
      <c r="K253" s="205"/>
      <c r="L253" s="210"/>
      <c r="M253" s="211"/>
      <c r="N253" s="212"/>
      <c r="O253" s="212"/>
      <c r="P253" s="213">
        <f>SUM(P254:P255)</f>
        <v>0</v>
      </c>
      <c r="Q253" s="212"/>
      <c r="R253" s="213">
        <f>SUM(R254:R255)</f>
        <v>0.0045000000000000005</v>
      </c>
      <c r="S253" s="212"/>
      <c r="T253" s="214">
        <f>SUM(T254:T255)</f>
        <v>0.063390000000000002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5" t="s">
        <v>141</v>
      </c>
      <c r="AT253" s="216" t="s">
        <v>78</v>
      </c>
      <c r="AU253" s="216" t="s">
        <v>21</v>
      </c>
      <c r="AY253" s="215" t="s">
        <v>132</v>
      </c>
      <c r="BK253" s="217">
        <f>SUM(BK254:BK255)</f>
        <v>0</v>
      </c>
    </row>
    <row r="254" s="2" customFormat="1" ht="16.5" customHeight="1">
      <c r="A254" s="40"/>
      <c r="B254" s="41"/>
      <c r="C254" s="220" t="s">
        <v>558</v>
      </c>
      <c r="D254" s="220" t="s">
        <v>135</v>
      </c>
      <c r="E254" s="221" t="s">
        <v>574</v>
      </c>
      <c r="F254" s="222" t="s">
        <v>575</v>
      </c>
      <c r="G254" s="223" t="s">
        <v>336</v>
      </c>
      <c r="H254" s="224">
        <v>3</v>
      </c>
      <c r="I254" s="225"/>
      <c r="J254" s="226">
        <f>ROUND(I254*H254,2)</f>
        <v>0</v>
      </c>
      <c r="K254" s="222" t="s">
        <v>139</v>
      </c>
      <c r="L254" s="46"/>
      <c r="M254" s="227" t="s">
        <v>32</v>
      </c>
      <c r="N254" s="228" t="s">
        <v>51</v>
      </c>
      <c r="O254" s="86"/>
      <c r="P254" s="229">
        <f>O254*H254</f>
        <v>0</v>
      </c>
      <c r="Q254" s="229">
        <v>0.0015</v>
      </c>
      <c r="R254" s="229">
        <f>Q254*H254</f>
        <v>0.0045000000000000005</v>
      </c>
      <c r="S254" s="229">
        <v>0</v>
      </c>
      <c r="T254" s="230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260</v>
      </c>
      <c r="AT254" s="231" t="s">
        <v>135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260</v>
      </c>
      <c r="BM254" s="231" t="s">
        <v>1363</v>
      </c>
    </row>
    <row r="255" s="2" customFormat="1" ht="16.5" customHeight="1">
      <c r="A255" s="40"/>
      <c r="B255" s="41"/>
      <c r="C255" s="220" t="s">
        <v>563</v>
      </c>
      <c r="D255" s="220" t="s">
        <v>135</v>
      </c>
      <c r="E255" s="221" t="s">
        <v>578</v>
      </c>
      <c r="F255" s="222" t="s">
        <v>579</v>
      </c>
      <c r="G255" s="223" t="s">
        <v>336</v>
      </c>
      <c r="H255" s="224">
        <v>3</v>
      </c>
      <c r="I255" s="225"/>
      <c r="J255" s="226">
        <f>ROUND(I255*H255,2)</f>
        <v>0</v>
      </c>
      <c r="K255" s="222" t="s">
        <v>139</v>
      </c>
      <c r="L255" s="46"/>
      <c r="M255" s="227" t="s">
        <v>32</v>
      </c>
      <c r="N255" s="228" t="s">
        <v>51</v>
      </c>
      <c r="O255" s="86"/>
      <c r="P255" s="229">
        <f>O255*H255</f>
        <v>0</v>
      </c>
      <c r="Q255" s="229">
        <v>0</v>
      </c>
      <c r="R255" s="229">
        <f>Q255*H255</f>
        <v>0</v>
      </c>
      <c r="S255" s="229">
        <v>0.021129999999999999</v>
      </c>
      <c r="T255" s="230">
        <f>S255*H255</f>
        <v>0.063390000000000002</v>
      </c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R255" s="231" t="s">
        <v>260</v>
      </c>
      <c r="AT255" s="231" t="s">
        <v>135</v>
      </c>
      <c r="AU255" s="231" t="s">
        <v>141</v>
      </c>
      <c r="AY255" s="18" t="s">
        <v>132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141</v>
      </c>
      <c r="BK255" s="232">
        <f>ROUND(I255*H255,2)</f>
        <v>0</v>
      </c>
      <c r="BL255" s="18" t="s">
        <v>260</v>
      </c>
      <c r="BM255" s="231" t="s">
        <v>1364</v>
      </c>
    </row>
    <row r="256" s="12" customFormat="1" ht="22.8" customHeight="1">
      <c r="A256" s="12"/>
      <c r="B256" s="204"/>
      <c r="C256" s="205"/>
      <c r="D256" s="206" t="s">
        <v>78</v>
      </c>
      <c r="E256" s="218" t="s">
        <v>581</v>
      </c>
      <c r="F256" s="218" t="s">
        <v>582</v>
      </c>
      <c r="G256" s="205"/>
      <c r="H256" s="205"/>
      <c r="I256" s="208"/>
      <c r="J256" s="219">
        <f>BK256</f>
        <v>0</v>
      </c>
      <c r="K256" s="205"/>
      <c r="L256" s="210"/>
      <c r="M256" s="211"/>
      <c r="N256" s="212"/>
      <c r="O256" s="212"/>
      <c r="P256" s="213">
        <f>P257</f>
        <v>0</v>
      </c>
      <c r="Q256" s="212"/>
      <c r="R256" s="213">
        <f>R257</f>
        <v>0</v>
      </c>
      <c r="S256" s="212"/>
      <c r="T256" s="214">
        <f>T257</f>
        <v>0</v>
      </c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R256" s="215" t="s">
        <v>141</v>
      </c>
      <c r="AT256" s="216" t="s">
        <v>78</v>
      </c>
      <c r="AU256" s="216" t="s">
        <v>21</v>
      </c>
      <c r="AY256" s="215" t="s">
        <v>132</v>
      </c>
      <c r="BK256" s="217">
        <f>BK257</f>
        <v>0</v>
      </c>
    </row>
    <row r="257" s="2" customFormat="1" ht="16.5" customHeight="1">
      <c r="A257" s="40"/>
      <c r="B257" s="41"/>
      <c r="C257" s="220" t="s">
        <v>569</v>
      </c>
      <c r="D257" s="220" t="s">
        <v>135</v>
      </c>
      <c r="E257" s="221" t="s">
        <v>584</v>
      </c>
      <c r="F257" s="222" t="s">
        <v>585</v>
      </c>
      <c r="G257" s="223" t="s">
        <v>138</v>
      </c>
      <c r="H257" s="224">
        <v>1</v>
      </c>
      <c r="I257" s="225"/>
      <c r="J257" s="226">
        <f>ROUND(I257*H257,2)</f>
        <v>0</v>
      </c>
      <c r="K257" s="222" t="s">
        <v>139</v>
      </c>
      <c r="L257" s="46"/>
      <c r="M257" s="227" t="s">
        <v>32</v>
      </c>
      <c r="N257" s="228" t="s">
        <v>51</v>
      </c>
      <c r="O257" s="86"/>
      <c r="P257" s="229">
        <f>O257*H257</f>
        <v>0</v>
      </c>
      <c r="Q257" s="229">
        <v>0</v>
      </c>
      <c r="R257" s="229">
        <f>Q257*H257</f>
        <v>0</v>
      </c>
      <c r="S257" s="229">
        <v>0</v>
      </c>
      <c r="T257" s="230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31" t="s">
        <v>260</v>
      </c>
      <c r="AT257" s="231" t="s">
        <v>135</v>
      </c>
      <c r="AU257" s="231" t="s">
        <v>141</v>
      </c>
      <c r="AY257" s="18" t="s">
        <v>132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141</v>
      </c>
      <c r="BK257" s="232">
        <f>ROUND(I257*H257,2)</f>
        <v>0</v>
      </c>
      <c r="BL257" s="18" t="s">
        <v>260</v>
      </c>
      <c r="BM257" s="231" t="s">
        <v>1365</v>
      </c>
    </row>
    <row r="258" s="12" customFormat="1" ht="22.8" customHeight="1">
      <c r="A258" s="12"/>
      <c r="B258" s="204"/>
      <c r="C258" s="205"/>
      <c r="D258" s="206" t="s">
        <v>78</v>
      </c>
      <c r="E258" s="218" t="s">
        <v>587</v>
      </c>
      <c r="F258" s="218" t="s">
        <v>588</v>
      </c>
      <c r="G258" s="205"/>
      <c r="H258" s="205"/>
      <c r="I258" s="208"/>
      <c r="J258" s="219">
        <f>BK258</f>
        <v>0</v>
      </c>
      <c r="K258" s="205"/>
      <c r="L258" s="210"/>
      <c r="M258" s="211"/>
      <c r="N258" s="212"/>
      <c r="O258" s="212"/>
      <c r="P258" s="213">
        <f>SUM(P259:P269)</f>
        <v>0</v>
      </c>
      <c r="Q258" s="212"/>
      <c r="R258" s="213">
        <f>SUM(R259:R269)</f>
        <v>4.584607000000001</v>
      </c>
      <c r="S258" s="212"/>
      <c r="T258" s="214">
        <f>SUM(T259:T269)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5" t="s">
        <v>141</v>
      </c>
      <c r="AT258" s="216" t="s">
        <v>78</v>
      </c>
      <c r="AU258" s="216" t="s">
        <v>21</v>
      </c>
      <c r="AY258" s="215" t="s">
        <v>132</v>
      </c>
      <c r="BK258" s="217">
        <f>SUM(BK259:BK269)</f>
        <v>0</v>
      </c>
    </row>
    <row r="259" s="2" customFormat="1" ht="21.75" customHeight="1">
      <c r="A259" s="40"/>
      <c r="B259" s="41"/>
      <c r="C259" s="220" t="s">
        <v>573</v>
      </c>
      <c r="D259" s="220" t="s">
        <v>135</v>
      </c>
      <c r="E259" s="221" t="s">
        <v>590</v>
      </c>
      <c r="F259" s="222" t="s">
        <v>812</v>
      </c>
      <c r="G259" s="223" t="s">
        <v>194</v>
      </c>
      <c r="H259" s="224">
        <v>79</v>
      </c>
      <c r="I259" s="225"/>
      <c r="J259" s="226">
        <f>ROUND(I259*H259,2)</f>
        <v>0</v>
      </c>
      <c r="K259" s="222" t="s">
        <v>139</v>
      </c>
      <c r="L259" s="46"/>
      <c r="M259" s="227" t="s">
        <v>32</v>
      </c>
      <c r="N259" s="228" t="s">
        <v>51</v>
      </c>
      <c r="O259" s="86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260</v>
      </c>
      <c r="AT259" s="231" t="s">
        <v>135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260</v>
      </c>
      <c r="BM259" s="231" t="s">
        <v>1366</v>
      </c>
    </row>
    <row r="260" s="2" customFormat="1" ht="16.5" customHeight="1">
      <c r="A260" s="40"/>
      <c r="B260" s="41"/>
      <c r="C260" s="263" t="s">
        <v>577</v>
      </c>
      <c r="D260" s="263" t="s">
        <v>242</v>
      </c>
      <c r="E260" s="264" t="s">
        <v>594</v>
      </c>
      <c r="F260" s="265" t="s">
        <v>595</v>
      </c>
      <c r="G260" s="266" t="s">
        <v>201</v>
      </c>
      <c r="H260" s="267">
        <v>1.9339999999999999</v>
      </c>
      <c r="I260" s="268"/>
      <c r="J260" s="269">
        <f>ROUND(I260*H260,2)</f>
        <v>0</v>
      </c>
      <c r="K260" s="265" t="s">
        <v>139</v>
      </c>
      <c r="L260" s="270"/>
      <c r="M260" s="271" t="s">
        <v>32</v>
      </c>
      <c r="N260" s="272" t="s">
        <v>51</v>
      </c>
      <c r="O260" s="86"/>
      <c r="P260" s="229">
        <f>O260*H260</f>
        <v>0</v>
      </c>
      <c r="Q260" s="229">
        <v>0.55000000000000004</v>
      </c>
      <c r="R260" s="229">
        <f>Q260*H260</f>
        <v>1.0637000000000001</v>
      </c>
      <c r="S260" s="229">
        <v>0</v>
      </c>
      <c r="T260" s="230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31" t="s">
        <v>333</v>
      </c>
      <c r="AT260" s="231" t="s">
        <v>242</v>
      </c>
      <c r="AU260" s="231" t="s">
        <v>141</v>
      </c>
      <c r="AY260" s="18" t="s">
        <v>132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141</v>
      </c>
      <c r="BK260" s="232">
        <f>ROUND(I260*H260,2)</f>
        <v>0</v>
      </c>
      <c r="BL260" s="18" t="s">
        <v>260</v>
      </c>
      <c r="BM260" s="231" t="s">
        <v>1367</v>
      </c>
    </row>
    <row r="261" s="13" customFormat="1">
      <c r="A261" s="13"/>
      <c r="B261" s="240"/>
      <c r="C261" s="241"/>
      <c r="D261" s="242" t="s">
        <v>196</v>
      </c>
      <c r="E261" s="243" t="s">
        <v>32</v>
      </c>
      <c r="F261" s="244" t="s">
        <v>1147</v>
      </c>
      <c r="G261" s="241"/>
      <c r="H261" s="245">
        <v>1.8959999999999999</v>
      </c>
      <c r="I261" s="246"/>
      <c r="J261" s="241"/>
      <c r="K261" s="241"/>
      <c r="L261" s="247"/>
      <c r="M261" s="248"/>
      <c r="N261" s="249"/>
      <c r="O261" s="249"/>
      <c r="P261" s="249"/>
      <c r="Q261" s="249"/>
      <c r="R261" s="249"/>
      <c r="S261" s="249"/>
      <c r="T261" s="250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1" t="s">
        <v>196</v>
      </c>
      <c r="AU261" s="251" t="s">
        <v>141</v>
      </c>
      <c r="AV261" s="13" t="s">
        <v>141</v>
      </c>
      <c r="AW261" s="13" t="s">
        <v>41</v>
      </c>
      <c r="AX261" s="13" t="s">
        <v>79</v>
      </c>
      <c r="AY261" s="251" t="s">
        <v>132</v>
      </c>
    </row>
    <row r="262" s="14" customFormat="1">
      <c r="A262" s="14"/>
      <c r="B262" s="252"/>
      <c r="C262" s="253"/>
      <c r="D262" s="242" t="s">
        <v>196</v>
      </c>
      <c r="E262" s="254" t="s">
        <v>32</v>
      </c>
      <c r="F262" s="255" t="s">
        <v>198</v>
      </c>
      <c r="G262" s="253"/>
      <c r="H262" s="256">
        <v>1.8959999999999999</v>
      </c>
      <c r="I262" s="257"/>
      <c r="J262" s="253"/>
      <c r="K262" s="253"/>
      <c r="L262" s="258"/>
      <c r="M262" s="259"/>
      <c r="N262" s="260"/>
      <c r="O262" s="260"/>
      <c r="P262" s="260"/>
      <c r="Q262" s="260"/>
      <c r="R262" s="260"/>
      <c r="S262" s="260"/>
      <c r="T262" s="26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2" t="s">
        <v>196</v>
      </c>
      <c r="AU262" s="262" t="s">
        <v>141</v>
      </c>
      <c r="AV262" s="14" t="s">
        <v>150</v>
      </c>
      <c r="AW262" s="14" t="s">
        <v>41</v>
      </c>
      <c r="AX262" s="14" t="s">
        <v>21</v>
      </c>
      <c r="AY262" s="262" t="s">
        <v>132</v>
      </c>
    </row>
    <row r="263" s="13" customFormat="1">
      <c r="A263" s="13"/>
      <c r="B263" s="240"/>
      <c r="C263" s="241"/>
      <c r="D263" s="242" t="s">
        <v>196</v>
      </c>
      <c r="E263" s="241"/>
      <c r="F263" s="244" t="s">
        <v>1148</v>
      </c>
      <c r="G263" s="241"/>
      <c r="H263" s="245">
        <v>1.9339999999999999</v>
      </c>
      <c r="I263" s="246"/>
      <c r="J263" s="241"/>
      <c r="K263" s="241"/>
      <c r="L263" s="247"/>
      <c r="M263" s="248"/>
      <c r="N263" s="249"/>
      <c r="O263" s="249"/>
      <c r="P263" s="249"/>
      <c r="Q263" s="249"/>
      <c r="R263" s="249"/>
      <c r="S263" s="249"/>
      <c r="T263" s="250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1" t="s">
        <v>196</v>
      </c>
      <c r="AU263" s="251" t="s">
        <v>141</v>
      </c>
      <c r="AV263" s="13" t="s">
        <v>141</v>
      </c>
      <c r="AW263" s="13" t="s">
        <v>4</v>
      </c>
      <c r="AX263" s="13" t="s">
        <v>21</v>
      </c>
      <c r="AY263" s="251" t="s">
        <v>132</v>
      </c>
    </row>
    <row r="264" s="2" customFormat="1" ht="21.75" customHeight="1">
      <c r="A264" s="40"/>
      <c r="B264" s="41"/>
      <c r="C264" s="220" t="s">
        <v>583</v>
      </c>
      <c r="D264" s="220" t="s">
        <v>135</v>
      </c>
      <c r="E264" s="221" t="s">
        <v>600</v>
      </c>
      <c r="F264" s="222" t="s">
        <v>601</v>
      </c>
      <c r="G264" s="223" t="s">
        <v>194</v>
      </c>
      <c r="H264" s="224">
        <v>152.31999999999999</v>
      </c>
      <c r="I264" s="225"/>
      <c r="J264" s="226">
        <f>ROUND(I264*H264,2)</f>
        <v>0</v>
      </c>
      <c r="K264" s="222" t="s">
        <v>139</v>
      </c>
      <c r="L264" s="46"/>
      <c r="M264" s="227" t="s">
        <v>32</v>
      </c>
      <c r="N264" s="228" t="s">
        <v>51</v>
      </c>
      <c r="O264" s="86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31" t="s">
        <v>260</v>
      </c>
      <c r="AT264" s="231" t="s">
        <v>135</v>
      </c>
      <c r="AU264" s="231" t="s">
        <v>141</v>
      </c>
      <c r="AY264" s="18" t="s">
        <v>132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141</v>
      </c>
      <c r="BK264" s="232">
        <f>ROUND(I264*H264,2)</f>
        <v>0</v>
      </c>
      <c r="BL264" s="18" t="s">
        <v>260</v>
      </c>
      <c r="BM264" s="231" t="s">
        <v>1368</v>
      </c>
    </row>
    <row r="265" s="2" customFormat="1" ht="16.5" customHeight="1">
      <c r="A265" s="40"/>
      <c r="B265" s="41"/>
      <c r="C265" s="263" t="s">
        <v>589</v>
      </c>
      <c r="D265" s="263" t="s">
        <v>242</v>
      </c>
      <c r="E265" s="264" t="s">
        <v>604</v>
      </c>
      <c r="F265" s="265" t="s">
        <v>605</v>
      </c>
      <c r="G265" s="266" t="s">
        <v>194</v>
      </c>
      <c r="H265" s="267">
        <v>164.506</v>
      </c>
      <c r="I265" s="268"/>
      <c r="J265" s="269">
        <f>ROUND(I265*H265,2)</f>
        <v>0</v>
      </c>
      <c r="K265" s="265" t="s">
        <v>139</v>
      </c>
      <c r="L265" s="270"/>
      <c r="M265" s="271" t="s">
        <v>32</v>
      </c>
      <c r="N265" s="272" t="s">
        <v>51</v>
      </c>
      <c r="O265" s="86"/>
      <c r="P265" s="229">
        <f>O265*H265</f>
        <v>0</v>
      </c>
      <c r="Q265" s="229">
        <v>0.014500000000000001</v>
      </c>
      <c r="R265" s="229">
        <f>Q265*H265</f>
        <v>2.3853370000000003</v>
      </c>
      <c r="S265" s="229">
        <v>0</v>
      </c>
      <c r="T265" s="230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31" t="s">
        <v>333</v>
      </c>
      <c r="AT265" s="231" t="s">
        <v>242</v>
      </c>
      <c r="AU265" s="231" t="s">
        <v>141</v>
      </c>
      <c r="AY265" s="18" t="s">
        <v>132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141</v>
      </c>
      <c r="BK265" s="232">
        <f>ROUND(I265*H265,2)</f>
        <v>0</v>
      </c>
      <c r="BL265" s="18" t="s">
        <v>260</v>
      </c>
      <c r="BM265" s="231" t="s">
        <v>1369</v>
      </c>
    </row>
    <row r="266" s="13" customFormat="1">
      <c r="A266" s="13"/>
      <c r="B266" s="240"/>
      <c r="C266" s="241"/>
      <c r="D266" s="242" t="s">
        <v>196</v>
      </c>
      <c r="E266" s="241"/>
      <c r="F266" s="244" t="s">
        <v>825</v>
      </c>
      <c r="G266" s="241"/>
      <c r="H266" s="245">
        <v>164.506</v>
      </c>
      <c r="I266" s="246"/>
      <c r="J266" s="241"/>
      <c r="K266" s="241"/>
      <c r="L266" s="247"/>
      <c r="M266" s="248"/>
      <c r="N266" s="249"/>
      <c r="O266" s="249"/>
      <c r="P266" s="249"/>
      <c r="Q266" s="249"/>
      <c r="R266" s="249"/>
      <c r="S266" s="249"/>
      <c r="T266" s="25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1" t="s">
        <v>196</v>
      </c>
      <c r="AU266" s="251" t="s">
        <v>141</v>
      </c>
      <c r="AV266" s="13" t="s">
        <v>141</v>
      </c>
      <c r="AW266" s="13" t="s">
        <v>4</v>
      </c>
      <c r="AX266" s="13" t="s">
        <v>21</v>
      </c>
      <c r="AY266" s="251" t="s">
        <v>132</v>
      </c>
    </row>
    <row r="267" s="2" customFormat="1" ht="16.5" customHeight="1">
      <c r="A267" s="40"/>
      <c r="B267" s="41"/>
      <c r="C267" s="220" t="s">
        <v>593</v>
      </c>
      <c r="D267" s="220" t="s">
        <v>135</v>
      </c>
      <c r="E267" s="221" t="s">
        <v>609</v>
      </c>
      <c r="F267" s="222" t="s">
        <v>610</v>
      </c>
      <c r="G267" s="223" t="s">
        <v>223</v>
      </c>
      <c r="H267" s="224">
        <v>257</v>
      </c>
      <c r="I267" s="225"/>
      <c r="J267" s="226">
        <f>ROUND(I267*H267,2)</f>
        <v>0</v>
      </c>
      <c r="K267" s="222" t="s">
        <v>139</v>
      </c>
      <c r="L267" s="46"/>
      <c r="M267" s="227" t="s">
        <v>32</v>
      </c>
      <c r="N267" s="228" t="s">
        <v>51</v>
      </c>
      <c r="O267" s="86"/>
      <c r="P267" s="229">
        <f>O267*H267</f>
        <v>0</v>
      </c>
      <c r="Q267" s="229">
        <v>1.0000000000000001E-05</v>
      </c>
      <c r="R267" s="229">
        <f>Q267*H267</f>
        <v>0.0025700000000000002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260</v>
      </c>
      <c r="AT267" s="231" t="s">
        <v>135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260</v>
      </c>
      <c r="BM267" s="231" t="s">
        <v>1370</v>
      </c>
    </row>
    <row r="268" s="2" customFormat="1" ht="16.5" customHeight="1">
      <c r="A268" s="40"/>
      <c r="B268" s="41"/>
      <c r="C268" s="263" t="s">
        <v>599</v>
      </c>
      <c r="D268" s="263" t="s">
        <v>242</v>
      </c>
      <c r="E268" s="264" t="s">
        <v>613</v>
      </c>
      <c r="F268" s="265" t="s">
        <v>614</v>
      </c>
      <c r="G268" s="266" t="s">
        <v>201</v>
      </c>
      <c r="H268" s="267">
        <v>2.0600000000000001</v>
      </c>
      <c r="I268" s="268"/>
      <c r="J268" s="269">
        <f>ROUND(I268*H268,2)</f>
        <v>0</v>
      </c>
      <c r="K268" s="265" t="s">
        <v>139</v>
      </c>
      <c r="L268" s="270"/>
      <c r="M268" s="271" t="s">
        <v>32</v>
      </c>
      <c r="N268" s="272" t="s">
        <v>51</v>
      </c>
      <c r="O268" s="86"/>
      <c r="P268" s="229">
        <f>O268*H268</f>
        <v>0</v>
      </c>
      <c r="Q268" s="229">
        <v>0.55000000000000004</v>
      </c>
      <c r="R268" s="229">
        <f>Q268*H268</f>
        <v>1.1330000000000002</v>
      </c>
      <c r="S268" s="229">
        <v>0</v>
      </c>
      <c r="T268" s="230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31" t="s">
        <v>333</v>
      </c>
      <c r="AT268" s="231" t="s">
        <v>242</v>
      </c>
      <c r="AU268" s="231" t="s">
        <v>141</v>
      </c>
      <c r="AY268" s="18" t="s">
        <v>132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141</v>
      </c>
      <c r="BK268" s="232">
        <f>ROUND(I268*H268,2)</f>
        <v>0</v>
      </c>
      <c r="BL268" s="18" t="s">
        <v>260</v>
      </c>
      <c r="BM268" s="231" t="s">
        <v>1371</v>
      </c>
    </row>
    <row r="269" s="2" customFormat="1" ht="21.75" customHeight="1">
      <c r="A269" s="40"/>
      <c r="B269" s="41"/>
      <c r="C269" s="220" t="s">
        <v>603</v>
      </c>
      <c r="D269" s="220" t="s">
        <v>135</v>
      </c>
      <c r="E269" s="221" t="s">
        <v>617</v>
      </c>
      <c r="F269" s="222" t="s">
        <v>618</v>
      </c>
      <c r="G269" s="223" t="s">
        <v>250</v>
      </c>
      <c r="H269" s="224">
        <v>4.585</v>
      </c>
      <c r="I269" s="225"/>
      <c r="J269" s="226">
        <f>ROUND(I269*H269,2)</f>
        <v>0</v>
      </c>
      <c r="K269" s="222" t="s">
        <v>139</v>
      </c>
      <c r="L269" s="46"/>
      <c r="M269" s="227" t="s">
        <v>32</v>
      </c>
      <c r="N269" s="228" t="s">
        <v>51</v>
      </c>
      <c r="O269" s="86"/>
      <c r="P269" s="229">
        <f>O269*H269</f>
        <v>0</v>
      </c>
      <c r="Q269" s="229">
        <v>0</v>
      </c>
      <c r="R269" s="229">
        <f>Q269*H269</f>
        <v>0</v>
      </c>
      <c r="S269" s="229">
        <v>0</v>
      </c>
      <c r="T269" s="230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31" t="s">
        <v>260</v>
      </c>
      <c r="AT269" s="231" t="s">
        <v>135</v>
      </c>
      <c r="AU269" s="231" t="s">
        <v>141</v>
      </c>
      <c r="AY269" s="18" t="s">
        <v>132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141</v>
      </c>
      <c r="BK269" s="232">
        <f>ROUND(I269*H269,2)</f>
        <v>0</v>
      </c>
      <c r="BL269" s="18" t="s">
        <v>260</v>
      </c>
      <c r="BM269" s="231" t="s">
        <v>1372</v>
      </c>
    </row>
    <row r="270" s="12" customFormat="1" ht="22.8" customHeight="1">
      <c r="A270" s="12"/>
      <c r="B270" s="204"/>
      <c r="C270" s="205"/>
      <c r="D270" s="206" t="s">
        <v>78</v>
      </c>
      <c r="E270" s="218" t="s">
        <v>620</v>
      </c>
      <c r="F270" s="218" t="s">
        <v>621</v>
      </c>
      <c r="G270" s="205"/>
      <c r="H270" s="205"/>
      <c r="I270" s="208"/>
      <c r="J270" s="219">
        <f>BK270</f>
        <v>0</v>
      </c>
      <c r="K270" s="205"/>
      <c r="L270" s="210"/>
      <c r="M270" s="211"/>
      <c r="N270" s="212"/>
      <c r="O270" s="212"/>
      <c r="P270" s="213">
        <f>SUM(P271:P275)</f>
        <v>0</v>
      </c>
      <c r="Q270" s="212"/>
      <c r="R270" s="213">
        <f>SUM(R271:R275)</f>
        <v>0.14861999999999997</v>
      </c>
      <c r="S270" s="212"/>
      <c r="T270" s="214">
        <f>SUM(T271:T275)</f>
        <v>0.25019999999999998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5" t="s">
        <v>141</v>
      </c>
      <c r="AT270" s="216" t="s">
        <v>78</v>
      </c>
      <c r="AU270" s="216" t="s">
        <v>21</v>
      </c>
      <c r="AY270" s="215" t="s">
        <v>132</v>
      </c>
      <c r="BK270" s="217">
        <f>SUM(BK271:BK275)</f>
        <v>0</v>
      </c>
    </row>
    <row r="271" s="2" customFormat="1" ht="21.75" customHeight="1">
      <c r="A271" s="40"/>
      <c r="B271" s="41"/>
      <c r="C271" s="220" t="s">
        <v>608</v>
      </c>
      <c r="D271" s="220" t="s">
        <v>135</v>
      </c>
      <c r="E271" s="221" t="s">
        <v>623</v>
      </c>
      <c r="F271" s="222" t="s">
        <v>624</v>
      </c>
      <c r="G271" s="223" t="s">
        <v>336</v>
      </c>
      <c r="H271" s="224">
        <v>2</v>
      </c>
      <c r="I271" s="225"/>
      <c r="J271" s="226">
        <f>ROUND(I271*H271,2)</f>
        <v>0</v>
      </c>
      <c r="K271" s="222" t="s">
        <v>139</v>
      </c>
      <c r="L271" s="46"/>
      <c r="M271" s="227" t="s">
        <v>32</v>
      </c>
      <c r="N271" s="228" t="s">
        <v>51</v>
      </c>
      <c r="O271" s="86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31" t="s">
        <v>150</v>
      </c>
      <c r="AT271" s="231" t="s">
        <v>135</v>
      </c>
      <c r="AU271" s="231" t="s">
        <v>141</v>
      </c>
      <c r="AY271" s="18" t="s">
        <v>132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141</v>
      </c>
      <c r="BK271" s="232">
        <f>ROUND(I271*H271,2)</f>
        <v>0</v>
      </c>
      <c r="BL271" s="18" t="s">
        <v>150</v>
      </c>
      <c r="BM271" s="231" t="s">
        <v>1373</v>
      </c>
    </row>
    <row r="272" s="2" customFormat="1" ht="21.75" customHeight="1">
      <c r="A272" s="40"/>
      <c r="B272" s="41"/>
      <c r="C272" s="263" t="s">
        <v>612</v>
      </c>
      <c r="D272" s="263" t="s">
        <v>242</v>
      </c>
      <c r="E272" s="264" t="s">
        <v>627</v>
      </c>
      <c r="F272" s="265" t="s">
        <v>628</v>
      </c>
      <c r="G272" s="266" t="s">
        <v>336</v>
      </c>
      <c r="H272" s="267">
        <v>2</v>
      </c>
      <c r="I272" s="268"/>
      <c r="J272" s="269">
        <f>ROUND(I272*H272,2)</f>
        <v>0</v>
      </c>
      <c r="K272" s="265" t="s">
        <v>139</v>
      </c>
      <c r="L272" s="270"/>
      <c r="M272" s="271" t="s">
        <v>32</v>
      </c>
      <c r="N272" s="272" t="s">
        <v>51</v>
      </c>
      <c r="O272" s="86"/>
      <c r="P272" s="229">
        <f>O272*H272</f>
        <v>0</v>
      </c>
      <c r="Q272" s="229">
        <v>0.0195</v>
      </c>
      <c r="R272" s="229">
        <f>Q272*H272</f>
        <v>0.039</v>
      </c>
      <c r="S272" s="229">
        <v>0</v>
      </c>
      <c r="T272" s="23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31" t="s">
        <v>220</v>
      </c>
      <c r="AT272" s="231" t="s">
        <v>242</v>
      </c>
      <c r="AU272" s="231" t="s">
        <v>141</v>
      </c>
      <c r="AY272" s="18" t="s">
        <v>132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141</v>
      </c>
      <c r="BK272" s="232">
        <f>ROUND(I272*H272,2)</f>
        <v>0</v>
      </c>
      <c r="BL272" s="18" t="s">
        <v>150</v>
      </c>
      <c r="BM272" s="231" t="s">
        <v>1374</v>
      </c>
    </row>
    <row r="273" s="2" customFormat="1" ht="33" customHeight="1">
      <c r="A273" s="40"/>
      <c r="B273" s="41"/>
      <c r="C273" s="220" t="s">
        <v>616</v>
      </c>
      <c r="D273" s="220" t="s">
        <v>135</v>
      </c>
      <c r="E273" s="221" t="s">
        <v>631</v>
      </c>
      <c r="F273" s="222" t="s">
        <v>632</v>
      </c>
      <c r="G273" s="223" t="s">
        <v>336</v>
      </c>
      <c r="H273" s="224">
        <v>6</v>
      </c>
      <c r="I273" s="225"/>
      <c r="J273" s="226">
        <f>ROUND(I273*H273,2)</f>
        <v>0</v>
      </c>
      <c r="K273" s="222" t="s">
        <v>139</v>
      </c>
      <c r="L273" s="46"/>
      <c r="M273" s="227" t="s">
        <v>32</v>
      </c>
      <c r="N273" s="228" t="s">
        <v>51</v>
      </c>
      <c r="O273" s="86"/>
      <c r="P273" s="229">
        <f>O273*H273</f>
        <v>0</v>
      </c>
      <c r="Q273" s="229">
        <v>0.00027</v>
      </c>
      <c r="R273" s="229">
        <f>Q273*H273</f>
        <v>0.0016199999999999999</v>
      </c>
      <c r="S273" s="229">
        <v>0</v>
      </c>
      <c r="T273" s="230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31" t="s">
        <v>260</v>
      </c>
      <c r="AT273" s="231" t="s">
        <v>135</v>
      </c>
      <c r="AU273" s="231" t="s">
        <v>141</v>
      </c>
      <c r="AY273" s="18" t="s">
        <v>132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141</v>
      </c>
      <c r="BK273" s="232">
        <f>ROUND(I273*H273,2)</f>
        <v>0</v>
      </c>
      <c r="BL273" s="18" t="s">
        <v>260</v>
      </c>
      <c r="BM273" s="231" t="s">
        <v>1375</v>
      </c>
    </row>
    <row r="274" s="2" customFormat="1" ht="16.5" customHeight="1">
      <c r="A274" s="40"/>
      <c r="B274" s="41"/>
      <c r="C274" s="263" t="s">
        <v>622</v>
      </c>
      <c r="D274" s="263" t="s">
        <v>242</v>
      </c>
      <c r="E274" s="264" t="s">
        <v>635</v>
      </c>
      <c r="F274" s="265" t="s">
        <v>636</v>
      </c>
      <c r="G274" s="266" t="s">
        <v>336</v>
      </c>
      <c r="H274" s="267">
        <v>6</v>
      </c>
      <c r="I274" s="268"/>
      <c r="J274" s="269">
        <f>ROUND(I274*H274,2)</f>
        <v>0</v>
      </c>
      <c r="K274" s="265" t="s">
        <v>139</v>
      </c>
      <c r="L274" s="270"/>
      <c r="M274" s="271" t="s">
        <v>32</v>
      </c>
      <c r="N274" s="272" t="s">
        <v>51</v>
      </c>
      <c r="O274" s="86"/>
      <c r="P274" s="229">
        <f>O274*H274</f>
        <v>0</v>
      </c>
      <c r="Q274" s="229">
        <v>0.017999999999999999</v>
      </c>
      <c r="R274" s="229">
        <f>Q274*H274</f>
        <v>0.10799999999999999</v>
      </c>
      <c r="S274" s="229">
        <v>0</v>
      </c>
      <c r="T274" s="230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31" t="s">
        <v>333</v>
      </c>
      <c r="AT274" s="231" t="s">
        <v>242</v>
      </c>
      <c r="AU274" s="231" t="s">
        <v>141</v>
      </c>
      <c r="AY274" s="18" t="s">
        <v>132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141</v>
      </c>
      <c r="BK274" s="232">
        <f>ROUND(I274*H274,2)</f>
        <v>0</v>
      </c>
      <c r="BL274" s="18" t="s">
        <v>260</v>
      </c>
      <c r="BM274" s="231" t="s">
        <v>1376</v>
      </c>
    </row>
    <row r="275" s="2" customFormat="1" ht="16.5" customHeight="1">
      <c r="A275" s="40"/>
      <c r="B275" s="41"/>
      <c r="C275" s="220" t="s">
        <v>626</v>
      </c>
      <c r="D275" s="220" t="s">
        <v>135</v>
      </c>
      <c r="E275" s="221" t="s">
        <v>639</v>
      </c>
      <c r="F275" s="222" t="s">
        <v>640</v>
      </c>
      <c r="G275" s="223" t="s">
        <v>336</v>
      </c>
      <c r="H275" s="224">
        <v>6</v>
      </c>
      <c r="I275" s="225"/>
      <c r="J275" s="226">
        <f>ROUND(I275*H275,2)</f>
        <v>0</v>
      </c>
      <c r="K275" s="222" t="s">
        <v>139</v>
      </c>
      <c r="L275" s="46"/>
      <c r="M275" s="227" t="s">
        <v>32</v>
      </c>
      <c r="N275" s="228" t="s">
        <v>51</v>
      </c>
      <c r="O275" s="86"/>
      <c r="P275" s="229">
        <f>O275*H275</f>
        <v>0</v>
      </c>
      <c r="Q275" s="229">
        <v>0</v>
      </c>
      <c r="R275" s="229">
        <f>Q275*H275</f>
        <v>0</v>
      </c>
      <c r="S275" s="229">
        <v>0.041700000000000001</v>
      </c>
      <c r="T275" s="230">
        <f>S275*H275</f>
        <v>0.25019999999999998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31" t="s">
        <v>260</v>
      </c>
      <c r="AT275" s="231" t="s">
        <v>135</v>
      </c>
      <c r="AU275" s="231" t="s">
        <v>141</v>
      </c>
      <c r="AY275" s="18" t="s">
        <v>132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141</v>
      </c>
      <c r="BK275" s="232">
        <f>ROUND(I275*H275,2)</f>
        <v>0</v>
      </c>
      <c r="BL275" s="18" t="s">
        <v>260</v>
      </c>
      <c r="BM275" s="231" t="s">
        <v>1377</v>
      </c>
    </row>
    <row r="276" s="12" customFormat="1" ht="22.8" customHeight="1">
      <c r="A276" s="12"/>
      <c r="B276" s="204"/>
      <c r="C276" s="205"/>
      <c r="D276" s="206" t="s">
        <v>78</v>
      </c>
      <c r="E276" s="218" t="s">
        <v>646</v>
      </c>
      <c r="F276" s="218" t="s">
        <v>647</v>
      </c>
      <c r="G276" s="205"/>
      <c r="H276" s="205"/>
      <c r="I276" s="208"/>
      <c r="J276" s="219">
        <f>BK276</f>
        <v>0</v>
      </c>
      <c r="K276" s="205"/>
      <c r="L276" s="210"/>
      <c r="M276" s="211"/>
      <c r="N276" s="212"/>
      <c r="O276" s="212"/>
      <c r="P276" s="213">
        <f>SUM(P277:P281)</f>
        <v>0</v>
      </c>
      <c r="Q276" s="212"/>
      <c r="R276" s="213">
        <f>SUM(R277:R281)</f>
        <v>0.000426</v>
      </c>
      <c r="S276" s="212"/>
      <c r="T276" s="214">
        <f>SUM(T277:T281)</f>
        <v>0.36799999999999999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5" t="s">
        <v>141</v>
      </c>
      <c r="AT276" s="216" t="s">
        <v>78</v>
      </c>
      <c r="AU276" s="216" t="s">
        <v>21</v>
      </c>
      <c r="AY276" s="215" t="s">
        <v>132</v>
      </c>
      <c r="BK276" s="217">
        <f>SUM(BK277:BK281)</f>
        <v>0</v>
      </c>
    </row>
    <row r="277" s="2" customFormat="1" ht="21.75" customHeight="1">
      <c r="A277" s="40"/>
      <c r="B277" s="41"/>
      <c r="C277" s="220" t="s">
        <v>630</v>
      </c>
      <c r="D277" s="220" t="s">
        <v>135</v>
      </c>
      <c r="E277" s="221" t="s">
        <v>841</v>
      </c>
      <c r="F277" s="222" t="s">
        <v>842</v>
      </c>
      <c r="G277" s="223" t="s">
        <v>223</v>
      </c>
      <c r="H277" s="224">
        <v>7.0999999999999996</v>
      </c>
      <c r="I277" s="225"/>
      <c r="J277" s="226">
        <f>ROUND(I277*H277,2)</f>
        <v>0</v>
      </c>
      <c r="K277" s="222" t="s">
        <v>139</v>
      </c>
      <c r="L277" s="46"/>
      <c r="M277" s="227" t="s">
        <v>32</v>
      </c>
      <c r="N277" s="228" t="s">
        <v>51</v>
      </c>
      <c r="O277" s="86"/>
      <c r="P277" s="229">
        <f>O277*H277</f>
        <v>0</v>
      </c>
      <c r="Q277" s="229">
        <v>6.0000000000000002E-05</v>
      </c>
      <c r="R277" s="229">
        <f>Q277*H277</f>
        <v>0.000426</v>
      </c>
      <c r="S277" s="229">
        <v>0</v>
      </c>
      <c r="T277" s="230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31" t="s">
        <v>260</v>
      </c>
      <c r="AT277" s="231" t="s">
        <v>135</v>
      </c>
      <c r="AU277" s="231" t="s">
        <v>141</v>
      </c>
      <c r="AY277" s="18" t="s">
        <v>132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141</v>
      </c>
      <c r="BK277" s="232">
        <f>ROUND(I277*H277,2)</f>
        <v>0</v>
      </c>
      <c r="BL277" s="18" t="s">
        <v>260</v>
      </c>
      <c r="BM277" s="231" t="s">
        <v>1378</v>
      </c>
    </row>
    <row r="278" s="2" customFormat="1" ht="16.5" customHeight="1">
      <c r="A278" s="40"/>
      <c r="B278" s="41"/>
      <c r="C278" s="220" t="s">
        <v>634</v>
      </c>
      <c r="D278" s="220" t="s">
        <v>135</v>
      </c>
      <c r="E278" s="221" t="s">
        <v>844</v>
      </c>
      <c r="F278" s="222" t="s">
        <v>845</v>
      </c>
      <c r="G278" s="223" t="s">
        <v>223</v>
      </c>
      <c r="H278" s="224">
        <v>7.0999999999999996</v>
      </c>
      <c r="I278" s="225"/>
      <c r="J278" s="226">
        <f>ROUND(I278*H278,2)</f>
        <v>0</v>
      </c>
      <c r="K278" s="222" t="s">
        <v>139</v>
      </c>
      <c r="L278" s="46"/>
      <c r="M278" s="227" t="s">
        <v>32</v>
      </c>
      <c r="N278" s="228" t="s">
        <v>51</v>
      </c>
      <c r="O278" s="86"/>
      <c r="P278" s="229">
        <f>O278*H278</f>
        <v>0</v>
      </c>
      <c r="Q278" s="229">
        <v>0</v>
      </c>
      <c r="R278" s="229">
        <f>Q278*H278</f>
        <v>0</v>
      </c>
      <c r="S278" s="229">
        <v>0.025000000000000001</v>
      </c>
      <c r="T278" s="230">
        <f>S278*H278</f>
        <v>0.17749999999999999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31" t="s">
        <v>260</v>
      </c>
      <c r="AT278" s="231" t="s">
        <v>135</v>
      </c>
      <c r="AU278" s="231" t="s">
        <v>141</v>
      </c>
      <c r="AY278" s="18" t="s">
        <v>132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141</v>
      </c>
      <c r="BK278" s="232">
        <f>ROUND(I278*H278,2)</f>
        <v>0</v>
      </c>
      <c r="BL278" s="18" t="s">
        <v>260</v>
      </c>
      <c r="BM278" s="231" t="s">
        <v>1379</v>
      </c>
    </row>
    <row r="279" s="2" customFormat="1" ht="16.5" customHeight="1">
      <c r="A279" s="40"/>
      <c r="B279" s="41"/>
      <c r="C279" s="220" t="s">
        <v>638</v>
      </c>
      <c r="D279" s="220" t="s">
        <v>135</v>
      </c>
      <c r="E279" s="221" t="s">
        <v>649</v>
      </c>
      <c r="F279" s="222" t="s">
        <v>650</v>
      </c>
      <c r="G279" s="223" t="s">
        <v>336</v>
      </c>
      <c r="H279" s="224">
        <v>2</v>
      </c>
      <c r="I279" s="225"/>
      <c r="J279" s="226">
        <f>ROUND(I279*H279,2)</f>
        <v>0</v>
      </c>
      <c r="K279" s="222" t="s">
        <v>139</v>
      </c>
      <c r="L279" s="46"/>
      <c r="M279" s="227" t="s">
        <v>32</v>
      </c>
      <c r="N279" s="228" t="s">
        <v>51</v>
      </c>
      <c r="O279" s="86"/>
      <c r="P279" s="229">
        <f>O279*H279</f>
        <v>0</v>
      </c>
      <c r="Q279" s="229">
        <v>0</v>
      </c>
      <c r="R279" s="229">
        <f>Q279*H279</f>
        <v>0</v>
      </c>
      <c r="S279" s="229">
        <v>0.012999999999999999</v>
      </c>
      <c r="T279" s="230">
        <f>S279*H279</f>
        <v>0.025999999999999999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31" t="s">
        <v>150</v>
      </c>
      <c r="AT279" s="231" t="s">
        <v>135</v>
      </c>
      <c r="AU279" s="231" t="s">
        <v>141</v>
      </c>
      <c r="AY279" s="18" t="s">
        <v>132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141</v>
      </c>
      <c r="BK279" s="232">
        <f>ROUND(I279*H279,2)</f>
        <v>0</v>
      </c>
      <c r="BL279" s="18" t="s">
        <v>150</v>
      </c>
      <c r="BM279" s="231" t="s">
        <v>1380</v>
      </c>
    </row>
    <row r="280" s="2" customFormat="1" ht="16.5" customHeight="1">
      <c r="A280" s="40"/>
      <c r="B280" s="41"/>
      <c r="C280" s="220" t="s">
        <v>642</v>
      </c>
      <c r="D280" s="220" t="s">
        <v>135</v>
      </c>
      <c r="E280" s="221" t="s">
        <v>1272</v>
      </c>
      <c r="F280" s="222" t="s">
        <v>1273</v>
      </c>
      <c r="G280" s="223" t="s">
        <v>223</v>
      </c>
      <c r="H280" s="224">
        <v>4.7000000000000002</v>
      </c>
      <c r="I280" s="225"/>
      <c r="J280" s="226">
        <f>ROUND(I280*H280,2)</f>
        <v>0</v>
      </c>
      <c r="K280" s="222" t="s">
        <v>32</v>
      </c>
      <c r="L280" s="46"/>
      <c r="M280" s="227" t="s">
        <v>32</v>
      </c>
      <c r="N280" s="228" t="s">
        <v>51</v>
      </c>
      <c r="O280" s="86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31" t="s">
        <v>260</v>
      </c>
      <c r="AT280" s="231" t="s">
        <v>135</v>
      </c>
      <c r="AU280" s="231" t="s">
        <v>141</v>
      </c>
      <c r="AY280" s="18" t="s">
        <v>132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141</v>
      </c>
      <c r="BK280" s="232">
        <f>ROUND(I280*H280,2)</f>
        <v>0</v>
      </c>
      <c r="BL280" s="18" t="s">
        <v>260</v>
      </c>
      <c r="BM280" s="231" t="s">
        <v>1381</v>
      </c>
    </row>
    <row r="281" s="2" customFormat="1" ht="16.5" customHeight="1">
      <c r="A281" s="40"/>
      <c r="B281" s="41"/>
      <c r="C281" s="220" t="s">
        <v>648</v>
      </c>
      <c r="D281" s="220" t="s">
        <v>135</v>
      </c>
      <c r="E281" s="221" t="s">
        <v>657</v>
      </c>
      <c r="F281" s="222" t="s">
        <v>658</v>
      </c>
      <c r="G281" s="223" t="s">
        <v>223</v>
      </c>
      <c r="H281" s="224">
        <v>4.7000000000000002</v>
      </c>
      <c r="I281" s="225"/>
      <c r="J281" s="226">
        <f>ROUND(I281*H281,2)</f>
        <v>0</v>
      </c>
      <c r="K281" s="222" t="s">
        <v>139</v>
      </c>
      <c r="L281" s="46"/>
      <c r="M281" s="227" t="s">
        <v>32</v>
      </c>
      <c r="N281" s="228" t="s">
        <v>51</v>
      </c>
      <c r="O281" s="86"/>
      <c r="P281" s="229">
        <f>O281*H281</f>
        <v>0</v>
      </c>
      <c r="Q281" s="229">
        <v>0</v>
      </c>
      <c r="R281" s="229">
        <f>Q281*H281</f>
        <v>0</v>
      </c>
      <c r="S281" s="229">
        <v>0.035000000000000003</v>
      </c>
      <c r="T281" s="230">
        <f>S281*H281</f>
        <v>0.16450000000000004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31" t="s">
        <v>260</v>
      </c>
      <c r="AT281" s="231" t="s">
        <v>135</v>
      </c>
      <c r="AU281" s="231" t="s">
        <v>141</v>
      </c>
      <c r="AY281" s="18" t="s">
        <v>132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141</v>
      </c>
      <c r="BK281" s="232">
        <f>ROUND(I281*H281,2)</f>
        <v>0</v>
      </c>
      <c r="BL281" s="18" t="s">
        <v>260</v>
      </c>
      <c r="BM281" s="231" t="s">
        <v>1382</v>
      </c>
    </row>
    <row r="282" s="12" customFormat="1" ht="22.8" customHeight="1">
      <c r="A282" s="12"/>
      <c r="B282" s="204"/>
      <c r="C282" s="205"/>
      <c r="D282" s="206" t="s">
        <v>78</v>
      </c>
      <c r="E282" s="218" t="s">
        <v>660</v>
      </c>
      <c r="F282" s="218" t="s">
        <v>661</v>
      </c>
      <c r="G282" s="205"/>
      <c r="H282" s="205"/>
      <c r="I282" s="208"/>
      <c r="J282" s="219">
        <f>BK282</f>
        <v>0</v>
      </c>
      <c r="K282" s="205"/>
      <c r="L282" s="210"/>
      <c r="M282" s="211"/>
      <c r="N282" s="212"/>
      <c r="O282" s="212"/>
      <c r="P282" s="213">
        <f>SUM(P283:P286)</f>
        <v>0</v>
      </c>
      <c r="Q282" s="212"/>
      <c r="R282" s="213">
        <f>SUM(R283:R286)</f>
        <v>0.063974400000000001</v>
      </c>
      <c r="S282" s="212"/>
      <c r="T282" s="214">
        <f>SUM(T283:T286)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5" t="s">
        <v>141</v>
      </c>
      <c r="AT282" s="216" t="s">
        <v>78</v>
      </c>
      <c r="AU282" s="216" t="s">
        <v>21</v>
      </c>
      <c r="AY282" s="215" t="s">
        <v>132</v>
      </c>
      <c r="BK282" s="217">
        <f>SUM(BK283:BK286)</f>
        <v>0</v>
      </c>
    </row>
    <row r="283" s="2" customFormat="1" ht="16.5" customHeight="1">
      <c r="A283" s="40"/>
      <c r="B283" s="41"/>
      <c r="C283" s="220" t="s">
        <v>652</v>
      </c>
      <c r="D283" s="220" t="s">
        <v>135</v>
      </c>
      <c r="E283" s="221" t="s">
        <v>663</v>
      </c>
      <c r="F283" s="222" t="s">
        <v>664</v>
      </c>
      <c r="G283" s="223" t="s">
        <v>194</v>
      </c>
      <c r="H283" s="224">
        <v>152.31999999999999</v>
      </c>
      <c r="I283" s="225"/>
      <c r="J283" s="226">
        <f>ROUND(I283*H283,2)</f>
        <v>0</v>
      </c>
      <c r="K283" s="222" t="s">
        <v>139</v>
      </c>
      <c r="L283" s="46"/>
      <c r="M283" s="227" t="s">
        <v>32</v>
      </c>
      <c r="N283" s="228" t="s">
        <v>51</v>
      </c>
      <c r="O283" s="86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31" t="s">
        <v>260</v>
      </c>
      <c r="AT283" s="231" t="s">
        <v>135</v>
      </c>
      <c r="AU283" s="231" t="s">
        <v>141</v>
      </c>
      <c r="AY283" s="18" t="s">
        <v>132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141</v>
      </c>
      <c r="BK283" s="232">
        <f>ROUND(I283*H283,2)</f>
        <v>0</v>
      </c>
      <c r="BL283" s="18" t="s">
        <v>260</v>
      </c>
      <c r="BM283" s="231" t="s">
        <v>1383</v>
      </c>
    </row>
    <row r="284" s="2" customFormat="1" ht="21.75" customHeight="1">
      <c r="A284" s="40"/>
      <c r="B284" s="41"/>
      <c r="C284" s="263" t="s">
        <v>656</v>
      </c>
      <c r="D284" s="263" t="s">
        <v>242</v>
      </c>
      <c r="E284" s="264" t="s">
        <v>667</v>
      </c>
      <c r="F284" s="265" t="s">
        <v>668</v>
      </c>
      <c r="G284" s="266" t="s">
        <v>223</v>
      </c>
      <c r="H284" s="267">
        <v>159.93600000000001</v>
      </c>
      <c r="I284" s="268"/>
      <c r="J284" s="269">
        <f>ROUND(I284*H284,2)</f>
        <v>0</v>
      </c>
      <c r="K284" s="265" t="s">
        <v>139</v>
      </c>
      <c r="L284" s="270"/>
      <c r="M284" s="271" t="s">
        <v>32</v>
      </c>
      <c r="N284" s="272" t="s">
        <v>51</v>
      </c>
      <c r="O284" s="86"/>
      <c r="P284" s="229">
        <f>O284*H284</f>
        <v>0</v>
      </c>
      <c r="Q284" s="229">
        <v>0.00040000000000000002</v>
      </c>
      <c r="R284" s="229">
        <f>Q284*H284</f>
        <v>0.063974400000000001</v>
      </c>
      <c r="S284" s="229">
        <v>0</v>
      </c>
      <c r="T284" s="230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31" t="s">
        <v>333</v>
      </c>
      <c r="AT284" s="231" t="s">
        <v>242</v>
      </c>
      <c r="AU284" s="231" t="s">
        <v>141</v>
      </c>
      <c r="AY284" s="18" t="s">
        <v>132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141</v>
      </c>
      <c r="BK284" s="232">
        <f>ROUND(I284*H284,2)</f>
        <v>0</v>
      </c>
      <c r="BL284" s="18" t="s">
        <v>260</v>
      </c>
      <c r="BM284" s="231" t="s">
        <v>1384</v>
      </c>
    </row>
    <row r="285" s="13" customFormat="1">
      <c r="A285" s="13"/>
      <c r="B285" s="240"/>
      <c r="C285" s="241"/>
      <c r="D285" s="242" t="s">
        <v>196</v>
      </c>
      <c r="E285" s="241"/>
      <c r="F285" s="244" t="s">
        <v>802</v>
      </c>
      <c r="G285" s="241"/>
      <c r="H285" s="245">
        <v>159.93600000000001</v>
      </c>
      <c r="I285" s="246"/>
      <c r="J285" s="241"/>
      <c r="K285" s="241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196</v>
      </c>
      <c r="AU285" s="251" t="s">
        <v>141</v>
      </c>
      <c r="AV285" s="13" t="s">
        <v>141</v>
      </c>
      <c r="AW285" s="13" t="s">
        <v>4</v>
      </c>
      <c r="AX285" s="13" t="s">
        <v>21</v>
      </c>
      <c r="AY285" s="251" t="s">
        <v>132</v>
      </c>
    </row>
    <row r="286" s="2" customFormat="1" ht="21.75" customHeight="1">
      <c r="A286" s="40"/>
      <c r="B286" s="41"/>
      <c r="C286" s="220" t="s">
        <v>662</v>
      </c>
      <c r="D286" s="220" t="s">
        <v>135</v>
      </c>
      <c r="E286" s="221" t="s">
        <v>671</v>
      </c>
      <c r="F286" s="222" t="s">
        <v>672</v>
      </c>
      <c r="G286" s="223" t="s">
        <v>250</v>
      </c>
      <c r="H286" s="224">
        <v>0.064000000000000001</v>
      </c>
      <c r="I286" s="225"/>
      <c r="J286" s="226">
        <f>ROUND(I286*H286,2)</f>
        <v>0</v>
      </c>
      <c r="K286" s="222" t="s">
        <v>139</v>
      </c>
      <c r="L286" s="46"/>
      <c r="M286" s="227" t="s">
        <v>32</v>
      </c>
      <c r="N286" s="228" t="s">
        <v>51</v>
      </c>
      <c r="O286" s="86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31" t="s">
        <v>260</v>
      </c>
      <c r="AT286" s="231" t="s">
        <v>135</v>
      </c>
      <c r="AU286" s="231" t="s">
        <v>141</v>
      </c>
      <c r="AY286" s="18" t="s">
        <v>132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141</v>
      </c>
      <c r="BK286" s="232">
        <f>ROUND(I286*H286,2)</f>
        <v>0</v>
      </c>
      <c r="BL286" s="18" t="s">
        <v>260</v>
      </c>
      <c r="BM286" s="231" t="s">
        <v>1385</v>
      </c>
    </row>
    <row r="287" s="12" customFormat="1" ht="22.8" customHeight="1">
      <c r="A287" s="12"/>
      <c r="B287" s="204"/>
      <c r="C287" s="205"/>
      <c r="D287" s="206" t="s">
        <v>78</v>
      </c>
      <c r="E287" s="218" t="s">
        <v>674</v>
      </c>
      <c r="F287" s="218" t="s">
        <v>675</v>
      </c>
      <c r="G287" s="205"/>
      <c r="H287" s="205"/>
      <c r="I287" s="208"/>
      <c r="J287" s="219">
        <f>BK287</f>
        <v>0</v>
      </c>
      <c r="K287" s="205"/>
      <c r="L287" s="210"/>
      <c r="M287" s="211"/>
      <c r="N287" s="212"/>
      <c r="O287" s="212"/>
      <c r="P287" s="213">
        <f>SUM(P288:P291)</f>
        <v>0</v>
      </c>
      <c r="Q287" s="212"/>
      <c r="R287" s="213">
        <f>SUM(R288:R291)</f>
        <v>0.097500000000000003</v>
      </c>
      <c r="S287" s="212"/>
      <c r="T287" s="214">
        <f>SUM(T288:T291)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5" t="s">
        <v>141</v>
      </c>
      <c r="AT287" s="216" t="s">
        <v>78</v>
      </c>
      <c r="AU287" s="216" t="s">
        <v>21</v>
      </c>
      <c r="AY287" s="215" t="s">
        <v>132</v>
      </c>
      <c r="BK287" s="217">
        <f>SUM(BK288:BK291)</f>
        <v>0</v>
      </c>
    </row>
    <row r="288" s="2" customFormat="1" ht="16.5" customHeight="1">
      <c r="A288" s="40"/>
      <c r="B288" s="41"/>
      <c r="C288" s="220" t="s">
        <v>666</v>
      </c>
      <c r="D288" s="220" t="s">
        <v>135</v>
      </c>
      <c r="E288" s="221" t="s">
        <v>677</v>
      </c>
      <c r="F288" s="222" t="s">
        <v>678</v>
      </c>
      <c r="G288" s="223" t="s">
        <v>194</v>
      </c>
      <c r="H288" s="224">
        <v>370</v>
      </c>
      <c r="I288" s="225"/>
      <c r="J288" s="226">
        <f>ROUND(I288*H288,2)</f>
        <v>0</v>
      </c>
      <c r="K288" s="222" t="s">
        <v>139</v>
      </c>
      <c r="L288" s="46"/>
      <c r="M288" s="227" t="s">
        <v>32</v>
      </c>
      <c r="N288" s="228" t="s">
        <v>51</v>
      </c>
      <c r="O288" s="86"/>
      <c r="P288" s="229">
        <f>O288*H288</f>
        <v>0</v>
      </c>
      <c r="Q288" s="229">
        <v>2.0000000000000002E-05</v>
      </c>
      <c r="R288" s="229">
        <f>Q288*H288</f>
        <v>0.0074000000000000003</v>
      </c>
      <c r="S288" s="229">
        <v>0</v>
      </c>
      <c r="T288" s="230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31" t="s">
        <v>260</v>
      </c>
      <c r="AT288" s="231" t="s">
        <v>135</v>
      </c>
      <c r="AU288" s="231" t="s">
        <v>141</v>
      </c>
      <c r="AY288" s="18" t="s">
        <v>132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141</v>
      </c>
      <c r="BK288" s="232">
        <f>ROUND(I288*H288,2)</f>
        <v>0</v>
      </c>
      <c r="BL288" s="18" t="s">
        <v>260</v>
      </c>
      <c r="BM288" s="231" t="s">
        <v>1386</v>
      </c>
    </row>
    <row r="289" s="2" customFormat="1" ht="16.5" customHeight="1">
      <c r="A289" s="40"/>
      <c r="B289" s="41"/>
      <c r="C289" s="220" t="s">
        <v>670</v>
      </c>
      <c r="D289" s="220" t="s">
        <v>135</v>
      </c>
      <c r="E289" s="221" t="s">
        <v>681</v>
      </c>
      <c r="F289" s="222" t="s">
        <v>682</v>
      </c>
      <c r="G289" s="223" t="s">
        <v>194</v>
      </c>
      <c r="H289" s="224">
        <v>370</v>
      </c>
      <c r="I289" s="225"/>
      <c r="J289" s="226">
        <f>ROUND(I289*H289,2)</f>
        <v>0</v>
      </c>
      <c r="K289" s="222" t="s">
        <v>139</v>
      </c>
      <c r="L289" s="46"/>
      <c r="M289" s="227" t="s">
        <v>32</v>
      </c>
      <c r="N289" s="228" t="s">
        <v>51</v>
      </c>
      <c r="O289" s="86"/>
      <c r="P289" s="229">
        <f>O289*H289</f>
        <v>0</v>
      </c>
      <c r="Q289" s="229">
        <v>0</v>
      </c>
      <c r="R289" s="229">
        <f>Q289*H289</f>
        <v>0</v>
      </c>
      <c r="S289" s="229">
        <v>0</v>
      </c>
      <c r="T289" s="230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31" t="s">
        <v>260</v>
      </c>
      <c r="AT289" s="231" t="s">
        <v>135</v>
      </c>
      <c r="AU289" s="231" t="s">
        <v>141</v>
      </c>
      <c r="AY289" s="18" t="s">
        <v>132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141</v>
      </c>
      <c r="BK289" s="232">
        <f>ROUND(I289*H289,2)</f>
        <v>0</v>
      </c>
      <c r="BL289" s="18" t="s">
        <v>260</v>
      </c>
      <c r="BM289" s="231" t="s">
        <v>1387</v>
      </c>
    </row>
    <row r="290" s="2" customFormat="1" ht="21.75" customHeight="1">
      <c r="A290" s="40"/>
      <c r="B290" s="41"/>
      <c r="C290" s="220" t="s">
        <v>676</v>
      </c>
      <c r="D290" s="220" t="s">
        <v>135</v>
      </c>
      <c r="E290" s="221" t="s">
        <v>685</v>
      </c>
      <c r="F290" s="222" t="s">
        <v>686</v>
      </c>
      <c r="G290" s="223" t="s">
        <v>194</v>
      </c>
      <c r="H290" s="224">
        <v>370</v>
      </c>
      <c r="I290" s="225"/>
      <c r="J290" s="226">
        <f>ROUND(I290*H290,2)</f>
        <v>0</v>
      </c>
      <c r="K290" s="222" t="s">
        <v>139</v>
      </c>
      <c r="L290" s="46"/>
      <c r="M290" s="227" t="s">
        <v>32</v>
      </c>
      <c r="N290" s="228" t="s">
        <v>51</v>
      </c>
      <c r="O290" s="86"/>
      <c r="P290" s="229">
        <f>O290*H290</f>
        <v>0</v>
      </c>
      <c r="Q290" s="229">
        <v>0.00022000000000000001</v>
      </c>
      <c r="R290" s="229">
        <f>Q290*H290</f>
        <v>0.0814</v>
      </c>
      <c r="S290" s="229">
        <v>0</v>
      </c>
      <c r="T290" s="230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31" t="s">
        <v>260</v>
      </c>
      <c r="AT290" s="231" t="s">
        <v>135</v>
      </c>
      <c r="AU290" s="231" t="s">
        <v>141</v>
      </c>
      <c r="AY290" s="18" t="s">
        <v>132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141</v>
      </c>
      <c r="BK290" s="232">
        <f>ROUND(I290*H290,2)</f>
        <v>0</v>
      </c>
      <c r="BL290" s="18" t="s">
        <v>260</v>
      </c>
      <c r="BM290" s="231" t="s">
        <v>1388</v>
      </c>
    </row>
    <row r="291" s="2" customFormat="1" ht="21.75" customHeight="1">
      <c r="A291" s="40"/>
      <c r="B291" s="41"/>
      <c r="C291" s="220" t="s">
        <v>680</v>
      </c>
      <c r="D291" s="220" t="s">
        <v>135</v>
      </c>
      <c r="E291" s="221" t="s">
        <v>689</v>
      </c>
      <c r="F291" s="222" t="s">
        <v>690</v>
      </c>
      <c r="G291" s="223" t="s">
        <v>194</v>
      </c>
      <c r="H291" s="224">
        <v>58</v>
      </c>
      <c r="I291" s="225"/>
      <c r="J291" s="226">
        <f>ROUND(I291*H291,2)</f>
        <v>0</v>
      </c>
      <c r="K291" s="222" t="s">
        <v>139</v>
      </c>
      <c r="L291" s="46"/>
      <c r="M291" s="233" t="s">
        <v>32</v>
      </c>
      <c r="N291" s="234" t="s">
        <v>51</v>
      </c>
      <c r="O291" s="235"/>
      <c r="P291" s="236">
        <f>O291*H291</f>
        <v>0</v>
      </c>
      <c r="Q291" s="236">
        <v>0.00014999999999999999</v>
      </c>
      <c r="R291" s="236">
        <f>Q291*H291</f>
        <v>0.0086999999999999994</v>
      </c>
      <c r="S291" s="236">
        <v>0</v>
      </c>
      <c r="T291" s="237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31" t="s">
        <v>260</v>
      </c>
      <c r="AT291" s="231" t="s">
        <v>135</v>
      </c>
      <c r="AU291" s="231" t="s">
        <v>141</v>
      </c>
      <c r="AY291" s="18" t="s">
        <v>132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141</v>
      </c>
      <c r="BK291" s="232">
        <f>ROUND(I291*H291,2)</f>
        <v>0</v>
      </c>
      <c r="BL291" s="18" t="s">
        <v>260</v>
      </c>
      <c r="BM291" s="231" t="s">
        <v>1389</v>
      </c>
    </row>
    <row r="292" s="2" customFormat="1" ht="6.96" customHeight="1">
      <c r="A292" s="40"/>
      <c r="B292" s="61"/>
      <c r="C292" s="62"/>
      <c r="D292" s="62"/>
      <c r="E292" s="62"/>
      <c r="F292" s="62"/>
      <c r="G292" s="62"/>
      <c r="H292" s="62"/>
      <c r="I292" s="169"/>
      <c r="J292" s="62"/>
      <c r="K292" s="62"/>
      <c r="L292" s="46"/>
      <c r="M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</row>
  </sheetData>
  <sheetProtection sheet="1" autoFilter="0" formatColumns="0" formatRows="0" objects="1" scenarios="1" spinCount="100000" saltValue="nTyBHboQ/v9e7jk3n1tQEHLmNYwRBqVnh+gsW1tNOsOs1hrkZCv/H7BcqGvrHJkaFHu5PG923Jdny2ntpohdTw==" hashValue="qVH1w91HAXEfPfLFB6p0fos/NMB2LudvmY0Rnupa64mGETcxOhIu204l+9xWaCdICyUoPsMvwvkI7xvD+lgi3Q==" algorithmName="SHA-512" password="CC35"/>
  <autoFilter ref="C98:K291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3" customWidth="1"/>
    <col min="2" max="2" width="1.667969" style="283" customWidth="1"/>
    <col min="3" max="4" width="5" style="283" customWidth="1"/>
    <col min="5" max="5" width="11.66016" style="283" customWidth="1"/>
    <col min="6" max="6" width="9.160156" style="283" customWidth="1"/>
    <col min="7" max="7" width="5" style="283" customWidth="1"/>
    <col min="8" max="8" width="77.83203" style="283" customWidth="1"/>
    <col min="9" max="10" width="20" style="283" customWidth="1"/>
    <col min="11" max="11" width="1.667969" style="283" customWidth="1"/>
  </cols>
  <sheetData>
    <row r="1" s="1" customFormat="1" ht="37.5" customHeight="1"/>
    <row r="2" s="1" customFormat="1" ht="7.5" customHeight="1">
      <c r="B2" s="284"/>
      <c r="C2" s="285"/>
      <c r="D2" s="285"/>
      <c r="E2" s="285"/>
      <c r="F2" s="285"/>
      <c r="G2" s="285"/>
      <c r="H2" s="285"/>
      <c r="I2" s="285"/>
      <c r="J2" s="285"/>
      <c r="K2" s="286"/>
    </row>
    <row r="3" s="16" customFormat="1" ht="45" customHeight="1">
      <c r="B3" s="287"/>
      <c r="C3" s="288" t="s">
        <v>1390</v>
      </c>
      <c r="D3" s="288"/>
      <c r="E3" s="288"/>
      <c r="F3" s="288"/>
      <c r="G3" s="288"/>
      <c r="H3" s="288"/>
      <c r="I3" s="288"/>
      <c r="J3" s="288"/>
      <c r="K3" s="289"/>
    </row>
    <row r="4" s="1" customFormat="1" ht="25.5" customHeight="1">
      <c r="B4" s="290"/>
      <c r="C4" s="291" t="s">
        <v>1391</v>
      </c>
      <c r="D4" s="291"/>
      <c r="E4" s="291"/>
      <c r="F4" s="291"/>
      <c r="G4" s="291"/>
      <c r="H4" s="291"/>
      <c r="I4" s="291"/>
      <c r="J4" s="291"/>
      <c r="K4" s="292"/>
    </row>
    <row r="5" s="1" customFormat="1" ht="5.25" customHeight="1">
      <c r="B5" s="290"/>
      <c r="C5" s="293"/>
      <c r="D5" s="293"/>
      <c r="E5" s="293"/>
      <c r="F5" s="293"/>
      <c r="G5" s="293"/>
      <c r="H5" s="293"/>
      <c r="I5" s="293"/>
      <c r="J5" s="293"/>
      <c r="K5" s="292"/>
    </row>
    <row r="6" s="1" customFormat="1" ht="15" customHeight="1">
      <c r="B6" s="290"/>
      <c r="C6" s="294" t="s">
        <v>1392</v>
      </c>
      <c r="D6" s="294"/>
      <c r="E6" s="294"/>
      <c r="F6" s="294"/>
      <c r="G6" s="294"/>
      <c r="H6" s="294"/>
      <c r="I6" s="294"/>
      <c r="J6" s="294"/>
      <c r="K6" s="292"/>
    </row>
    <row r="7" s="1" customFormat="1" ht="15" customHeight="1">
      <c r="B7" s="295"/>
      <c r="C7" s="294" t="s">
        <v>1393</v>
      </c>
      <c r="D7" s="294"/>
      <c r="E7" s="294"/>
      <c r="F7" s="294"/>
      <c r="G7" s="294"/>
      <c r="H7" s="294"/>
      <c r="I7" s="294"/>
      <c r="J7" s="294"/>
      <c r="K7" s="292"/>
    </row>
    <row r="8" s="1" customFormat="1" ht="12.75" customHeight="1">
      <c r="B8" s="295"/>
      <c r="C8" s="294"/>
      <c r="D8" s="294"/>
      <c r="E8" s="294"/>
      <c r="F8" s="294"/>
      <c r="G8" s="294"/>
      <c r="H8" s="294"/>
      <c r="I8" s="294"/>
      <c r="J8" s="294"/>
      <c r="K8" s="292"/>
    </row>
    <row r="9" s="1" customFormat="1" ht="15" customHeight="1">
      <c r="B9" s="295"/>
      <c r="C9" s="294" t="s">
        <v>1394</v>
      </c>
      <c r="D9" s="294"/>
      <c r="E9" s="294"/>
      <c r="F9" s="294"/>
      <c r="G9" s="294"/>
      <c r="H9" s="294"/>
      <c r="I9" s="294"/>
      <c r="J9" s="294"/>
      <c r="K9" s="292"/>
    </row>
    <row r="10" s="1" customFormat="1" ht="15" customHeight="1">
      <c r="B10" s="295"/>
      <c r="C10" s="294"/>
      <c r="D10" s="294" t="s">
        <v>1395</v>
      </c>
      <c r="E10" s="294"/>
      <c r="F10" s="294"/>
      <c r="G10" s="294"/>
      <c r="H10" s="294"/>
      <c r="I10" s="294"/>
      <c r="J10" s="294"/>
      <c r="K10" s="292"/>
    </row>
    <row r="11" s="1" customFormat="1" ht="15" customHeight="1">
      <c r="B11" s="295"/>
      <c r="C11" s="296"/>
      <c r="D11" s="294" t="s">
        <v>1396</v>
      </c>
      <c r="E11" s="294"/>
      <c r="F11" s="294"/>
      <c r="G11" s="294"/>
      <c r="H11" s="294"/>
      <c r="I11" s="294"/>
      <c r="J11" s="294"/>
      <c r="K11" s="292"/>
    </row>
    <row r="12" s="1" customFormat="1" ht="15" customHeight="1">
      <c r="B12" s="295"/>
      <c r="C12" s="296"/>
      <c r="D12" s="294"/>
      <c r="E12" s="294"/>
      <c r="F12" s="294"/>
      <c r="G12" s="294"/>
      <c r="H12" s="294"/>
      <c r="I12" s="294"/>
      <c r="J12" s="294"/>
      <c r="K12" s="292"/>
    </row>
    <row r="13" s="1" customFormat="1" ht="15" customHeight="1">
      <c r="B13" s="295"/>
      <c r="C13" s="296"/>
      <c r="D13" s="297" t="s">
        <v>1397</v>
      </c>
      <c r="E13" s="294"/>
      <c r="F13" s="294"/>
      <c r="G13" s="294"/>
      <c r="H13" s="294"/>
      <c r="I13" s="294"/>
      <c r="J13" s="294"/>
      <c r="K13" s="292"/>
    </row>
    <row r="14" s="1" customFormat="1" ht="12.75" customHeight="1">
      <c r="B14" s="295"/>
      <c r="C14" s="296"/>
      <c r="D14" s="296"/>
      <c r="E14" s="296"/>
      <c r="F14" s="296"/>
      <c r="G14" s="296"/>
      <c r="H14" s="296"/>
      <c r="I14" s="296"/>
      <c r="J14" s="296"/>
      <c r="K14" s="292"/>
    </row>
    <row r="15" s="1" customFormat="1" ht="15" customHeight="1">
      <c r="B15" s="295"/>
      <c r="C15" s="296"/>
      <c r="D15" s="294" t="s">
        <v>1398</v>
      </c>
      <c r="E15" s="294"/>
      <c r="F15" s="294"/>
      <c r="G15" s="294"/>
      <c r="H15" s="294"/>
      <c r="I15" s="294"/>
      <c r="J15" s="294"/>
      <c r="K15" s="292"/>
    </row>
    <row r="16" s="1" customFormat="1" ht="15" customHeight="1">
      <c r="B16" s="295"/>
      <c r="C16" s="296"/>
      <c r="D16" s="294" t="s">
        <v>1399</v>
      </c>
      <c r="E16" s="294"/>
      <c r="F16" s="294"/>
      <c r="G16" s="294"/>
      <c r="H16" s="294"/>
      <c r="I16" s="294"/>
      <c r="J16" s="294"/>
      <c r="K16" s="292"/>
    </row>
    <row r="17" s="1" customFormat="1" ht="15" customHeight="1">
      <c r="B17" s="295"/>
      <c r="C17" s="296"/>
      <c r="D17" s="294" t="s">
        <v>1400</v>
      </c>
      <c r="E17" s="294"/>
      <c r="F17" s="294"/>
      <c r="G17" s="294"/>
      <c r="H17" s="294"/>
      <c r="I17" s="294"/>
      <c r="J17" s="294"/>
      <c r="K17" s="292"/>
    </row>
    <row r="18" s="1" customFormat="1" ht="15" customHeight="1">
      <c r="B18" s="295"/>
      <c r="C18" s="296"/>
      <c r="D18" s="296"/>
      <c r="E18" s="298" t="s">
        <v>83</v>
      </c>
      <c r="F18" s="294" t="s">
        <v>1401</v>
      </c>
      <c r="G18" s="294"/>
      <c r="H18" s="294"/>
      <c r="I18" s="294"/>
      <c r="J18" s="294"/>
      <c r="K18" s="292"/>
    </row>
    <row r="19" s="1" customFormat="1" ht="15" customHeight="1">
      <c r="B19" s="295"/>
      <c r="C19" s="296"/>
      <c r="D19" s="296"/>
      <c r="E19" s="298" t="s">
        <v>1402</v>
      </c>
      <c r="F19" s="294" t="s">
        <v>1403</v>
      </c>
      <c r="G19" s="294"/>
      <c r="H19" s="294"/>
      <c r="I19" s="294"/>
      <c r="J19" s="294"/>
      <c r="K19" s="292"/>
    </row>
    <row r="20" s="1" customFormat="1" ht="15" customHeight="1">
      <c r="B20" s="295"/>
      <c r="C20" s="296"/>
      <c r="D20" s="296"/>
      <c r="E20" s="298" t="s">
        <v>1404</v>
      </c>
      <c r="F20" s="294" t="s">
        <v>1405</v>
      </c>
      <c r="G20" s="294"/>
      <c r="H20" s="294"/>
      <c r="I20" s="294"/>
      <c r="J20" s="294"/>
      <c r="K20" s="292"/>
    </row>
    <row r="21" s="1" customFormat="1" ht="15" customHeight="1">
      <c r="B21" s="295"/>
      <c r="C21" s="296"/>
      <c r="D21" s="296"/>
      <c r="E21" s="298" t="s">
        <v>1406</v>
      </c>
      <c r="F21" s="294" t="s">
        <v>1407</v>
      </c>
      <c r="G21" s="294"/>
      <c r="H21" s="294"/>
      <c r="I21" s="294"/>
      <c r="J21" s="294"/>
      <c r="K21" s="292"/>
    </row>
    <row r="22" s="1" customFormat="1" ht="15" customHeight="1">
      <c r="B22" s="295"/>
      <c r="C22" s="296"/>
      <c r="D22" s="296"/>
      <c r="E22" s="298" t="s">
        <v>1408</v>
      </c>
      <c r="F22" s="294" t="s">
        <v>1409</v>
      </c>
      <c r="G22" s="294"/>
      <c r="H22" s="294"/>
      <c r="I22" s="294"/>
      <c r="J22" s="294"/>
      <c r="K22" s="292"/>
    </row>
    <row r="23" s="1" customFormat="1" ht="15" customHeight="1">
      <c r="B23" s="295"/>
      <c r="C23" s="296"/>
      <c r="D23" s="296"/>
      <c r="E23" s="298" t="s">
        <v>1410</v>
      </c>
      <c r="F23" s="294" t="s">
        <v>1411</v>
      </c>
      <c r="G23" s="294"/>
      <c r="H23" s="294"/>
      <c r="I23" s="294"/>
      <c r="J23" s="294"/>
      <c r="K23" s="292"/>
    </row>
    <row r="24" s="1" customFormat="1" ht="12.75" customHeight="1">
      <c r="B24" s="295"/>
      <c r="C24" s="296"/>
      <c r="D24" s="296"/>
      <c r="E24" s="296"/>
      <c r="F24" s="296"/>
      <c r="G24" s="296"/>
      <c r="H24" s="296"/>
      <c r="I24" s="296"/>
      <c r="J24" s="296"/>
      <c r="K24" s="292"/>
    </row>
    <row r="25" s="1" customFormat="1" ht="15" customHeight="1">
      <c r="B25" s="295"/>
      <c r="C25" s="294" t="s">
        <v>1412</v>
      </c>
      <c r="D25" s="294"/>
      <c r="E25" s="294"/>
      <c r="F25" s="294"/>
      <c r="G25" s="294"/>
      <c r="H25" s="294"/>
      <c r="I25" s="294"/>
      <c r="J25" s="294"/>
      <c r="K25" s="292"/>
    </row>
    <row r="26" s="1" customFormat="1" ht="15" customHeight="1">
      <c r="B26" s="295"/>
      <c r="C26" s="294" t="s">
        <v>1413</v>
      </c>
      <c r="D26" s="294"/>
      <c r="E26" s="294"/>
      <c r="F26" s="294"/>
      <c r="G26" s="294"/>
      <c r="H26" s="294"/>
      <c r="I26" s="294"/>
      <c r="J26" s="294"/>
      <c r="K26" s="292"/>
    </row>
    <row r="27" s="1" customFormat="1" ht="15" customHeight="1">
      <c r="B27" s="295"/>
      <c r="C27" s="294"/>
      <c r="D27" s="294" t="s">
        <v>1414</v>
      </c>
      <c r="E27" s="294"/>
      <c r="F27" s="294"/>
      <c r="G27" s="294"/>
      <c r="H27" s="294"/>
      <c r="I27" s="294"/>
      <c r="J27" s="294"/>
      <c r="K27" s="292"/>
    </row>
    <row r="28" s="1" customFormat="1" ht="15" customHeight="1">
      <c r="B28" s="295"/>
      <c r="C28" s="296"/>
      <c r="D28" s="294" t="s">
        <v>1415</v>
      </c>
      <c r="E28" s="294"/>
      <c r="F28" s="294"/>
      <c r="G28" s="294"/>
      <c r="H28" s="294"/>
      <c r="I28" s="294"/>
      <c r="J28" s="294"/>
      <c r="K28" s="292"/>
    </row>
    <row r="29" s="1" customFormat="1" ht="12.75" customHeight="1">
      <c r="B29" s="295"/>
      <c r="C29" s="296"/>
      <c r="D29" s="296"/>
      <c r="E29" s="296"/>
      <c r="F29" s="296"/>
      <c r="G29" s="296"/>
      <c r="H29" s="296"/>
      <c r="I29" s="296"/>
      <c r="J29" s="296"/>
      <c r="K29" s="292"/>
    </row>
    <row r="30" s="1" customFormat="1" ht="15" customHeight="1">
      <c r="B30" s="295"/>
      <c r="C30" s="296"/>
      <c r="D30" s="294" t="s">
        <v>1416</v>
      </c>
      <c r="E30" s="294"/>
      <c r="F30" s="294"/>
      <c r="G30" s="294"/>
      <c r="H30" s="294"/>
      <c r="I30" s="294"/>
      <c r="J30" s="294"/>
      <c r="K30" s="292"/>
    </row>
    <row r="31" s="1" customFormat="1" ht="15" customHeight="1">
      <c r="B31" s="295"/>
      <c r="C31" s="296"/>
      <c r="D31" s="294" t="s">
        <v>1417</v>
      </c>
      <c r="E31" s="294"/>
      <c r="F31" s="294"/>
      <c r="G31" s="294"/>
      <c r="H31" s="294"/>
      <c r="I31" s="294"/>
      <c r="J31" s="294"/>
      <c r="K31" s="292"/>
    </row>
    <row r="32" s="1" customFormat="1" ht="12.75" customHeight="1">
      <c r="B32" s="295"/>
      <c r="C32" s="296"/>
      <c r="D32" s="296"/>
      <c r="E32" s="296"/>
      <c r="F32" s="296"/>
      <c r="G32" s="296"/>
      <c r="H32" s="296"/>
      <c r="I32" s="296"/>
      <c r="J32" s="296"/>
      <c r="K32" s="292"/>
    </row>
    <row r="33" s="1" customFormat="1" ht="15" customHeight="1">
      <c r="B33" s="295"/>
      <c r="C33" s="296"/>
      <c r="D33" s="294" t="s">
        <v>1418</v>
      </c>
      <c r="E33" s="294"/>
      <c r="F33" s="294"/>
      <c r="G33" s="294"/>
      <c r="H33" s="294"/>
      <c r="I33" s="294"/>
      <c r="J33" s="294"/>
      <c r="K33" s="292"/>
    </row>
    <row r="34" s="1" customFormat="1" ht="15" customHeight="1">
      <c r="B34" s="295"/>
      <c r="C34" s="296"/>
      <c r="D34" s="294" t="s">
        <v>1419</v>
      </c>
      <c r="E34" s="294"/>
      <c r="F34" s="294"/>
      <c r="G34" s="294"/>
      <c r="H34" s="294"/>
      <c r="I34" s="294"/>
      <c r="J34" s="294"/>
      <c r="K34" s="292"/>
    </row>
    <row r="35" s="1" customFormat="1" ht="15" customHeight="1">
      <c r="B35" s="295"/>
      <c r="C35" s="296"/>
      <c r="D35" s="294" t="s">
        <v>1420</v>
      </c>
      <c r="E35" s="294"/>
      <c r="F35" s="294"/>
      <c r="G35" s="294"/>
      <c r="H35" s="294"/>
      <c r="I35" s="294"/>
      <c r="J35" s="294"/>
      <c r="K35" s="292"/>
    </row>
    <row r="36" s="1" customFormat="1" ht="15" customHeight="1">
      <c r="B36" s="295"/>
      <c r="C36" s="296"/>
      <c r="D36" s="294"/>
      <c r="E36" s="297" t="s">
        <v>117</v>
      </c>
      <c r="F36" s="294"/>
      <c r="G36" s="294" t="s">
        <v>1421</v>
      </c>
      <c r="H36" s="294"/>
      <c r="I36" s="294"/>
      <c r="J36" s="294"/>
      <c r="K36" s="292"/>
    </row>
    <row r="37" s="1" customFormat="1" ht="30.75" customHeight="1">
      <c r="B37" s="295"/>
      <c r="C37" s="296"/>
      <c r="D37" s="294"/>
      <c r="E37" s="297" t="s">
        <v>1422</v>
      </c>
      <c r="F37" s="294"/>
      <c r="G37" s="294" t="s">
        <v>1423</v>
      </c>
      <c r="H37" s="294"/>
      <c r="I37" s="294"/>
      <c r="J37" s="294"/>
      <c r="K37" s="292"/>
    </row>
    <row r="38" s="1" customFormat="1" ht="15" customHeight="1">
      <c r="B38" s="295"/>
      <c r="C38" s="296"/>
      <c r="D38" s="294"/>
      <c r="E38" s="297" t="s">
        <v>60</v>
      </c>
      <c r="F38" s="294"/>
      <c r="G38" s="294" t="s">
        <v>1424</v>
      </c>
      <c r="H38" s="294"/>
      <c r="I38" s="294"/>
      <c r="J38" s="294"/>
      <c r="K38" s="292"/>
    </row>
    <row r="39" s="1" customFormat="1" ht="15" customHeight="1">
      <c r="B39" s="295"/>
      <c r="C39" s="296"/>
      <c r="D39" s="294"/>
      <c r="E39" s="297" t="s">
        <v>61</v>
      </c>
      <c r="F39" s="294"/>
      <c r="G39" s="294" t="s">
        <v>1425</v>
      </c>
      <c r="H39" s="294"/>
      <c r="I39" s="294"/>
      <c r="J39" s="294"/>
      <c r="K39" s="292"/>
    </row>
    <row r="40" s="1" customFormat="1" ht="15" customHeight="1">
      <c r="B40" s="295"/>
      <c r="C40" s="296"/>
      <c r="D40" s="294"/>
      <c r="E40" s="297" t="s">
        <v>118</v>
      </c>
      <c r="F40" s="294"/>
      <c r="G40" s="294" t="s">
        <v>1426</v>
      </c>
      <c r="H40" s="294"/>
      <c r="I40" s="294"/>
      <c r="J40" s="294"/>
      <c r="K40" s="292"/>
    </row>
    <row r="41" s="1" customFormat="1" ht="15" customHeight="1">
      <c r="B41" s="295"/>
      <c r="C41" s="296"/>
      <c r="D41" s="294"/>
      <c r="E41" s="297" t="s">
        <v>119</v>
      </c>
      <c r="F41" s="294"/>
      <c r="G41" s="294" t="s">
        <v>1427</v>
      </c>
      <c r="H41" s="294"/>
      <c r="I41" s="294"/>
      <c r="J41" s="294"/>
      <c r="K41" s="292"/>
    </row>
    <row r="42" s="1" customFormat="1" ht="15" customHeight="1">
      <c r="B42" s="295"/>
      <c r="C42" s="296"/>
      <c r="D42" s="294"/>
      <c r="E42" s="297" t="s">
        <v>1428</v>
      </c>
      <c r="F42" s="294"/>
      <c r="G42" s="294" t="s">
        <v>1429</v>
      </c>
      <c r="H42" s="294"/>
      <c r="I42" s="294"/>
      <c r="J42" s="294"/>
      <c r="K42" s="292"/>
    </row>
    <row r="43" s="1" customFormat="1" ht="15" customHeight="1">
      <c r="B43" s="295"/>
      <c r="C43" s="296"/>
      <c r="D43" s="294"/>
      <c r="E43" s="297"/>
      <c r="F43" s="294"/>
      <c r="G43" s="294" t="s">
        <v>1430</v>
      </c>
      <c r="H43" s="294"/>
      <c r="I43" s="294"/>
      <c r="J43" s="294"/>
      <c r="K43" s="292"/>
    </row>
    <row r="44" s="1" customFormat="1" ht="15" customHeight="1">
      <c r="B44" s="295"/>
      <c r="C44" s="296"/>
      <c r="D44" s="294"/>
      <c r="E44" s="297" t="s">
        <v>1431</v>
      </c>
      <c r="F44" s="294"/>
      <c r="G44" s="294" t="s">
        <v>1432</v>
      </c>
      <c r="H44" s="294"/>
      <c r="I44" s="294"/>
      <c r="J44" s="294"/>
      <c r="K44" s="292"/>
    </row>
    <row r="45" s="1" customFormat="1" ht="15" customHeight="1">
      <c r="B45" s="295"/>
      <c r="C45" s="296"/>
      <c r="D45" s="294"/>
      <c r="E45" s="297" t="s">
        <v>121</v>
      </c>
      <c r="F45" s="294"/>
      <c r="G45" s="294" t="s">
        <v>1433</v>
      </c>
      <c r="H45" s="294"/>
      <c r="I45" s="294"/>
      <c r="J45" s="294"/>
      <c r="K45" s="292"/>
    </row>
    <row r="46" s="1" customFormat="1" ht="12.75" customHeight="1">
      <c r="B46" s="295"/>
      <c r="C46" s="296"/>
      <c r="D46" s="294"/>
      <c r="E46" s="294"/>
      <c r="F46" s="294"/>
      <c r="G46" s="294"/>
      <c r="H46" s="294"/>
      <c r="I46" s="294"/>
      <c r="J46" s="294"/>
      <c r="K46" s="292"/>
    </row>
    <row r="47" s="1" customFormat="1" ht="15" customHeight="1">
      <c r="B47" s="295"/>
      <c r="C47" s="296"/>
      <c r="D47" s="294" t="s">
        <v>1434</v>
      </c>
      <c r="E47" s="294"/>
      <c r="F47" s="294"/>
      <c r="G47" s="294"/>
      <c r="H47" s="294"/>
      <c r="I47" s="294"/>
      <c r="J47" s="294"/>
      <c r="K47" s="292"/>
    </row>
    <row r="48" s="1" customFormat="1" ht="15" customHeight="1">
      <c r="B48" s="295"/>
      <c r="C48" s="296"/>
      <c r="D48" s="296"/>
      <c r="E48" s="294" t="s">
        <v>1435</v>
      </c>
      <c r="F48" s="294"/>
      <c r="G48" s="294"/>
      <c r="H48" s="294"/>
      <c r="I48" s="294"/>
      <c r="J48" s="294"/>
      <c r="K48" s="292"/>
    </row>
    <row r="49" s="1" customFormat="1" ht="15" customHeight="1">
      <c r="B49" s="295"/>
      <c r="C49" s="296"/>
      <c r="D49" s="296"/>
      <c r="E49" s="294" t="s">
        <v>1436</v>
      </c>
      <c r="F49" s="294"/>
      <c r="G49" s="294"/>
      <c r="H49" s="294"/>
      <c r="I49" s="294"/>
      <c r="J49" s="294"/>
      <c r="K49" s="292"/>
    </row>
    <row r="50" s="1" customFormat="1" ht="15" customHeight="1">
      <c r="B50" s="295"/>
      <c r="C50" s="296"/>
      <c r="D50" s="296"/>
      <c r="E50" s="294" t="s">
        <v>1437</v>
      </c>
      <c r="F50" s="294"/>
      <c r="G50" s="294"/>
      <c r="H50" s="294"/>
      <c r="I50" s="294"/>
      <c r="J50" s="294"/>
      <c r="K50" s="292"/>
    </row>
    <row r="51" s="1" customFormat="1" ht="15" customHeight="1">
      <c r="B51" s="295"/>
      <c r="C51" s="296"/>
      <c r="D51" s="294" t="s">
        <v>1438</v>
      </c>
      <c r="E51" s="294"/>
      <c r="F51" s="294"/>
      <c r="G51" s="294"/>
      <c r="H51" s="294"/>
      <c r="I51" s="294"/>
      <c r="J51" s="294"/>
      <c r="K51" s="292"/>
    </row>
    <row r="52" s="1" customFormat="1" ht="25.5" customHeight="1">
      <c r="B52" s="290"/>
      <c r="C52" s="291" t="s">
        <v>1439</v>
      </c>
      <c r="D52" s="291"/>
      <c r="E52" s="291"/>
      <c r="F52" s="291"/>
      <c r="G52" s="291"/>
      <c r="H52" s="291"/>
      <c r="I52" s="291"/>
      <c r="J52" s="291"/>
      <c r="K52" s="292"/>
    </row>
    <row r="53" s="1" customFormat="1" ht="5.25" customHeight="1">
      <c r="B53" s="290"/>
      <c r="C53" s="293"/>
      <c r="D53" s="293"/>
      <c r="E53" s="293"/>
      <c r="F53" s="293"/>
      <c r="G53" s="293"/>
      <c r="H53" s="293"/>
      <c r="I53" s="293"/>
      <c r="J53" s="293"/>
      <c r="K53" s="292"/>
    </row>
    <row r="54" s="1" customFormat="1" ht="15" customHeight="1">
      <c r="B54" s="290"/>
      <c r="C54" s="294" t="s">
        <v>1440</v>
      </c>
      <c r="D54" s="294"/>
      <c r="E54" s="294"/>
      <c r="F54" s="294"/>
      <c r="G54" s="294"/>
      <c r="H54" s="294"/>
      <c r="I54" s="294"/>
      <c r="J54" s="294"/>
      <c r="K54" s="292"/>
    </row>
    <row r="55" s="1" customFormat="1" ht="15" customHeight="1">
      <c r="B55" s="290"/>
      <c r="C55" s="294" t="s">
        <v>1441</v>
      </c>
      <c r="D55" s="294"/>
      <c r="E55" s="294"/>
      <c r="F55" s="294"/>
      <c r="G55" s="294"/>
      <c r="H55" s="294"/>
      <c r="I55" s="294"/>
      <c r="J55" s="294"/>
      <c r="K55" s="292"/>
    </row>
    <row r="56" s="1" customFormat="1" ht="12.75" customHeight="1">
      <c r="B56" s="290"/>
      <c r="C56" s="294"/>
      <c r="D56" s="294"/>
      <c r="E56" s="294"/>
      <c r="F56" s="294"/>
      <c r="G56" s="294"/>
      <c r="H56" s="294"/>
      <c r="I56" s="294"/>
      <c r="J56" s="294"/>
      <c r="K56" s="292"/>
    </row>
    <row r="57" s="1" customFormat="1" ht="15" customHeight="1">
      <c r="B57" s="290"/>
      <c r="C57" s="294" t="s">
        <v>1442</v>
      </c>
      <c r="D57" s="294"/>
      <c r="E57" s="294"/>
      <c r="F57" s="294"/>
      <c r="G57" s="294"/>
      <c r="H57" s="294"/>
      <c r="I57" s="294"/>
      <c r="J57" s="294"/>
      <c r="K57" s="292"/>
    </row>
    <row r="58" s="1" customFormat="1" ht="15" customHeight="1">
      <c r="B58" s="290"/>
      <c r="C58" s="296"/>
      <c r="D58" s="294" t="s">
        <v>1443</v>
      </c>
      <c r="E58" s="294"/>
      <c r="F58" s="294"/>
      <c r="G58" s="294"/>
      <c r="H58" s="294"/>
      <c r="I58" s="294"/>
      <c r="J58" s="294"/>
      <c r="K58" s="292"/>
    </row>
    <row r="59" s="1" customFormat="1" ht="15" customHeight="1">
      <c r="B59" s="290"/>
      <c r="C59" s="296"/>
      <c r="D59" s="294" t="s">
        <v>1444</v>
      </c>
      <c r="E59" s="294"/>
      <c r="F59" s="294"/>
      <c r="G59" s="294"/>
      <c r="H59" s="294"/>
      <c r="I59" s="294"/>
      <c r="J59" s="294"/>
      <c r="K59" s="292"/>
    </row>
    <row r="60" s="1" customFormat="1" ht="15" customHeight="1">
      <c r="B60" s="290"/>
      <c r="C60" s="296"/>
      <c r="D60" s="294" t="s">
        <v>1445</v>
      </c>
      <c r="E60" s="294"/>
      <c r="F60" s="294"/>
      <c r="G60" s="294"/>
      <c r="H60" s="294"/>
      <c r="I60" s="294"/>
      <c r="J60" s="294"/>
      <c r="K60" s="292"/>
    </row>
    <row r="61" s="1" customFormat="1" ht="15" customHeight="1">
      <c r="B61" s="290"/>
      <c r="C61" s="296"/>
      <c r="D61" s="294" t="s">
        <v>1446</v>
      </c>
      <c r="E61" s="294"/>
      <c r="F61" s="294"/>
      <c r="G61" s="294"/>
      <c r="H61" s="294"/>
      <c r="I61" s="294"/>
      <c r="J61" s="294"/>
      <c r="K61" s="292"/>
    </row>
    <row r="62" s="1" customFormat="1" ht="15" customHeight="1">
      <c r="B62" s="290"/>
      <c r="C62" s="296"/>
      <c r="D62" s="299" t="s">
        <v>1447</v>
      </c>
      <c r="E62" s="299"/>
      <c r="F62" s="299"/>
      <c r="G62" s="299"/>
      <c r="H62" s="299"/>
      <c r="I62" s="299"/>
      <c r="J62" s="299"/>
      <c r="K62" s="292"/>
    </row>
    <row r="63" s="1" customFormat="1" ht="15" customHeight="1">
      <c r="B63" s="290"/>
      <c r="C63" s="296"/>
      <c r="D63" s="294" t="s">
        <v>1448</v>
      </c>
      <c r="E63" s="294"/>
      <c r="F63" s="294"/>
      <c r="G63" s="294"/>
      <c r="H63" s="294"/>
      <c r="I63" s="294"/>
      <c r="J63" s="294"/>
      <c r="K63" s="292"/>
    </row>
    <row r="64" s="1" customFormat="1" ht="12.75" customHeight="1">
      <c r="B64" s="290"/>
      <c r="C64" s="296"/>
      <c r="D64" s="296"/>
      <c r="E64" s="300"/>
      <c r="F64" s="296"/>
      <c r="G64" s="296"/>
      <c r="H64" s="296"/>
      <c r="I64" s="296"/>
      <c r="J64" s="296"/>
      <c r="K64" s="292"/>
    </row>
    <row r="65" s="1" customFormat="1" ht="15" customHeight="1">
      <c r="B65" s="290"/>
      <c r="C65" s="296"/>
      <c r="D65" s="294" t="s">
        <v>1449</v>
      </c>
      <c r="E65" s="294"/>
      <c r="F65" s="294"/>
      <c r="G65" s="294"/>
      <c r="H65" s="294"/>
      <c r="I65" s="294"/>
      <c r="J65" s="294"/>
      <c r="K65" s="292"/>
    </row>
    <row r="66" s="1" customFormat="1" ht="15" customHeight="1">
      <c r="B66" s="290"/>
      <c r="C66" s="296"/>
      <c r="D66" s="299" t="s">
        <v>1450</v>
      </c>
      <c r="E66" s="299"/>
      <c r="F66" s="299"/>
      <c r="G66" s="299"/>
      <c r="H66" s="299"/>
      <c r="I66" s="299"/>
      <c r="J66" s="299"/>
      <c r="K66" s="292"/>
    </row>
    <row r="67" s="1" customFormat="1" ht="15" customHeight="1">
      <c r="B67" s="290"/>
      <c r="C67" s="296"/>
      <c r="D67" s="294" t="s">
        <v>1451</v>
      </c>
      <c r="E67" s="294"/>
      <c r="F67" s="294"/>
      <c r="G67" s="294"/>
      <c r="H67" s="294"/>
      <c r="I67" s="294"/>
      <c r="J67" s="294"/>
      <c r="K67" s="292"/>
    </row>
    <row r="68" s="1" customFormat="1" ht="15" customHeight="1">
      <c r="B68" s="290"/>
      <c r="C68" s="296"/>
      <c r="D68" s="294" t="s">
        <v>1452</v>
      </c>
      <c r="E68" s="294"/>
      <c r="F68" s="294"/>
      <c r="G68" s="294"/>
      <c r="H68" s="294"/>
      <c r="I68" s="294"/>
      <c r="J68" s="294"/>
      <c r="K68" s="292"/>
    </row>
    <row r="69" s="1" customFormat="1" ht="15" customHeight="1">
      <c r="B69" s="290"/>
      <c r="C69" s="296"/>
      <c r="D69" s="294" t="s">
        <v>1453</v>
      </c>
      <c r="E69" s="294"/>
      <c r="F69" s="294"/>
      <c r="G69" s="294"/>
      <c r="H69" s="294"/>
      <c r="I69" s="294"/>
      <c r="J69" s="294"/>
      <c r="K69" s="292"/>
    </row>
    <row r="70" s="1" customFormat="1" ht="15" customHeight="1">
      <c r="B70" s="290"/>
      <c r="C70" s="296"/>
      <c r="D70" s="294" t="s">
        <v>1454</v>
      </c>
      <c r="E70" s="294"/>
      <c r="F70" s="294"/>
      <c r="G70" s="294"/>
      <c r="H70" s="294"/>
      <c r="I70" s="294"/>
      <c r="J70" s="294"/>
      <c r="K70" s="292"/>
    </row>
    <row r="71" s="1" customFormat="1" ht="12.75" customHeight="1">
      <c r="B71" s="301"/>
      <c r="C71" s="302"/>
      <c r="D71" s="302"/>
      <c r="E71" s="302"/>
      <c r="F71" s="302"/>
      <c r="G71" s="302"/>
      <c r="H71" s="302"/>
      <c r="I71" s="302"/>
      <c r="J71" s="302"/>
      <c r="K71" s="303"/>
    </row>
    <row r="72" s="1" customFormat="1" ht="18.75" customHeight="1">
      <c r="B72" s="304"/>
      <c r="C72" s="304"/>
      <c r="D72" s="304"/>
      <c r="E72" s="304"/>
      <c r="F72" s="304"/>
      <c r="G72" s="304"/>
      <c r="H72" s="304"/>
      <c r="I72" s="304"/>
      <c r="J72" s="304"/>
      <c r="K72" s="305"/>
    </row>
    <row r="73" s="1" customFormat="1" ht="18.75" customHeight="1">
      <c r="B73" s="305"/>
      <c r="C73" s="305"/>
      <c r="D73" s="305"/>
      <c r="E73" s="305"/>
      <c r="F73" s="305"/>
      <c r="G73" s="305"/>
      <c r="H73" s="305"/>
      <c r="I73" s="305"/>
      <c r="J73" s="305"/>
      <c r="K73" s="305"/>
    </row>
    <row r="74" s="1" customFormat="1" ht="7.5" customHeight="1">
      <c r="B74" s="306"/>
      <c r="C74" s="307"/>
      <c r="D74" s="307"/>
      <c r="E74" s="307"/>
      <c r="F74" s="307"/>
      <c r="G74" s="307"/>
      <c r="H74" s="307"/>
      <c r="I74" s="307"/>
      <c r="J74" s="307"/>
      <c r="K74" s="308"/>
    </row>
    <row r="75" s="1" customFormat="1" ht="45" customHeight="1">
      <c r="B75" s="309"/>
      <c r="C75" s="310" t="s">
        <v>1455</v>
      </c>
      <c r="D75" s="310"/>
      <c r="E75" s="310"/>
      <c r="F75" s="310"/>
      <c r="G75" s="310"/>
      <c r="H75" s="310"/>
      <c r="I75" s="310"/>
      <c r="J75" s="310"/>
      <c r="K75" s="311"/>
    </row>
    <row r="76" s="1" customFormat="1" ht="17.25" customHeight="1">
      <c r="B76" s="309"/>
      <c r="C76" s="312" t="s">
        <v>1456</v>
      </c>
      <c r="D76" s="312"/>
      <c r="E76" s="312"/>
      <c r="F76" s="312" t="s">
        <v>1457</v>
      </c>
      <c r="G76" s="313"/>
      <c r="H76" s="312" t="s">
        <v>61</v>
      </c>
      <c r="I76" s="312" t="s">
        <v>64</v>
      </c>
      <c r="J76" s="312" t="s">
        <v>1458</v>
      </c>
      <c r="K76" s="311"/>
    </row>
    <row r="77" s="1" customFormat="1" ht="17.25" customHeight="1">
      <c r="B77" s="309"/>
      <c r="C77" s="314" t="s">
        <v>1459</v>
      </c>
      <c r="D77" s="314"/>
      <c r="E77" s="314"/>
      <c r="F77" s="315" t="s">
        <v>1460</v>
      </c>
      <c r="G77" s="316"/>
      <c r="H77" s="314"/>
      <c r="I77" s="314"/>
      <c r="J77" s="314" t="s">
        <v>1461</v>
      </c>
      <c r="K77" s="311"/>
    </row>
    <row r="78" s="1" customFormat="1" ht="5.25" customHeight="1">
      <c r="B78" s="309"/>
      <c r="C78" s="317"/>
      <c r="D78" s="317"/>
      <c r="E78" s="317"/>
      <c r="F78" s="317"/>
      <c r="G78" s="318"/>
      <c r="H78" s="317"/>
      <c r="I78" s="317"/>
      <c r="J78" s="317"/>
      <c r="K78" s="311"/>
    </row>
    <row r="79" s="1" customFormat="1" ht="15" customHeight="1">
      <c r="B79" s="309"/>
      <c r="C79" s="297" t="s">
        <v>60</v>
      </c>
      <c r="D79" s="317"/>
      <c r="E79" s="317"/>
      <c r="F79" s="319" t="s">
        <v>1462</v>
      </c>
      <c r="G79" s="318"/>
      <c r="H79" s="297" t="s">
        <v>1463</v>
      </c>
      <c r="I79" s="297" t="s">
        <v>1464</v>
      </c>
      <c r="J79" s="297">
        <v>20</v>
      </c>
      <c r="K79" s="311"/>
    </row>
    <row r="80" s="1" customFormat="1" ht="15" customHeight="1">
      <c r="B80" s="309"/>
      <c r="C80" s="297" t="s">
        <v>1465</v>
      </c>
      <c r="D80" s="297"/>
      <c r="E80" s="297"/>
      <c r="F80" s="319" t="s">
        <v>1462</v>
      </c>
      <c r="G80" s="318"/>
      <c r="H80" s="297" t="s">
        <v>1466</v>
      </c>
      <c r="I80" s="297" t="s">
        <v>1464</v>
      </c>
      <c r="J80" s="297">
        <v>120</v>
      </c>
      <c r="K80" s="311"/>
    </row>
    <row r="81" s="1" customFormat="1" ht="15" customHeight="1">
      <c r="B81" s="320"/>
      <c r="C81" s="297" t="s">
        <v>1467</v>
      </c>
      <c r="D81" s="297"/>
      <c r="E81" s="297"/>
      <c r="F81" s="319" t="s">
        <v>1468</v>
      </c>
      <c r="G81" s="318"/>
      <c r="H81" s="297" t="s">
        <v>1469</v>
      </c>
      <c r="I81" s="297" t="s">
        <v>1464</v>
      </c>
      <c r="J81" s="297">
        <v>50</v>
      </c>
      <c r="K81" s="311"/>
    </row>
    <row r="82" s="1" customFormat="1" ht="15" customHeight="1">
      <c r="B82" s="320"/>
      <c r="C82" s="297" t="s">
        <v>1470</v>
      </c>
      <c r="D82" s="297"/>
      <c r="E82" s="297"/>
      <c r="F82" s="319" t="s">
        <v>1462</v>
      </c>
      <c r="G82" s="318"/>
      <c r="H82" s="297" t="s">
        <v>1471</v>
      </c>
      <c r="I82" s="297" t="s">
        <v>1472</v>
      </c>
      <c r="J82" s="297"/>
      <c r="K82" s="311"/>
    </row>
    <row r="83" s="1" customFormat="1" ht="15" customHeight="1">
      <c r="B83" s="320"/>
      <c r="C83" s="321" t="s">
        <v>1473</v>
      </c>
      <c r="D83" s="321"/>
      <c r="E83" s="321"/>
      <c r="F83" s="322" t="s">
        <v>1468</v>
      </c>
      <c r="G83" s="321"/>
      <c r="H83" s="321" t="s">
        <v>1474</v>
      </c>
      <c r="I83" s="321" t="s">
        <v>1464</v>
      </c>
      <c r="J83" s="321">
        <v>15</v>
      </c>
      <c r="K83" s="311"/>
    </row>
    <row r="84" s="1" customFormat="1" ht="15" customHeight="1">
      <c r="B84" s="320"/>
      <c r="C84" s="321" t="s">
        <v>1475</v>
      </c>
      <c r="D84" s="321"/>
      <c r="E84" s="321"/>
      <c r="F84" s="322" t="s">
        <v>1468</v>
      </c>
      <c r="G84" s="321"/>
      <c r="H84" s="321" t="s">
        <v>1476</v>
      </c>
      <c r="I84" s="321" t="s">
        <v>1464</v>
      </c>
      <c r="J84" s="321">
        <v>15</v>
      </c>
      <c r="K84" s="311"/>
    </row>
    <row r="85" s="1" customFormat="1" ht="15" customHeight="1">
      <c r="B85" s="320"/>
      <c r="C85" s="321" t="s">
        <v>1477</v>
      </c>
      <c r="D85" s="321"/>
      <c r="E85" s="321"/>
      <c r="F85" s="322" t="s">
        <v>1468</v>
      </c>
      <c r="G85" s="321"/>
      <c r="H85" s="321" t="s">
        <v>1478</v>
      </c>
      <c r="I85" s="321" t="s">
        <v>1464</v>
      </c>
      <c r="J85" s="321">
        <v>20</v>
      </c>
      <c r="K85" s="311"/>
    </row>
    <row r="86" s="1" customFormat="1" ht="15" customHeight="1">
      <c r="B86" s="320"/>
      <c r="C86" s="321" t="s">
        <v>1479</v>
      </c>
      <c r="D86" s="321"/>
      <c r="E86" s="321"/>
      <c r="F86" s="322" t="s">
        <v>1468</v>
      </c>
      <c r="G86" s="321"/>
      <c r="H86" s="321" t="s">
        <v>1480</v>
      </c>
      <c r="I86" s="321" t="s">
        <v>1464</v>
      </c>
      <c r="J86" s="321">
        <v>20</v>
      </c>
      <c r="K86" s="311"/>
    </row>
    <row r="87" s="1" customFormat="1" ht="15" customHeight="1">
      <c r="B87" s="320"/>
      <c r="C87" s="297" t="s">
        <v>1481</v>
      </c>
      <c r="D87" s="297"/>
      <c r="E87" s="297"/>
      <c r="F87" s="319" t="s">
        <v>1468</v>
      </c>
      <c r="G87" s="318"/>
      <c r="H87" s="297" t="s">
        <v>1482</v>
      </c>
      <c r="I87" s="297" t="s">
        <v>1464</v>
      </c>
      <c r="J87" s="297">
        <v>50</v>
      </c>
      <c r="K87" s="311"/>
    </row>
    <row r="88" s="1" customFormat="1" ht="15" customHeight="1">
      <c r="B88" s="320"/>
      <c r="C88" s="297" t="s">
        <v>1483</v>
      </c>
      <c r="D88" s="297"/>
      <c r="E88" s="297"/>
      <c r="F88" s="319" t="s">
        <v>1468</v>
      </c>
      <c r="G88" s="318"/>
      <c r="H88" s="297" t="s">
        <v>1484</v>
      </c>
      <c r="I88" s="297" t="s">
        <v>1464</v>
      </c>
      <c r="J88" s="297">
        <v>20</v>
      </c>
      <c r="K88" s="311"/>
    </row>
    <row r="89" s="1" customFormat="1" ht="15" customHeight="1">
      <c r="B89" s="320"/>
      <c r="C89" s="297" t="s">
        <v>1485</v>
      </c>
      <c r="D89" s="297"/>
      <c r="E89" s="297"/>
      <c r="F89" s="319" t="s">
        <v>1468</v>
      </c>
      <c r="G89" s="318"/>
      <c r="H89" s="297" t="s">
        <v>1486</v>
      </c>
      <c r="I89" s="297" t="s">
        <v>1464</v>
      </c>
      <c r="J89" s="297">
        <v>20</v>
      </c>
      <c r="K89" s="311"/>
    </row>
    <row r="90" s="1" customFormat="1" ht="15" customHeight="1">
      <c r="B90" s="320"/>
      <c r="C90" s="297" t="s">
        <v>1487</v>
      </c>
      <c r="D90" s="297"/>
      <c r="E90" s="297"/>
      <c r="F90" s="319" t="s">
        <v>1468</v>
      </c>
      <c r="G90" s="318"/>
      <c r="H90" s="297" t="s">
        <v>1488</v>
      </c>
      <c r="I90" s="297" t="s">
        <v>1464</v>
      </c>
      <c r="J90" s="297">
        <v>50</v>
      </c>
      <c r="K90" s="311"/>
    </row>
    <row r="91" s="1" customFormat="1" ht="15" customHeight="1">
      <c r="B91" s="320"/>
      <c r="C91" s="297" t="s">
        <v>1489</v>
      </c>
      <c r="D91" s="297"/>
      <c r="E91" s="297"/>
      <c r="F91" s="319" t="s">
        <v>1468</v>
      </c>
      <c r="G91" s="318"/>
      <c r="H91" s="297" t="s">
        <v>1489</v>
      </c>
      <c r="I91" s="297" t="s">
        <v>1464</v>
      </c>
      <c r="J91" s="297">
        <v>50</v>
      </c>
      <c r="K91" s="311"/>
    </row>
    <row r="92" s="1" customFormat="1" ht="15" customHeight="1">
      <c r="B92" s="320"/>
      <c r="C92" s="297" t="s">
        <v>1490</v>
      </c>
      <c r="D92" s="297"/>
      <c r="E92" s="297"/>
      <c r="F92" s="319" t="s">
        <v>1468</v>
      </c>
      <c r="G92" s="318"/>
      <c r="H92" s="297" t="s">
        <v>1491</v>
      </c>
      <c r="I92" s="297" t="s">
        <v>1464</v>
      </c>
      <c r="J92" s="297">
        <v>255</v>
      </c>
      <c r="K92" s="311"/>
    </row>
    <row r="93" s="1" customFormat="1" ht="15" customHeight="1">
      <c r="B93" s="320"/>
      <c r="C93" s="297" t="s">
        <v>1492</v>
      </c>
      <c r="D93" s="297"/>
      <c r="E93" s="297"/>
      <c r="F93" s="319" t="s">
        <v>1462</v>
      </c>
      <c r="G93" s="318"/>
      <c r="H93" s="297" t="s">
        <v>1493</v>
      </c>
      <c r="I93" s="297" t="s">
        <v>1494</v>
      </c>
      <c r="J93" s="297"/>
      <c r="K93" s="311"/>
    </row>
    <row r="94" s="1" customFormat="1" ht="15" customHeight="1">
      <c r="B94" s="320"/>
      <c r="C94" s="297" t="s">
        <v>1495</v>
      </c>
      <c r="D94" s="297"/>
      <c r="E94" s="297"/>
      <c r="F94" s="319" t="s">
        <v>1462</v>
      </c>
      <c r="G94" s="318"/>
      <c r="H94" s="297" t="s">
        <v>1496</v>
      </c>
      <c r="I94" s="297" t="s">
        <v>1497</v>
      </c>
      <c r="J94" s="297"/>
      <c r="K94" s="311"/>
    </row>
    <row r="95" s="1" customFormat="1" ht="15" customHeight="1">
      <c r="B95" s="320"/>
      <c r="C95" s="297" t="s">
        <v>1498</v>
      </c>
      <c r="D95" s="297"/>
      <c r="E95" s="297"/>
      <c r="F95" s="319" t="s">
        <v>1462</v>
      </c>
      <c r="G95" s="318"/>
      <c r="H95" s="297" t="s">
        <v>1498</v>
      </c>
      <c r="I95" s="297" t="s">
        <v>1497</v>
      </c>
      <c r="J95" s="297"/>
      <c r="K95" s="311"/>
    </row>
    <row r="96" s="1" customFormat="1" ht="15" customHeight="1">
      <c r="B96" s="320"/>
      <c r="C96" s="297" t="s">
        <v>45</v>
      </c>
      <c r="D96" s="297"/>
      <c r="E96" s="297"/>
      <c r="F96" s="319" t="s">
        <v>1462</v>
      </c>
      <c r="G96" s="318"/>
      <c r="H96" s="297" t="s">
        <v>1499</v>
      </c>
      <c r="I96" s="297" t="s">
        <v>1497</v>
      </c>
      <c r="J96" s="297"/>
      <c r="K96" s="311"/>
    </row>
    <row r="97" s="1" customFormat="1" ht="15" customHeight="1">
      <c r="B97" s="320"/>
      <c r="C97" s="297" t="s">
        <v>55</v>
      </c>
      <c r="D97" s="297"/>
      <c r="E97" s="297"/>
      <c r="F97" s="319" t="s">
        <v>1462</v>
      </c>
      <c r="G97" s="318"/>
      <c r="H97" s="297" t="s">
        <v>1500</v>
      </c>
      <c r="I97" s="297" t="s">
        <v>1497</v>
      </c>
      <c r="J97" s="297"/>
      <c r="K97" s="311"/>
    </row>
    <row r="98" s="1" customFormat="1" ht="15" customHeight="1">
      <c r="B98" s="323"/>
      <c r="C98" s="324"/>
      <c r="D98" s="324"/>
      <c r="E98" s="324"/>
      <c r="F98" s="324"/>
      <c r="G98" s="324"/>
      <c r="H98" s="324"/>
      <c r="I98" s="324"/>
      <c r="J98" s="324"/>
      <c r="K98" s="325"/>
    </row>
    <row r="99" s="1" customFormat="1" ht="18.75" customHeight="1">
      <c r="B99" s="326"/>
      <c r="C99" s="327"/>
      <c r="D99" s="327"/>
      <c r="E99" s="327"/>
      <c r="F99" s="327"/>
      <c r="G99" s="327"/>
      <c r="H99" s="327"/>
      <c r="I99" s="327"/>
      <c r="J99" s="327"/>
      <c r="K99" s="326"/>
    </row>
    <row r="100" s="1" customFormat="1" ht="18.75" customHeight="1">
      <c r="B100" s="305"/>
      <c r="C100" s="305"/>
      <c r="D100" s="305"/>
      <c r="E100" s="305"/>
      <c r="F100" s="305"/>
      <c r="G100" s="305"/>
      <c r="H100" s="305"/>
      <c r="I100" s="305"/>
      <c r="J100" s="305"/>
      <c r="K100" s="305"/>
    </row>
    <row r="101" s="1" customFormat="1" ht="7.5" customHeight="1">
      <c r="B101" s="306"/>
      <c r="C101" s="307"/>
      <c r="D101" s="307"/>
      <c r="E101" s="307"/>
      <c r="F101" s="307"/>
      <c r="G101" s="307"/>
      <c r="H101" s="307"/>
      <c r="I101" s="307"/>
      <c r="J101" s="307"/>
      <c r="K101" s="308"/>
    </row>
    <row r="102" s="1" customFormat="1" ht="45" customHeight="1">
      <c r="B102" s="309"/>
      <c r="C102" s="310" t="s">
        <v>1501</v>
      </c>
      <c r="D102" s="310"/>
      <c r="E102" s="310"/>
      <c r="F102" s="310"/>
      <c r="G102" s="310"/>
      <c r="H102" s="310"/>
      <c r="I102" s="310"/>
      <c r="J102" s="310"/>
      <c r="K102" s="311"/>
    </row>
    <row r="103" s="1" customFormat="1" ht="17.25" customHeight="1">
      <c r="B103" s="309"/>
      <c r="C103" s="312" t="s">
        <v>1456</v>
      </c>
      <c r="D103" s="312"/>
      <c r="E103" s="312"/>
      <c r="F103" s="312" t="s">
        <v>1457</v>
      </c>
      <c r="G103" s="313"/>
      <c r="H103" s="312" t="s">
        <v>61</v>
      </c>
      <c r="I103" s="312" t="s">
        <v>64</v>
      </c>
      <c r="J103" s="312" t="s">
        <v>1458</v>
      </c>
      <c r="K103" s="311"/>
    </row>
    <row r="104" s="1" customFormat="1" ht="17.25" customHeight="1">
      <c r="B104" s="309"/>
      <c r="C104" s="314" t="s">
        <v>1459</v>
      </c>
      <c r="D104" s="314"/>
      <c r="E104" s="314"/>
      <c r="F104" s="315" t="s">
        <v>1460</v>
      </c>
      <c r="G104" s="316"/>
      <c r="H104" s="314"/>
      <c r="I104" s="314"/>
      <c r="J104" s="314" t="s">
        <v>1461</v>
      </c>
      <c r="K104" s="311"/>
    </row>
    <row r="105" s="1" customFormat="1" ht="5.25" customHeight="1">
      <c r="B105" s="309"/>
      <c r="C105" s="312"/>
      <c r="D105" s="312"/>
      <c r="E105" s="312"/>
      <c r="F105" s="312"/>
      <c r="G105" s="328"/>
      <c r="H105" s="312"/>
      <c r="I105" s="312"/>
      <c r="J105" s="312"/>
      <c r="K105" s="311"/>
    </row>
    <row r="106" s="1" customFormat="1" ht="15" customHeight="1">
      <c r="B106" s="309"/>
      <c r="C106" s="297" t="s">
        <v>60</v>
      </c>
      <c r="D106" s="317"/>
      <c r="E106" s="317"/>
      <c r="F106" s="319" t="s">
        <v>1462</v>
      </c>
      <c r="G106" s="328"/>
      <c r="H106" s="297" t="s">
        <v>1502</v>
      </c>
      <c r="I106" s="297" t="s">
        <v>1464</v>
      </c>
      <c r="J106" s="297">
        <v>20</v>
      </c>
      <c r="K106" s="311"/>
    </row>
    <row r="107" s="1" customFormat="1" ht="15" customHeight="1">
      <c r="B107" s="309"/>
      <c r="C107" s="297" t="s">
        <v>1465</v>
      </c>
      <c r="D107" s="297"/>
      <c r="E107" s="297"/>
      <c r="F107" s="319" t="s">
        <v>1462</v>
      </c>
      <c r="G107" s="297"/>
      <c r="H107" s="297" t="s">
        <v>1502</v>
      </c>
      <c r="I107" s="297" t="s">
        <v>1464</v>
      </c>
      <c r="J107" s="297">
        <v>120</v>
      </c>
      <c r="K107" s="311"/>
    </row>
    <row r="108" s="1" customFormat="1" ht="15" customHeight="1">
      <c r="B108" s="320"/>
      <c r="C108" s="297" t="s">
        <v>1467</v>
      </c>
      <c r="D108" s="297"/>
      <c r="E108" s="297"/>
      <c r="F108" s="319" t="s">
        <v>1468</v>
      </c>
      <c r="G108" s="297"/>
      <c r="H108" s="297" t="s">
        <v>1502</v>
      </c>
      <c r="I108" s="297" t="s">
        <v>1464</v>
      </c>
      <c r="J108" s="297">
        <v>50</v>
      </c>
      <c r="K108" s="311"/>
    </row>
    <row r="109" s="1" customFormat="1" ht="15" customHeight="1">
      <c r="B109" s="320"/>
      <c r="C109" s="297" t="s">
        <v>1470</v>
      </c>
      <c r="D109" s="297"/>
      <c r="E109" s="297"/>
      <c r="F109" s="319" t="s">
        <v>1462</v>
      </c>
      <c r="G109" s="297"/>
      <c r="H109" s="297" t="s">
        <v>1502</v>
      </c>
      <c r="I109" s="297" t="s">
        <v>1472</v>
      </c>
      <c r="J109" s="297"/>
      <c r="K109" s="311"/>
    </row>
    <row r="110" s="1" customFormat="1" ht="15" customHeight="1">
      <c r="B110" s="320"/>
      <c r="C110" s="297" t="s">
        <v>1481</v>
      </c>
      <c r="D110" s="297"/>
      <c r="E110" s="297"/>
      <c r="F110" s="319" t="s">
        <v>1468</v>
      </c>
      <c r="G110" s="297"/>
      <c r="H110" s="297" t="s">
        <v>1502</v>
      </c>
      <c r="I110" s="297" t="s">
        <v>1464</v>
      </c>
      <c r="J110" s="297">
        <v>50</v>
      </c>
      <c r="K110" s="311"/>
    </row>
    <row r="111" s="1" customFormat="1" ht="15" customHeight="1">
      <c r="B111" s="320"/>
      <c r="C111" s="297" t="s">
        <v>1489</v>
      </c>
      <c r="D111" s="297"/>
      <c r="E111" s="297"/>
      <c r="F111" s="319" t="s">
        <v>1468</v>
      </c>
      <c r="G111" s="297"/>
      <c r="H111" s="297" t="s">
        <v>1502</v>
      </c>
      <c r="I111" s="297" t="s">
        <v>1464</v>
      </c>
      <c r="J111" s="297">
        <v>50</v>
      </c>
      <c r="K111" s="311"/>
    </row>
    <row r="112" s="1" customFormat="1" ht="15" customHeight="1">
      <c r="B112" s="320"/>
      <c r="C112" s="297" t="s">
        <v>1487</v>
      </c>
      <c r="D112" s="297"/>
      <c r="E112" s="297"/>
      <c r="F112" s="319" t="s">
        <v>1468</v>
      </c>
      <c r="G112" s="297"/>
      <c r="H112" s="297" t="s">
        <v>1502</v>
      </c>
      <c r="I112" s="297" t="s">
        <v>1464</v>
      </c>
      <c r="J112" s="297">
        <v>50</v>
      </c>
      <c r="K112" s="311"/>
    </row>
    <row r="113" s="1" customFormat="1" ht="15" customHeight="1">
      <c r="B113" s="320"/>
      <c r="C113" s="297" t="s">
        <v>60</v>
      </c>
      <c r="D113" s="297"/>
      <c r="E113" s="297"/>
      <c r="F113" s="319" t="s">
        <v>1462</v>
      </c>
      <c r="G113" s="297"/>
      <c r="H113" s="297" t="s">
        <v>1503</v>
      </c>
      <c r="I113" s="297" t="s">
        <v>1464</v>
      </c>
      <c r="J113" s="297">
        <v>20</v>
      </c>
      <c r="K113" s="311"/>
    </row>
    <row r="114" s="1" customFormat="1" ht="15" customHeight="1">
      <c r="B114" s="320"/>
      <c r="C114" s="297" t="s">
        <v>1504</v>
      </c>
      <c r="D114" s="297"/>
      <c r="E114" s="297"/>
      <c r="F114" s="319" t="s">
        <v>1462</v>
      </c>
      <c r="G114" s="297"/>
      <c r="H114" s="297" t="s">
        <v>1505</v>
      </c>
      <c r="I114" s="297" t="s">
        <v>1464</v>
      </c>
      <c r="J114" s="297">
        <v>120</v>
      </c>
      <c r="K114" s="311"/>
    </row>
    <row r="115" s="1" customFormat="1" ht="15" customHeight="1">
      <c r="B115" s="320"/>
      <c r="C115" s="297" t="s">
        <v>45</v>
      </c>
      <c r="D115" s="297"/>
      <c r="E115" s="297"/>
      <c r="F115" s="319" t="s">
        <v>1462</v>
      </c>
      <c r="G115" s="297"/>
      <c r="H115" s="297" t="s">
        <v>1506</v>
      </c>
      <c r="I115" s="297" t="s">
        <v>1497</v>
      </c>
      <c r="J115" s="297"/>
      <c r="K115" s="311"/>
    </row>
    <row r="116" s="1" customFormat="1" ht="15" customHeight="1">
      <c r="B116" s="320"/>
      <c r="C116" s="297" t="s">
        <v>55</v>
      </c>
      <c r="D116" s="297"/>
      <c r="E116" s="297"/>
      <c r="F116" s="319" t="s">
        <v>1462</v>
      </c>
      <c r="G116" s="297"/>
      <c r="H116" s="297" t="s">
        <v>1507</v>
      </c>
      <c r="I116" s="297" t="s">
        <v>1497</v>
      </c>
      <c r="J116" s="297"/>
      <c r="K116" s="311"/>
    </row>
    <row r="117" s="1" customFormat="1" ht="15" customHeight="1">
      <c r="B117" s="320"/>
      <c r="C117" s="297" t="s">
        <v>64</v>
      </c>
      <c r="D117" s="297"/>
      <c r="E117" s="297"/>
      <c r="F117" s="319" t="s">
        <v>1462</v>
      </c>
      <c r="G117" s="297"/>
      <c r="H117" s="297" t="s">
        <v>1508</v>
      </c>
      <c r="I117" s="297" t="s">
        <v>1509</v>
      </c>
      <c r="J117" s="297"/>
      <c r="K117" s="311"/>
    </row>
    <row r="118" s="1" customFormat="1" ht="15" customHeight="1">
      <c r="B118" s="323"/>
      <c r="C118" s="329"/>
      <c r="D118" s="329"/>
      <c r="E118" s="329"/>
      <c r="F118" s="329"/>
      <c r="G118" s="329"/>
      <c r="H118" s="329"/>
      <c r="I118" s="329"/>
      <c r="J118" s="329"/>
      <c r="K118" s="325"/>
    </row>
    <row r="119" s="1" customFormat="1" ht="18.75" customHeight="1">
      <c r="B119" s="330"/>
      <c r="C119" s="294"/>
      <c r="D119" s="294"/>
      <c r="E119" s="294"/>
      <c r="F119" s="331"/>
      <c r="G119" s="294"/>
      <c r="H119" s="294"/>
      <c r="I119" s="294"/>
      <c r="J119" s="294"/>
      <c r="K119" s="330"/>
    </row>
    <row r="120" s="1" customFormat="1" ht="18.75" customHeight="1">
      <c r="B120" s="305"/>
      <c r="C120" s="305"/>
      <c r="D120" s="305"/>
      <c r="E120" s="305"/>
      <c r="F120" s="305"/>
      <c r="G120" s="305"/>
      <c r="H120" s="305"/>
      <c r="I120" s="305"/>
      <c r="J120" s="305"/>
      <c r="K120" s="305"/>
    </row>
    <row r="121" s="1" customFormat="1" ht="7.5" customHeight="1">
      <c r="B121" s="332"/>
      <c r="C121" s="333"/>
      <c r="D121" s="333"/>
      <c r="E121" s="333"/>
      <c r="F121" s="333"/>
      <c r="G121" s="333"/>
      <c r="H121" s="333"/>
      <c r="I121" s="333"/>
      <c r="J121" s="333"/>
      <c r="K121" s="334"/>
    </row>
    <row r="122" s="1" customFormat="1" ht="45" customHeight="1">
      <c r="B122" s="335"/>
      <c r="C122" s="288" t="s">
        <v>1510</v>
      </c>
      <c r="D122" s="288"/>
      <c r="E122" s="288"/>
      <c r="F122" s="288"/>
      <c r="G122" s="288"/>
      <c r="H122" s="288"/>
      <c r="I122" s="288"/>
      <c r="J122" s="288"/>
      <c r="K122" s="336"/>
    </row>
    <row r="123" s="1" customFormat="1" ht="17.25" customHeight="1">
      <c r="B123" s="337"/>
      <c r="C123" s="312" t="s">
        <v>1456</v>
      </c>
      <c r="D123" s="312"/>
      <c r="E123" s="312"/>
      <c r="F123" s="312" t="s">
        <v>1457</v>
      </c>
      <c r="G123" s="313"/>
      <c r="H123" s="312" t="s">
        <v>61</v>
      </c>
      <c r="I123" s="312" t="s">
        <v>64</v>
      </c>
      <c r="J123" s="312" t="s">
        <v>1458</v>
      </c>
      <c r="K123" s="338"/>
    </row>
    <row r="124" s="1" customFormat="1" ht="17.25" customHeight="1">
      <c r="B124" s="337"/>
      <c r="C124" s="314" t="s">
        <v>1459</v>
      </c>
      <c r="D124" s="314"/>
      <c r="E124" s="314"/>
      <c r="F124" s="315" t="s">
        <v>1460</v>
      </c>
      <c r="G124" s="316"/>
      <c r="H124" s="314"/>
      <c r="I124" s="314"/>
      <c r="J124" s="314" t="s">
        <v>1461</v>
      </c>
      <c r="K124" s="338"/>
    </row>
    <row r="125" s="1" customFormat="1" ht="5.25" customHeight="1">
      <c r="B125" s="339"/>
      <c r="C125" s="317"/>
      <c r="D125" s="317"/>
      <c r="E125" s="317"/>
      <c r="F125" s="317"/>
      <c r="G125" s="297"/>
      <c r="H125" s="317"/>
      <c r="I125" s="317"/>
      <c r="J125" s="317"/>
      <c r="K125" s="340"/>
    </row>
    <row r="126" s="1" customFormat="1" ht="15" customHeight="1">
      <c r="B126" s="339"/>
      <c r="C126" s="297" t="s">
        <v>1465</v>
      </c>
      <c r="D126" s="317"/>
      <c r="E126" s="317"/>
      <c r="F126" s="319" t="s">
        <v>1462</v>
      </c>
      <c r="G126" s="297"/>
      <c r="H126" s="297" t="s">
        <v>1502</v>
      </c>
      <c r="I126" s="297" t="s">
        <v>1464</v>
      </c>
      <c r="J126" s="297">
        <v>120</v>
      </c>
      <c r="K126" s="341"/>
    </row>
    <row r="127" s="1" customFormat="1" ht="15" customHeight="1">
      <c r="B127" s="339"/>
      <c r="C127" s="297" t="s">
        <v>1511</v>
      </c>
      <c r="D127" s="297"/>
      <c r="E127" s="297"/>
      <c r="F127" s="319" t="s">
        <v>1462</v>
      </c>
      <c r="G127" s="297"/>
      <c r="H127" s="297" t="s">
        <v>1512</v>
      </c>
      <c r="I127" s="297" t="s">
        <v>1464</v>
      </c>
      <c r="J127" s="297" t="s">
        <v>1513</v>
      </c>
      <c r="K127" s="341"/>
    </row>
    <row r="128" s="1" customFormat="1" ht="15" customHeight="1">
      <c r="B128" s="339"/>
      <c r="C128" s="297" t="s">
        <v>1410</v>
      </c>
      <c r="D128" s="297"/>
      <c r="E128" s="297"/>
      <c r="F128" s="319" t="s">
        <v>1462</v>
      </c>
      <c r="G128" s="297"/>
      <c r="H128" s="297" t="s">
        <v>1514</v>
      </c>
      <c r="I128" s="297" t="s">
        <v>1464</v>
      </c>
      <c r="J128" s="297" t="s">
        <v>1513</v>
      </c>
      <c r="K128" s="341"/>
    </row>
    <row r="129" s="1" customFormat="1" ht="15" customHeight="1">
      <c r="B129" s="339"/>
      <c r="C129" s="297" t="s">
        <v>1473</v>
      </c>
      <c r="D129" s="297"/>
      <c r="E129" s="297"/>
      <c r="F129" s="319" t="s">
        <v>1468</v>
      </c>
      <c r="G129" s="297"/>
      <c r="H129" s="297" t="s">
        <v>1474</v>
      </c>
      <c r="I129" s="297" t="s">
        <v>1464</v>
      </c>
      <c r="J129" s="297">
        <v>15</v>
      </c>
      <c r="K129" s="341"/>
    </row>
    <row r="130" s="1" customFormat="1" ht="15" customHeight="1">
      <c r="B130" s="339"/>
      <c r="C130" s="321" t="s">
        <v>1475</v>
      </c>
      <c r="D130" s="321"/>
      <c r="E130" s="321"/>
      <c r="F130" s="322" t="s">
        <v>1468</v>
      </c>
      <c r="G130" s="321"/>
      <c r="H130" s="321" t="s">
        <v>1476</v>
      </c>
      <c r="I130" s="321" t="s">
        <v>1464</v>
      </c>
      <c r="J130" s="321">
        <v>15</v>
      </c>
      <c r="K130" s="341"/>
    </row>
    <row r="131" s="1" customFormat="1" ht="15" customHeight="1">
      <c r="B131" s="339"/>
      <c r="C131" s="321" t="s">
        <v>1477</v>
      </c>
      <c r="D131" s="321"/>
      <c r="E131" s="321"/>
      <c r="F131" s="322" t="s">
        <v>1468</v>
      </c>
      <c r="G131" s="321"/>
      <c r="H131" s="321" t="s">
        <v>1478</v>
      </c>
      <c r="I131" s="321" t="s">
        <v>1464</v>
      </c>
      <c r="J131" s="321">
        <v>20</v>
      </c>
      <c r="K131" s="341"/>
    </row>
    <row r="132" s="1" customFormat="1" ht="15" customHeight="1">
      <c r="B132" s="339"/>
      <c r="C132" s="321" t="s">
        <v>1479</v>
      </c>
      <c r="D132" s="321"/>
      <c r="E132" s="321"/>
      <c r="F132" s="322" t="s">
        <v>1468</v>
      </c>
      <c r="G132" s="321"/>
      <c r="H132" s="321" t="s">
        <v>1480</v>
      </c>
      <c r="I132" s="321" t="s">
        <v>1464</v>
      </c>
      <c r="J132" s="321">
        <v>20</v>
      </c>
      <c r="K132" s="341"/>
    </row>
    <row r="133" s="1" customFormat="1" ht="15" customHeight="1">
      <c r="B133" s="339"/>
      <c r="C133" s="297" t="s">
        <v>1467</v>
      </c>
      <c r="D133" s="297"/>
      <c r="E133" s="297"/>
      <c r="F133" s="319" t="s">
        <v>1468</v>
      </c>
      <c r="G133" s="297"/>
      <c r="H133" s="297" t="s">
        <v>1502</v>
      </c>
      <c r="I133" s="297" t="s">
        <v>1464</v>
      </c>
      <c r="J133" s="297">
        <v>50</v>
      </c>
      <c r="K133" s="341"/>
    </row>
    <row r="134" s="1" customFormat="1" ht="15" customHeight="1">
      <c r="B134" s="339"/>
      <c r="C134" s="297" t="s">
        <v>1481</v>
      </c>
      <c r="D134" s="297"/>
      <c r="E134" s="297"/>
      <c r="F134" s="319" t="s">
        <v>1468</v>
      </c>
      <c r="G134" s="297"/>
      <c r="H134" s="297" t="s">
        <v>1502</v>
      </c>
      <c r="I134" s="297" t="s">
        <v>1464</v>
      </c>
      <c r="J134" s="297">
        <v>50</v>
      </c>
      <c r="K134" s="341"/>
    </row>
    <row r="135" s="1" customFormat="1" ht="15" customHeight="1">
      <c r="B135" s="339"/>
      <c r="C135" s="297" t="s">
        <v>1487</v>
      </c>
      <c r="D135" s="297"/>
      <c r="E135" s="297"/>
      <c r="F135" s="319" t="s">
        <v>1468</v>
      </c>
      <c r="G135" s="297"/>
      <c r="H135" s="297" t="s">
        <v>1502</v>
      </c>
      <c r="I135" s="297" t="s">
        <v>1464</v>
      </c>
      <c r="J135" s="297">
        <v>50</v>
      </c>
      <c r="K135" s="341"/>
    </row>
    <row r="136" s="1" customFormat="1" ht="15" customHeight="1">
      <c r="B136" s="339"/>
      <c r="C136" s="297" t="s">
        <v>1489</v>
      </c>
      <c r="D136" s="297"/>
      <c r="E136" s="297"/>
      <c r="F136" s="319" t="s">
        <v>1468</v>
      </c>
      <c r="G136" s="297"/>
      <c r="H136" s="297" t="s">
        <v>1502</v>
      </c>
      <c r="I136" s="297" t="s">
        <v>1464</v>
      </c>
      <c r="J136" s="297">
        <v>50</v>
      </c>
      <c r="K136" s="341"/>
    </row>
    <row r="137" s="1" customFormat="1" ht="15" customHeight="1">
      <c r="B137" s="339"/>
      <c r="C137" s="297" t="s">
        <v>1490</v>
      </c>
      <c r="D137" s="297"/>
      <c r="E137" s="297"/>
      <c r="F137" s="319" t="s">
        <v>1468</v>
      </c>
      <c r="G137" s="297"/>
      <c r="H137" s="297" t="s">
        <v>1515</v>
      </c>
      <c r="I137" s="297" t="s">
        <v>1464</v>
      </c>
      <c r="J137" s="297">
        <v>255</v>
      </c>
      <c r="K137" s="341"/>
    </row>
    <row r="138" s="1" customFormat="1" ht="15" customHeight="1">
      <c r="B138" s="339"/>
      <c r="C138" s="297" t="s">
        <v>1492</v>
      </c>
      <c r="D138" s="297"/>
      <c r="E138" s="297"/>
      <c r="F138" s="319" t="s">
        <v>1462</v>
      </c>
      <c r="G138" s="297"/>
      <c r="H138" s="297" t="s">
        <v>1516</v>
      </c>
      <c r="I138" s="297" t="s">
        <v>1494</v>
      </c>
      <c r="J138" s="297"/>
      <c r="K138" s="341"/>
    </row>
    <row r="139" s="1" customFormat="1" ht="15" customHeight="1">
      <c r="B139" s="339"/>
      <c r="C139" s="297" t="s">
        <v>1495</v>
      </c>
      <c r="D139" s="297"/>
      <c r="E139" s="297"/>
      <c r="F139" s="319" t="s">
        <v>1462</v>
      </c>
      <c r="G139" s="297"/>
      <c r="H139" s="297" t="s">
        <v>1517</v>
      </c>
      <c r="I139" s="297" t="s">
        <v>1497</v>
      </c>
      <c r="J139" s="297"/>
      <c r="K139" s="341"/>
    </row>
    <row r="140" s="1" customFormat="1" ht="15" customHeight="1">
      <c r="B140" s="339"/>
      <c r="C140" s="297" t="s">
        <v>1498</v>
      </c>
      <c r="D140" s="297"/>
      <c r="E140" s="297"/>
      <c r="F140" s="319" t="s">
        <v>1462</v>
      </c>
      <c r="G140" s="297"/>
      <c r="H140" s="297" t="s">
        <v>1498</v>
      </c>
      <c r="I140" s="297" t="s">
        <v>1497</v>
      </c>
      <c r="J140" s="297"/>
      <c r="K140" s="341"/>
    </row>
    <row r="141" s="1" customFormat="1" ht="15" customHeight="1">
      <c r="B141" s="339"/>
      <c r="C141" s="297" t="s">
        <v>45</v>
      </c>
      <c r="D141" s="297"/>
      <c r="E141" s="297"/>
      <c r="F141" s="319" t="s">
        <v>1462</v>
      </c>
      <c r="G141" s="297"/>
      <c r="H141" s="297" t="s">
        <v>1518</v>
      </c>
      <c r="I141" s="297" t="s">
        <v>1497</v>
      </c>
      <c r="J141" s="297"/>
      <c r="K141" s="341"/>
    </row>
    <row r="142" s="1" customFormat="1" ht="15" customHeight="1">
      <c r="B142" s="339"/>
      <c r="C142" s="297" t="s">
        <v>1519</v>
      </c>
      <c r="D142" s="297"/>
      <c r="E142" s="297"/>
      <c r="F142" s="319" t="s">
        <v>1462</v>
      </c>
      <c r="G142" s="297"/>
      <c r="H142" s="297" t="s">
        <v>1520</v>
      </c>
      <c r="I142" s="297" t="s">
        <v>1497</v>
      </c>
      <c r="J142" s="297"/>
      <c r="K142" s="341"/>
    </row>
    <row r="143" s="1" customFormat="1" ht="15" customHeight="1">
      <c r="B143" s="342"/>
      <c r="C143" s="343"/>
      <c r="D143" s="343"/>
      <c r="E143" s="343"/>
      <c r="F143" s="343"/>
      <c r="G143" s="343"/>
      <c r="H143" s="343"/>
      <c r="I143" s="343"/>
      <c r="J143" s="343"/>
      <c r="K143" s="344"/>
    </row>
    <row r="144" s="1" customFormat="1" ht="18.75" customHeight="1">
      <c r="B144" s="294"/>
      <c r="C144" s="294"/>
      <c r="D144" s="294"/>
      <c r="E144" s="294"/>
      <c r="F144" s="331"/>
      <c r="G144" s="294"/>
      <c r="H144" s="294"/>
      <c r="I144" s="294"/>
      <c r="J144" s="294"/>
      <c r="K144" s="294"/>
    </row>
    <row r="145" s="1" customFormat="1" ht="18.75" customHeight="1">
      <c r="B145" s="305"/>
      <c r="C145" s="305"/>
      <c r="D145" s="305"/>
      <c r="E145" s="305"/>
      <c r="F145" s="305"/>
      <c r="G145" s="305"/>
      <c r="H145" s="305"/>
      <c r="I145" s="305"/>
      <c r="J145" s="305"/>
      <c r="K145" s="305"/>
    </row>
    <row r="146" s="1" customFormat="1" ht="7.5" customHeight="1">
      <c r="B146" s="306"/>
      <c r="C146" s="307"/>
      <c r="D146" s="307"/>
      <c r="E146" s="307"/>
      <c r="F146" s="307"/>
      <c r="G146" s="307"/>
      <c r="H146" s="307"/>
      <c r="I146" s="307"/>
      <c r="J146" s="307"/>
      <c r="K146" s="308"/>
    </row>
    <row r="147" s="1" customFormat="1" ht="45" customHeight="1">
      <c r="B147" s="309"/>
      <c r="C147" s="310" t="s">
        <v>1521</v>
      </c>
      <c r="D147" s="310"/>
      <c r="E147" s="310"/>
      <c r="F147" s="310"/>
      <c r="G147" s="310"/>
      <c r="H147" s="310"/>
      <c r="I147" s="310"/>
      <c r="J147" s="310"/>
      <c r="K147" s="311"/>
    </row>
    <row r="148" s="1" customFormat="1" ht="17.25" customHeight="1">
      <c r="B148" s="309"/>
      <c r="C148" s="312" t="s">
        <v>1456</v>
      </c>
      <c r="D148" s="312"/>
      <c r="E148" s="312"/>
      <c r="F148" s="312" t="s">
        <v>1457</v>
      </c>
      <c r="G148" s="313"/>
      <c r="H148" s="312" t="s">
        <v>61</v>
      </c>
      <c r="I148" s="312" t="s">
        <v>64</v>
      </c>
      <c r="J148" s="312" t="s">
        <v>1458</v>
      </c>
      <c r="K148" s="311"/>
    </row>
    <row r="149" s="1" customFormat="1" ht="17.25" customHeight="1">
      <c r="B149" s="309"/>
      <c r="C149" s="314" t="s">
        <v>1459</v>
      </c>
      <c r="D149" s="314"/>
      <c r="E149" s="314"/>
      <c r="F149" s="315" t="s">
        <v>1460</v>
      </c>
      <c r="G149" s="316"/>
      <c r="H149" s="314"/>
      <c r="I149" s="314"/>
      <c r="J149" s="314" t="s">
        <v>1461</v>
      </c>
      <c r="K149" s="311"/>
    </row>
    <row r="150" s="1" customFormat="1" ht="5.25" customHeight="1">
      <c r="B150" s="320"/>
      <c r="C150" s="317"/>
      <c r="D150" s="317"/>
      <c r="E150" s="317"/>
      <c r="F150" s="317"/>
      <c r="G150" s="318"/>
      <c r="H150" s="317"/>
      <c r="I150" s="317"/>
      <c r="J150" s="317"/>
      <c r="K150" s="341"/>
    </row>
    <row r="151" s="1" customFormat="1" ht="15" customHeight="1">
      <c r="B151" s="320"/>
      <c r="C151" s="345" t="s">
        <v>1465</v>
      </c>
      <c r="D151" s="297"/>
      <c r="E151" s="297"/>
      <c r="F151" s="346" t="s">
        <v>1462</v>
      </c>
      <c r="G151" s="297"/>
      <c r="H151" s="345" t="s">
        <v>1502</v>
      </c>
      <c r="I151" s="345" t="s">
        <v>1464</v>
      </c>
      <c r="J151" s="345">
        <v>120</v>
      </c>
      <c r="K151" s="341"/>
    </row>
    <row r="152" s="1" customFormat="1" ht="15" customHeight="1">
      <c r="B152" s="320"/>
      <c r="C152" s="345" t="s">
        <v>1511</v>
      </c>
      <c r="D152" s="297"/>
      <c r="E152" s="297"/>
      <c r="F152" s="346" t="s">
        <v>1462</v>
      </c>
      <c r="G152" s="297"/>
      <c r="H152" s="345" t="s">
        <v>1522</v>
      </c>
      <c r="I152" s="345" t="s">
        <v>1464</v>
      </c>
      <c r="J152" s="345" t="s">
        <v>1513</v>
      </c>
      <c r="K152" s="341"/>
    </row>
    <row r="153" s="1" customFormat="1" ht="15" customHeight="1">
      <c r="B153" s="320"/>
      <c r="C153" s="345" t="s">
        <v>1410</v>
      </c>
      <c r="D153" s="297"/>
      <c r="E153" s="297"/>
      <c r="F153" s="346" t="s">
        <v>1462</v>
      </c>
      <c r="G153" s="297"/>
      <c r="H153" s="345" t="s">
        <v>1523</v>
      </c>
      <c r="I153" s="345" t="s">
        <v>1464</v>
      </c>
      <c r="J153" s="345" t="s">
        <v>1513</v>
      </c>
      <c r="K153" s="341"/>
    </row>
    <row r="154" s="1" customFormat="1" ht="15" customHeight="1">
      <c r="B154" s="320"/>
      <c r="C154" s="345" t="s">
        <v>1467</v>
      </c>
      <c r="D154" s="297"/>
      <c r="E154" s="297"/>
      <c r="F154" s="346" t="s">
        <v>1468</v>
      </c>
      <c r="G154" s="297"/>
      <c r="H154" s="345" t="s">
        <v>1502</v>
      </c>
      <c r="I154" s="345" t="s">
        <v>1464</v>
      </c>
      <c r="J154" s="345">
        <v>50</v>
      </c>
      <c r="K154" s="341"/>
    </row>
    <row r="155" s="1" customFormat="1" ht="15" customHeight="1">
      <c r="B155" s="320"/>
      <c r="C155" s="345" t="s">
        <v>1470</v>
      </c>
      <c r="D155" s="297"/>
      <c r="E155" s="297"/>
      <c r="F155" s="346" t="s">
        <v>1462</v>
      </c>
      <c r="G155" s="297"/>
      <c r="H155" s="345" t="s">
        <v>1502</v>
      </c>
      <c r="I155" s="345" t="s">
        <v>1472</v>
      </c>
      <c r="J155" s="345"/>
      <c r="K155" s="341"/>
    </row>
    <row r="156" s="1" customFormat="1" ht="15" customHeight="1">
      <c r="B156" s="320"/>
      <c r="C156" s="345" t="s">
        <v>1481</v>
      </c>
      <c r="D156" s="297"/>
      <c r="E156" s="297"/>
      <c r="F156" s="346" t="s">
        <v>1468</v>
      </c>
      <c r="G156" s="297"/>
      <c r="H156" s="345" t="s">
        <v>1502</v>
      </c>
      <c r="I156" s="345" t="s">
        <v>1464</v>
      </c>
      <c r="J156" s="345">
        <v>50</v>
      </c>
      <c r="K156" s="341"/>
    </row>
    <row r="157" s="1" customFormat="1" ht="15" customHeight="1">
      <c r="B157" s="320"/>
      <c r="C157" s="345" t="s">
        <v>1489</v>
      </c>
      <c r="D157" s="297"/>
      <c r="E157" s="297"/>
      <c r="F157" s="346" t="s">
        <v>1468</v>
      </c>
      <c r="G157" s="297"/>
      <c r="H157" s="345" t="s">
        <v>1502</v>
      </c>
      <c r="I157" s="345" t="s">
        <v>1464</v>
      </c>
      <c r="J157" s="345">
        <v>50</v>
      </c>
      <c r="K157" s="341"/>
    </row>
    <row r="158" s="1" customFormat="1" ht="15" customHeight="1">
      <c r="B158" s="320"/>
      <c r="C158" s="345" t="s">
        <v>1487</v>
      </c>
      <c r="D158" s="297"/>
      <c r="E158" s="297"/>
      <c r="F158" s="346" t="s">
        <v>1468</v>
      </c>
      <c r="G158" s="297"/>
      <c r="H158" s="345" t="s">
        <v>1502</v>
      </c>
      <c r="I158" s="345" t="s">
        <v>1464</v>
      </c>
      <c r="J158" s="345">
        <v>50</v>
      </c>
      <c r="K158" s="341"/>
    </row>
    <row r="159" s="1" customFormat="1" ht="15" customHeight="1">
      <c r="B159" s="320"/>
      <c r="C159" s="345" t="s">
        <v>111</v>
      </c>
      <c r="D159" s="297"/>
      <c r="E159" s="297"/>
      <c r="F159" s="346" t="s">
        <v>1462</v>
      </c>
      <c r="G159" s="297"/>
      <c r="H159" s="345" t="s">
        <v>1524</v>
      </c>
      <c r="I159" s="345" t="s">
        <v>1464</v>
      </c>
      <c r="J159" s="345" t="s">
        <v>1525</v>
      </c>
      <c r="K159" s="341"/>
    </row>
    <row r="160" s="1" customFormat="1" ht="15" customHeight="1">
      <c r="B160" s="320"/>
      <c r="C160" s="345" t="s">
        <v>1526</v>
      </c>
      <c r="D160" s="297"/>
      <c r="E160" s="297"/>
      <c r="F160" s="346" t="s">
        <v>1462</v>
      </c>
      <c r="G160" s="297"/>
      <c r="H160" s="345" t="s">
        <v>1527</v>
      </c>
      <c r="I160" s="345" t="s">
        <v>1497</v>
      </c>
      <c r="J160" s="345"/>
      <c r="K160" s="341"/>
    </row>
    <row r="161" s="1" customFormat="1" ht="15" customHeight="1">
      <c r="B161" s="347"/>
      <c r="C161" s="329"/>
      <c r="D161" s="329"/>
      <c r="E161" s="329"/>
      <c r="F161" s="329"/>
      <c r="G161" s="329"/>
      <c r="H161" s="329"/>
      <c r="I161" s="329"/>
      <c r="J161" s="329"/>
      <c r="K161" s="348"/>
    </row>
    <row r="162" s="1" customFormat="1" ht="18.75" customHeight="1">
      <c r="B162" s="294"/>
      <c r="C162" s="297"/>
      <c r="D162" s="297"/>
      <c r="E162" s="297"/>
      <c r="F162" s="319"/>
      <c r="G162" s="297"/>
      <c r="H162" s="297"/>
      <c r="I162" s="297"/>
      <c r="J162" s="297"/>
      <c r="K162" s="294"/>
    </row>
    <row r="163" s="1" customFormat="1" ht="18.75" customHeight="1">
      <c r="B163" s="305"/>
      <c r="C163" s="305"/>
      <c r="D163" s="305"/>
      <c r="E163" s="305"/>
      <c r="F163" s="305"/>
      <c r="G163" s="305"/>
      <c r="H163" s="305"/>
      <c r="I163" s="305"/>
      <c r="J163" s="305"/>
      <c r="K163" s="305"/>
    </row>
    <row r="164" s="1" customFormat="1" ht="7.5" customHeight="1">
      <c r="B164" s="284"/>
      <c r="C164" s="285"/>
      <c r="D164" s="285"/>
      <c r="E164" s="285"/>
      <c r="F164" s="285"/>
      <c r="G164" s="285"/>
      <c r="H164" s="285"/>
      <c r="I164" s="285"/>
      <c r="J164" s="285"/>
      <c r="K164" s="286"/>
    </row>
    <row r="165" s="1" customFormat="1" ht="45" customHeight="1">
      <c r="B165" s="287"/>
      <c r="C165" s="288" t="s">
        <v>1528</v>
      </c>
      <c r="D165" s="288"/>
      <c r="E165" s="288"/>
      <c r="F165" s="288"/>
      <c r="G165" s="288"/>
      <c r="H165" s="288"/>
      <c r="I165" s="288"/>
      <c r="J165" s="288"/>
      <c r="K165" s="289"/>
    </row>
    <row r="166" s="1" customFormat="1" ht="17.25" customHeight="1">
      <c r="B166" s="287"/>
      <c r="C166" s="312" t="s">
        <v>1456</v>
      </c>
      <c r="D166" s="312"/>
      <c r="E166" s="312"/>
      <c r="F166" s="312" t="s">
        <v>1457</v>
      </c>
      <c r="G166" s="349"/>
      <c r="H166" s="350" t="s">
        <v>61</v>
      </c>
      <c r="I166" s="350" t="s">
        <v>64</v>
      </c>
      <c r="J166" s="312" t="s">
        <v>1458</v>
      </c>
      <c r="K166" s="289"/>
    </row>
    <row r="167" s="1" customFormat="1" ht="17.25" customHeight="1">
      <c r="B167" s="290"/>
      <c r="C167" s="314" t="s">
        <v>1459</v>
      </c>
      <c r="D167" s="314"/>
      <c r="E167" s="314"/>
      <c r="F167" s="315" t="s">
        <v>1460</v>
      </c>
      <c r="G167" s="351"/>
      <c r="H167" s="352"/>
      <c r="I167" s="352"/>
      <c r="J167" s="314" t="s">
        <v>1461</v>
      </c>
      <c r="K167" s="292"/>
    </row>
    <row r="168" s="1" customFormat="1" ht="5.25" customHeight="1">
      <c r="B168" s="320"/>
      <c r="C168" s="317"/>
      <c r="D168" s="317"/>
      <c r="E168" s="317"/>
      <c r="F168" s="317"/>
      <c r="G168" s="318"/>
      <c r="H168" s="317"/>
      <c r="I168" s="317"/>
      <c r="J168" s="317"/>
      <c r="K168" s="341"/>
    </row>
    <row r="169" s="1" customFormat="1" ht="15" customHeight="1">
      <c r="B169" s="320"/>
      <c r="C169" s="297" t="s">
        <v>1465</v>
      </c>
      <c r="D169" s="297"/>
      <c r="E169" s="297"/>
      <c r="F169" s="319" t="s">
        <v>1462</v>
      </c>
      <c r="G169" s="297"/>
      <c r="H169" s="297" t="s">
        <v>1502</v>
      </c>
      <c r="I169" s="297" t="s">
        <v>1464</v>
      </c>
      <c r="J169" s="297">
        <v>120</v>
      </c>
      <c r="K169" s="341"/>
    </row>
    <row r="170" s="1" customFormat="1" ht="15" customHeight="1">
      <c r="B170" s="320"/>
      <c r="C170" s="297" t="s">
        <v>1511</v>
      </c>
      <c r="D170" s="297"/>
      <c r="E170" s="297"/>
      <c r="F170" s="319" t="s">
        <v>1462</v>
      </c>
      <c r="G170" s="297"/>
      <c r="H170" s="297" t="s">
        <v>1512</v>
      </c>
      <c r="I170" s="297" t="s">
        <v>1464</v>
      </c>
      <c r="J170" s="297" t="s">
        <v>1513</v>
      </c>
      <c r="K170" s="341"/>
    </row>
    <row r="171" s="1" customFormat="1" ht="15" customHeight="1">
      <c r="B171" s="320"/>
      <c r="C171" s="297" t="s">
        <v>1410</v>
      </c>
      <c r="D171" s="297"/>
      <c r="E171" s="297"/>
      <c r="F171" s="319" t="s">
        <v>1462</v>
      </c>
      <c r="G171" s="297"/>
      <c r="H171" s="297" t="s">
        <v>1529</v>
      </c>
      <c r="I171" s="297" t="s">
        <v>1464</v>
      </c>
      <c r="J171" s="297" t="s">
        <v>1513</v>
      </c>
      <c r="K171" s="341"/>
    </row>
    <row r="172" s="1" customFormat="1" ht="15" customHeight="1">
      <c r="B172" s="320"/>
      <c r="C172" s="297" t="s">
        <v>1467</v>
      </c>
      <c r="D172" s="297"/>
      <c r="E172" s="297"/>
      <c r="F172" s="319" t="s">
        <v>1468</v>
      </c>
      <c r="G172" s="297"/>
      <c r="H172" s="297" t="s">
        <v>1529</v>
      </c>
      <c r="I172" s="297" t="s">
        <v>1464</v>
      </c>
      <c r="J172" s="297">
        <v>50</v>
      </c>
      <c r="K172" s="341"/>
    </row>
    <row r="173" s="1" customFormat="1" ht="15" customHeight="1">
      <c r="B173" s="320"/>
      <c r="C173" s="297" t="s">
        <v>1470</v>
      </c>
      <c r="D173" s="297"/>
      <c r="E173" s="297"/>
      <c r="F173" s="319" t="s">
        <v>1462</v>
      </c>
      <c r="G173" s="297"/>
      <c r="H173" s="297" t="s">
        <v>1529</v>
      </c>
      <c r="I173" s="297" t="s">
        <v>1472</v>
      </c>
      <c r="J173" s="297"/>
      <c r="K173" s="341"/>
    </row>
    <row r="174" s="1" customFormat="1" ht="15" customHeight="1">
      <c r="B174" s="320"/>
      <c r="C174" s="297" t="s">
        <v>1481</v>
      </c>
      <c r="D174" s="297"/>
      <c r="E174" s="297"/>
      <c r="F174" s="319" t="s">
        <v>1468</v>
      </c>
      <c r="G174" s="297"/>
      <c r="H174" s="297" t="s">
        <v>1529</v>
      </c>
      <c r="I174" s="297" t="s">
        <v>1464</v>
      </c>
      <c r="J174" s="297">
        <v>50</v>
      </c>
      <c r="K174" s="341"/>
    </row>
    <row r="175" s="1" customFormat="1" ht="15" customHeight="1">
      <c r="B175" s="320"/>
      <c r="C175" s="297" t="s">
        <v>1489</v>
      </c>
      <c r="D175" s="297"/>
      <c r="E175" s="297"/>
      <c r="F175" s="319" t="s">
        <v>1468</v>
      </c>
      <c r="G175" s="297"/>
      <c r="H175" s="297" t="s">
        <v>1529</v>
      </c>
      <c r="I175" s="297" t="s">
        <v>1464</v>
      </c>
      <c r="J175" s="297">
        <v>50</v>
      </c>
      <c r="K175" s="341"/>
    </row>
    <row r="176" s="1" customFormat="1" ht="15" customHeight="1">
      <c r="B176" s="320"/>
      <c r="C176" s="297" t="s">
        <v>1487</v>
      </c>
      <c r="D176" s="297"/>
      <c r="E176" s="297"/>
      <c r="F176" s="319" t="s">
        <v>1468</v>
      </c>
      <c r="G176" s="297"/>
      <c r="H176" s="297" t="s">
        <v>1529</v>
      </c>
      <c r="I176" s="297" t="s">
        <v>1464</v>
      </c>
      <c r="J176" s="297">
        <v>50</v>
      </c>
      <c r="K176" s="341"/>
    </row>
    <row r="177" s="1" customFormat="1" ht="15" customHeight="1">
      <c r="B177" s="320"/>
      <c r="C177" s="297" t="s">
        <v>117</v>
      </c>
      <c r="D177" s="297"/>
      <c r="E177" s="297"/>
      <c r="F177" s="319" t="s">
        <v>1462</v>
      </c>
      <c r="G177" s="297"/>
      <c r="H177" s="297" t="s">
        <v>1530</v>
      </c>
      <c r="I177" s="297" t="s">
        <v>1531</v>
      </c>
      <c r="J177" s="297"/>
      <c r="K177" s="341"/>
    </row>
    <row r="178" s="1" customFormat="1" ht="15" customHeight="1">
      <c r="B178" s="320"/>
      <c r="C178" s="297" t="s">
        <v>64</v>
      </c>
      <c r="D178" s="297"/>
      <c r="E178" s="297"/>
      <c r="F178" s="319" t="s">
        <v>1462</v>
      </c>
      <c r="G178" s="297"/>
      <c r="H178" s="297" t="s">
        <v>1532</v>
      </c>
      <c r="I178" s="297" t="s">
        <v>1533</v>
      </c>
      <c r="J178" s="297">
        <v>1</v>
      </c>
      <c r="K178" s="341"/>
    </row>
    <row r="179" s="1" customFormat="1" ht="15" customHeight="1">
      <c r="B179" s="320"/>
      <c r="C179" s="297" t="s">
        <v>60</v>
      </c>
      <c r="D179" s="297"/>
      <c r="E179" s="297"/>
      <c r="F179" s="319" t="s">
        <v>1462</v>
      </c>
      <c r="G179" s="297"/>
      <c r="H179" s="297" t="s">
        <v>1534</v>
      </c>
      <c r="I179" s="297" t="s">
        <v>1464</v>
      </c>
      <c r="J179" s="297">
        <v>20</v>
      </c>
      <c r="K179" s="341"/>
    </row>
    <row r="180" s="1" customFormat="1" ht="15" customHeight="1">
      <c r="B180" s="320"/>
      <c r="C180" s="297" t="s">
        <v>61</v>
      </c>
      <c r="D180" s="297"/>
      <c r="E180" s="297"/>
      <c r="F180" s="319" t="s">
        <v>1462</v>
      </c>
      <c r="G180" s="297"/>
      <c r="H180" s="297" t="s">
        <v>1535</v>
      </c>
      <c r="I180" s="297" t="s">
        <v>1464</v>
      </c>
      <c r="J180" s="297">
        <v>255</v>
      </c>
      <c r="K180" s="341"/>
    </row>
    <row r="181" s="1" customFormat="1" ht="15" customHeight="1">
      <c r="B181" s="320"/>
      <c r="C181" s="297" t="s">
        <v>118</v>
      </c>
      <c r="D181" s="297"/>
      <c r="E181" s="297"/>
      <c r="F181" s="319" t="s">
        <v>1462</v>
      </c>
      <c r="G181" s="297"/>
      <c r="H181" s="297" t="s">
        <v>1426</v>
      </c>
      <c r="I181" s="297" t="s">
        <v>1464</v>
      </c>
      <c r="J181" s="297">
        <v>10</v>
      </c>
      <c r="K181" s="341"/>
    </row>
    <row r="182" s="1" customFormat="1" ht="15" customHeight="1">
      <c r="B182" s="320"/>
      <c r="C182" s="297" t="s">
        <v>119</v>
      </c>
      <c r="D182" s="297"/>
      <c r="E182" s="297"/>
      <c r="F182" s="319" t="s">
        <v>1462</v>
      </c>
      <c r="G182" s="297"/>
      <c r="H182" s="297" t="s">
        <v>1536</v>
      </c>
      <c r="I182" s="297" t="s">
        <v>1497</v>
      </c>
      <c r="J182" s="297"/>
      <c r="K182" s="341"/>
    </row>
    <row r="183" s="1" customFormat="1" ht="15" customHeight="1">
      <c r="B183" s="320"/>
      <c r="C183" s="297" t="s">
        <v>1537</v>
      </c>
      <c r="D183" s="297"/>
      <c r="E183" s="297"/>
      <c r="F183" s="319" t="s">
        <v>1462</v>
      </c>
      <c r="G183" s="297"/>
      <c r="H183" s="297" t="s">
        <v>1538</v>
      </c>
      <c r="I183" s="297" t="s">
        <v>1497</v>
      </c>
      <c r="J183" s="297"/>
      <c r="K183" s="341"/>
    </row>
    <row r="184" s="1" customFormat="1" ht="15" customHeight="1">
      <c r="B184" s="320"/>
      <c r="C184" s="297" t="s">
        <v>1526</v>
      </c>
      <c r="D184" s="297"/>
      <c r="E184" s="297"/>
      <c r="F184" s="319" t="s">
        <v>1462</v>
      </c>
      <c r="G184" s="297"/>
      <c r="H184" s="297" t="s">
        <v>1539</v>
      </c>
      <c r="I184" s="297" t="s">
        <v>1497</v>
      </c>
      <c r="J184" s="297"/>
      <c r="K184" s="341"/>
    </row>
    <row r="185" s="1" customFormat="1" ht="15" customHeight="1">
      <c r="B185" s="320"/>
      <c r="C185" s="297" t="s">
        <v>121</v>
      </c>
      <c r="D185" s="297"/>
      <c r="E185" s="297"/>
      <c r="F185" s="319" t="s">
        <v>1468</v>
      </c>
      <c r="G185" s="297"/>
      <c r="H185" s="297" t="s">
        <v>1540</v>
      </c>
      <c r="I185" s="297" t="s">
        <v>1464</v>
      </c>
      <c r="J185" s="297">
        <v>50</v>
      </c>
      <c r="K185" s="341"/>
    </row>
    <row r="186" s="1" customFormat="1" ht="15" customHeight="1">
      <c r="B186" s="320"/>
      <c r="C186" s="297" t="s">
        <v>1541</v>
      </c>
      <c r="D186" s="297"/>
      <c r="E186" s="297"/>
      <c r="F186" s="319" t="s">
        <v>1468</v>
      </c>
      <c r="G186" s="297"/>
      <c r="H186" s="297" t="s">
        <v>1542</v>
      </c>
      <c r="I186" s="297" t="s">
        <v>1543</v>
      </c>
      <c r="J186" s="297"/>
      <c r="K186" s="341"/>
    </row>
    <row r="187" s="1" customFormat="1" ht="15" customHeight="1">
      <c r="B187" s="320"/>
      <c r="C187" s="297" t="s">
        <v>1544</v>
      </c>
      <c r="D187" s="297"/>
      <c r="E187" s="297"/>
      <c r="F187" s="319" t="s">
        <v>1468</v>
      </c>
      <c r="G187" s="297"/>
      <c r="H187" s="297" t="s">
        <v>1545</v>
      </c>
      <c r="I187" s="297" t="s">
        <v>1543</v>
      </c>
      <c r="J187" s="297"/>
      <c r="K187" s="341"/>
    </row>
    <row r="188" s="1" customFormat="1" ht="15" customHeight="1">
      <c r="B188" s="320"/>
      <c r="C188" s="297" t="s">
        <v>1546</v>
      </c>
      <c r="D188" s="297"/>
      <c r="E188" s="297"/>
      <c r="F188" s="319" t="s">
        <v>1468</v>
      </c>
      <c r="G188" s="297"/>
      <c r="H188" s="297" t="s">
        <v>1547</v>
      </c>
      <c r="I188" s="297" t="s">
        <v>1543</v>
      </c>
      <c r="J188" s="297"/>
      <c r="K188" s="341"/>
    </row>
    <row r="189" s="1" customFormat="1" ht="15" customHeight="1">
      <c r="B189" s="320"/>
      <c r="C189" s="353" t="s">
        <v>1548</v>
      </c>
      <c r="D189" s="297"/>
      <c r="E189" s="297"/>
      <c r="F189" s="319" t="s">
        <v>1468</v>
      </c>
      <c r="G189" s="297"/>
      <c r="H189" s="297" t="s">
        <v>1549</v>
      </c>
      <c r="I189" s="297" t="s">
        <v>1550</v>
      </c>
      <c r="J189" s="354" t="s">
        <v>1551</v>
      </c>
      <c r="K189" s="341"/>
    </row>
    <row r="190" s="1" customFormat="1" ht="15" customHeight="1">
      <c r="B190" s="320"/>
      <c r="C190" s="304" t="s">
        <v>49</v>
      </c>
      <c r="D190" s="297"/>
      <c r="E190" s="297"/>
      <c r="F190" s="319" t="s">
        <v>1462</v>
      </c>
      <c r="G190" s="297"/>
      <c r="H190" s="294" t="s">
        <v>1552</v>
      </c>
      <c r="I190" s="297" t="s">
        <v>1553</v>
      </c>
      <c r="J190" s="297"/>
      <c r="K190" s="341"/>
    </row>
    <row r="191" s="1" customFormat="1" ht="15" customHeight="1">
      <c r="B191" s="320"/>
      <c r="C191" s="304" t="s">
        <v>1554</v>
      </c>
      <c r="D191" s="297"/>
      <c r="E191" s="297"/>
      <c r="F191" s="319" t="s">
        <v>1462</v>
      </c>
      <c r="G191" s="297"/>
      <c r="H191" s="297" t="s">
        <v>1555</v>
      </c>
      <c r="I191" s="297" t="s">
        <v>1497</v>
      </c>
      <c r="J191" s="297"/>
      <c r="K191" s="341"/>
    </row>
    <row r="192" s="1" customFormat="1" ht="15" customHeight="1">
      <c r="B192" s="320"/>
      <c r="C192" s="304" t="s">
        <v>1556</v>
      </c>
      <c r="D192" s="297"/>
      <c r="E192" s="297"/>
      <c r="F192" s="319" t="s">
        <v>1462</v>
      </c>
      <c r="G192" s="297"/>
      <c r="H192" s="297" t="s">
        <v>1557</v>
      </c>
      <c r="I192" s="297" t="s">
        <v>1497</v>
      </c>
      <c r="J192" s="297"/>
      <c r="K192" s="341"/>
    </row>
    <row r="193" s="1" customFormat="1" ht="15" customHeight="1">
      <c r="B193" s="320"/>
      <c r="C193" s="304" t="s">
        <v>1558</v>
      </c>
      <c r="D193" s="297"/>
      <c r="E193" s="297"/>
      <c r="F193" s="319" t="s">
        <v>1468</v>
      </c>
      <c r="G193" s="297"/>
      <c r="H193" s="297" t="s">
        <v>1559</v>
      </c>
      <c r="I193" s="297" t="s">
        <v>1497</v>
      </c>
      <c r="J193" s="297"/>
      <c r="K193" s="341"/>
    </row>
    <row r="194" s="1" customFormat="1" ht="15" customHeight="1">
      <c r="B194" s="347"/>
      <c r="C194" s="355"/>
      <c r="D194" s="329"/>
      <c r="E194" s="329"/>
      <c r="F194" s="329"/>
      <c r="G194" s="329"/>
      <c r="H194" s="329"/>
      <c r="I194" s="329"/>
      <c r="J194" s="329"/>
      <c r="K194" s="348"/>
    </row>
    <row r="195" s="1" customFormat="1" ht="18.75" customHeight="1">
      <c r="B195" s="294"/>
      <c r="C195" s="297"/>
      <c r="D195" s="297"/>
      <c r="E195" s="297"/>
      <c r="F195" s="319"/>
      <c r="G195" s="297"/>
      <c r="H195" s="297"/>
      <c r="I195" s="297"/>
      <c r="J195" s="297"/>
      <c r="K195" s="294"/>
    </row>
    <row r="196" s="1" customFormat="1" ht="18.75" customHeight="1">
      <c r="B196" s="294"/>
      <c r="C196" s="297"/>
      <c r="D196" s="297"/>
      <c r="E196" s="297"/>
      <c r="F196" s="319"/>
      <c r="G196" s="297"/>
      <c r="H196" s="297"/>
      <c r="I196" s="297"/>
      <c r="J196" s="297"/>
      <c r="K196" s="294"/>
    </row>
    <row r="197" s="1" customFormat="1" ht="18.75" customHeight="1">
      <c r="B197" s="305"/>
      <c r="C197" s="305"/>
      <c r="D197" s="305"/>
      <c r="E197" s="305"/>
      <c r="F197" s="305"/>
      <c r="G197" s="305"/>
      <c r="H197" s="305"/>
      <c r="I197" s="305"/>
      <c r="J197" s="305"/>
      <c r="K197" s="305"/>
    </row>
    <row r="198" s="1" customFormat="1" ht="13.5">
      <c r="B198" s="284"/>
      <c r="C198" s="285"/>
      <c r="D198" s="285"/>
      <c r="E198" s="285"/>
      <c r="F198" s="285"/>
      <c r="G198" s="285"/>
      <c r="H198" s="285"/>
      <c r="I198" s="285"/>
      <c r="J198" s="285"/>
      <c r="K198" s="286"/>
    </row>
    <row r="199" s="1" customFormat="1" ht="21">
      <c r="B199" s="287"/>
      <c r="C199" s="288" t="s">
        <v>1560</v>
      </c>
      <c r="D199" s="288"/>
      <c r="E199" s="288"/>
      <c r="F199" s="288"/>
      <c r="G199" s="288"/>
      <c r="H199" s="288"/>
      <c r="I199" s="288"/>
      <c r="J199" s="288"/>
      <c r="K199" s="289"/>
    </row>
    <row r="200" s="1" customFormat="1" ht="25.5" customHeight="1">
      <c r="B200" s="287"/>
      <c r="C200" s="356" t="s">
        <v>1561</v>
      </c>
      <c r="D200" s="356"/>
      <c r="E200" s="356"/>
      <c r="F200" s="356" t="s">
        <v>1562</v>
      </c>
      <c r="G200" s="357"/>
      <c r="H200" s="356" t="s">
        <v>1563</v>
      </c>
      <c r="I200" s="356"/>
      <c r="J200" s="356"/>
      <c r="K200" s="289"/>
    </row>
    <row r="201" s="1" customFormat="1" ht="5.25" customHeight="1">
      <c r="B201" s="320"/>
      <c r="C201" s="317"/>
      <c r="D201" s="317"/>
      <c r="E201" s="317"/>
      <c r="F201" s="317"/>
      <c r="G201" s="297"/>
      <c r="H201" s="317"/>
      <c r="I201" s="317"/>
      <c r="J201" s="317"/>
      <c r="K201" s="341"/>
    </row>
    <row r="202" s="1" customFormat="1" ht="15" customHeight="1">
      <c r="B202" s="320"/>
      <c r="C202" s="297" t="s">
        <v>1553</v>
      </c>
      <c r="D202" s="297"/>
      <c r="E202" s="297"/>
      <c r="F202" s="319" t="s">
        <v>50</v>
      </c>
      <c r="G202" s="297"/>
      <c r="H202" s="297" t="s">
        <v>1564</v>
      </c>
      <c r="I202" s="297"/>
      <c r="J202" s="297"/>
      <c r="K202" s="341"/>
    </row>
    <row r="203" s="1" customFormat="1" ht="15" customHeight="1">
      <c r="B203" s="320"/>
      <c r="C203" s="326"/>
      <c r="D203" s="297"/>
      <c r="E203" s="297"/>
      <c r="F203" s="319" t="s">
        <v>51</v>
      </c>
      <c r="G203" s="297"/>
      <c r="H203" s="297" t="s">
        <v>1565</v>
      </c>
      <c r="I203" s="297"/>
      <c r="J203" s="297"/>
      <c r="K203" s="341"/>
    </row>
    <row r="204" s="1" customFormat="1" ht="15" customHeight="1">
      <c r="B204" s="320"/>
      <c r="C204" s="326"/>
      <c r="D204" s="297"/>
      <c r="E204" s="297"/>
      <c r="F204" s="319" t="s">
        <v>54</v>
      </c>
      <c r="G204" s="297"/>
      <c r="H204" s="297" t="s">
        <v>1566</v>
      </c>
      <c r="I204" s="297"/>
      <c r="J204" s="297"/>
      <c r="K204" s="341"/>
    </row>
    <row r="205" s="1" customFormat="1" ht="15" customHeight="1">
      <c r="B205" s="320"/>
      <c r="C205" s="297"/>
      <c r="D205" s="297"/>
      <c r="E205" s="297"/>
      <c r="F205" s="319" t="s">
        <v>52</v>
      </c>
      <c r="G205" s="297"/>
      <c r="H205" s="297" t="s">
        <v>1567</v>
      </c>
      <c r="I205" s="297"/>
      <c r="J205" s="297"/>
      <c r="K205" s="341"/>
    </row>
    <row r="206" s="1" customFormat="1" ht="15" customHeight="1">
      <c r="B206" s="320"/>
      <c r="C206" s="297"/>
      <c r="D206" s="297"/>
      <c r="E206" s="297"/>
      <c r="F206" s="319" t="s">
        <v>53</v>
      </c>
      <c r="G206" s="297"/>
      <c r="H206" s="297" t="s">
        <v>1568</v>
      </c>
      <c r="I206" s="297"/>
      <c r="J206" s="297"/>
      <c r="K206" s="341"/>
    </row>
    <row r="207" s="1" customFormat="1" ht="15" customHeight="1">
      <c r="B207" s="320"/>
      <c r="C207" s="297"/>
      <c r="D207" s="297"/>
      <c r="E207" s="297"/>
      <c r="F207" s="319"/>
      <c r="G207" s="297"/>
      <c r="H207" s="297"/>
      <c r="I207" s="297"/>
      <c r="J207" s="297"/>
      <c r="K207" s="341"/>
    </row>
    <row r="208" s="1" customFormat="1" ht="15" customHeight="1">
      <c r="B208" s="320"/>
      <c r="C208" s="297" t="s">
        <v>1509</v>
      </c>
      <c r="D208" s="297"/>
      <c r="E208" s="297"/>
      <c r="F208" s="319" t="s">
        <v>83</v>
      </c>
      <c r="G208" s="297"/>
      <c r="H208" s="297" t="s">
        <v>1569</v>
      </c>
      <c r="I208" s="297"/>
      <c r="J208" s="297"/>
      <c r="K208" s="341"/>
    </row>
    <row r="209" s="1" customFormat="1" ht="15" customHeight="1">
      <c r="B209" s="320"/>
      <c r="C209" s="326"/>
      <c r="D209" s="297"/>
      <c r="E209" s="297"/>
      <c r="F209" s="319" t="s">
        <v>1404</v>
      </c>
      <c r="G209" s="297"/>
      <c r="H209" s="297" t="s">
        <v>1405</v>
      </c>
      <c r="I209" s="297"/>
      <c r="J209" s="297"/>
      <c r="K209" s="341"/>
    </row>
    <row r="210" s="1" customFormat="1" ht="15" customHeight="1">
      <c r="B210" s="320"/>
      <c r="C210" s="297"/>
      <c r="D210" s="297"/>
      <c r="E210" s="297"/>
      <c r="F210" s="319" t="s">
        <v>1402</v>
      </c>
      <c r="G210" s="297"/>
      <c r="H210" s="297" t="s">
        <v>1570</v>
      </c>
      <c r="I210" s="297"/>
      <c r="J210" s="297"/>
      <c r="K210" s="341"/>
    </row>
    <row r="211" s="1" customFormat="1" ht="15" customHeight="1">
      <c r="B211" s="358"/>
      <c r="C211" s="326"/>
      <c r="D211" s="326"/>
      <c r="E211" s="326"/>
      <c r="F211" s="319" t="s">
        <v>1406</v>
      </c>
      <c r="G211" s="304"/>
      <c r="H211" s="345" t="s">
        <v>1407</v>
      </c>
      <c r="I211" s="345"/>
      <c r="J211" s="345"/>
      <c r="K211" s="359"/>
    </row>
    <row r="212" s="1" customFormat="1" ht="15" customHeight="1">
      <c r="B212" s="358"/>
      <c r="C212" s="326"/>
      <c r="D212" s="326"/>
      <c r="E212" s="326"/>
      <c r="F212" s="319" t="s">
        <v>1408</v>
      </c>
      <c r="G212" s="304"/>
      <c r="H212" s="345" t="s">
        <v>1571</v>
      </c>
      <c r="I212" s="345"/>
      <c r="J212" s="345"/>
      <c r="K212" s="359"/>
    </row>
    <row r="213" s="1" customFormat="1" ht="15" customHeight="1">
      <c r="B213" s="358"/>
      <c r="C213" s="326"/>
      <c r="D213" s="326"/>
      <c r="E213" s="326"/>
      <c r="F213" s="360"/>
      <c r="G213" s="304"/>
      <c r="H213" s="361"/>
      <c r="I213" s="361"/>
      <c r="J213" s="361"/>
      <c r="K213" s="359"/>
    </row>
    <row r="214" s="1" customFormat="1" ht="15" customHeight="1">
      <c r="B214" s="358"/>
      <c r="C214" s="297" t="s">
        <v>1533</v>
      </c>
      <c r="D214" s="326"/>
      <c r="E214" s="326"/>
      <c r="F214" s="319">
        <v>1</v>
      </c>
      <c r="G214" s="304"/>
      <c r="H214" s="345" t="s">
        <v>1572</v>
      </c>
      <c r="I214" s="345"/>
      <c r="J214" s="345"/>
      <c r="K214" s="359"/>
    </row>
    <row r="215" s="1" customFormat="1" ht="15" customHeight="1">
      <c r="B215" s="358"/>
      <c r="C215" s="326"/>
      <c r="D215" s="326"/>
      <c r="E215" s="326"/>
      <c r="F215" s="319">
        <v>2</v>
      </c>
      <c r="G215" s="304"/>
      <c r="H215" s="345" t="s">
        <v>1573</v>
      </c>
      <c r="I215" s="345"/>
      <c r="J215" s="345"/>
      <c r="K215" s="359"/>
    </row>
    <row r="216" s="1" customFormat="1" ht="15" customHeight="1">
      <c r="B216" s="358"/>
      <c r="C216" s="326"/>
      <c r="D216" s="326"/>
      <c r="E216" s="326"/>
      <c r="F216" s="319">
        <v>3</v>
      </c>
      <c r="G216" s="304"/>
      <c r="H216" s="345" t="s">
        <v>1574</v>
      </c>
      <c r="I216" s="345"/>
      <c r="J216" s="345"/>
      <c r="K216" s="359"/>
    </row>
    <row r="217" s="1" customFormat="1" ht="15" customHeight="1">
      <c r="B217" s="358"/>
      <c r="C217" s="326"/>
      <c r="D217" s="326"/>
      <c r="E217" s="326"/>
      <c r="F217" s="319">
        <v>4</v>
      </c>
      <c r="G217" s="304"/>
      <c r="H217" s="345" t="s">
        <v>1575</v>
      </c>
      <c r="I217" s="345"/>
      <c r="J217" s="345"/>
      <c r="K217" s="359"/>
    </row>
    <row r="218" s="1" customFormat="1" ht="12.75" customHeight="1">
      <c r="B218" s="362"/>
      <c r="C218" s="363"/>
      <c r="D218" s="363"/>
      <c r="E218" s="363"/>
      <c r="F218" s="363"/>
      <c r="G218" s="363"/>
      <c r="H218" s="363"/>
      <c r="I218" s="363"/>
      <c r="J218" s="363"/>
      <c r="K218" s="364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2" customFormat="1" ht="12" customHeight="1">
      <c r="A6" s="40"/>
      <c r="B6" s="46"/>
      <c r="C6" s="40"/>
      <c r="D6" s="135" t="s">
        <v>16</v>
      </c>
      <c r="E6" s="40"/>
      <c r="F6" s="40"/>
      <c r="G6" s="40"/>
      <c r="H6" s="40"/>
      <c r="I6" s="136"/>
      <c r="J6" s="40"/>
      <c r="K6" s="40"/>
      <c r="L6" s="137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16.5" customHeight="1">
      <c r="A7" s="40"/>
      <c r="B7" s="46"/>
      <c r="C7" s="40"/>
      <c r="D7" s="40"/>
      <c r="E7" s="138" t="s">
        <v>17</v>
      </c>
      <c r="F7" s="40"/>
      <c r="G7" s="40"/>
      <c r="H7" s="40"/>
      <c r="I7" s="136"/>
      <c r="J7" s="40"/>
      <c r="K7" s="40"/>
      <c r="L7" s="137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35" t="s">
        <v>18</v>
      </c>
      <c r="E9" s="40"/>
      <c r="F9" s="139" t="s">
        <v>19</v>
      </c>
      <c r="G9" s="40"/>
      <c r="H9" s="40"/>
      <c r="I9" s="140" t="s">
        <v>20</v>
      </c>
      <c r="J9" s="139" t="s">
        <v>21</v>
      </c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35" t="s">
        <v>22</v>
      </c>
      <c r="E10" s="40"/>
      <c r="F10" s="139" t="s">
        <v>23</v>
      </c>
      <c r="G10" s="40"/>
      <c r="H10" s="40"/>
      <c r="I10" s="140" t="s">
        <v>24</v>
      </c>
      <c r="J10" s="141" t="str">
        <f>'Rekapitulace stavby'!AN8</f>
        <v>22. 3. 2020</v>
      </c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21.84" customHeight="1">
      <c r="A11" s="40"/>
      <c r="B11" s="46"/>
      <c r="C11" s="40"/>
      <c r="D11" s="142" t="s">
        <v>26</v>
      </c>
      <c r="E11" s="40"/>
      <c r="F11" s="143" t="s">
        <v>27</v>
      </c>
      <c r="G11" s="40"/>
      <c r="H11" s="40"/>
      <c r="I11" s="144" t="s">
        <v>28</v>
      </c>
      <c r="J11" s="143" t="s">
        <v>29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30</v>
      </c>
      <c r="E12" s="40"/>
      <c r="F12" s="40"/>
      <c r="G12" s="40"/>
      <c r="H12" s="40"/>
      <c r="I12" s="140" t="s">
        <v>31</v>
      </c>
      <c r="J12" s="139" t="str">
        <f>IF('Rekapitulace stavby'!AN10="","",'Rekapitulace stavby'!AN10)</f>
        <v/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9" t="str">
        <f>IF('Rekapitulace stavby'!E11="","",'Rekapitulace stavby'!E11)</f>
        <v xml:space="preserve"> </v>
      </c>
      <c r="F13" s="40"/>
      <c r="G13" s="40"/>
      <c r="H13" s="40"/>
      <c r="I13" s="140" t="s">
        <v>34</v>
      </c>
      <c r="J13" s="139" t="str">
        <f>IF('Rekapitulace stavby'!AN11="","",'Rekapitulace stavby'!AN11)</f>
        <v/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136"/>
      <c r="J14" s="40"/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35" t="s">
        <v>35</v>
      </c>
      <c r="E15" s="40"/>
      <c r="F15" s="40"/>
      <c r="G15" s="40"/>
      <c r="H15" s="40"/>
      <c r="I15" s="140" t="s">
        <v>31</v>
      </c>
      <c r="J15" s="34" t="str">
        <f>'Rekapitulace stavby'!AN13</f>
        <v>Vyplň údaj</v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4" t="str">
        <f>'Rekapitulace stavby'!E14</f>
        <v>Vyplň údaj</v>
      </c>
      <c r="F16" s="139"/>
      <c r="G16" s="139"/>
      <c r="H16" s="139"/>
      <c r="I16" s="140" t="s">
        <v>34</v>
      </c>
      <c r="J16" s="34" t="str">
        <f>'Rekapitulace stavby'!AN14</f>
        <v>Vyplň údaj</v>
      </c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136"/>
      <c r="J17" s="40"/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35" t="s">
        <v>37</v>
      </c>
      <c r="E18" s="40"/>
      <c r="F18" s="40"/>
      <c r="G18" s="40"/>
      <c r="H18" s="40"/>
      <c r="I18" s="140" t="s">
        <v>31</v>
      </c>
      <c r="J18" s="139" t="s">
        <v>38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9" t="s">
        <v>39</v>
      </c>
      <c r="F19" s="40"/>
      <c r="G19" s="40"/>
      <c r="H19" s="40"/>
      <c r="I19" s="140" t="s">
        <v>34</v>
      </c>
      <c r="J19" s="139" t="s">
        <v>40</v>
      </c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136"/>
      <c r="J20" s="40"/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35" t="s">
        <v>42</v>
      </c>
      <c r="E21" s="40"/>
      <c r="F21" s="40"/>
      <c r="G21" s="40"/>
      <c r="H21" s="40"/>
      <c r="I21" s="140" t="s">
        <v>31</v>
      </c>
      <c r="J21" s="139" t="s">
        <v>38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9" t="s">
        <v>39</v>
      </c>
      <c r="F22" s="40"/>
      <c r="G22" s="40"/>
      <c r="H22" s="40"/>
      <c r="I22" s="140" t="s">
        <v>34</v>
      </c>
      <c r="J22" s="139" t="s">
        <v>32</v>
      </c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136"/>
      <c r="J23" s="40"/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35" t="s">
        <v>43</v>
      </c>
      <c r="E24" s="40"/>
      <c r="F24" s="40"/>
      <c r="G24" s="40"/>
      <c r="H24" s="40"/>
      <c r="I24" s="136"/>
      <c r="J24" s="40"/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47.25" customHeight="1">
      <c r="A25" s="145"/>
      <c r="B25" s="146"/>
      <c r="C25" s="145"/>
      <c r="D25" s="145"/>
      <c r="E25" s="147" t="s">
        <v>44</v>
      </c>
      <c r="F25" s="147"/>
      <c r="G25" s="147"/>
      <c r="H25" s="147"/>
      <c r="I25" s="148"/>
      <c r="J25" s="145"/>
      <c r="K25" s="145"/>
      <c r="L25" s="149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50"/>
      <c r="E27" s="150"/>
      <c r="F27" s="150"/>
      <c r="G27" s="150"/>
      <c r="H27" s="150"/>
      <c r="I27" s="151"/>
      <c r="J27" s="150"/>
      <c r="K27" s="150"/>
      <c r="L27" s="137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52" t="s">
        <v>45</v>
      </c>
      <c r="E28" s="40"/>
      <c r="F28" s="40"/>
      <c r="G28" s="40"/>
      <c r="H28" s="40"/>
      <c r="I28" s="136"/>
      <c r="J28" s="153">
        <f>ROUND(J75, 2)</f>
        <v>0</v>
      </c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54" t="s">
        <v>47</v>
      </c>
      <c r="G30" s="40"/>
      <c r="H30" s="40"/>
      <c r="I30" s="155" t="s">
        <v>46</v>
      </c>
      <c r="J30" s="154" t="s">
        <v>48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56" t="s">
        <v>49</v>
      </c>
      <c r="E31" s="135" t="s">
        <v>50</v>
      </c>
      <c r="F31" s="157">
        <f>ROUND((SUM(BE75:BE84)),  2)</f>
        <v>0</v>
      </c>
      <c r="G31" s="40"/>
      <c r="H31" s="40"/>
      <c r="I31" s="158">
        <v>0.20999999999999999</v>
      </c>
      <c r="J31" s="157">
        <f>ROUND(((SUM(BE75:BE84))*I31),  2)</f>
        <v>0</v>
      </c>
      <c r="K31" s="4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35" t="s">
        <v>51</v>
      </c>
      <c r="F32" s="157">
        <f>ROUND((SUM(BF75:BF84)),  2)</f>
        <v>0</v>
      </c>
      <c r="G32" s="40"/>
      <c r="H32" s="40"/>
      <c r="I32" s="158">
        <v>0.14999999999999999</v>
      </c>
      <c r="J32" s="157">
        <f>ROUND(((SUM(BF75:BF84))*I32),  2)</f>
        <v>0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35" t="s">
        <v>52</v>
      </c>
      <c r="F33" s="157">
        <f>ROUND((SUM(BG75:BG84)),  2)</f>
        <v>0</v>
      </c>
      <c r="G33" s="40"/>
      <c r="H33" s="40"/>
      <c r="I33" s="158">
        <v>0.20999999999999999</v>
      </c>
      <c r="J33" s="157">
        <f>0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35" t="s">
        <v>53</v>
      </c>
      <c r="F34" s="157">
        <f>ROUND((SUM(BH75:BH84)),  2)</f>
        <v>0</v>
      </c>
      <c r="G34" s="40"/>
      <c r="H34" s="40"/>
      <c r="I34" s="158">
        <v>0.14999999999999999</v>
      </c>
      <c r="J34" s="157">
        <f>0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54</v>
      </c>
      <c r="F35" s="157">
        <f>ROUND((SUM(BI75:BI84)),  2)</f>
        <v>0</v>
      </c>
      <c r="G35" s="40"/>
      <c r="H35" s="40"/>
      <c r="I35" s="158">
        <v>0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136"/>
      <c r="J36" s="40"/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59"/>
      <c r="D37" s="160" t="s">
        <v>55</v>
      </c>
      <c r="E37" s="161"/>
      <c r="F37" s="161"/>
      <c r="G37" s="162" t="s">
        <v>56</v>
      </c>
      <c r="H37" s="163" t="s">
        <v>57</v>
      </c>
      <c r="I37" s="164"/>
      <c r="J37" s="165">
        <f>SUM(J28:J35)</f>
        <v>0</v>
      </c>
      <c r="K37" s="166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67"/>
      <c r="C38" s="168"/>
      <c r="D38" s="168"/>
      <c r="E38" s="168"/>
      <c r="F38" s="168"/>
      <c r="G38" s="168"/>
      <c r="H38" s="168"/>
      <c r="I38" s="169"/>
      <c r="J38" s="168"/>
      <c r="K38" s="168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70"/>
      <c r="C42" s="171"/>
      <c r="D42" s="171"/>
      <c r="E42" s="171"/>
      <c r="F42" s="171"/>
      <c r="G42" s="171"/>
      <c r="H42" s="171"/>
      <c r="I42" s="172"/>
      <c r="J42" s="171"/>
      <c r="K42" s="171"/>
      <c r="L42" s="137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4" t="s">
        <v>110</v>
      </c>
      <c r="D43" s="42"/>
      <c r="E43" s="42"/>
      <c r="F43" s="42"/>
      <c r="G43" s="42"/>
      <c r="H43" s="42"/>
      <c r="I43" s="136"/>
      <c r="J43" s="42"/>
      <c r="K43" s="42"/>
      <c r="L43" s="137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136"/>
      <c r="J44" s="42"/>
      <c r="K44" s="42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3" t="s">
        <v>16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16.5" customHeight="1">
      <c r="A46" s="40"/>
      <c r="B46" s="41"/>
      <c r="C46" s="42"/>
      <c r="D46" s="42"/>
      <c r="E46" s="71" t="str">
        <f>E7</f>
        <v>Regenerace bytového fondu Mírová osada I.etapa -ul.Chrustova - VZ ZATEPLENÍ ,IZOLACE</v>
      </c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3" t="s">
        <v>22</v>
      </c>
      <c r="D48" s="42"/>
      <c r="E48" s="42"/>
      <c r="F48" s="28" t="str">
        <f>F10</f>
        <v xml:space="preserve">Slezská Ostrava </v>
      </c>
      <c r="G48" s="42"/>
      <c r="H48" s="42"/>
      <c r="I48" s="140" t="s">
        <v>24</v>
      </c>
      <c r="J48" s="74" t="str">
        <f>IF(J10="","",J10)</f>
        <v>22. 3. 2020</v>
      </c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3" t="s">
        <v>30</v>
      </c>
      <c r="D50" s="42"/>
      <c r="E50" s="42"/>
      <c r="F50" s="28" t="str">
        <f>E13</f>
        <v xml:space="preserve"> </v>
      </c>
      <c r="G50" s="42"/>
      <c r="H50" s="42"/>
      <c r="I50" s="140" t="s">
        <v>37</v>
      </c>
      <c r="J50" s="38" t="str">
        <f>E19</f>
        <v xml:space="preserve">Lenka Jerakasová </v>
      </c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3" t="s">
        <v>35</v>
      </c>
      <c r="D51" s="42"/>
      <c r="E51" s="42"/>
      <c r="F51" s="28" t="str">
        <f>IF(E16="","",E16)</f>
        <v>Vyplň údaj</v>
      </c>
      <c r="G51" s="42"/>
      <c r="H51" s="42"/>
      <c r="I51" s="140" t="s">
        <v>42</v>
      </c>
      <c r="J51" s="38" t="str">
        <f>E22</f>
        <v xml:space="preserve">Lenka Jerakasová </v>
      </c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136"/>
      <c r="J52" s="42"/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73" t="s">
        <v>111</v>
      </c>
      <c r="D53" s="174"/>
      <c r="E53" s="174"/>
      <c r="F53" s="174"/>
      <c r="G53" s="174"/>
      <c r="H53" s="174"/>
      <c r="I53" s="175"/>
      <c r="J53" s="176" t="s">
        <v>112</v>
      </c>
      <c r="K53" s="174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136"/>
      <c r="J54" s="42"/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77" t="s">
        <v>77</v>
      </c>
      <c r="D55" s="42"/>
      <c r="E55" s="42"/>
      <c r="F55" s="42"/>
      <c r="G55" s="42"/>
      <c r="H55" s="42"/>
      <c r="I55" s="136"/>
      <c r="J55" s="104">
        <f>J75</f>
        <v>0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8" t="s">
        <v>113</v>
      </c>
    </row>
    <row r="56" s="9" customFormat="1" ht="24.96" customHeight="1">
      <c r="A56" s="9"/>
      <c r="B56" s="178"/>
      <c r="C56" s="179"/>
      <c r="D56" s="180" t="s">
        <v>114</v>
      </c>
      <c r="E56" s="181"/>
      <c r="F56" s="181"/>
      <c r="G56" s="181"/>
      <c r="H56" s="181"/>
      <c r="I56" s="182"/>
      <c r="J56" s="183">
        <f>J76</f>
        <v>0</v>
      </c>
      <c r="K56" s="179"/>
      <c r="L56" s="184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85"/>
      <c r="C57" s="186"/>
      <c r="D57" s="187" t="s">
        <v>115</v>
      </c>
      <c r="E57" s="188"/>
      <c r="F57" s="188"/>
      <c r="G57" s="188"/>
      <c r="H57" s="188"/>
      <c r="I57" s="189"/>
      <c r="J57" s="190">
        <f>J77</f>
        <v>0</v>
      </c>
      <c r="K57" s="186"/>
      <c r="L57" s="19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2" customFormat="1" ht="21.84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6.96" customHeight="1">
      <c r="A59" s="40"/>
      <c r="B59" s="61"/>
      <c r="C59" s="62"/>
      <c r="D59" s="62"/>
      <c r="E59" s="62"/>
      <c r="F59" s="62"/>
      <c r="G59" s="62"/>
      <c r="H59" s="62"/>
      <c r="I59" s="169"/>
      <c r="J59" s="62"/>
      <c r="K59" s="6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</row>
    <row r="63" s="2" customFormat="1" ht="6.96" customHeight="1">
      <c r="A63" s="40"/>
      <c r="B63" s="63"/>
      <c r="C63" s="64"/>
      <c r="D63" s="64"/>
      <c r="E63" s="64"/>
      <c r="F63" s="64"/>
      <c r="G63" s="64"/>
      <c r="H63" s="64"/>
      <c r="I63" s="172"/>
      <c r="J63" s="64"/>
      <c r="K63" s="64"/>
      <c r="L63" s="137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24.96" customHeight="1">
      <c r="A64" s="40"/>
      <c r="B64" s="41"/>
      <c r="C64" s="24" t="s">
        <v>116</v>
      </c>
      <c r="D64" s="42"/>
      <c r="E64" s="42"/>
      <c r="F64" s="42"/>
      <c r="G64" s="42"/>
      <c r="H64" s="42"/>
      <c r="I64" s="136"/>
      <c r="J64" s="42"/>
      <c r="K64" s="42"/>
      <c r="L64" s="137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41"/>
      <c r="C65" s="42"/>
      <c r="D65" s="42"/>
      <c r="E65" s="42"/>
      <c r="F65" s="42"/>
      <c r="G65" s="42"/>
      <c r="H65" s="42"/>
      <c r="I65" s="136"/>
      <c r="J65" s="42"/>
      <c r="K65" s="42"/>
      <c r="L65" s="137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6" s="2" customFormat="1" ht="12" customHeight="1">
      <c r="A66" s="40"/>
      <c r="B66" s="41"/>
      <c r="C66" s="33" t="s">
        <v>16</v>
      </c>
      <c r="D66" s="42"/>
      <c r="E66" s="42"/>
      <c r="F66" s="42"/>
      <c r="G66" s="42"/>
      <c r="H66" s="42"/>
      <c r="I66" s="136"/>
      <c r="J66" s="42"/>
      <c r="K66" s="42"/>
      <c r="L66" s="137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16.5" customHeight="1">
      <c r="A67" s="40"/>
      <c r="B67" s="41"/>
      <c r="C67" s="42"/>
      <c r="D67" s="42"/>
      <c r="E67" s="71" t="str">
        <f>E7</f>
        <v>Regenerace bytového fondu Mírová osada I.etapa -ul.Chrustova - VZ ZATEPLENÍ ,IZOLACE</v>
      </c>
      <c r="F67" s="42"/>
      <c r="G67" s="42"/>
      <c r="H67" s="42"/>
      <c r="I67" s="136"/>
      <c r="J67" s="42"/>
      <c r="K67" s="42"/>
      <c r="L67" s="137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136"/>
      <c r="J68" s="42"/>
      <c r="K68" s="42"/>
      <c r="L68" s="137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3" t="s">
        <v>22</v>
      </c>
      <c r="D69" s="42"/>
      <c r="E69" s="42"/>
      <c r="F69" s="28" t="str">
        <f>F10</f>
        <v xml:space="preserve">Slezská Ostrava </v>
      </c>
      <c r="G69" s="42"/>
      <c r="H69" s="42"/>
      <c r="I69" s="140" t="s">
        <v>24</v>
      </c>
      <c r="J69" s="74" t="str">
        <f>IF(J10="","",J10)</f>
        <v>22. 3. 2020</v>
      </c>
      <c r="K69" s="42"/>
      <c r="L69" s="137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136"/>
      <c r="J70" s="42"/>
      <c r="K70" s="42"/>
      <c r="L70" s="137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5.15" customHeight="1">
      <c r="A71" s="40"/>
      <c r="B71" s="41"/>
      <c r="C71" s="33" t="s">
        <v>30</v>
      </c>
      <c r="D71" s="42"/>
      <c r="E71" s="42"/>
      <c r="F71" s="28" t="str">
        <f>E13</f>
        <v xml:space="preserve"> </v>
      </c>
      <c r="G71" s="42"/>
      <c r="H71" s="42"/>
      <c r="I71" s="140" t="s">
        <v>37</v>
      </c>
      <c r="J71" s="38" t="str">
        <f>E19</f>
        <v xml:space="preserve">Lenka Jerakasová </v>
      </c>
      <c r="K71" s="42"/>
      <c r="L71" s="137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5.15" customHeight="1">
      <c r="A72" s="40"/>
      <c r="B72" s="41"/>
      <c r="C72" s="33" t="s">
        <v>35</v>
      </c>
      <c r="D72" s="42"/>
      <c r="E72" s="42"/>
      <c r="F72" s="28" t="str">
        <f>IF(E16="","",E16)</f>
        <v>Vyplň údaj</v>
      </c>
      <c r="G72" s="42"/>
      <c r="H72" s="42"/>
      <c r="I72" s="140" t="s">
        <v>42</v>
      </c>
      <c r="J72" s="38" t="str">
        <f>E22</f>
        <v xml:space="preserve">Lenka Jerakasová </v>
      </c>
      <c r="K72" s="42"/>
      <c r="L72" s="137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0.32" customHeight="1">
      <c r="A73" s="40"/>
      <c r="B73" s="41"/>
      <c r="C73" s="42"/>
      <c r="D73" s="42"/>
      <c r="E73" s="42"/>
      <c r="F73" s="42"/>
      <c r="G73" s="42"/>
      <c r="H73" s="42"/>
      <c r="I73" s="136"/>
      <c r="J73" s="42"/>
      <c r="K73" s="42"/>
      <c r="L73" s="137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11" customFormat="1" ht="29.28" customHeight="1">
      <c r="A74" s="192"/>
      <c r="B74" s="193"/>
      <c r="C74" s="194" t="s">
        <v>117</v>
      </c>
      <c r="D74" s="195" t="s">
        <v>64</v>
      </c>
      <c r="E74" s="195" t="s">
        <v>60</v>
      </c>
      <c r="F74" s="195" t="s">
        <v>61</v>
      </c>
      <c r="G74" s="195" t="s">
        <v>118</v>
      </c>
      <c r="H74" s="195" t="s">
        <v>119</v>
      </c>
      <c r="I74" s="196" t="s">
        <v>120</v>
      </c>
      <c r="J74" s="195" t="s">
        <v>112</v>
      </c>
      <c r="K74" s="197" t="s">
        <v>121</v>
      </c>
      <c r="L74" s="198"/>
      <c r="M74" s="94" t="s">
        <v>32</v>
      </c>
      <c r="N74" s="95" t="s">
        <v>49</v>
      </c>
      <c r="O74" s="95" t="s">
        <v>122</v>
      </c>
      <c r="P74" s="95" t="s">
        <v>123</v>
      </c>
      <c r="Q74" s="95" t="s">
        <v>124</v>
      </c>
      <c r="R74" s="95" t="s">
        <v>125</v>
      </c>
      <c r="S74" s="95" t="s">
        <v>126</v>
      </c>
      <c r="T74" s="96" t="s">
        <v>127</v>
      </c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</row>
    <row r="75" s="2" customFormat="1" ht="22.8" customHeight="1">
      <c r="A75" s="40"/>
      <c r="B75" s="41"/>
      <c r="C75" s="101" t="s">
        <v>128</v>
      </c>
      <c r="D75" s="42"/>
      <c r="E75" s="42"/>
      <c r="F75" s="42"/>
      <c r="G75" s="42"/>
      <c r="H75" s="42"/>
      <c r="I75" s="136"/>
      <c r="J75" s="199">
        <f>BK75</f>
        <v>0</v>
      </c>
      <c r="K75" s="42"/>
      <c r="L75" s="46"/>
      <c r="M75" s="97"/>
      <c r="N75" s="200"/>
      <c r="O75" s="98"/>
      <c r="P75" s="201">
        <f>P76</f>
        <v>0</v>
      </c>
      <c r="Q75" s="98"/>
      <c r="R75" s="201">
        <f>R76</f>
        <v>0</v>
      </c>
      <c r="S75" s="98"/>
      <c r="T75" s="202">
        <f>T76</f>
        <v>0</v>
      </c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T75" s="18" t="s">
        <v>78</v>
      </c>
      <c r="AU75" s="18" t="s">
        <v>113</v>
      </c>
      <c r="BK75" s="203">
        <f>BK76</f>
        <v>0</v>
      </c>
    </row>
    <row r="76" s="12" customFormat="1" ht="25.92" customHeight="1">
      <c r="A76" s="12"/>
      <c r="B76" s="204"/>
      <c r="C76" s="205"/>
      <c r="D76" s="206" t="s">
        <v>78</v>
      </c>
      <c r="E76" s="207" t="s">
        <v>129</v>
      </c>
      <c r="F76" s="207" t="s">
        <v>130</v>
      </c>
      <c r="G76" s="205"/>
      <c r="H76" s="205"/>
      <c r="I76" s="208"/>
      <c r="J76" s="209">
        <f>BK76</f>
        <v>0</v>
      </c>
      <c r="K76" s="205"/>
      <c r="L76" s="210"/>
      <c r="M76" s="211"/>
      <c r="N76" s="212"/>
      <c r="O76" s="212"/>
      <c r="P76" s="213">
        <f>P77</f>
        <v>0</v>
      </c>
      <c r="Q76" s="212"/>
      <c r="R76" s="213">
        <f>R77</f>
        <v>0</v>
      </c>
      <c r="S76" s="212"/>
      <c r="T76" s="214">
        <f>T77</f>
        <v>0</v>
      </c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R76" s="215" t="s">
        <v>131</v>
      </c>
      <c r="AT76" s="216" t="s">
        <v>78</v>
      </c>
      <c r="AU76" s="216" t="s">
        <v>79</v>
      </c>
      <c r="AY76" s="215" t="s">
        <v>132</v>
      </c>
      <c r="BK76" s="217">
        <f>BK77</f>
        <v>0</v>
      </c>
    </row>
    <row r="77" s="12" customFormat="1" ht="22.8" customHeight="1">
      <c r="A77" s="12"/>
      <c r="B77" s="204"/>
      <c r="C77" s="205"/>
      <c r="D77" s="206" t="s">
        <v>78</v>
      </c>
      <c r="E77" s="218" t="s">
        <v>133</v>
      </c>
      <c r="F77" s="218" t="s">
        <v>134</v>
      </c>
      <c r="G77" s="205"/>
      <c r="H77" s="205"/>
      <c r="I77" s="208"/>
      <c r="J77" s="219">
        <f>BK77</f>
        <v>0</v>
      </c>
      <c r="K77" s="205"/>
      <c r="L77" s="210"/>
      <c r="M77" s="211"/>
      <c r="N77" s="212"/>
      <c r="O77" s="212"/>
      <c r="P77" s="213">
        <f>SUM(P78:P84)</f>
        <v>0</v>
      </c>
      <c r="Q77" s="212"/>
      <c r="R77" s="213">
        <f>SUM(R78:R84)</f>
        <v>0</v>
      </c>
      <c r="S77" s="212"/>
      <c r="T77" s="214">
        <f>SUM(T78:T84)</f>
        <v>0</v>
      </c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R77" s="215" t="s">
        <v>131</v>
      </c>
      <c r="AT77" s="216" t="s">
        <v>78</v>
      </c>
      <c r="AU77" s="216" t="s">
        <v>21</v>
      </c>
      <c r="AY77" s="215" t="s">
        <v>132</v>
      </c>
      <c r="BK77" s="217">
        <f>SUM(BK78:BK84)</f>
        <v>0</v>
      </c>
    </row>
    <row r="78" s="2" customFormat="1" ht="16.5" customHeight="1">
      <c r="A78" s="40"/>
      <c r="B78" s="41"/>
      <c r="C78" s="220" t="s">
        <v>21</v>
      </c>
      <c r="D78" s="220" t="s">
        <v>135</v>
      </c>
      <c r="E78" s="221" t="s">
        <v>136</v>
      </c>
      <c r="F78" s="222" t="s">
        <v>137</v>
      </c>
      <c r="G78" s="223" t="s">
        <v>138</v>
      </c>
      <c r="H78" s="224">
        <v>1</v>
      </c>
      <c r="I78" s="225"/>
      <c r="J78" s="226">
        <f>ROUND(I78*H78,2)</f>
        <v>0</v>
      </c>
      <c r="K78" s="222" t="s">
        <v>139</v>
      </c>
      <c r="L78" s="46"/>
      <c r="M78" s="227" t="s">
        <v>32</v>
      </c>
      <c r="N78" s="228" t="s">
        <v>51</v>
      </c>
      <c r="O78" s="86"/>
      <c r="P78" s="229">
        <f>O78*H78</f>
        <v>0</v>
      </c>
      <c r="Q78" s="229">
        <v>0</v>
      </c>
      <c r="R78" s="229">
        <f>Q78*H78</f>
        <v>0</v>
      </c>
      <c r="S78" s="229">
        <v>0</v>
      </c>
      <c r="T78" s="230">
        <f>S78*H78</f>
        <v>0</v>
      </c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R78" s="231" t="s">
        <v>140</v>
      </c>
      <c r="AT78" s="231" t="s">
        <v>135</v>
      </c>
      <c r="AU78" s="231" t="s">
        <v>141</v>
      </c>
      <c r="AY78" s="18" t="s">
        <v>132</v>
      </c>
      <c r="BE78" s="232">
        <f>IF(N78="základní",J78,0)</f>
        <v>0</v>
      </c>
      <c r="BF78" s="232">
        <f>IF(N78="snížená",J78,0)</f>
        <v>0</v>
      </c>
      <c r="BG78" s="232">
        <f>IF(N78="zákl. přenesená",J78,0)</f>
        <v>0</v>
      </c>
      <c r="BH78" s="232">
        <f>IF(N78="sníž. přenesená",J78,0)</f>
        <v>0</v>
      </c>
      <c r="BI78" s="232">
        <f>IF(N78="nulová",J78,0)</f>
        <v>0</v>
      </c>
      <c r="BJ78" s="18" t="s">
        <v>141</v>
      </c>
      <c r="BK78" s="232">
        <f>ROUND(I78*H78,2)</f>
        <v>0</v>
      </c>
      <c r="BL78" s="18" t="s">
        <v>140</v>
      </c>
      <c r="BM78" s="231" t="s">
        <v>142</v>
      </c>
    </row>
    <row r="79" s="2" customFormat="1" ht="16.5" customHeight="1">
      <c r="A79" s="40"/>
      <c r="B79" s="41"/>
      <c r="C79" s="220" t="s">
        <v>141</v>
      </c>
      <c r="D79" s="220" t="s">
        <v>135</v>
      </c>
      <c r="E79" s="221" t="s">
        <v>143</v>
      </c>
      <c r="F79" s="222" t="s">
        <v>144</v>
      </c>
      <c r="G79" s="223" t="s">
        <v>138</v>
      </c>
      <c r="H79" s="224">
        <v>1</v>
      </c>
      <c r="I79" s="225"/>
      <c r="J79" s="226">
        <f>ROUND(I79*H79,2)</f>
        <v>0</v>
      </c>
      <c r="K79" s="222" t="s">
        <v>139</v>
      </c>
      <c r="L79" s="46"/>
      <c r="M79" s="227" t="s">
        <v>32</v>
      </c>
      <c r="N79" s="228" t="s">
        <v>51</v>
      </c>
      <c r="O79" s="86"/>
      <c r="P79" s="229">
        <f>O79*H79</f>
        <v>0</v>
      </c>
      <c r="Q79" s="229">
        <v>0</v>
      </c>
      <c r="R79" s="229">
        <f>Q79*H79</f>
        <v>0</v>
      </c>
      <c r="S79" s="229">
        <v>0</v>
      </c>
      <c r="T79" s="230">
        <f>S79*H79</f>
        <v>0</v>
      </c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R79" s="231" t="s">
        <v>140</v>
      </c>
      <c r="AT79" s="231" t="s">
        <v>135</v>
      </c>
      <c r="AU79" s="231" t="s">
        <v>141</v>
      </c>
      <c r="AY79" s="18" t="s">
        <v>132</v>
      </c>
      <c r="BE79" s="232">
        <f>IF(N79="základní",J79,0)</f>
        <v>0</v>
      </c>
      <c r="BF79" s="232">
        <f>IF(N79="snížená",J79,0)</f>
        <v>0</v>
      </c>
      <c r="BG79" s="232">
        <f>IF(N79="zákl. přenesená",J79,0)</f>
        <v>0</v>
      </c>
      <c r="BH79" s="232">
        <f>IF(N79="sníž. přenesená",J79,0)</f>
        <v>0</v>
      </c>
      <c r="BI79" s="232">
        <f>IF(N79="nulová",J79,0)</f>
        <v>0</v>
      </c>
      <c r="BJ79" s="18" t="s">
        <v>141</v>
      </c>
      <c r="BK79" s="232">
        <f>ROUND(I79*H79,2)</f>
        <v>0</v>
      </c>
      <c r="BL79" s="18" t="s">
        <v>140</v>
      </c>
      <c r="BM79" s="231" t="s">
        <v>145</v>
      </c>
    </row>
    <row r="80" s="2" customFormat="1" ht="16.5" customHeight="1">
      <c r="A80" s="40"/>
      <c r="B80" s="41"/>
      <c r="C80" s="220" t="s">
        <v>146</v>
      </c>
      <c r="D80" s="220" t="s">
        <v>135</v>
      </c>
      <c r="E80" s="221" t="s">
        <v>147</v>
      </c>
      <c r="F80" s="222" t="s">
        <v>148</v>
      </c>
      <c r="G80" s="223" t="s">
        <v>138</v>
      </c>
      <c r="H80" s="224">
        <v>1</v>
      </c>
      <c r="I80" s="225"/>
      <c r="J80" s="226">
        <f>ROUND(I80*H80,2)</f>
        <v>0</v>
      </c>
      <c r="K80" s="222" t="s">
        <v>139</v>
      </c>
      <c r="L80" s="46"/>
      <c r="M80" s="227" t="s">
        <v>32</v>
      </c>
      <c r="N80" s="228" t="s">
        <v>51</v>
      </c>
      <c r="O80" s="86"/>
      <c r="P80" s="229">
        <f>O80*H80</f>
        <v>0</v>
      </c>
      <c r="Q80" s="229">
        <v>0</v>
      </c>
      <c r="R80" s="229">
        <f>Q80*H80</f>
        <v>0</v>
      </c>
      <c r="S80" s="229">
        <v>0</v>
      </c>
      <c r="T80" s="230">
        <f>S80*H80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R80" s="231" t="s">
        <v>140</v>
      </c>
      <c r="AT80" s="231" t="s">
        <v>135</v>
      </c>
      <c r="AU80" s="231" t="s">
        <v>141</v>
      </c>
      <c r="AY80" s="18" t="s">
        <v>132</v>
      </c>
      <c r="BE80" s="232">
        <f>IF(N80="základní",J80,0)</f>
        <v>0</v>
      </c>
      <c r="BF80" s="232">
        <f>IF(N80="snížená",J80,0)</f>
        <v>0</v>
      </c>
      <c r="BG80" s="232">
        <f>IF(N80="zákl. přenesená",J80,0)</f>
        <v>0</v>
      </c>
      <c r="BH80" s="232">
        <f>IF(N80="sníž. přenesená",J80,0)</f>
        <v>0</v>
      </c>
      <c r="BI80" s="232">
        <f>IF(N80="nulová",J80,0)</f>
        <v>0</v>
      </c>
      <c r="BJ80" s="18" t="s">
        <v>141</v>
      </c>
      <c r="BK80" s="232">
        <f>ROUND(I80*H80,2)</f>
        <v>0</v>
      </c>
      <c r="BL80" s="18" t="s">
        <v>140</v>
      </c>
      <c r="BM80" s="231" t="s">
        <v>149</v>
      </c>
    </row>
    <row r="81" s="2" customFormat="1" ht="16.5" customHeight="1">
      <c r="A81" s="40"/>
      <c r="B81" s="41"/>
      <c r="C81" s="220" t="s">
        <v>150</v>
      </c>
      <c r="D81" s="220" t="s">
        <v>135</v>
      </c>
      <c r="E81" s="221" t="s">
        <v>151</v>
      </c>
      <c r="F81" s="222" t="s">
        <v>152</v>
      </c>
      <c r="G81" s="223" t="s">
        <v>138</v>
      </c>
      <c r="H81" s="224">
        <v>1</v>
      </c>
      <c r="I81" s="225"/>
      <c r="J81" s="226">
        <f>ROUND(I81*H81,2)</f>
        <v>0</v>
      </c>
      <c r="K81" s="222" t="s">
        <v>139</v>
      </c>
      <c r="L81" s="46"/>
      <c r="M81" s="227" t="s">
        <v>32</v>
      </c>
      <c r="N81" s="228" t="s">
        <v>51</v>
      </c>
      <c r="O81" s="86"/>
      <c r="P81" s="229">
        <f>O81*H81</f>
        <v>0</v>
      </c>
      <c r="Q81" s="229">
        <v>0</v>
      </c>
      <c r="R81" s="229">
        <f>Q81*H81</f>
        <v>0</v>
      </c>
      <c r="S81" s="229">
        <v>0</v>
      </c>
      <c r="T81" s="230">
        <f>S81*H81</f>
        <v>0</v>
      </c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R81" s="231" t="s">
        <v>140</v>
      </c>
      <c r="AT81" s="231" t="s">
        <v>135</v>
      </c>
      <c r="AU81" s="231" t="s">
        <v>141</v>
      </c>
      <c r="AY81" s="18" t="s">
        <v>132</v>
      </c>
      <c r="BE81" s="232">
        <f>IF(N81="základní",J81,0)</f>
        <v>0</v>
      </c>
      <c r="BF81" s="232">
        <f>IF(N81="snížená",J81,0)</f>
        <v>0</v>
      </c>
      <c r="BG81" s="232">
        <f>IF(N81="zákl. přenesená",J81,0)</f>
        <v>0</v>
      </c>
      <c r="BH81" s="232">
        <f>IF(N81="sníž. přenesená",J81,0)</f>
        <v>0</v>
      </c>
      <c r="BI81" s="232">
        <f>IF(N81="nulová",J81,0)</f>
        <v>0</v>
      </c>
      <c r="BJ81" s="18" t="s">
        <v>141</v>
      </c>
      <c r="BK81" s="232">
        <f>ROUND(I81*H81,2)</f>
        <v>0</v>
      </c>
      <c r="BL81" s="18" t="s">
        <v>140</v>
      </c>
      <c r="BM81" s="231" t="s">
        <v>153</v>
      </c>
    </row>
    <row r="82" s="2" customFormat="1" ht="16.5" customHeight="1">
      <c r="A82" s="40"/>
      <c r="B82" s="41"/>
      <c r="C82" s="220" t="s">
        <v>131</v>
      </c>
      <c r="D82" s="220" t="s">
        <v>135</v>
      </c>
      <c r="E82" s="221" t="s">
        <v>154</v>
      </c>
      <c r="F82" s="222" t="s">
        <v>155</v>
      </c>
      <c r="G82" s="223" t="s">
        <v>138</v>
      </c>
      <c r="H82" s="224">
        <v>1</v>
      </c>
      <c r="I82" s="225"/>
      <c r="J82" s="226">
        <f>ROUND(I82*H82,2)</f>
        <v>0</v>
      </c>
      <c r="K82" s="222" t="s">
        <v>139</v>
      </c>
      <c r="L82" s="46"/>
      <c r="M82" s="227" t="s">
        <v>32</v>
      </c>
      <c r="N82" s="228" t="s">
        <v>51</v>
      </c>
      <c r="O82" s="86"/>
      <c r="P82" s="229">
        <f>O82*H82</f>
        <v>0</v>
      </c>
      <c r="Q82" s="229">
        <v>0</v>
      </c>
      <c r="R82" s="229">
        <f>Q82*H82</f>
        <v>0</v>
      </c>
      <c r="S82" s="229">
        <v>0</v>
      </c>
      <c r="T82" s="230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31" t="s">
        <v>140</v>
      </c>
      <c r="AT82" s="231" t="s">
        <v>135</v>
      </c>
      <c r="AU82" s="231" t="s">
        <v>141</v>
      </c>
      <c r="AY82" s="18" t="s">
        <v>132</v>
      </c>
      <c r="BE82" s="232">
        <f>IF(N82="základní",J82,0)</f>
        <v>0</v>
      </c>
      <c r="BF82" s="232">
        <f>IF(N82="snížená",J82,0)</f>
        <v>0</v>
      </c>
      <c r="BG82" s="232">
        <f>IF(N82="zákl. přenesená",J82,0)</f>
        <v>0</v>
      </c>
      <c r="BH82" s="232">
        <f>IF(N82="sníž. přenesená",J82,0)</f>
        <v>0</v>
      </c>
      <c r="BI82" s="232">
        <f>IF(N82="nulová",J82,0)</f>
        <v>0</v>
      </c>
      <c r="BJ82" s="18" t="s">
        <v>141</v>
      </c>
      <c r="BK82" s="232">
        <f>ROUND(I82*H82,2)</f>
        <v>0</v>
      </c>
      <c r="BL82" s="18" t="s">
        <v>140</v>
      </c>
      <c r="BM82" s="231" t="s">
        <v>156</v>
      </c>
    </row>
    <row r="83" s="2" customFormat="1" ht="16.5" customHeight="1">
      <c r="A83" s="40"/>
      <c r="B83" s="41"/>
      <c r="C83" s="220" t="s">
        <v>157</v>
      </c>
      <c r="D83" s="220" t="s">
        <v>135</v>
      </c>
      <c r="E83" s="221" t="s">
        <v>158</v>
      </c>
      <c r="F83" s="222" t="s">
        <v>159</v>
      </c>
      <c r="G83" s="223" t="s">
        <v>138</v>
      </c>
      <c r="H83" s="224">
        <v>1</v>
      </c>
      <c r="I83" s="225"/>
      <c r="J83" s="226">
        <f>ROUND(I83*H83,2)</f>
        <v>0</v>
      </c>
      <c r="K83" s="222" t="s">
        <v>139</v>
      </c>
      <c r="L83" s="46"/>
      <c r="M83" s="227" t="s">
        <v>32</v>
      </c>
      <c r="N83" s="228" t="s">
        <v>51</v>
      </c>
      <c r="O83" s="86"/>
      <c r="P83" s="229">
        <f>O83*H83</f>
        <v>0</v>
      </c>
      <c r="Q83" s="229">
        <v>0</v>
      </c>
      <c r="R83" s="229">
        <f>Q83*H83</f>
        <v>0</v>
      </c>
      <c r="S83" s="229">
        <v>0</v>
      </c>
      <c r="T83" s="230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31" t="s">
        <v>140</v>
      </c>
      <c r="AT83" s="231" t="s">
        <v>135</v>
      </c>
      <c r="AU83" s="231" t="s">
        <v>141</v>
      </c>
      <c r="AY83" s="18" t="s">
        <v>132</v>
      </c>
      <c r="BE83" s="232">
        <f>IF(N83="základní",J83,0)</f>
        <v>0</v>
      </c>
      <c r="BF83" s="232">
        <f>IF(N83="snížená",J83,0)</f>
        <v>0</v>
      </c>
      <c r="BG83" s="232">
        <f>IF(N83="zákl. přenesená",J83,0)</f>
        <v>0</v>
      </c>
      <c r="BH83" s="232">
        <f>IF(N83="sníž. přenesená",J83,0)</f>
        <v>0</v>
      </c>
      <c r="BI83" s="232">
        <f>IF(N83="nulová",J83,0)</f>
        <v>0</v>
      </c>
      <c r="BJ83" s="18" t="s">
        <v>141</v>
      </c>
      <c r="BK83" s="232">
        <f>ROUND(I83*H83,2)</f>
        <v>0</v>
      </c>
      <c r="BL83" s="18" t="s">
        <v>140</v>
      </c>
      <c r="BM83" s="231" t="s">
        <v>160</v>
      </c>
    </row>
    <row r="84" s="2" customFormat="1" ht="16.5" customHeight="1">
      <c r="A84" s="40"/>
      <c r="B84" s="41"/>
      <c r="C84" s="220" t="s">
        <v>161</v>
      </c>
      <c r="D84" s="220" t="s">
        <v>135</v>
      </c>
      <c r="E84" s="221" t="s">
        <v>162</v>
      </c>
      <c r="F84" s="222" t="s">
        <v>163</v>
      </c>
      <c r="G84" s="223" t="s">
        <v>138</v>
      </c>
      <c r="H84" s="224">
        <v>1</v>
      </c>
      <c r="I84" s="225"/>
      <c r="J84" s="226">
        <f>ROUND(I84*H84,2)</f>
        <v>0</v>
      </c>
      <c r="K84" s="222" t="s">
        <v>139</v>
      </c>
      <c r="L84" s="46"/>
      <c r="M84" s="233" t="s">
        <v>32</v>
      </c>
      <c r="N84" s="234" t="s">
        <v>51</v>
      </c>
      <c r="O84" s="235"/>
      <c r="P84" s="236">
        <f>O84*H84</f>
        <v>0</v>
      </c>
      <c r="Q84" s="236">
        <v>0</v>
      </c>
      <c r="R84" s="236">
        <f>Q84*H84</f>
        <v>0</v>
      </c>
      <c r="S84" s="236">
        <v>0</v>
      </c>
      <c r="T84" s="237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31" t="s">
        <v>140</v>
      </c>
      <c r="AT84" s="231" t="s">
        <v>135</v>
      </c>
      <c r="AU84" s="231" t="s">
        <v>141</v>
      </c>
      <c r="AY84" s="18" t="s">
        <v>132</v>
      </c>
      <c r="BE84" s="232">
        <f>IF(N84="základní",J84,0)</f>
        <v>0</v>
      </c>
      <c r="BF84" s="232">
        <f>IF(N84="snížená",J84,0)</f>
        <v>0</v>
      </c>
      <c r="BG84" s="232">
        <f>IF(N84="zákl. přenesená",J84,0)</f>
        <v>0</v>
      </c>
      <c r="BH84" s="232">
        <f>IF(N84="sníž. přenesená",J84,0)</f>
        <v>0</v>
      </c>
      <c r="BI84" s="232">
        <f>IF(N84="nulová",J84,0)</f>
        <v>0</v>
      </c>
      <c r="BJ84" s="18" t="s">
        <v>141</v>
      </c>
      <c r="BK84" s="232">
        <f>ROUND(I84*H84,2)</f>
        <v>0</v>
      </c>
      <c r="BL84" s="18" t="s">
        <v>140</v>
      </c>
      <c r="BM84" s="231" t="s">
        <v>164</v>
      </c>
    </row>
    <row r="85" s="2" customFormat="1" ht="6.96" customHeight="1">
      <c r="A85" s="40"/>
      <c r="B85" s="61"/>
      <c r="C85" s="62"/>
      <c r="D85" s="62"/>
      <c r="E85" s="62"/>
      <c r="F85" s="62"/>
      <c r="G85" s="62"/>
      <c r="H85" s="62"/>
      <c r="I85" s="169"/>
      <c r="J85" s="62"/>
      <c r="K85" s="62"/>
      <c r="L85" s="46"/>
      <c r="M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</sheetData>
  <sheetProtection sheet="1" autoFilter="0" formatColumns="0" formatRows="0" objects="1" scenarios="1" spinCount="100000" saltValue="BGUZFqV5fAdESBYvk2JLH93S1byjZ9Q1sSZ+yxkTx4fIwBvBAqknimvv6g0TnfiE6/g9m6TPrrhXZ0+U4aP9rA==" hashValue="f82EhFOg3f+Elby6PNpGgvlyjN3UnDS8dsQJVwXmucYnZ7+MrqIeKNjICLC241Nsfm8Mcb2W03Eyk9HLso5dlg==" algorithmName="SHA-512" password="CC35"/>
  <autoFilter ref="C74:K84"/>
  <mergeCells count="6">
    <mergeCell ref="E7:H7"/>
    <mergeCell ref="E16:H16"/>
    <mergeCell ref="E25:H25"/>
    <mergeCell ref="E46:H46"/>
    <mergeCell ref="E67:H6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166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32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136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ROUND(J101,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ROUND((SUM(BE101:BE286)),  2)</f>
        <v>0</v>
      </c>
      <c r="G33" s="40"/>
      <c r="H33" s="40"/>
      <c r="I33" s="158">
        <v>0.20999999999999999</v>
      </c>
      <c r="J33" s="157">
        <f>ROUND(((SUM(BE101:BE286))*I33),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ROUND((SUM(BF101:BF286)),  2)</f>
        <v>0</v>
      </c>
      <c r="G34" s="40"/>
      <c r="H34" s="40"/>
      <c r="I34" s="158">
        <v>0.14999999999999999</v>
      </c>
      <c r="J34" s="157">
        <f>ROUND(((SUM(BF101:BF286))*I34),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ROUND((SUM(BG101:BG286)),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ROUND((SUM(BH101:BH286)),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ROUND((SUM(BI101:BI286)),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D.1.1/1-12 - Chrustova 12 - Stavební práce vnější - zateplení objektu,izolace suterénu, střecha  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J101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J102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J103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169</v>
      </c>
      <c r="E62" s="188"/>
      <c r="F62" s="188"/>
      <c r="G62" s="188"/>
      <c r="H62" s="188"/>
      <c r="I62" s="189"/>
      <c r="J62" s="190">
        <f>J115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170</v>
      </c>
      <c r="E63" s="188"/>
      <c r="F63" s="188"/>
      <c r="G63" s="188"/>
      <c r="H63" s="188"/>
      <c r="I63" s="189"/>
      <c r="J63" s="190">
        <f>J117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171</v>
      </c>
      <c r="E64" s="188"/>
      <c r="F64" s="188"/>
      <c r="G64" s="188"/>
      <c r="H64" s="188"/>
      <c r="I64" s="189"/>
      <c r="J64" s="190">
        <f>J119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172</v>
      </c>
      <c r="E65" s="188"/>
      <c r="F65" s="188"/>
      <c r="G65" s="188"/>
      <c r="H65" s="188"/>
      <c r="I65" s="189"/>
      <c r="J65" s="190">
        <f>J121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173</v>
      </c>
      <c r="E66" s="188"/>
      <c r="F66" s="188"/>
      <c r="G66" s="188"/>
      <c r="H66" s="188"/>
      <c r="I66" s="189"/>
      <c r="J66" s="190">
        <f>J128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174</v>
      </c>
      <c r="E67" s="188"/>
      <c r="F67" s="188"/>
      <c r="G67" s="188"/>
      <c r="H67" s="188"/>
      <c r="I67" s="189"/>
      <c r="J67" s="190">
        <f>J164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175</v>
      </c>
      <c r="E68" s="188"/>
      <c r="F68" s="188"/>
      <c r="G68" s="188"/>
      <c r="H68" s="188"/>
      <c r="I68" s="189"/>
      <c r="J68" s="190">
        <f>J169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176</v>
      </c>
      <c r="E69" s="188"/>
      <c r="F69" s="188"/>
      <c r="G69" s="188"/>
      <c r="H69" s="188"/>
      <c r="I69" s="189"/>
      <c r="J69" s="190">
        <f>J186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86"/>
      <c r="D70" s="187" t="s">
        <v>177</v>
      </c>
      <c r="E70" s="188"/>
      <c r="F70" s="188"/>
      <c r="G70" s="188"/>
      <c r="H70" s="188"/>
      <c r="I70" s="189"/>
      <c r="J70" s="190">
        <f>J193</f>
        <v>0</v>
      </c>
      <c r="K70" s="186"/>
      <c r="L70" s="19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8"/>
      <c r="C71" s="179"/>
      <c r="D71" s="180" t="s">
        <v>178</v>
      </c>
      <c r="E71" s="181"/>
      <c r="F71" s="181"/>
      <c r="G71" s="181"/>
      <c r="H71" s="181"/>
      <c r="I71" s="182"/>
      <c r="J71" s="183">
        <f>J195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78"/>
      <c r="C72" s="179"/>
      <c r="D72" s="180" t="s">
        <v>179</v>
      </c>
      <c r="E72" s="181"/>
      <c r="F72" s="181"/>
      <c r="G72" s="181"/>
      <c r="H72" s="181"/>
      <c r="I72" s="182"/>
      <c r="J72" s="183">
        <f>J217</f>
        <v>0</v>
      </c>
      <c r="K72" s="179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86"/>
      <c r="D73" s="187" t="s">
        <v>180</v>
      </c>
      <c r="E73" s="188"/>
      <c r="F73" s="188"/>
      <c r="G73" s="188"/>
      <c r="H73" s="188"/>
      <c r="I73" s="189"/>
      <c r="J73" s="190">
        <f>J218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181</v>
      </c>
      <c r="E74" s="188"/>
      <c r="F74" s="188"/>
      <c r="G74" s="188"/>
      <c r="H74" s="188"/>
      <c r="I74" s="189"/>
      <c r="J74" s="190">
        <f>J231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182</v>
      </c>
      <c r="E75" s="188"/>
      <c r="F75" s="188"/>
      <c r="G75" s="188"/>
      <c r="H75" s="188"/>
      <c r="I75" s="189"/>
      <c r="J75" s="190">
        <f>J249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183</v>
      </c>
      <c r="E76" s="188"/>
      <c r="F76" s="188"/>
      <c r="G76" s="188"/>
      <c r="H76" s="188"/>
      <c r="I76" s="189"/>
      <c r="J76" s="190">
        <f>J253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184</v>
      </c>
      <c r="E77" s="188"/>
      <c r="F77" s="188"/>
      <c r="G77" s="188"/>
      <c r="H77" s="188"/>
      <c r="I77" s="189"/>
      <c r="J77" s="190">
        <f>J255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86"/>
      <c r="D78" s="187" t="s">
        <v>185</v>
      </c>
      <c r="E78" s="188"/>
      <c r="F78" s="188"/>
      <c r="G78" s="188"/>
      <c r="H78" s="188"/>
      <c r="I78" s="189"/>
      <c r="J78" s="190">
        <f>J266</f>
        <v>0</v>
      </c>
      <c r="K78" s="186"/>
      <c r="L78" s="19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86"/>
      <c r="D79" s="187" t="s">
        <v>186</v>
      </c>
      <c r="E79" s="188"/>
      <c r="F79" s="188"/>
      <c r="G79" s="188"/>
      <c r="H79" s="188"/>
      <c r="I79" s="189"/>
      <c r="J79" s="190">
        <f>J273</f>
        <v>0</v>
      </c>
      <c r="K79" s="186"/>
      <c r="L79" s="19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86"/>
      <c r="D80" s="187" t="s">
        <v>187</v>
      </c>
      <c r="E80" s="188"/>
      <c r="F80" s="188"/>
      <c r="G80" s="188"/>
      <c r="H80" s="188"/>
      <c r="I80" s="189"/>
      <c r="J80" s="190">
        <f>J277</f>
        <v>0</v>
      </c>
      <c r="K80" s="186"/>
      <c r="L80" s="19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86"/>
      <c r="D81" s="187" t="s">
        <v>188</v>
      </c>
      <c r="E81" s="188"/>
      <c r="F81" s="188"/>
      <c r="G81" s="188"/>
      <c r="H81" s="188"/>
      <c r="I81" s="189"/>
      <c r="J81" s="190">
        <f>J282</f>
        <v>0</v>
      </c>
      <c r="K81" s="186"/>
      <c r="L81" s="19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2" customFormat="1" ht="21.84" customHeight="1">
      <c r="A82" s="40"/>
      <c r="B82" s="41"/>
      <c r="C82" s="42"/>
      <c r="D82" s="42"/>
      <c r="E82" s="42"/>
      <c r="F82" s="42"/>
      <c r="G82" s="42"/>
      <c r="H82" s="42"/>
      <c r="I82" s="136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61"/>
      <c r="C83" s="62"/>
      <c r="D83" s="62"/>
      <c r="E83" s="62"/>
      <c r="F83" s="62"/>
      <c r="G83" s="62"/>
      <c r="H83" s="62"/>
      <c r="I83" s="169"/>
      <c r="J83" s="62"/>
      <c r="K83" s="6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7" s="2" customFormat="1" ht="6.96" customHeight="1">
      <c r="A87" s="40"/>
      <c r="B87" s="63"/>
      <c r="C87" s="64"/>
      <c r="D87" s="64"/>
      <c r="E87" s="64"/>
      <c r="F87" s="64"/>
      <c r="G87" s="64"/>
      <c r="H87" s="64"/>
      <c r="I87" s="172"/>
      <c r="J87" s="64"/>
      <c r="K87" s="64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4.96" customHeight="1">
      <c r="A88" s="40"/>
      <c r="B88" s="41"/>
      <c r="C88" s="24" t="s">
        <v>116</v>
      </c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16</v>
      </c>
      <c r="D90" s="42"/>
      <c r="E90" s="42"/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239" t="str">
        <f>E7</f>
        <v>Regenerace bytového fondu Mírová osada I.etapa -ul.Chrustova - VZ ZATEPLENÍ ,IZOLACE</v>
      </c>
      <c r="F91" s="33"/>
      <c r="G91" s="33"/>
      <c r="H91" s="33"/>
      <c r="I91" s="136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3" t="s">
        <v>165</v>
      </c>
      <c r="D92" s="42"/>
      <c r="E92" s="42"/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71" t="str">
        <f>E9</f>
        <v xml:space="preserve">D.1.1/1-12 - Chrustova 12 - Stavební práce vnější - zateplení objektu,izolace suterénu, střecha   </v>
      </c>
      <c r="F93" s="42"/>
      <c r="G93" s="42"/>
      <c r="H93" s="42"/>
      <c r="I93" s="136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136"/>
      <c r="J94" s="42"/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3" t="s">
        <v>22</v>
      </c>
      <c r="D95" s="42"/>
      <c r="E95" s="42"/>
      <c r="F95" s="28" t="str">
        <f>F12</f>
        <v xml:space="preserve">Slezská Ostrava </v>
      </c>
      <c r="G95" s="42"/>
      <c r="H95" s="42"/>
      <c r="I95" s="140" t="s">
        <v>24</v>
      </c>
      <c r="J95" s="74" t="str">
        <f>IF(J12="","",J12)</f>
        <v>22. 3. 2020</v>
      </c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136"/>
      <c r="J96" s="42"/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3" t="s">
        <v>30</v>
      </c>
      <c r="D97" s="42"/>
      <c r="E97" s="42"/>
      <c r="F97" s="28" t="str">
        <f>E15</f>
        <v xml:space="preserve"> </v>
      </c>
      <c r="G97" s="42"/>
      <c r="H97" s="42"/>
      <c r="I97" s="140" t="s">
        <v>37</v>
      </c>
      <c r="J97" s="38" t="str">
        <f>E21</f>
        <v xml:space="preserve">Lenka Jerakasová </v>
      </c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3" t="s">
        <v>35</v>
      </c>
      <c r="D98" s="42"/>
      <c r="E98" s="42"/>
      <c r="F98" s="28" t="str">
        <f>IF(E18="","",E18)</f>
        <v>Vyplň údaj</v>
      </c>
      <c r="G98" s="42"/>
      <c r="H98" s="42"/>
      <c r="I98" s="140" t="s">
        <v>42</v>
      </c>
      <c r="J98" s="38" t="str">
        <f>E24</f>
        <v xml:space="preserve">Lenka Jerakasová </v>
      </c>
      <c r="K98" s="42"/>
      <c r="L98" s="13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136"/>
      <c r="J99" s="42"/>
      <c r="K99" s="42"/>
      <c r="L99" s="13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11" customFormat="1" ht="29.28" customHeight="1">
      <c r="A100" s="192"/>
      <c r="B100" s="193"/>
      <c r="C100" s="194" t="s">
        <v>117</v>
      </c>
      <c r="D100" s="195" t="s">
        <v>64</v>
      </c>
      <c r="E100" s="195" t="s">
        <v>60</v>
      </c>
      <c r="F100" s="195" t="s">
        <v>61</v>
      </c>
      <c r="G100" s="195" t="s">
        <v>118</v>
      </c>
      <c r="H100" s="195" t="s">
        <v>119</v>
      </c>
      <c r="I100" s="196" t="s">
        <v>120</v>
      </c>
      <c r="J100" s="195" t="s">
        <v>112</v>
      </c>
      <c r="K100" s="197" t="s">
        <v>121</v>
      </c>
      <c r="L100" s="198"/>
      <c r="M100" s="94" t="s">
        <v>32</v>
      </c>
      <c r="N100" s="95" t="s">
        <v>49</v>
      </c>
      <c r="O100" s="95" t="s">
        <v>122</v>
      </c>
      <c r="P100" s="95" t="s">
        <v>123</v>
      </c>
      <c r="Q100" s="95" t="s">
        <v>124</v>
      </c>
      <c r="R100" s="95" t="s">
        <v>125</v>
      </c>
      <c r="S100" s="95" t="s">
        <v>126</v>
      </c>
      <c r="T100" s="96" t="s">
        <v>127</v>
      </c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</row>
    <row r="101" s="2" customFormat="1" ht="22.8" customHeight="1">
      <c r="A101" s="40"/>
      <c r="B101" s="41"/>
      <c r="C101" s="101" t="s">
        <v>128</v>
      </c>
      <c r="D101" s="42"/>
      <c r="E101" s="42"/>
      <c r="F101" s="42"/>
      <c r="G101" s="42"/>
      <c r="H101" s="42"/>
      <c r="I101" s="136"/>
      <c r="J101" s="199">
        <f>BK101</f>
        <v>0</v>
      </c>
      <c r="K101" s="42"/>
      <c r="L101" s="46"/>
      <c r="M101" s="97"/>
      <c r="N101" s="200"/>
      <c r="O101" s="98"/>
      <c r="P101" s="201">
        <f>P102+P195+P217</f>
        <v>0</v>
      </c>
      <c r="Q101" s="98"/>
      <c r="R101" s="201">
        <f>R102+R195+R217</f>
        <v>46.70467232</v>
      </c>
      <c r="S101" s="98"/>
      <c r="T101" s="202">
        <f>T102+T195+T217</f>
        <v>21.931750000000001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78</v>
      </c>
      <c r="AU101" s="18" t="s">
        <v>113</v>
      </c>
      <c r="BK101" s="203">
        <f>BK102+BK195+BK217</f>
        <v>0</v>
      </c>
    </row>
    <row r="102" s="12" customFormat="1" ht="25.92" customHeight="1">
      <c r="A102" s="12"/>
      <c r="B102" s="204"/>
      <c r="C102" s="205"/>
      <c r="D102" s="206" t="s">
        <v>78</v>
      </c>
      <c r="E102" s="207" t="s">
        <v>189</v>
      </c>
      <c r="F102" s="207" t="s">
        <v>190</v>
      </c>
      <c r="G102" s="205"/>
      <c r="H102" s="205"/>
      <c r="I102" s="208"/>
      <c r="J102" s="209">
        <f>BK102</f>
        <v>0</v>
      </c>
      <c r="K102" s="205"/>
      <c r="L102" s="210"/>
      <c r="M102" s="211"/>
      <c r="N102" s="212"/>
      <c r="O102" s="212"/>
      <c r="P102" s="213">
        <f>P103+P115+P117+P119+P121+P128+P164+P169+P186+P193</f>
        <v>0</v>
      </c>
      <c r="Q102" s="212"/>
      <c r="R102" s="213">
        <f>R103+R115+R117+R119+R121+R128+R164+R169+R186+R193</f>
        <v>35.9189492</v>
      </c>
      <c r="S102" s="212"/>
      <c r="T102" s="214">
        <f>T103+T115+T117+T119+T121+T128+T164+T169+T186+T193</f>
        <v>21.3474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5" t="s">
        <v>21</v>
      </c>
      <c r="AT102" s="216" t="s">
        <v>78</v>
      </c>
      <c r="AU102" s="216" t="s">
        <v>79</v>
      </c>
      <c r="AY102" s="215" t="s">
        <v>132</v>
      </c>
      <c r="BK102" s="217">
        <f>BK103+BK115+BK117+BK119+BK121+BK128+BK164+BK169+BK186+BK193</f>
        <v>0</v>
      </c>
    </row>
    <row r="103" s="12" customFormat="1" ht="22.8" customHeight="1">
      <c r="A103" s="12"/>
      <c r="B103" s="204"/>
      <c r="C103" s="205"/>
      <c r="D103" s="206" t="s">
        <v>78</v>
      </c>
      <c r="E103" s="218" t="s">
        <v>21</v>
      </c>
      <c r="F103" s="218" t="s">
        <v>191</v>
      </c>
      <c r="G103" s="205"/>
      <c r="H103" s="205"/>
      <c r="I103" s="208"/>
      <c r="J103" s="219">
        <f>BK103</f>
        <v>0</v>
      </c>
      <c r="K103" s="205"/>
      <c r="L103" s="210"/>
      <c r="M103" s="211"/>
      <c r="N103" s="212"/>
      <c r="O103" s="212"/>
      <c r="P103" s="213">
        <f>SUM(P104:P114)</f>
        <v>0</v>
      </c>
      <c r="Q103" s="212"/>
      <c r="R103" s="213">
        <f>SUM(R104:R114)</f>
        <v>0</v>
      </c>
      <c r="S103" s="212"/>
      <c r="T103" s="214">
        <f>SUM(T104:T114)</f>
        <v>11.016000000000002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5" t="s">
        <v>21</v>
      </c>
      <c r="AT103" s="216" t="s">
        <v>78</v>
      </c>
      <c r="AU103" s="216" t="s">
        <v>21</v>
      </c>
      <c r="AY103" s="215" t="s">
        <v>132</v>
      </c>
      <c r="BK103" s="217">
        <f>SUM(BK104:BK114)</f>
        <v>0</v>
      </c>
    </row>
    <row r="104" s="2" customFormat="1" ht="33" customHeight="1">
      <c r="A104" s="40"/>
      <c r="B104" s="41"/>
      <c r="C104" s="220" t="s">
        <v>21</v>
      </c>
      <c r="D104" s="220" t="s">
        <v>135</v>
      </c>
      <c r="E104" s="221" t="s">
        <v>192</v>
      </c>
      <c r="F104" s="222" t="s">
        <v>193</v>
      </c>
      <c r="G104" s="223" t="s">
        <v>194</v>
      </c>
      <c r="H104" s="224">
        <v>43.200000000000003</v>
      </c>
      <c r="I104" s="225"/>
      <c r="J104" s="226">
        <f>ROUND(I104*H104,2)</f>
        <v>0</v>
      </c>
      <c r="K104" s="222" t="s">
        <v>139</v>
      </c>
      <c r="L104" s="46"/>
      <c r="M104" s="227" t="s">
        <v>32</v>
      </c>
      <c r="N104" s="228" t="s">
        <v>51</v>
      </c>
      <c r="O104" s="86"/>
      <c r="P104" s="229">
        <f>O104*H104</f>
        <v>0</v>
      </c>
      <c r="Q104" s="229">
        <v>0</v>
      </c>
      <c r="R104" s="229">
        <f>Q104*H104</f>
        <v>0</v>
      </c>
      <c r="S104" s="229">
        <v>0.255</v>
      </c>
      <c r="T104" s="230">
        <f>S104*H104</f>
        <v>11.016000000000002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31" t="s">
        <v>150</v>
      </c>
      <c r="AT104" s="231" t="s">
        <v>135</v>
      </c>
      <c r="AU104" s="231" t="s">
        <v>141</v>
      </c>
      <c r="AY104" s="18" t="s">
        <v>132</v>
      </c>
      <c r="BE104" s="232">
        <f>IF(N104="základní",J104,0)</f>
        <v>0</v>
      </c>
      <c r="BF104" s="232">
        <f>IF(N104="snížená",J104,0)</f>
        <v>0</v>
      </c>
      <c r="BG104" s="232">
        <f>IF(N104="zákl. přenesená",J104,0)</f>
        <v>0</v>
      </c>
      <c r="BH104" s="232">
        <f>IF(N104="sníž. přenesená",J104,0)</f>
        <v>0</v>
      </c>
      <c r="BI104" s="232">
        <f>IF(N104="nulová",J104,0)</f>
        <v>0</v>
      </c>
      <c r="BJ104" s="18" t="s">
        <v>141</v>
      </c>
      <c r="BK104" s="232">
        <f>ROUND(I104*H104,2)</f>
        <v>0</v>
      </c>
      <c r="BL104" s="18" t="s">
        <v>150</v>
      </c>
      <c r="BM104" s="231" t="s">
        <v>195</v>
      </c>
    </row>
    <row r="105" s="13" customFormat="1">
      <c r="A105" s="13"/>
      <c r="B105" s="240"/>
      <c r="C105" s="241"/>
      <c r="D105" s="242" t="s">
        <v>196</v>
      </c>
      <c r="E105" s="243" t="s">
        <v>32</v>
      </c>
      <c r="F105" s="244" t="s">
        <v>197</v>
      </c>
      <c r="G105" s="241"/>
      <c r="H105" s="245">
        <v>43.200000000000003</v>
      </c>
      <c r="I105" s="246"/>
      <c r="J105" s="241"/>
      <c r="K105" s="241"/>
      <c r="L105" s="247"/>
      <c r="M105" s="248"/>
      <c r="N105" s="249"/>
      <c r="O105" s="249"/>
      <c r="P105" s="249"/>
      <c r="Q105" s="249"/>
      <c r="R105" s="249"/>
      <c r="S105" s="249"/>
      <c r="T105" s="25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1" t="s">
        <v>196</v>
      </c>
      <c r="AU105" s="251" t="s">
        <v>141</v>
      </c>
      <c r="AV105" s="13" t="s">
        <v>141</v>
      </c>
      <c r="AW105" s="13" t="s">
        <v>41</v>
      </c>
      <c r="AX105" s="13" t="s">
        <v>79</v>
      </c>
      <c r="AY105" s="251" t="s">
        <v>132</v>
      </c>
    </row>
    <row r="106" s="14" customFormat="1">
      <c r="A106" s="14"/>
      <c r="B106" s="252"/>
      <c r="C106" s="253"/>
      <c r="D106" s="242" t="s">
        <v>196</v>
      </c>
      <c r="E106" s="254" t="s">
        <v>32</v>
      </c>
      <c r="F106" s="255" t="s">
        <v>198</v>
      </c>
      <c r="G106" s="253"/>
      <c r="H106" s="256">
        <v>43.200000000000003</v>
      </c>
      <c r="I106" s="257"/>
      <c r="J106" s="253"/>
      <c r="K106" s="253"/>
      <c r="L106" s="258"/>
      <c r="M106" s="259"/>
      <c r="N106" s="260"/>
      <c r="O106" s="260"/>
      <c r="P106" s="260"/>
      <c r="Q106" s="260"/>
      <c r="R106" s="260"/>
      <c r="S106" s="260"/>
      <c r="T106" s="26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2" t="s">
        <v>196</v>
      </c>
      <c r="AU106" s="262" t="s">
        <v>141</v>
      </c>
      <c r="AV106" s="14" t="s">
        <v>150</v>
      </c>
      <c r="AW106" s="14" t="s">
        <v>41</v>
      </c>
      <c r="AX106" s="14" t="s">
        <v>21</v>
      </c>
      <c r="AY106" s="262" t="s">
        <v>132</v>
      </c>
    </row>
    <row r="107" s="2" customFormat="1" ht="21.75" customHeight="1">
      <c r="A107" s="40"/>
      <c r="B107" s="41"/>
      <c r="C107" s="220" t="s">
        <v>141</v>
      </c>
      <c r="D107" s="220" t="s">
        <v>135</v>
      </c>
      <c r="E107" s="221" t="s">
        <v>199</v>
      </c>
      <c r="F107" s="222" t="s">
        <v>200</v>
      </c>
      <c r="G107" s="223" t="s">
        <v>201</v>
      </c>
      <c r="H107" s="224">
        <v>56.700000000000003</v>
      </c>
      <c r="I107" s="225"/>
      <c r="J107" s="226">
        <f>ROUND(I107*H107,2)</f>
        <v>0</v>
      </c>
      <c r="K107" s="222" t="s">
        <v>139</v>
      </c>
      <c r="L107" s="46"/>
      <c r="M107" s="227" t="s">
        <v>32</v>
      </c>
      <c r="N107" s="228" t="s">
        <v>51</v>
      </c>
      <c r="O107" s="8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31" t="s">
        <v>150</v>
      </c>
      <c r="AT107" s="231" t="s">
        <v>135</v>
      </c>
      <c r="AU107" s="231" t="s">
        <v>141</v>
      </c>
      <c r="AY107" s="18" t="s">
        <v>132</v>
      </c>
      <c r="BE107" s="232">
        <f>IF(N107="základní",J107,0)</f>
        <v>0</v>
      </c>
      <c r="BF107" s="232">
        <f>IF(N107="snížená",J107,0)</f>
        <v>0</v>
      </c>
      <c r="BG107" s="232">
        <f>IF(N107="zákl. přenesená",J107,0)</f>
        <v>0</v>
      </c>
      <c r="BH107" s="232">
        <f>IF(N107="sníž. přenesená",J107,0)</f>
        <v>0</v>
      </c>
      <c r="BI107" s="232">
        <f>IF(N107="nulová",J107,0)</f>
        <v>0</v>
      </c>
      <c r="BJ107" s="18" t="s">
        <v>141</v>
      </c>
      <c r="BK107" s="232">
        <f>ROUND(I107*H107,2)</f>
        <v>0</v>
      </c>
      <c r="BL107" s="18" t="s">
        <v>150</v>
      </c>
      <c r="BM107" s="231" t="s">
        <v>202</v>
      </c>
    </row>
    <row r="108" s="13" customFormat="1">
      <c r="A108" s="13"/>
      <c r="B108" s="240"/>
      <c r="C108" s="241"/>
      <c r="D108" s="242" t="s">
        <v>196</v>
      </c>
      <c r="E108" s="243" t="s">
        <v>32</v>
      </c>
      <c r="F108" s="244" t="s">
        <v>203</v>
      </c>
      <c r="G108" s="241"/>
      <c r="H108" s="245">
        <v>56.700000000000003</v>
      </c>
      <c r="I108" s="246"/>
      <c r="J108" s="241"/>
      <c r="K108" s="241"/>
      <c r="L108" s="247"/>
      <c r="M108" s="248"/>
      <c r="N108" s="249"/>
      <c r="O108" s="249"/>
      <c r="P108" s="249"/>
      <c r="Q108" s="249"/>
      <c r="R108" s="249"/>
      <c r="S108" s="249"/>
      <c r="T108" s="25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51" t="s">
        <v>196</v>
      </c>
      <c r="AU108" s="251" t="s">
        <v>141</v>
      </c>
      <c r="AV108" s="13" t="s">
        <v>141</v>
      </c>
      <c r="AW108" s="13" t="s">
        <v>41</v>
      </c>
      <c r="AX108" s="13" t="s">
        <v>79</v>
      </c>
      <c r="AY108" s="251" t="s">
        <v>132</v>
      </c>
    </row>
    <row r="109" s="14" customFormat="1">
      <c r="A109" s="14"/>
      <c r="B109" s="252"/>
      <c r="C109" s="253"/>
      <c r="D109" s="242" t="s">
        <v>196</v>
      </c>
      <c r="E109" s="254" t="s">
        <v>32</v>
      </c>
      <c r="F109" s="255" t="s">
        <v>198</v>
      </c>
      <c r="G109" s="253"/>
      <c r="H109" s="256">
        <v>56.700000000000003</v>
      </c>
      <c r="I109" s="257"/>
      <c r="J109" s="253"/>
      <c r="K109" s="253"/>
      <c r="L109" s="258"/>
      <c r="M109" s="259"/>
      <c r="N109" s="260"/>
      <c r="O109" s="260"/>
      <c r="P109" s="260"/>
      <c r="Q109" s="260"/>
      <c r="R109" s="260"/>
      <c r="S109" s="260"/>
      <c r="T109" s="26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62" t="s">
        <v>196</v>
      </c>
      <c r="AU109" s="262" t="s">
        <v>141</v>
      </c>
      <c r="AV109" s="14" t="s">
        <v>150</v>
      </c>
      <c r="AW109" s="14" t="s">
        <v>41</v>
      </c>
      <c r="AX109" s="14" t="s">
        <v>21</v>
      </c>
      <c r="AY109" s="262" t="s">
        <v>132</v>
      </c>
    </row>
    <row r="110" s="2" customFormat="1" ht="21.75" customHeight="1">
      <c r="A110" s="40"/>
      <c r="B110" s="41"/>
      <c r="C110" s="220" t="s">
        <v>146</v>
      </c>
      <c r="D110" s="220" t="s">
        <v>135</v>
      </c>
      <c r="E110" s="221" t="s">
        <v>204</v>
      </c>
      <c r="F110" s="222" t="s">
        <v>205</v>
      </c>
      <c r="G110" s="223" t="s">
        <v>201</v>
      </c>
      <c r="H110" s="224">
        <v>56.700000000000003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206</v>
      </c>
    </row>
    <row r="111" s="2" customFormat="1" ht="21.75" customHeight="1">
      <c r="A111" s="40"/>
      <c r="B111" s="41"/>
      <c r="C111" s="220" t="s">
        <v>150</v>
      </c>
      <c r="D111" s="220" t="s">
        <v>135</v>
      </c>
      <c r="E111" s="221" t="s">
        <v>207</v>
      </c>
      <c r="F111" s="222" t="s">
        <v>208</v>
      </c>
      <c r="G111" s="223" t="s">
        <v>201</v>
      </c>
      <c r="H111" s="224">
        <v>56.700000000000003</v>
      </c>
      <c r="I111" s="225"/>
      <c r="J111" s="226">
        <f>ROUND(I111*H111,2)</f>
        <v>0</v>
      </c>
      <c r="K111" s="222" t="s">
        <v>139</v>
      </c>
      <c r="L111" s="46"/>
      <c r="M111" s="227" t="s">
        <v>32</v>
      </c>
      <c r="N111" s="228" t="s">
        <v>51</v>
      </c>
      <c r="O111" s="8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31" t="s">
        <v>150</v>
      </c>
      <c r="AT111" s="231" t="s">
        <v>135</v>
      </c>
      <c r="AU111" s="231" t="s">
        <v>141</v>
      </c>
      <c r="AY111" s="18" t="s">
        <v>132</v>
      </c>
      <c r="BE111" s="232">
        <f>IF(N111="základní",J111,0)</f>
        <v>0</v>
      </c>
      <c r="BF111" s="232">
        <f>IF(N111="snížená",J111,0)</f>
        <v>0</v>
      </c>
      <c r="BG111" s="232">
        <f>IF(N111="zákl. přenesená",J111,0)</f>
        <v>0</v>
      </c>
      <c r="BH111" s="232">
        <f>IF(N111="sníž. přenesená",J111,0)</f>
        <v>0</v>
      </c>
      <c r="BI111" s="232">
        <f>IF(N111="nulová",J111,0)</f>
        <v>0</v>
      </c>
      <c r="BJ111" s="18" t="s">
        <v>141</v>
      </c>
      <c r="BK111" s="232">
        <f>ROUND(I111*H111,2)</f>
        <v>0</v>
      </c>
      <c r="BL111" s="18" t="s">
        <v>150</v>
      </c>
      <c r="BM111" s="231" t="s">
        <v>209</v>
      </c>
    </row>
    <row r="112" s="2" customFormat="1" ht="21.75" customHeight="1">
      <c r="A112" s="40"/>
      <c r="B112" s="41"/>
      <c r="C112" s="220" t="s">
        <v>131</v>
      </c>
      <c r="D112" s="220" t="s">
        <v>135</v>
      </c>
      <c r="E112" s="221" t="s">
        <v>210</v>
      </c>
      <c r="F112" s="222" t="s">
        <v>211</v>
      </c>
      <c r="G112" s="223" t="s">
        <v>201</v>
      </c>
      <c r="H112" s="224">
        <v>56.700000000000003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</v>
      </c>
      <c r="R112" s="229">
        <f>Q112*H112</f>
        <v>0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212</v>
      </c>
    </row>
    <row r="113" s="2" customFormat="1" ht="21.75" customHeight="1">
      <c r="A113" s="40"/>
      <c r="B113" s="41"/>
      <c r="C113" s="220" t="s">
        <v>157</v>
      </c>
      <c r="D113" s="220" t="s">
        <v>135</v>
      </c>
      <c r="E113" s="221" t="s">
        <v>213</v>
      </c>
      <c r="F113" s="222" t="s">
        <v>214</v>
      </c>
      <c r="G113" s="223" t="s">
        <v>201</v>
      </c>
      <c r="H113" s="224">
        <v>56.700000000000003</v>
      </c>
      <c r="I113" s="225"/>
      <c r="J113" s="226">
        <f>ROUND(I113*H113,2)</f>
        <v>0</v>
      </c>
      <c r="K113" s="222" t="s">
        <v>139</v>
      </c>
      <c r="L113" s="46"/>
      <c r="M113" s="227" t="s">
        <v>32</v>
      </c>
      <c r="N113" s="228" t="s">
        <v>51</v>
      </c>
      <c r="O113" s="86"/>
      <c r="P113" s="229">
        <f>O113*H113</f>
        <v>0</v>
      </c>
      <c r="Q113" s="229">
        <v>0</v>
      </c>
      <c r="R113" s="229">
        <f>Q113*H113</f>
        <v>0</v>
      </c>
      <c r="S113" s="229">
        <v>0</v>
      </c>
      <c r="T113" s="230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31" t="s">
        <v>150</v>
      </c>
      <c r="AT113" s="231" t="s">
        <v>135</v>
      </c>
      <c r="AU113" s="231" t="s">
        <v>141</v>
      </c>
      <c r="AY113" s="18" t="s">
        <v>132</v>
      </c>
      <c r="BE113" s="232">
        <f>IF(N113="základní",J113,0)</f>
        <v>0</v>
      </c>
      <c r="BF113" s="232">
        <f>IF(N113="snížená",J113,0)</f>
        <v>0</v>
      </c>
      <c r="BG113" s="232">
        <f>IF(N113="zákl. přenesená",J113,0)</f>
        <v>0</v>
      </c>
      <c r="BH113" s="232">
        <f>IF(N113="sníž. přenesená",J113,0)</f>
        <v>0</v>
      </c>
      <c r="BI113" s="232">
        <f>IF(N113="nulová",J113,0)</f>
        <v>0</v>
      </c>
      <c r="BJ113" s="18" t="s">
        <v>141</v>
      </c>
      <c r="BK113" s="232">
        <f>ROUND(I113*H113,2)</f>
        <v>0</v>
      </c>
      <c r="BL113" s="18" t="s">
        <v>150</v>
      </c>
      <c r="BM113" s="231" t="s">
        <v>215</v>
      </c>
    </row>
    <row r="114" s="2" customFormat="1" ht="21.75" customHeight="1">
      <c r="A114" s="40"/>
      <c r="B114" s="41"/>
      <c r="C114" s="220" t="s">
        <v>161</v>
      </c>
      <c r="D114" s="220" t="s">
        <v>135</v>
      </c>
      <c r="E114" s="221" t="s">
        <v>216</v>
      </c>
      <c r="F114" s="222" t="s">
        <v>217</v>
      </c>
      <c r="G114" s="223" t="s">
        <v>201</v>
      </c>
      <c r="H114" s="224">
        <v>56.700000000000003</v>
      </c>
      <c r="I114" s="225"/>
      <c r="J114" s="226">
        <f>ROUND(I114*H114,2)</f>
        <v>0</v>
      </c>
      <c r="K114" s="222" t="s">
        <v>139</v>
      </c>
      <c r="L114" s="46"/>
      <c r="M114" s="227" t="s">
        <v>32</v>
      </c>
      <c r="N114" s="228" t="s">
        <v>51</v>
      </c>
      <c r="O114" s="86"/>
      <c r="P114" s="229">
        <f>O114*H114</f>
        <v>0</v>
      </c>
      <c r="Q114" s="229">
        <v>0</v>
      </c>
      <c r="R114" s="229">
        <f>Q114*H114</f>
        <v>0</v>
      </c>
      <c r="S114" s="229">
        <v>0</v>
      </c>
      <c r="T114" s="23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31" t="s">
        <v>150</v>
      </c>
      <c r="AT114" s="231" t="s">
        <v>135</v>
      </c>
      <c r="AU114" s="231" t="s">
        <v>141</v>
      </c>
      <c r="AY114" s="18" t="s">
        <v>132</v>
      </c>
      <c r="BE114" s="232">
        <f>IF(N114="základní",J114,0)</f>
        <v>0</v>
      </c>
      <c r="BF114" s="232">
        <f>IF(N114="snížená",J114,0)</f>
        <v>0</v>
      </c>
      <c r="BG114" s="232">
        <f>IF(N114="zákl. přenesená",J114,0)</f>
        <v>0</v>
      </c>
      <c r="BH114" s="232">
        <f>IF(N114="sníž. přenesená",J114,0)</f>
        <v>0</v>
      </c>
      <c r="BI114" s="232">
        <f>IF(N114="nulová",J114,0)</f>
        <v>0</v>
      </c>
      <c r="BJ114" s="18" t="s">
        <v>141</v>
      </c>
      <c r="BK114" s="232">
        <f>ROUND(I114*H114,2)</f>
        <v>0</v>
      </c>
      <c r="BL114" s="18" t="s">
        <v>150</v>
      </c>
      <c r="BM114" s="231" t="s">
        <v>218</v>
      </c>
    </row>
    <row r="115" s="12" customFormat="1" ht="22.8" customHeight="1">
      <c r="A115" s="12"/>
      <c r="B115" s="204"/>
      <c r="C115" s="205"/>
      <c r="D115" s="206" t="s">
        <v>78</v>
      </c>
      <c r="E115" s="218" t="s">
        <v>141</v>
      </c>
      <c r="F115" s="218" t="s">
        <v>219</v>
      </c>
      <c r="G115" s="205"/>
      <c r="H115" s="205"/>
      <c r="I115" s="208"/>
      <c r="J115" s="219">
        <f>BK115</f>
        <v>0</v>
      </c>
      <c r="K115" s="205"/>
      <c r="L115" s="210"/>
      <c r="M115" s="211"/>
      <c r="N115" s="212"/>
      <c r="O115" s="212"/>
      <c r="P115" s="213">
        <f>P116</f>
        <v>0</v>
      </c>
      <c r="Q115" s="212"/>
      <c r="R115" s="213">
        <f>R116</f>
        <v>8.6096599999999999</v>
      </c>
      <c r="S115" s="212"/>
      <c r="T115" s="214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5" t="s">
        <v>21</v>
      </c>
      <c r="AT115" s="216" t="s">
        <v>78</v>
      </c>
      <c r="AU115" s="216" t="s">
        <v>21</v>
      </c>
      <c r="AY115" s="215" t="s">
        <v>132</v>
      </c>
      <c r="BK115" s="217">
        <f>BK116</f>
        <v>0</v>
      </c>
    </row>
    <row r="116" s="2" customFormat="1" ht="21.75" customHeight="1">
      <c r="A116" s="40"/>
      <c r="B116" s="41"/>
      <c r="C116" s="220" t="s">
        <v>220</v>
      </c>
      <c r="D116" s="220" t="s">
        <v>135</v>
      </c>
      <c r="E116" s="221" t="s">
        <v>221</v>
      </c>
      <c r="F116" s="222" t="s">
        <v>222</v>
      </c>
      <c r="G116" s="223" t="s">
        <v>223</v>
      </c>
      <c r="H116" s="224">
        <v>38</v>
      </c>
      <c r="I116" s="225"/>
      <c r="J116" s="226">
        <f>ROUND(I116*H116,2)</f>
        <v>0</v>
      </c>
      <c r="K116" s="222" t="s">
        <v>224</v>
      </c>
      <c r="L116" s="46"/>
      <c r="M116" s="227" t="s">
        <v>32</v>
      </c>
      <c r="N116" s="228" t="s">
        <v>51</v>
      </c>
      <c r="O116" s="86"/>
      <c r="P116" s="229">
        <f>O116*H116</f>
        <v>0</v>
      </c>
      <c r="Q116" s="229">
        <v>0.22656999999999999</v>
      </c>
      <c r="R116" s="229">
        <f>Q116*H116</f>
        <v>8.6096599999999999</v>
      </c>
      <c r="S116" s="229">
        <v>0</v>
      </c>
      <c r="T116" s="230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31" t="s">
        <v>150</v>
      </c>
      <c r="AT116" s="231" t="s">
        <v>135</v>
      </c>
      <c r="AU116" s="231" t="s">
        <v>141</v>
      </c>
      <c r="AY116" s="18" t="s">
        <v>132</v>
      </c>
      <c r="BE116" s="232">
        <f>IF(N116="základní",J116,0)</f>
        <v>0</v>
      </c>
      <c r="BF116" s="232">
        <f>IF(N116="snížená",J116,0)</f>
        <v>0</v>
      </c>
      <c r="BG116" s="232">
        <f>IF(N116="zákl. přenesená",J116,0)</f>
        <v>0</v>
      </c>
      <c r="BH116" s="232">
        <f>IF(N116="sníž. přenesená",J116,0)</f>
        <v>0</v>
      </c>
      <c r="BI116" s="232">
        <f>IF(N116="nulová",J116,0)</f>
        <v>0</v>
      </c>
      <c r="BJ116" s="18" t="s">
        <v>141</v>
      </c>
      <c r="BK116" s="232">
        <f>ROUND(I116*H116,2)</f>
        <v>0</v>
      </c>
      <c r="BL116" s="18" t="s">
        <v>150</v>
      </c>
      <c r="BM116" s="231" t="s">
        <v>225</v>
      </c>
    </row>
    <row r="117" s="12" customFormat="1" ht="22.8" customHeight="1">
      <c r="A117" s="12"/>
      <c r="B117" s="204"/>
      <c r="C117" s="205"/>
      <c r="D117" s="206" t="s">
        <v>78</v>
      </c>
      <c r="E117" s="218" t="s">
        <v>146</v>
      </c>
      <c r="F117" s="218" t="s">
        <v>226</v>
      </c>
      <c r="G117" s="205"/>
      <c r="H117" s="205"/>
      <c r="I117" s="208"/>
      <c r="J117" s="219">
        <f>BK117</f>
        <v>0</v>
      </c>
      <c r="K117" s="205"/>
      <c r="L117" s="210"/>
      <c r="M117" s="211"/>
      <c r="N117" s="212"/>
      <c r="O117" s="212"/>
      <c r="P117" s="213">
        <f>P118</f>
        <v>0</v>
      </c>
      <c r="Q117" s="212"/>
      <c r="R117" s="213">
        <f>R118</f>
        <v>14.961600000000001</v>
      </c>
      <c r="S117" s="212"/>
      <c r="T117" s="214">
        <f>T118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5" t="s">
        <v>21</v>
      </c>
      <c r="AT117" s="216" t="s">
        <v>78</v>
      </c>
      <c r="AU117" s="216" t="s">
        <v>21</v>
      </c>
      <c r="AY117" s="215" t="s">
        <v>132</v>
      </c>
      <c r="BK117" s="217">
        <f>BK118</f>
        <v>0</v>
      </c>
    </row>
    <row r="118" s="2" customFormat="1" ht="16.5" customHeight="1">
      <c r="A118" s="40"/>
      <c r="B118" s="41"/>
      <c r="C118" s="220" t="s">
        <v>227</v>
      </c>
      <c r="D118" s="220" t="s">
        <v>135</v>
      </c>
      <c r="E118" s="221" t="s">
        <v>228</v>
      </c>
      <c r="F118" s="222" t="s">
        <v>229</v>
      </c>
      <c r="G118" s="223" t="s">
        <v>138</v>
      </c>
      <c r="H118" s="224">
        <v>8</v>
      </c>
      <c r="I118" s="225"/>
      <c r="J118" s="226">
        <f>ROUND(I118*H118,2)</f>
        <v>0</v>
      </c>
      <c r="K118" s="222" t="s">
        <v>139</v>
      </c>
      <c r="L118" s="46"/>
      <c r="M118" s="227" t="s">
        <v>32</v>
      </c>
      <c r="N118" s="228" t="s">
        <v>51</v>
      </c>
      <c r="O118" s="86"/>
      <c r="P118" s="229">
        <f>O118*H118</f>
        <v>0</v>
      </c>
      <c r="Q118" s="229">
        <v>1.8702000000000001</v>
      </c>
      <c r="R118" s="229">
        <f>Q118*H118</f>
        <v>14.961600000000001</v>
      </c>
      <c r="S118" s="229">
        <v>0</v>
      </c>
      <c r="T118" s="230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31" t="s">
        <v>150</v>
      </c>
      <c r="AT118" s="231" t="s">
        <v>135</v>
      </c>
      <c r="AU118" s="231" t="s">
        <v>141</v>
      </c>
      <c r="AY118" s="18" t="s">
        <v>132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141</v>
      </c>
      <c r="BK118" s="232">
        <f>ROUND(I118*H118,2)</f>
        <v>0</v>
      </c>
      <c r="BL118" s="18" t="s">
        <v>150</v>
      </c>
      <c r="BM118" s="231" t="s">
        <v>230</v>
      </c>
    </row>
    <row r="119" s="12" customFormat="1" ht="22.8" customHeight="1">
      <c r="A119" s="12"/>
      <c r="B119" s="204"/>
      <c r="C119" s="205"/>
      <c r="D119" s="206" t="s">
        <v>78</v>
      </c>
      <c r="E119" s="218" t="s">
        <v>150</v>
      </c>
      <c r="F119" s="218" t="s">
        <v>231</v>
      </c>
      <c r="G119" s="205"/>
      <c r="H119" s="205"/>
      <c r="I119" s="208"/>
      <c r="J119" s="219">
        <f>BK119</f>
        <v>0</v>
      </c>
      <c r="K119" s="205"/>
      <c r="L119" s="210"/>
      <c r="M119" s="211"/>
      <c r="N119" s="212"/>
      <c r="O119" s="212"/>
      <c r="P119" s="213">
        <f>P120</f>
        <v>0</v>
      </c>
      <c r="Q119" s="212"/>
      <c r="R119" s="213">
        <f>R120</f>
        <v>0</v>
      </c>
      <c r="S119" s="212"/>
      <c r="T119" s="21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21</v>
      </c>
      <c r="AT119" s="216" t="s">
        <v>78</v>
      </c>
      <c r="AU119" s="216" t="s">
        <v>21</v>
      </c>
      <c r="AY119" s="215" t="s">
        <v>132</v>
      </c>
      <c r="BK119" s="217">
        <f>BK120</f>
        <v>0</v>
      </c>
    </row>
    <row r="120" s="2" customFormat="1" ht="21.75" customHeight="1">
      <c r="A120" s="40"/>
      <c r="B120" s="41"/>
      <c r="C120" s="220" t="s">
        <v>232</v>
      </c>
      <c r="D120" s="220" t="s">
        <v>135</v>
      </c>
      <c r="E120" s="221" t="s">
        <v>233</v>
      </c>
      <c r="F120" s="222" t="s">
        <v>234</v>
      </c>
      <c r="G120" s="223" t="s">
        <v>194</v>
      </c>
      <c r="H120" s="224">
        <v>43</v>
      </c>
      <c r="I120" s="225"/>
      <c r="J120" s="226">
        <f>ROUND(I120*H120,2)</f>
        <v>0</v>
      </c>
      <c r="K120" s="222" t="s">
        <v>139</v>
      </c>
      <c r="L120" s="46"/>
      <c r="M120" s="227" t="s">
        <v>32</v>
      </c>
      <c r="N120" s="228" t="s">
        <v>51</v>
      </c>
      <c r="O120" s="86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31" t="s">
        <v>150</v>
      </c>
      <c r="AT120" s="231" t="s">
        <v>135</v>
      </c>
      <c r="AU120" s="231" t="s">
        <v>141</v>
      </c>
      <c r="AY120" s="18" t="s">
        <v>132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141</v>
      </c>
      <c r="BK120" s="232">
        <f>ROUND(I120*H120,2)</f>
        <v>0</v>
      </c>
      <c r="BL120" s="18" t="s">
        <v>150</v>
      </c>
      <c r="BM120" s="231" t="s">
        <v>235</v>
      </c>
    </row>
    <row r="121" s="12" customFormat="1" ht="22.8" customHeight="1">
      <c r="A121" s="12"/>
      <c r="B121" s="204"/>
      <c r="C121" s="205"/>
      <c r="D121" s="206" t="s">
        <v>78</v>
      </c>
      <c r="E121" s="218" t="s">
        <v>131</v>
      </c>
      <c r="F121" s="218" t="s">
        <v>236</v>
      </c>
      <c r="G121" s="205"/>
      <c r="H121" s="205"/>
      <c r="I121" s="208"/>
      <c r="J121" s="219">
        <f>BK121</f>
        <v>0</v>
      </c>
      <c r="K121" s="205"/>
      <c r="L121" s="210"/>
      <c r="M121" s="211"/>
      <c r="N121" s="212"/>
      <c r="O121" s="212"/>
      <c r="P121" s="213">
        <f>SUM(P122:P127)</f>
        <v>0</v>
      </c>
      <c r="Q121" s="212"/>
      <c r="R121" s="213">
        <f>SUM(R122:R127)</f>
        <v>7.5731100000000007</v>
      </c>
      <c r="S121" s="212"/>
      <c r="T121" s="214">
        <f>SUM(T122:T127)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21</v>
      </c>
      <c r="AT121" s="216" t="s">
        <v>78</v>
      </c>
      <c r="AU121" s="216" t="s">
        <v>21</v>
      </c>
      <c r="AY121" s="215" t="s">
        <v>132</v>
      </c>
      <c r="BK121" s="217">
        <f>SUM(BK122:BK127)</f>
        <v>0</v>
      </c>
    </row>
    <row r="122" s="2" customFormat="1" ht="33" customHeight="1">
      <c r="A122" s="40"/>
      <c r="B122" s="41"/>
      <c r="C122" s="220" t="s">
        <v>237</v>
      </c>
      <c r="D122" s="220" t="s">
        <v>135</v>
      </c>
      <c r="E122" s="221" t="s">
        <v>238</v>
      </c>
      <c r="F122" s="222" t="s">
        <v>239</v>
      </c>
      <c r="G122" s="223" t="s">
        <v>194</v>
      </c>
      <c r="H122" s="224">
        <v>43.200000000000003</v>
      </c>
      <c r="I122" s="225"/>
      <c r="J122" s="226">
        <f>ROUND(I122*H122,2)</f>
        <v>0</v>
      </c>
      <c r="K122" s="222" t="s">
        <v>139</v>
      </c>
      <c r="L122" s="46"/>
      <c r="M122" s="227" t="s">
        <v>32</v>
      </c>
      <c r="N122" s="228" t="s">
        <v>51</v>
      </c>
      <c r="O122" s="86"/>
      <c r="P122" s="229">
        <f>O122*H122</f>
        <v>0</v>
      </c>
      <c r="Q122" s="229">
        <v>0.088800000000000004</v>
      </c>
      <c r="R122" s="229">
        <f>Q122*H122</f>
        <v>3.8361600000000005</v>
      </c>
      <c r="S122" s="229">
        <v>0</v>
      </c>
      <c r="T122" s="230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31" t="s">
        <v>150</v>
      </c>
      <c r="AT122" s="231" t="s">
        <v>135</v>
      </c>
      <c r="AU122" s="231" t="s">
        <v>141</v>
      </c>
      <c r="AY122" s="18" t="s">
        <v>132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141</v>
      </c>
      <c r="BK122" s="232">
        <f>ROUND(I122*H122,2)</f>
        <v>0</v>
      </c>
      <c r="BL122" s="18" t="s">
        <v>150</v>
      </c>
      <c r="BM122" s="231" t="s">
        <v>240</v>
      </c>
    </row>
    <row r="123" s="13" customFormat="1">
      <c r="A123" s="13"/>
      <c r="B123" s="240"/>
      <c r="C123" s="241"/>
      <c r="D123" s="242" t="s">
        <v>196</v>
      </c>
      <c r="E123" s="243" t="s">
        <v>32</v>
      </c>
      <c r="F123" s="244" t="s">
        <v>197</v>
      </c>
      <c r="G123" s="241"/>
      <c r="H123" s="245">
        <v>43.200000000000003</v>
      </c>
      <c r="I123" s="246"/>
      <c r="J123" s="241"/>
      <c r="K123" s="241"/>
      <c r="L123" s="247"/>
      <c r="M123" s="248"/>
      <c r="N123" s="249"/>
      <c r="O123" s="249"/>
      <c r="P123" s="249"/>
      <c r="Q123" s="249"/>
      <c r="R123" s="249"/>
      <c r="S123" s="249"/>
      <c r="T123" s="25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1" t="s">
        <v>196</v>
      </c>
      <c r="AU123" s="251" t="s">
        <v>141</v>
      </c>
      <c r="AV123" s="13" t="s">
        <v>141</v>
      </c>
      <c r="AW123" s="13" t="s">
        <v>41</v>
      </c>
      <c r="AX123" s="13" t="s">
        <v>79</v>
      </c>
      <c r="AY123" s="251" t="s">
        <v>132</v>
      </c>
    </row>
    <row r="124" s="14" customFormat="1">
      <c r="A124" s="14"/>
      <c r="B124" s="252"/>
      <c r="C124" s="253"/>
      <c r="D124" s="242" t="s">
        <v>196</v>
      </c>
      <c r="E124" s="254" t="s">
        <v>32</v>
      </c>
      <c r="F124" s="255" t="s">
        <v>198</v>
      </c>
      <c r="G124" s="253"/>
      <c r="H124" s="256">
        <v>43.200000000000003</v>
      </c>
      <c r="I124" s="257"/>
      <c r="J124" s="253"/>
      <c r="K124" s="253"/>
      <c r="L124" s="258"/>
      <c r="M124" s="259"/>
      <c r="N124" s="260"/>
      <c r="O124" s="260"/>
      <c r="P124" s="260"/>
      <c r="Q124" s="260"/>
      <c r="R124" s="260"/>
      <c r="S124" s="260"/>
      <c r="T124" s="26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2" t="s">
        <v>196</v>
      </c>
      <c r="AU124" s="262" t="s">
        <v>141</v>
      </c>
      <c r="AV124" s="14" t="s">
        <v>150</v>
      </c>
      <c r="AW124" s="14" t="s">
        <v>41</v>
      </c>
      <c r="AX124" s="14" t="s">
        <v>21</v>
      </c>
      <c r="AY124" s="262" t="s">
        <v>132</v>
      </c>
    </row>
    <row r="125" s="2" customFormat="1" ht="16.5" customHeight="1">
      <c r="A125" s="40"/>
      <c r="B125" s="41"/>
      <c r="C125" s="263" t="s">
        <v>241</v>
      </c>
      <c r="D125" s="263" t="s">
        <v>242</v>
      </c>
      <c r="E125" s="264" t="s">
        <v>243</v>
      </c>
      <c r="F125" s="265" t="s">
        <v>244</v>
      </c>
      <c r="G125" s="266" t="s">
        <v>194</v>
      </c>
      <c r="H125" s="267">
        <v>17.795000000000002</v>
      </c>
      <c r="I125" s="268"/>
      <c r="J125" s="269">
        <f>ROUND(I125*H125,2)</f>
        <v>0</v>
      </c>
      <c r="K125" s="265" t="s">
        <v>139</v>
      </c>
      <c r="L125" s="270"/>
      <c r="M125" s="271" t="s">
        <v>32</v>
      </c>
      <c r="N125" s="272" t="s">
        <v>51</v>
      </c>
      <c r="O125" s="86"/>
      <c r="P125" s="229">
        <f>O125*H125</f>
        <v>0</v>
      </c>
      <c r="Q125" s="229">
        <v>0.20999999999999999</v>
      </c>
      <c r="R125" s="229">
        <f>Q125*H125</f>
        <v>3.7369500000000002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220</v>
      </c>
      <c r="AT125" s="231" t="s">
        <v>242</v>
      </c>
      <c r="AU125" s="231" t="s">
        <v>141</v>
      </c>
      <c r="AY125" s="18" t="s">
        <v>132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141</v>
      </c>
      <c r="BK125" s="232">
        <f>ROUND(I125*H125,2)</f>
        <v>0</v>
      </c>
      <c r="BL125" s="18" t="s">
        <v>150</v>
      </c>
      <c r="BM125" s="231" t="s">
        <v>245</v>
      </c>
    </row>
    <row r="126" s="13" customFormat="1">
      <c r="A126" s="13"/>
      <c r="B126" s="240"/>
      <c r="C126" s="241"/>
      <c r="D126" s="242" t="s">
        <v>196</v>
      </c>
      <c r="E126" s="241"/>
      <c r="F126" s="244" t="s">
        <v>246</v>
      </c>
      <c r="G126" s="241"/>
      <c r="H126" s="245">
        <v>17.795000000000002</v>
      </c>
      <c r="I126" s="246"/>
      <c r="J126" s="241"/>
      <c r="K126" s="241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196</v>
      </c>
      <c r="AU126" s="251" t="s">
        <v>141</v>
      </c>
      <c r="AV126" s="13" t="s">
        <v>141</v>
      </c>
      <c r="AW126" s="13" t="s">
        <v>4</v>
      </c>
      <c r="AX126" s="13" t="s">
        <v>21</v>
      </c>
      <c r="AY126" s="251" t="s">
        <v>132</v>
      </c>
    </row>
    <row r="127" s="2" customFormat="1" ht="21.75" customHeight="1">
      <c r="A127" s="40"/>
      <c r="B127" s="41"/>
      <c r="C127" s="220" t="s">
        <v>247</v>
      </c>
      <c r="D127" s="220" t="s">
        <v>135</v>
      </c>
      <c r="E127" s="221" t="s">
        <v>248</v>
      </c>
      <c r="F127" s="222" t="s">
        <v>249</v>
      </c>
      <c r="G127" s="223" t="s">
        <v>250</v>
      </c>
      <c r="H127" s="224">
        <v>10.424</v>
      </c>
      <c r="I127" s="225"/>
      <c r="J127" s="226">
        <f>ROUND(I127*H127,2)</f>
        <v>0</v>
      </c>
      <c r="K127" s="222" t="s">
        <v>139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150</v>
      </c>
      <c r="AT127" s="231" t="s">
        <v>135</v>
      </c>
      <c r="AU127" s="231" t="s">
        <v>141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150</v>
      </c>
      <c r="BM127" s="231" t="s">
        <v>251</v>
      </c>
    </row>
    <row r="128" s="12" customFormat="1" ht="22.8" customHeight="1">
      <c r="A128" s="12"/>
      <c r="B128" s="204"/>
      <c r="C128" s="205"/>
      <c r="D128" s="206" t="s">
        <v>78</v>
      </c>
      <c r="E128" s="218" t="s">
        <v>157</v>
      </c>
      <c r="F128" s="218" t="s">
        <v>252</v>
      </c>
      <c r="G128" s="205"/>
      <c r="H128" s="205"/>
      <c r="I128" s="208"/>
      <c r="J128" s="219">
        <f>BK128</f>
        <v>0</v>
      </c>
      <c r="K128" s="205"/>
      <c r="L128" s="210"/>
      <c r="M128" s="211"/>
      <c r="N128" s="212"/>
      <c r="O128" s="212"/>
      <c r="P128" s="213">
        <f>SUM(P129:P163)</f>
        <v>0</v>
      </c>
      <c r="Q128" s="212"/>
      <c r="R128" s="213">
        <f>SUM(R129:R163)</f>
        <v>4.6601606000000002</v>
      </c>
      <c r="S128" s="212"/>
      <c r="T128" s="214">
        <f>SUM(T129:T163)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21</v>
      </c>
      <c r="AT128" s="216" t="s">
        <v>78</v>
      </c>
      <c r="AU128" s="216" t="s">
        <v>21</v>
      </c>
      <c r="AY128" s="215" t="s">
        <v>132</v>
      </c>
      <c r="BK128" s="217">
        <f>SUM(BK129:BK163)</f>
        <v>0</v>
      </c>
    </row>
    <row r="129" s="2" customFormat="1" ht="16.5" customHeight="1">
      <c r="A129" s="40"/>
      <c r="B129" s="41"/>
      <c r="C129" s="220" t="s">
        <v>253</v>
      </c>
      <c r="D129" s="220" t="s">
        <v>135</v>
      </c>
      <c r="E129" s="221" t="s">
        <v>254</v>
      </c>
      <c r="F129" s="222" t="s">
        <v>255</v>
      </c>
      <c r="G129" s="223" t="s">
        <v>194</v>
      </c>
      <c r="H129" s="224">
        <v>63</v>
      </c>
      <c r="I129" s="225"/>
      <c r="J129" s="226">
        <f>ROUND(I129*H129,2)</f>
        <v>0</v>
      </c>
      <c r="K129" s="222" t="s">
        <v>139</v>
      </c>
      <c r="L129" s="46"/>
      <c r="M129" s="227" t="s">
        <v>32</v>
      </c>
      <c r="N129" s="228" t="s">
        <v>51</v>
      </c>
      <c r="O129" s="86"/>
      <c r="P129" s="229">
        <f>O129*H129</f>
        <v>0</v>
      </c>
      <c r="Q129" s="229">
        <v>0.0023999999999999998</v>
      </c>
      <c r="R129" s="229">
        <f>Q129*H129</f>
        <v>0.15119999999999997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150</v>
      </c>
      <c r="AT129" s="231" t="s">
        <v>135</v>
      </c>
      <c r="AU129" s="231" t="s">
        <v>141</v>
      </c>
      <c r="AY129" s="18" t="s">
        <v>132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141</v>
      </c>
      <c r="BK129" s="232">
        <f>ROUND(I129*H129,2)</f>
        <v>0</v>
      </c>
      <c r="BL129" s="18" t="s">
        <v>150</v>
      </c>
      <c r="BM129" s="231" t="s">
        <v>256</v>
      </c>
    </row>
    <row r="130" s="2" customFormat="1" ht="16.5" customHeight="1">
      <c r="A130" s="40"/>
      <c r="B130" s="41"/>
      <c r="C130" s="220" t="s">
        <v>8</v>
      </c>
      <c r="D130" s="220" t="s">
        <v>135</v>
      </c>
      <c r="E130" s="221" t="s">
        <v>257</v>
      </c>
      <c r="F130" s="222" t="s">
        <v>258</v>
      </c>
      <c r="G130" s="223" t="s">
        <v>194</v>
      </c>
      <c r="H130" s="224">
        <v>207.84</v>
      </c>
      <c r="I130" s="225"/>
      <c r="J130" s="226">
        <f>ROUND(I130*H130,2)</f>
        <v>0</v>
      </c>
      <c r="K130" s="222" t="s">
        <v>139</v>
      </c>
      <c r="L130" s="46"/>
      <c r="M130" s="227" t="s">
        <v>32</v>
      </c>
      <c r="N130" s="228" t="s">
        <v>51</v>
      </c>
      <c r="O130" s="86"/>
      <c r="P130" s="229">
        <f>O130*H130</f>
        <v>0</v>
      </c>
      <c r="Q130" s="229">
        <v>0.00025999999999999998</v>
      </c>
      <c r="R130" s="229">
        <f>Q130*H130</f>
        <v>0.054038399999999993</v>
      </c>
      <c r="S130" s="229">
        <v>0</v>
      </c>
      <c r="T130" s="230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31" t="s">
        <v>150</v>
      </c>
      <c r="AT130" s="231" t="s">
        <v>135</v>
      </c>
      <c r="AU130" s="231" t="s">
        <v>141</v>
      </c>
      <c r="AY130" s="18" t="s">
        <v>132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141</v>
      </c>
      <c r="BK130" s="232">
        <f>ROUND(I130*H130,2)</f>
        <v>0</v>
      </c>
      <c r="BL130" s="18" t="s">
        <v>150</v>
      </c>
      <c r="BM130" s="231" t="s">
        <v>259</v>
      </c>
    </row>
    <row r="131" s="2" customFormat="1" ht="16.5" customHeight="1">
      <c r="A131" s="40"/>
      <c r="B131" s="41"/>
      <c r="C131" s="220" t="s">
        <v>260</v>
      </c>
      <c r="D131" s="220" t="s">
        <v>135</v>
      </c>
      <c r="E131" s="221" t="s">
        <v>261</v>
      </c>
      <c r="F131" s="222" t="s">
        <v>262</v>
      </c>
      <c r="G131" s="223" t="s">
        <v>194</v>
      </c>
      <c r="H131" s="224">
        <v>207.84</v>
      </c>
      <c r="I131" s="225"/>
      <c r="J131" s="226">
        <f>ROUND(I131*H131,2)</f>
        <v>0</v>
      </c>
      <c r="K131" s="222" t="s">
        <v>139</v>
      </c>
      <c r="L131" s="46"/>
      <c r="M131" s="227" t="s">
        <v>32</v>
      </c>
      <c r="N131" s="228" t="s">
        <v>51</v>
      </c>
      <c r="O131" s="86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31" t="s">
        <v>150</v>
      </c>
      <c r="AT131" s="231" t="s">
        <v>135</v>
      </c>
      <c r="AU131" s="231" t="s">
        <v>141</v>
      </c>
      <c r="AY131" s="18" t="s">
        <v>132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141</v>
      </c>
      <c r="BK131" s="232">
        <f>ROUND(I131*H131,2)</f>
        <v>0</v>
      </c>
      <c r="BL131" s="18" t="s">
        <v>150</v>
      </c>
      <c r="BM131" s="231" t="s">
        <v>263</v>
      </c>
    </row>
    <row r="132" s="2" customFormat="1" ht="21.75" customHeight="1">
      <c r="A132" s="40"/>
      <c r="B132" s="41"/>
      <c r="C132" s="220" t="s">
        <v>264</v>
      </c>
      <c r="D132" s="220" t="s">
        <v>135</v>
      </c>
      <c r="E132" s="221" t="s">
        <v>265</v>
      </c>
      <c r="F132" s="222" t="s">
        <v>266</v>
      </c>
      <c r="G132" s="223" t="s">
        <v>194</v>
      </c>
      <c r="H132" s="224">
        <v>43.200000000000003</v>
      </c>
      <c r="I132" s="225"/>
      <c r="J132" s="226">
        <f>ROUND(I132*H132,2)</f>
        <v>0</v>
      </c>
      <c r="K132" s="222" t="s">
        <v>224</v>
      </c>
      <c r="L132" s="46"/>
      <c r="M132" s="227" t="s">
        <v>32</v>
      </c>
      <c r="N132" s="228" t="s">
        <v>51</v>
      </c>
      <c r="O132" s="86"/>
      <c r="P132" s="229">
        <f>O132*H132</f>
        <v>0</v>
      </c>
      <c r="Q132" s="229">
        <v>0.0085199999999999998</v>
      </c>
      <c r="R132" s="229">
        <f>Q132*H132</f>
        <v>0.368064</v>
      </c>
      <c r="S132" s="229">
        <v>0</v>
      </c>
      <c r="T132" s="230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31" t="s">
        <v>150</v>
      </c>
      <c r="AT132" s="231" t="s">
        <v>135</v>
      </c>
      <c r="AU132" s="231" t="s">
        <v>141</v>
      </c>
      <c r="AY132" s="18" t="s">
        <v>132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141</v>
      </c>
      <c r="BK132" s="232">
        <f>ROUND(I132*H132,2)</f>
        <v>0</v>
      </c>
      <c r="BL132" s="18" t="s">
        <v>150</v>
      </c>
      <c r="BM132" s="231" t="s">
        <v>267</v>
      </c>
    </row>
    <row r="133" s="15" customFormat="1">
      <c r="A133" s="15"/>
      <c r="B133" s="273"/>
      <c r="C133" s="274"/>
      <c r="D133" s="242" t="s">
        <v>196</v>
      </c>
      <c r="E133" s="275" t="s">
        <v>32</v>
      </c>
      <c r="F133" s="276" t="s">
        <v>268</v>
      </c>
      <c r="G133" s="274"/>
      <c r="H133" s="275" t="s">
        <v>32</v>
      </c>
      <c r="I133" s="277"/>
      <c r="J133" s="274"/>
      <c r="K133" s="274"/>
      <c r="L133" s="278"/>
      <c r="M133" s="279"/>
      <c r="N133" s="280"/>
      <c r="O133" s="280"/>
      <c r="P133" s="280"/>
      <c r="Q133" s="280"/>
      <c r="R133" s="280"/>
      <c r="S133" s="280"/>
      <c r="T133" s="28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82" t="s">
        <v>196</v>
      </c>
      <c r="AU133" s="282" t="s">
        <v>141</v>
      </c>
      <c r="AV133" s="15" t="s">
        <v>21</v>
      </c>
      <c r="AW133" s="15" t="s">
        <v>41</v>
      </c>
      <c r="AX133" s="15" t="s">
        <v>79</v>
      </c>
      <c r="AY133" s="282" t="s">
        <v>132</v>
      </c>
    </row>
    <row r="134" s="13" customFormat="1">
      <c r="A134" s="13"/>
      <c r="B134" s="240"/>
      <c r="C134" s="241"/>
      <c r="D134" s="242" t="s">
        <v>196</v>
      </c>
      <c r="E134" s="243" t="s">
        <v>32</v>
      </c>
      <c r="F134" s="244" t="s">
        <v>269</v>
      </c>
      <c r="G134" s="241"/>
      <c r="H134" s="245">
        <v>43.200000000000003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196</v>
      </c>
      <c r="AU134" s="251" t="s">
        <v>141</v>
      </c>
      <c r="AV134" s="13" t="s">
        <v>141</v>
      </c>
      <c r="AW134" s="13" t="s">
        <v>41</v>
      </c>
      <c r="AX134" s="13" t="s">
        <v>79</v>
      </c>
      <c r="AY134" s="251" t="s">
        <v>132</v>
      </c>
    </row>
    <row r="135" s="14" customFormat="1">
      <c r="A135" s="14"/>
      <c r="B135" s="252"/>
      <c r="C135" s="253"/>
      <c r="D135" s="242" t="s">
        <v>196</v>
      </c>
      <c r="E135" s="254" t="s">
        <v>32</v>
      </c>
      <c r="F135" s="255" t="s">
        <v>198</v>
      </c>
      <c r="G135" s="253"/>
      <c r="H135" s="256">
        <v>43.200000000000003</v>
      </c>
      <c r="I135" s="257"/>
      <c r="J135" s="253"/>
      <c r="K135" s="253"/>
      <c r="L135" s="258"/>
      <c r="M135" s="259"/>
      <c r="N135" s="260"/>
      <c r="O135" s="260"/>
      <c r="P135" s="260"/>
      <c r="Q135" s="260"/>
      <c r="R135" s="260"/>
      <c r="S135" s="260"/>
      <c r="T135" s="26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2" t="s">
        <v>196</v>
      </c>
      <c r="AU135" s="262" t="s">
        <v>141</v>
      </c>
      <c r="AV135" s="14" t="s">
        <v>150</v>
      </c>
      <c r="AW135" s="14" t="s">
        <v>41</v>
      </c>
      <c r="AX135" s="14" t="s">
        <v>21</v>
      </c>
      <c r="AY135" s="262" t="s">
        <v>132</v>
      </c>
    </row>
    <row r="136" s="2" customFormat="1" ht="16.5" customHeight="1">
      <c r="A136" s="40"/>
      <c r="B136" s="41"/>
      <c r="C136" s="263" t="s">
        <v>270</v>
      </c>
      <c r="D136" s="263" t="s">
        <v>242</v>
      </c>
      <c r="E136" s="264" t="s">
        <v>271</v>
      </c>
      <c r="F136" s="265" t="s">
        <v>272</v>
      </c>
      <c r="G136" s="266" t="s">
        <v>194</v>
      </c>
      <c r="H136" s="267">
        <v>44.064</v>
      </c>
      <c r="I136" s="268"/>
      <c r="J136" s="269">
        <f>ROUND(I136*H136,2)</f>
        <v>0</v>
      </c>
      <c r="K136" s="265" t="s">
        <v>139</v>
      </c>
      <c r="L136" s="270"/>
      <c r="M136" s="271" t="s">
        <v>32</v>
      </c>
      <c r="N136" s="272" t="s">
        <v>51</v>
      </c>
      <c r="O136" s="86"/>
      <c r="P136" s="229">
        <f>O136*H136</f>
        <v>0</v>
      </c>
      <c r="Q136" s="229">
        <v>0.0035999999999999999</v>
      </c>
      <c r="R136" s="229">
        <f>Q136*H136</f>
        <v>0.15863040000000001</v>
      </c>
      <c r="S136" s="229">
        <v>0</v>
      </c>
      <c r="T136" s="230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31" t="s">
        <v>220</v>
      </c>
      <c r="AT136" s="231" t="s">
        <v>242</v>
      </c>
      <c r="AU136" s="231" t="s">
        <v>141</v>
      </c>
      <c r="AY136" s="18" t="s">
        <v>132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141</v>
      </c>
      <c r="BK136" s="232">
        <f>ROUND(I136*H136,2)</f>
        <v>0</v>
      </c>
      <c r="BL136" s="18" t="s">
        <v>150</v>
      </c>
      <c r="BM136" s="231" t="s">
        <v>273</v>
      </c>
    </row>
    <row r="137" s="13" customFormat="1">
      <c r="A137" s="13"/>
      <c r="B137" s="240"/>
      <c r="C137" s="241"/>
      <c r="D137" s="242" t="s">
        <v>196</v>
      </c>
      <c r="E137" s="241"/>
      <c r="F137" s="244" t="s">
        <v>274</v>
      </c>
      <c r="G137" s="241"/>
      <c r="H137" s="245">
        <v>44.064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196</v>
      </c>
      <c r="AU137" s="251" t="s">
        <v>141</v>
      </c>
      <c r="AV137" s="13" t="s">
        <v>141</v>
      </c>
      <c r="AW137" s="13" t="s">
        <v>4</v>
      </c>
      <c r="AX137" s="13" t="s">
        <v>21</v>
      </c>
      <c r="AY137" s="251" t="s">
        <v>132</v>
      </c>
    </row>
    <row r="138" s="2" customFormat="1" ht="21.75" customHeight="1">
      <c r="A138" s="40"/>
      <c r="B138" s="41"/>
      <c r="C138" s="220" t="s">
        <v>275</v>
      </c>
      <c r="D138" s="220" t="s">
        <v>135</v>
      </c>
      <c r="E138" s="221" t="s">
        <v>276</v>
      </c>
      <c r="F138" s="222" t="s">
        <v>277</v>
      </c>
      <c r="G138" s="223" t="s">
        <v>194</v>
      </c>
      <c r="H138" s="224">
        <v>207.84</v>
      </c>
      <c r="I138" s="225"/>
      <c r="J138" s="226">
        <f>ROUND(I138*H138,2)</f>
        <v>0</v>
      </c>
      <c r="K138" s="222" t="s">
        <v>139</v>
      </c>
      <c r="L138" s="46"/>
      <c r="M138" s="227" t="s">
        <v>32</v>
      </c>
      <c r="N138" s="228" t="s">
        <v>51</v>
      </c>
      <c r="O138" s="86"/>
      <c r="P138" s="229">
        <f>O138*H138</f>
        <v>0</v>
      </c>
      <c r="Q138" s="229">
        <v>0.0086</v>
      </c>
      <c r="R138" s="229">
        <f>Q138*H138</f>
        <v>1.7874240000000001</v>
      </c>
      <c r="S138" s="229">
        <v>0</v>
      </c>
      <c r="T138" s="230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31" t="s">
        <v>150</v>
      </c>
      <c r="AT138" s="231" t="s">
        <v>135</v>
      </c>
      <c r="AU138" s="231" t="s">
        <v>141</v>
      </c>
      <c r="AY138" s="18" t="s">
        <v>132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141</v>
      </c>
      <c r="BK138" s="232">
        <f>ROUND(I138*H138,2)</f>
        <v>0</v>
      </c>
      <c r="BL138" s="18" t="s">
        <v>150</v>
      </c>
      <c r="BM138" s="231" t="s">
        <v>278</v>
      </c>
    </row>
    <row r="139" s="2" customFormat="1" ht="16.5" customHeight="1">
      <c r="A139" s="40"/>
      <c r="B139" s="41"/>
      <c r="C139" s="263" t="s">
        <v>279</v>
      </c>
      <c r="D139" s="263" t="s">
        <v>242</v>
      </c>
      <c r="E139" s="264" t="s">
        <v>280</v>
      </c>
      <c r="F139" s="265" t="s">
        <v>281</v>
      </c>
      <c r="G139" s="266" t="s">
        <v>194</v>
      </c>
      <c r="H139" s="267">
        <v>211.99700000000001</v>
      </c>
      <c r="I139" s="268"/>
      <c r="J139" s="269">
        <f>ROUND(I139*H139,2)</f>
        <v>0</v>
      </c>
      <c r="K139" s="265" t="s">
        <v>224</v>
      </c>
      <c r="L139" s="270"/>
      <c r="M139" s="271" t="s">
        <v>32</v>
      </c>
      <c r="N139" s="272" t="s">
        <v>51</v>
      </c>
      <c r="O139" s="86"/>
      <c r="P139" s="229">
        <f>O139*H139</f>
        <v>0</v>
      </c>
      <c r="Q139" s="229">
        <v>0.0023999999999999998</v>
      </c>
      <c r="R139" s="229">
        <f>Q139*H139</f>
        <v>0.50879279999999993</v>
      </c>
      <c r="S139" s="229">
        <v>0</v>
      </c>
      <c r="T139" s="230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31" t="s">
        <v>220</v>
      </c>
      <c r="AT139" s="231" t="s">
        <v>242</v>
      </c>
      <c r="AU139" s="231" t="s">
        <v>141</v>
      </c>
      <c r="AY139" s="18" t="s">
        <v>132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141</v>
      </c>
      <c r="BK139" s="232">
        <f>ROUND(I139*H139,2)</f>
        <v>0</v>
      </c>
      <c r="BL139" s="18" t="s">
        <v>150</v>
      </c>
      <c r="BM139" s="231" t="s">
        <v>282</v>
      </c>
    </row>
    <row r="140" s="13" customFormat="1">
      <c r="A140" s="13"/>
      <c r="B140" s="240"/>
      <c r="C140" s="241"/>
      <c r="D140" s="242" t="s">
        <v>196</v>
      </c>
      <c r="E140" s="241"/>
      <c r="F140" s="244" t="s">
        <v>283</v>
      </c>
      <c r="G140" s="241"/>
      <c r="H140" s="245">
        <v>211.99700000000001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196</v>
      </c>
      <c r="AU140" s="251" t="s">
        <v>141</v>
      </c>
      <c r="AV140" s="13" t="s">
        <v>141</v>
      </c>
      <c r="AW140" s="13" t="s">
        <v>4</v>
      </c>
      <c r="AX140" s="13" t="s">
        <v>21</v>
      </c>
      <c r="AY140" s="251" t="s">
        <v>132</v>
      </c>
    </row>
    <row r="141" s="2" customFormat="1" ht="21.75" customHeight="1">
      <c r="A141" s="40"/>
      <c r="B141" s="41"/>
      <c r="C141" s="220" t="s">
        <v>7</v>
      </c>
      <c r="D141" s="220" t="s">
        <v>135</v>
      </c>
      <c r="E141" s="221" t="s">
        <v>284</v>
      </c>
      <c r="F141" s="222" t="s">
        <v>285</v>
      </c>
      <c r="G141" s="223" t="s">
        <v>223</v>
      </c>
      <c r="H141" s="224">
        <v>85.599999999999994</v>
      </c>
      <c r="I141" s="225"/>
      <c r="J141" s="226">
        <f>ROUND(I141*H141,2)</f>
        <v>0</v>
      </c>
      <c r="K141" s="222" t="s">
        <v>139</v>
      </c>
      <c r="L141" s="46"/>
      <c r="M141" s="227" t="s">
        <v>32</v>
      </c>
      <c r="N141" s="228" t="s">
        <v>51</v>
      </c>
      <c r="O141" s="86"/>
      <c r="P141" s="229">
        <f>O141*H141</f>
        <v>0</v>
      </c>
      <c r="Q141" s="229">
        <v>0.0033899999999999998</v>
      </c>
      <c r="R141" s="229">
        <f>Q141*H141</f>
        <v>0.29018399999999994</v>
      </c>
      <c r="S141" s="229">
        <v>0</v>
      </c>
      <c r="T141" s="230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31" t="s">
        <v>150</v>
      </c>
      <c r="AT141" s="231" t="s">
        <v>135</v>
      </c>
      <c r="AU141" s="231" t="s">
        <v>141</v>
      </c>
      <c r="AY141" s="18" t="s">
        <v>132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141</v>
      </c>
      <c r="BK141" s="232">
        <f>ROUND(I141*H141,2)</f>
        <v>0</v>
      </c>
      <c r="BL141" s="18" t="s">
        <v>150</v>
      </c>
      <c r="BM141" s="231" t="s">
        <v>286</v>
      </c>
    </row>
    <row r="142" s="13" customFormat="1">
      <c r="A142" s="13"/>
      <c r="B142" s="240"/>
      <c r="C142" s="241"/>
      <c r="D142" s="242" t="s">
        <v>196</v>
      </c>
      <c r="E142" s="243" t="s">
        <v>32</v>
      </c>
      <c r="F142" s="244" t="s">
        <v>287</v>
      </c>
      <c r="G142" s="241"/>
      <c r="H142" s="245">
        <v>85.599999999999994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196</v>
      </c>
      <c r="AU142" s="251" t="s">
        <v>141</v>
      </c>
      <c r="AV142" s="13" t="s">
        <v>141</v>
      </c>
      <c r="AW142" s="13" t="s">
        <v>41</v>
      </c>
      <c r="AX142" s="13" t="s">
        <v>79</v>
      </c>
      <c r="AY142" s="251" t="s">
        <v>132</v>
      </c>
    </row>
    <row r="143" s="14" customFormat="1">
      <c r="A143" s="14"/>
      <c r="B143" s="252"/>
      <c r="C143" s="253"/>
      <c r="D143" s="242" t="s">
        <v>196</v>
      </c>
      <c r="E143" s="254" t="s">
        <v>32</v>
      </c>
      <c r="F143" s="255" t="s">
        <v>198</v>
      </c>
      <c r="G143" s="253"/>
      <c r="H143" s="256">
        <v>85.599999999999994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196</v>
      </c>
      <c r="AU143" s="262" t="s">
        <v>141</v>
      </c>
      <c r="AV143" s="14" t="s">
        <v>150</v>
      </c>
      <c r="AW143" s="14" t="s">
        <v>41</v>
      </c>
      <c r="AX143" s="14" t="s">
        <v>21</v>
      </c>
      <c r="AY143" s="262" t="s">
        <v>132</v>
      </c>
    </row>
    <row r="144" s="2" customFormat="1" ht="16.5" customHeight="1">
      <c r="A144" s="40"/>
      <c r="B144" s="41"/>
      <c r="C144" s="263" t="s">
        <v>288</v>
      </c>
      <c r="D144" s="263" t="s">
        <v>242</v>
      </c>
      <c r="E144" s="264" t="s">
        <v>289</v>
      </c>
      <c r="F144" s="265" t="s">
        <v>290</v>
      </c>
      <c r="G144" s="266" t="s">
        <v>194</v>
      </c>
      <c r="H144" s="267">
        <v>94.159999999999997</v>
      </c>
      <c r="I144" s="268"/>
      <c r="J144" s="269">
        <f>ROUND(I144*H144,2)</f>
        <v>0</v>
      </c>
      <c r="K144" s="265" t="s">
        <v>139</v>
      </c>
      <c r="L144" s="270"/>
      <c r="M144" s="271" t="s">
        <v>32</v>
      </c>
      <c r="N144" s="272" t="s">
        <v>51</v>
      </c>
      <c r="O144" s="86"/>
      <c r="P144" s="229">
        <f>O144*H144</f>
        <v>0</v>
      </c>
      <c r="Q144" s="229">
        <v>0.00051000000000000004</v>
      </c>
      <c r="R144" s="229">
        <f>Q144*H144</f>
        <v>0.048021600000000005</v>
      </c>
      <c r="S144" s="229">
        <v>0</v>
      </c>
      <c r="T144" s="230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31" t="s">
        <v>220</v>
      </c>
      <c r="AT144" s="231" t="s">
        <v>242</v>
      </c>
      <c r="AU144" s="231" t="s">
        <v>141</v>
      </c>
      <c r="AY144" s="18" t="s">
        <v>132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141</v>
      </c>
      <c r="BK144" s="232">
        <f>ROUND(I144*H144,2)</f>
        <v>0</v>
      </c>
      <c r="BL144" s="18" t="s">
        <v>150</v>
      </c>
      <c r="BM144" s="231" t="s">
        <v>291</v>
      </c>
    </row>
    <row r="145" s="13" customFormat="1">
      <c r="A145" s="13"/>
      <c r="B145" s="240"/>
      <c r="C145" s="241"/>
      <c r="D145" s="242" t="s">
        <v>196</v>
      </c>
      <c r="E145" s="241"/>
      <c r="F145" s="244" t="s">
        <v>292</v>
      </c>
      <c r="G145" s="241"/>
      <c r="H145" s="245">
        <v>94.159999999999997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196</v>
      </c>
      <c r="AU145" s="251" t="s">
        <v>141</v>
      </c>
      <c r="AV145" s="13" t="s">
        <v>141</v>
      </c>
      <c r="AW145" s="13" t="s">
        <v>4</v>
      </c>
      <c r="AX145" s="13" t="s">
        <v>21</v>
      </c>
      <c r="AY145" s="251" t="s">
        <v>132</v>
      </c>
    </row>
    <row r="146" s="2" customFormat="1" ht="16.5" customHeight="1">
      <c r="A146" s="40"/>
      <c r="B146" s="41"/>
      <c r="C146" s="220" t="s">
        <v>293</v>
      </c>
      <c r="D146" s="220" t="s">
        <v>135</v>
      </c>
      <c r="E146" s="221" t="s">
        <v>294</v>
      </c>
      <c r="F146" s="222" t="s">
        <v>295</v>
      </c>
      <c r="G146" s="223" t="s">
        <v>223</v>
      </c>
      <c r="H146" s="224">
        <v>36</v>
      </c>
      <c r="I146" s="225"/>
      <c r="J146" s="226">
        <f>ROUND(I146*H146,2)</f>
        <v>0</v>
      </c>
      <c r="K146" s="222" t="s">
        <v>139</v>
      </c>
      <c r="L146" s="46"/>
      <c r="M146" s="227" t="s">
        <v>32</v>
      </c>
      <c r="N146" s="228" t="s">
        <v>51</v>
      </c>
      <c r="O146" s="86"/>
      <c r="P146" s="229">
        <f>O146*H146</f>
        <v>0</v>
      </c>
      <c r="Q146" s="229">
        <v>6.0000000000000002E-05</v>
      </c>
      <c r="R146" s="229">
        <f>Q146*H146</f>
        <v>0.00216</v>
      </c>
      <c r="S146" s="229">
        <v>0</v>
      </c>
      <c r="T146" s="230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31" t="s">
        <v>150</v>
      </c>
      <c r="AT146" s="231" t="s">
        <v>135</v>
      </c>
      <c r="AU146" s="231" t="s">
        <v>141</v>
      </c>
      <c r="AY146" s="18" t="s">
        <v>132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141</v>
      </c>
      <c r="BK146" s="232">
        <f>ROUND(I146*H146,2)</f>
        <v>0</v>
      </c>
      <c r="BL146" s="18" t="s">
        <v>150</v>
      </c>
      <c r="BM146" s="231" t="s">
        <v>296</v>
      </c>
    </row>
    <row r="147" s="2" customFormat="1" ht="16.5" customHeight="1">
      <c r="A147" s="40"/>
      <c r="B147" s="41"/>
      <c r="C147" s="263" t="s">
        <v>297</v>
      </c>
      <c r="D147" s="263" t="s">
        <v>242</v>
      </c>
      <c r="E147" s="264" t="s">
        <v>298</v>
      </c>
      <c r="F147" s="265" t="s">
        <v>299</v>
      </c>
      <c r="G147" s="266" t="s">
        <v>223</v>
      </c>
      <c r="H147" s="267">
        <v>39.689999999999998</v>
      </c>
      <c r="I147" s="268"/>
      <c r="J147" s="269">
        <f>ROUND(I147*H147,2)</f>
        <v>0</v>
      </c>
      <c r="K147" s="265" t="s">
        <v>139</v>
      </c>
      <c r="L147" s="270"/>
      <c r="M147" s="271" t="s">
        <v>32</v>
      </c>
      <c r="N147" s="272" t="s">
        <v>51</v>
      </c>
      <c r="O147" s="86"/>
      <c r="P147" s="229">
        <f>O147*H147</f>
        <v>0</v>
      </c>
      <c r="Q147" s="229">
        <v>0.00050000000000000001</v>
      </c>
      <c r="R147" s="229">
        <f>Q147*H147</f>
        <v>0.019844999999999998</v>
      </c>
      <c r="S147" s="229">
        <v>0</v>
      </c>
      <c r="T147" s="230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31" t="s">
        <v>220</v>
      </c>
      <c r="AT147" s="231" t="s">
        <v>242</v>
      </c>
      <c r="AU147" s="231" t="s">
        <v>141</v>
      </c>
      <c r="AY147" s="18" t="s">
        <v>132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141</v>
      </c>
      <c r="BK147" s="232">
        <f>ROUND(I147*H147,2)</f>
        <v>0</v>
      </c>
      <c r="BL147" s="18" t="s">
        <v>150</v>
      </c>
      <c r="BM147" s="231" t="s">
        <v>300</v>
      </c>
    </row>
    <row r="148" s="13" customFormat="1">
      <c r="A148" s="13"/>
      <c r="B148" s="240"/>
      <c r="C148" s="241"/>
      <c r="D148" s="242" t="s">
        <v>196</v>
      </c>
      <c r="E148" s="243" t="s">
        <v>32</v>
      </c>
      <c r="F148" s="244" t="s">
        <v>301</v>
      </c>
      <c r="G148" s="241"/>
      <c r="H148" s="245">
        <v>37.799999999999997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196</v>
      </c>
      <c r="AU148" s="251" t="s">
        <v>141</v>
      </c>
      <c r="AV148" s="13" t="s">
        <v>141</v>
      </c>
      <c r="AW148" s="13" t="s">
        <v>41</v>
      </c>
      <c r="AX148" s="13" t="s">
        <v>79</v>
      </c>
      <c r="AY148" s="251" t="s">
        <v>132</v>
      </c>
    </row>
    <row r="149" s="14" customFormat="1">
      <c r="A149" s="14"/>
      <c r="B149" s="252"/>
      <c r="C149" s="253"/>
      <c r="D149" s="242" t="s">
        <v>196</v>
      </c>
      <c r="E149" s="254" t="s">
        <v>32</v>
      </c>
      <c r="F149" s="255" t="s">
        <v>198</v>
      </c>
      <c r="G149" s="253"/>
      <c r="H149" s="256">
        <v>37.799999999999997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2" t="s">
        <v>196</v>
      </c>
      <c r="AU149" s="262" t="s">
        <v>141</v>
      </c>
      <c r="AV149" s="14" t="s">
        <v>150</v>
      </c>
      <c r="AW149" s="14" t="s">
        <v>41</v>
      </c>
      <c r="AX149" s="14" t="s">
        <v>21</v>
      </c>
      <c r="AY149" s="262" t="s">
        <v>132</v>
      </c>
    </row>
    <row r="150" s="13" customFormat="1">
      <c r="A150" s="13"/>
      <c r="B150" s="240"/>
      <c r="C150" s="241"/>
      <c r="D150" s="242" t="s">
        <v>196</v>
      </c>
      <c r="E150" s="241"/>
      <c r="F150" s="244" t="s">
        <v>302</v>
      </c>
      <c r="G150" s="241"/>
      <c r="H150" s="245">
        <v>39.689999999999998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196</v>
      </c>
      <c r="AU150" s="251" t="s">
        <v>141</v>
      </c>
      <c r="AV150" s="13" t="s">
        <v>141</v>
      </c>
      <c r="AW150" s="13" t="s">
        <v>4</v>
      </c>
      <c r="AX150" s="13" t="s">
        <v>21</v>
      </c>
      <c r="AY150" s="251" t="s">
        <v>132</v>
      </c>
    </row>
    <row r="151" s="2" customFormat="1" ht="16.5" customHeight="1">
      <c r="A151" s="40"/>
      <c r="B151" s="41"/>
      <c r="C151" s="220" t="s">
        <v>303</v>
      </c>
      <c r="D151" s="220" t="s">
        <v>135</v>
      </c>
      <c r="E151" s="221" t="s">
        <v>304</v>
      </c>
      <c r="F151" s="222" t="s">
        <v>305</v>
      </c>
      <c r="G151" s="223" t="s">
        <v>223</v>
      </c>
      <c r="H151" s="224">
        <v>28</v>
      </c>
      <c r="I151" s="225"/>
      <c r="J151" s="226">
        <f>ROUND(I151*H151,2)</f>
        <v>0</v>
      </c>
      <c r="K151" s="222" t="s">
        <v>139</v>
      </c>
      <c r="L151" s="46"/>
      <c r="M151" s="227" t="s">
        <v>32</v>
      </c>
      <c r="N151" s="228" t="s">
        <v>51</v>
      </c>
      <c r="O151" s="86"/>
      <c r="P151" s="229">
        <f>O151*H151</f>
        <v>0</v>
      </c>
      <c r="Q151" s="229">
        <v>0.00025000000000000001</v>
      </c>
      <c r="R151" s="229">
        <f>Q151*H151</f>
        <v>0.0070000000000000001</v>
      </c>
      <c r="S151" s="229">
        <v>0</v>
      </c>
      <c r="T151" s="23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31" t="s">
        <v>150</v>
      </c>
      <c r="AT151" s="231" t="s">
        <v>135</v>
      </c>
      <c r="AU151" s="231" t="s">
        <v>141</v>
      </c>
      <c r="AY151" s="18" t="s">
        <v>132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141</v>
      </c>
      <c r="BK151" s="232">
        <f>ROUND(I151*H151,2)</f>
        <v>0</v>
      </c>
      <c r="BL151" s="18" t="s">
        <v>150</v>
      </c>
      <c r="BM151" s="231" t="s">
        <v>306</v>
      </c>
    </row>
    <row r="152" s="2" customFormat="1" ht="16.5" customHeight="1">
      <c r="A152" s="40"/>
      <c r="B152" s="41"/>
      <c r="C152" s="263" t="s">
        <v>307</v>
      </c>
      <c r="D152" s="263" t="s">
        <v>242</v>
      </c>
      <c r="E152" s="264" t="s">
        <v>308</v>
      </c>
      <c r="F152" s="265" t="s">
        <v>309</v>
      </c>
      <c r="G152" s="266" t="s">
        <v>223</v>
      </c>
      <c r="H152" s="267">
        <v>29.399999999999999</v>
      </c>
      <c r="I152" s="268"/>
      <c r="J152" s="269">
        <f>ROUND(I152*H152,2)</f>
        <v>0</v>
      </c>
      <c r="K152" s="265" t="s">
        <v>139</v>
      </c>
      <c r="L152" s="270"/>
      <c r="M152" s="271" t="s">
        <v>32</v>
      </c>
      <c r="N152" s="272" t="s">
        <v>51</v>
      </c>
      <c r="O152" s="86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220</v>
      </c>
      <c r="AT152" s="231" t="s">
        <v>242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310</v>
      </c>
    </row>
    <row r="153" s="13" customFormat="1">
      <c r="A153" s="13"/>
      <c r="B153" s="240"/>
      <c r="C153" s="241"/>
      <c r="D153" s="242" t="s">
        <v>196</v>
      </c>
      <c r="E153" s="243" t="s">
        <v>32</v>
      </c>
      <c r="F153" s="244" t="s">
        <v>311</v>
      </c>
      <c r="G153" s="241"/>
      <c r="H153" s="245">
        <v>29.399999999999999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196</v>
      </c>
      <c r="AU153" s="251" t="s">
        <v>141</v>
      </c>
      <c r="AV153" s="13" t="s">
        <v>141</v>
      </c>
      <c r="AW153" s="13" t="s">
        <v>41</v>
      </c>
      <c r="AX153" s="13" t="s">
        <v>79</v>
      </c>
      <c r="AY153" s="251" t="s">
        <v>132</v>
      </c>
    </row>
    <row r="154" s="14" customFormat="1">
      <c r="A154" s="14"/>
      <c r="B154" s="252"/>
      <c r="C154" s="253"/>
      <c r="D154" s="242" t="s">
        <v>196</v>
      </c>
      <c r="E154" s="254" t="s">
        <v>32</v>
      </c>
      <c r="F154" s="255" t="s">
        <v>198</v>
      </c>
      <c r="G154" s="253"/>
      <c r="H154" s="256">
        <v>29.399999999999999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196</v>
      </c>
      <c r="AU154" s="262" t="s">
        <v>141</v>
      </c>
      <c r="AV154" s="14" t="s">
        <v>150</v>
      </c>
      <c r="AW154" s="14" t="s">
        <v>41</v>
      </c>
      <c r="AX154" s="14" t="s">
        <v>21</v>
      </c>
      <c r="AY154" s="262" t="s">
        <v>132</v>
      </c>
    </row>
    <row r="155" s="2" customFormat="1" ht="21.75" customHeight="1">
      <c r="A155" s="40"/>
      <c r="B155" s="41"/>
      <c r="C155" s="220" t="s">
        <v>312</v>
      </c>
      <c r="D155" s="220" t="s">
        <v>135</v>
      </c>
      <c r="E155" s="221" t="s">
        <v>313</v>
      </c>
      <c r="F155" s="222" t="s">
        <v>314</v>
      </c>
      <c r="G155" s="223" t="s">
        <v>194</v>
      </c>
      <c r="H155" s="224">
        <v>42</v>
      </c>
      <c r="I155" s="225"/>
      <c r="J155" s="226">
        <f>ROUND(I155*H155,2)</f>
        <v>0</v>
      </c>
      <c r="K155" s="222" t="s">
        <v>139</v>
      </c>
      <c r="L155" s="46"/>
      <c r="M155" s="227" t="s">
        <v>32</v>
      </c>
      <c r="N155" s="228" t="s">
        <v>51</v>
      </c>
      <c r="O155" s="86"/>
      <c r="P155" s="229">
        <f>O155*H155</f>
        <v>0</v>
      </c>
      <c r="Q155" s="229">
        <v>0.01188</v>
      </c>
      <c r="R155" s="229">
        <f>Q155*H155</f>
        <v>0.49896000000000001</v>
      </c>
      <c r="S155" s="229">
        <v>0</v>
      </c>
      <c r="T155" s="230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31" t="s">
        <v>150</v>
      </c>
      <c r="AT155" s="231" t="s">
        <v>135</v>
      </c>
      <c r="AU155" s="231" t="s">
        <v>141</v>
      </c>
      <c r="AY155" s="18" t="s">
        <v>132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141</v>
      </c>
      <c r="BK155" s="232">
        <f>ROUND(I155*H155,2)</f>
        <v>0</v>
      </c>
      <c r="BL155" s="18" t="s">
        <v>150</v>
      </c>
      <c r="BM155" s="231" t="s">
        <v>315</v>
      </c>
    </row>
    <row r="156" s="2" customFormat="1" ht="21.75" customHeight="1">
      <c r="A156" s="40"/>
      <c r="B156" s="41"/>
      <c r="C156" s="220" t="s">
        <v>316</v>
      </c>
      <c r="D156" s="220" t="s">
        <v>135</v>
      </c>
      <c r="E156" s="221" t="s">
        <v>317</v>
      </c>
      <c r="F156" s="222" t="s">
        <v>318</v>
      </c>
      <c r="G156" s="223" t="s">
        <v>194</v>
      </c>
      <c r="H156" s="224">
        <v>207.84</v>
      </c>
      <c r="I156" s="225"/>
      <c r="J156" s="226">
        <f>ROUND(I156*H156,2)</f>
        <v>0</v>
      </c>
      <c r="K156" s="222" t="s">
        <v>139</v>
      </c>
      <c r="L156" s="46"/>
      <c r="M156" s="227" t="s">
        <v>32</v>
      </c>
      <c r="N156" s="228" t="s">
        <v>51</v>
      </c>
      <c r="O156" s="86"/>
      <c r="P156" s="229">
        <f>O156*H156</f>
        <v>0</v>
      </c>
      <c r="Q156" s="229">
        <v>0.00348</v>
      </c>
      <c r="R156" s="229">
        <f>Q156*H156</f>
        <v>0.72328320000000002</v>
      </c>
      <c r="S156" s="229">
        <v>0</v>
      </c>
      <c r="T156" s="230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31" t="s">
        <v>150</v>
      </c>
      <c r="AT156" s="231" t="s">
        <v>135</v>
      </c>
      <c r="AU156" s="231" t="s">
        <v>141</v>
      </c>
      <c r="AY156" s="18" t="s">
        <v>132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141</v>
      </c>
      <c r="BK156" s="232">
        <f>ROUND(I156*H156,2)</f>
        <v>0</v>
      </c>
      <c r="BL156" s="18" t="s">
        <v>150</v>
      </c>
      <c r="BM156" s="231" t="s">
        <v>319</v>
      </c>
    </row>
    <row r="157" s="2" customFormat="1" ht="16.5" customHeight="1">
      <c r="A157" s="40"/>
      <c r="B157" s="41"/>
      <c r="C157" s="220" t="s">
        <v>320</v>
      </c>
      <c r="D157" s="220" t="s">
        <v>135</v>
      </c>
      <c r="E157" s="221" t="s">
        <v>321</v>
      </c>
      <c r="F157" s="222" t="s">
        <v>322</v>
      </c>
      <c r="G157" s="223" t="s">
        <v>194</v>
      </c>
      <c r="H157" s="224">
        <v>207.84</v>
      </c>
      <c r="I157" s="225"/>
      <c r="J157" s="226">
        <f>ROUND(I157*H157,2)</f>
        <v>0</v>
      </c>
      <c r="K157" s="222" t="s">
        <v>139</v>
      </c>
      <c r="L157" s="46"/>
      <c r="M157" s="227" t="s">
        <v>32</v>
      </c>
      <c r="N157" s="228" t="s">
        <v>51</v>
      </c>
      <c r="O157" s="86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31" t="s">
        <v>150</v>
      </c>
      <c r="AT157" s="231" t="s">
        <v>135</v>
      </c>
      <c r="AU157" s="231" t="s">
        <v>141</v>
      </c>
      <c r="AY157" s="18" t="s">
        <v>132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141</v>
      </c>
      <c r="BK157" s="232">
        <f>ROUND(I157*H157,2)</f>
        <v>0</v>
      </c>
      <c r="BL157" s="18" t="s">
        <v>150</v>
      </c>
      <c r="BM157" s="231" t="s">
        <v>323</v>
      </c>
    </row>
    <row r="158" s="2" customFormat="1" ht="21.75" customHeight="1">
      <c r="A158" s="40"/>
      <c r="B158" s="41"/>
      <c r="C158" s="220" t="s">
        <v>324</v>
      </c>
      <c r="D158" s="220" t="s">
        <v>135</v>
      </c>
      <c r="E158" s="221" t="s">
        <v>325</v>
      </c>
      <c r="F158" s="222" t="s">
        <v>326</v>
      </c>
      <c r="G158" s="223" t="s">
        <v>194</v>
      </c>
      <c r="H158" s="224">
        <v>40.560000000000002</v>
      </c>
      <c r="I158" s="225"/>
      <c r="J158" s="226">
        <f>ROUND(I158*H158,2)</f>
        <v>0</v>
      </c>
      <c r="K158" s="222" t="s">
        <v>139</v>
      </c>
      <c r="L158" s="46"/>
      <c r="M158" s="227" t="s">
        <v>32</v>
      </c>
      <c r="N158" s="228" t="s">
        <v>51</v>
      </c>
      <c r="O158" s="86"/>
      <c r="P158" s="229">
        <f>O158*H158</f>
        <v>0</v>
      </c>
      <c r="Q158" s="229">
        <v>0.00012</v>
      </c>
      <c r="R158" s="229">
        <f>Q158*H158</f>
        <v>0.0048672000000000003</v>
      </c>
      <c r="S158" s="229">
        <v>0</v>
      </c>
      <c r="T158" s="230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31" t="s">
        <v>150</v>
      </c>
      <c r="AT158" s="231" t="s">
        <v>135</v>
      </c>
      <c r="AU158" s="231" t="s">
        <v>141</v>
      </c>
      <c r="AY158" s="18" t="s">
        <v>132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141</v>
      </c>
      <c r="BK158" s="232">
        <f>ROUND(I158*H158,2)</f>
        <v>0</v>
      </c>
      <c r="BL158" s="18" t="s">
        <v>150</v>
      </c>
      <c r="BM158" s="231" t="s">
        <v>327</v>
      </c>
    </row>
    <row r="159" s="13" customFormat="1">
      <c r="A159" s="13"/>
      <c r="B159" s="240"/>
      <c r="C159" s="241"/>
      <c r="D159" s="242" t="s">
        <v>196</v>
      </c>
      <c r="E159" s="243" t="s">
        <v>32</v>
      </c>
      <c r="F159" s="244" t="s">
        <v>328</v>
      </c>
      <c r="G159" s="241"/>
      <c r="H159" s="245">
        <v>40.560000000000002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196</v>
      </c>
      <c r="AU159" s="251" t="s">
        <v>141</v>
      </c>
      <c r="AV159" s="13" t="s">
        <v>141</v>
      </c>
      <c r="AW159" s="13" t="s">
        <v>41</v>
      </c>
      <c r="AX159" s="13" t="s">
        <v>79</v>
      </c>
      <c r="AY159" s="251" t="s">
        <v>132</v>
      </c>
    </row>
    <row r="160" s="14" customFormat="1">
      <c r="A160" s="14"/>
      <c r="B160" s="252"/>
      <c r="C160" s="253"/>
      <c r="D160" s="242" t="s">
        <v>196</v>
      </c>
      <c r="E160" s="254" t="s">
        <v>32</v>
      </c>
      <c r="F160" s="255" t="s">
        <v>198</v>
      </c>
      <c r="G160" s="253"/>
      <c r="H160" s="256">
        <v>40.560000000000002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2" t="s">
        <v>196</v>
      </c>
      <c r="AU160" s="262" t="s">
        <v>141</v>
      </c>
      <c r="AV160" s="14" t="s">
        <v>150</v>
      </c>
      <c r="AW160" s="14" t="s">
        <v>41</v>
      </c>
      <c r="AX160" s="14" t="s">
        <v>21</v>
      </c>
      <c r="AY160" s="262" t="s">
        <v>132</v>
      </c>
    </row>
    <row r="161" s="2" customFormat="1" ht="16.5" customHeight="1">
      <c r="A161" s="40"/>
      <c r="B161" s="41"/>
      <c r="C161" s="220" t="s">
        <v>329</v>
      </c>
      <c r="D161" s="220" t="s">
        <v>135</v>
      </c>
      <c r="E161" s="221" t="s">
        <v>330</v>
      </c>
      <c r="F161" s="222" t="s">
        <v>331</v>
      </c>
      <c r="G161" s="223" t="s">
        <v>194</v>
      </c>
      <c r="H161" s="224">
        <v>207.84</v>
      </c>
      <c r="I161" s="225"/>
      <c r="J161" s="226">
        <f>ROUND(I161*H161,2)</f>
        <v>0</v>
      </c>
      <c r="K161" s="222" t="s">
        <v>139</v>
      </c>
      <c r="L161" s="46"/>
      <c r="M161" s="227" t="s">
        <v>32</v>
      </c>
      <c r="N161" s="228" t="s">
        <v>51</v>
      </c>
      <c r="O161" s="86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31" t="s">
        <v>150</v>
      </c>
      <c r="AT161" s="231" t="s">
        <v>135</v>
      </c>
      <c r="AU161" s="231" t="s">
        <v>141</v>
      </c>
      <c r="AY161" s="18" t="s">
        <v>132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141</v>
      </c>
      <c r="BK161" s="232">
        <f>ROUND(I161*H161,2)</f>
        <v>0</v>
      </c>
      <c r="BL161" s="18" t="s">
        <v>150</v>
      </c>
      <c r="BM161" s="231" t="s">
        <v>332</v>
      </c>
    </row>
    <row r="162" s="2" customFormat="1" ht="21.75" customHeight="1">
      <c r="A162" s="40"/>
      <c r="B162" s="41"/>
      <c r="C162" s="220" t="s">
        <v>333</v>
      </c>
      <c r="D162" s="220" t="s">
        <v>135</v>
      </c>
      <c r="E162" s="221" t="s">
        <v>334</v>
      </c>
      <c r="F162" s="222" t="s">
        <v>335</v>
      </c>
      <c r="G162" s="223" t="s">
        <v>336</v>
      </c>
      <c r="H162" s="224">
        <v>1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0.017770000000000001</v>
      </c>
      <c r="R162" s="229">
        <f>Q162*H162</f>
        <v>0.017770000000000001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337</v>
      </c>
    </row>
    <row r="163" s="2" customFormat="1" ht="16.5" customHeight="1">
      <c r="A163" s="40"/>
      <c r="B163" s="41"/>
      <c r="C163" s="263" t="s">
        <v>338</v>
      </c>
      <c r="D163" s="263" t="s">
        <v>242</v>
      </c>
      <c r="E163" s="264" t="s">
        <v>339</v>
      </c>
      <c r="F163" s="265" t="s">
        <v>340</v>
      </c>
      <c r="G163" s="266" t="s">
        <v>336</v>
      </c>
      <c r="H163" s="267">
        <v>1</v>
      </c>
      <c r="I163" s="268"/>
      <c r="J163" s="269">
        <f>ROUND(I163*H163,2)</f>
        <v>0</v>
      </c>
      <c r="K163" s="265" t="s">
        <v>139</v>
      </c>
      <c r="L163" s="270"/>
      <c r="M163" s="271" t="s">
        <v>32</v>
      </c>
      <c r="N163" s="272" t="s">
        <v>51</v>
      </c>
      <c r="O163" s="86"/>
      <c r="P163" s="229">
        <f>O163*H163</f>
        <v>0</v>
      </c>
      <c r="Q163" s="229">
        <v>0.01992</v>
      </c>
      <c r="R163" s="229">
        <f>Q163*H163</f>
        <v>0.01992</v>
      </c>
      <c r="S163" s="229">
        <v>0</v>
      </c>
      <c r="T163" s="23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31" t="s">
        <v>220</v>
      </c>
      <c r="AT163" s="231" t="s">
        <v>242</v>
      </c>
      <c r="AU163" s="231" t="s">
        <v>141</v>
      </c>
      <c r="AY163" s="18" t="s">
        <v>132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141</v>
      </c>
      <c r="BK163" s="232">
        <f>ROUND(I163*H163,2)</f>
        <v>0</v>
      </c>
      <c r="BL163" s="18" t="s">
        <v>150</v>
      </c>
      <c r="BM163" s="231" t="s">
        <v>341</v>
      </c>
    </row>
    <row r="164" s="12" customFormat="1" ht="22.8" customHeight="1">
      <c r="A164" s="12"/>
      <c r="B164" s="204"/>
      <c r="C164" s="205"/>
      <c r="D164" s="206" t="s">
        <v>78</v>
      </c>
      <c r="E164" s="218" t="s">
        <v>220</v>
      </c>
      <c r="F164" s="218" t="s">
        <v>342</v>
      </c>
      <c r="G164" s="205"/>
      <c r="H164" s="205"/>
      <c r="I164" s="208"/>
      <c r="J164" s="219">
        <f>BK164</f>
        <v>0</v>
      </c>
      <c r="K164" s="205"/>
      <c r="L164" s="210"/>
      <c r="M164" s="211"/>
      <c r="N164" s="212"/>
      <c r="O164" s="212"/>
      <c r="P164" s="213">
        <f>SUM(P165:P168)</f>
        <v>0</v>
      </c>
      <c r="Q164" s="212"/>
      <c r="R164" s="213">
        <f>SUM(R165:R168)</f>
        <v>0.10314999999999999</v>
      </c>
      <c r="S164" s="212"/>
      <c r="T164" s="214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21</v>
      </c>
      <c r="AT164" s="216" t="s">
        <v>78</v>
      </c>
      <c r="AU164" s="216" t="s">
        <v>21</v>
      </c>
      <c r="AY164" s="215" t="s">
        <v>132</v>
      </c>
      <c r="BK164" s="217">
        <f>SUM(BK165:BK168)</f>
        <v>0</v>
      </c>
    </row>
    <row r="165" s="2" customFormat="1" ht="21.75" customHeight="1">
      <c r="A165" s="40"/>
      <c r="B165" s="41"/>
      <c r="C165" s="220" t="s">
        <v>343</v>
      </c>
      <c r="D165" s="220" t="s">
        <v>135</v>
      </c>
      <c r="E165" s="221" t="s">
        <v>344</v>
      </c>
      <c r="F165" s="222" t="s">
        <v>345</v>
      </c>
      <c r="G165" s="223" t="s">
        <v>336</v>
      </c>
      <c r="H165" s="224">
        <v>1</v>
      </c>
      <c r="I165" s="225"/>
      <c r="J165" s="226">
        <f>ROUND(I165*H165,2)</f>
        <v>0</v>
      </c>
      <c r="K165" s="222" t="s">
        <v>139</v>
      </c>
      <c r="L165" s="46"/>
      <c r="M165" s="227" t="s">
        <v>32</v>
      </c>
      <c r="N165" s="228" t="s">
        <v>51</v>
      </c>
      <c r="O165" s="86"/>
      <c r="P165" s="229">
        <f>O165*H165</f>
        <v>0</v>
      </c>
      <c r="Q165" s="229">
        <v>0.064049999999999996</v>
      </c>
      <c r="R165" s="229">
        <f>Q165*H165</f>
        <v>0.064049999999999996</v>
      </c>
      <c r="S165" s="229">
        <v>0</v>
      </c>
      <c r="T165" s="230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31" t="s">
        <v>150</v>
      </c>
      <c r="AT165" s="231" t="s">
        <v>135</v>
      </c>
      <c r="AU165" s="231" t="s">
        <v>141</v>
      </c>
      <c r="AY165" s="18" t="s">
        <v>132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141</v>
      </c>
      <c r="BK165" s="232">
        <f>ROUND(I165*H165,2)</f>
        <v>0</v>
      </c>
      <c r="BL165" s="18" t="s">
        <v>150</v>
      </c>
      <c r="BM165" s="231" t="s">
        <v>346</v>
      </c>
    </row>
    <row r="166" s="2" customFormat="1" ht="21.75" customHeight="1">
      <c r="A166" s="40"/>
      <c r="B166" s="41"/>
      <c r="C166" s="220" t="s">
        <v>347</v>
      </c>
      <c r="D166" s="220" t="s">
        <v>135</v>
      </c>
      <c r="E166" s="221" t="s">
        <v>348</v>
      </c>
      <c r="F166" s="222" t="s">
        <v>349</v>
      </c>
      <c r="G166" s="223" t="s">
        <v>336</v>
      </c>
      <c r="H166" s="224">
        <v>1</v>
      </c>
      <c r="I166" s="225"/>
      <c r="J166" s="226">
        <f>ROUND(I166*H166,2)</f>
        <v>0</v>
      </c>
      <c r="K166" s="222" t="s">
        <v>139</v>
      </c>
      <c r="L166" s="46"/>
      <c r="M166" s="227" t="s">
        <v>32</v>
      </c>
      <c r="N166" s="228" t="s">
        <v>51</v>
      </c>
      <c r="O166" s="86"/>
      <c r="P166" s="229">
        <f>O166*H166</f>
        <v>0</v>
      </c>
      <c r="Q166" s="229">
        <v>0.011950000000000001</v>
      </c>
      <c r="R166" s="229">
        <f>Q166*H166</f>
        <v>0.011950000000000001</v>
      </c>
      <c r="S166" s="229">
        <v>0</v>
      </c>
      <c r="T166" s="230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31" t="s">
        <v>150</v>
      </c>
      <c r="AT166" s="231" t="s">
        <v>135</v>
      </c>
      <c r="AU166" s="231" t="s">
        <v>141</v>
      </c>
      <c r="AY166" s="18" t="s">
        <v>132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141</v>
      </c>
      <c r="BK166" s="232">
        <f>ROUND(I166*H166,2)</f>
        <v>0</v>
      </c>
      <c r="BL166" s="18" t="s">
        <v>150</v>
      </c>
      <c r="BM166" s="231" t="s">
        <v>350</v>
      </c>
    </row>
    <row r="167" s="2" customFormat="1" ht="21.75" customHeight="1">
      <c r="A167" s="40"/>
      <c r="B167" s="41"/>
      <c r="C167" s="220" t="s">
        <v>351</v>
      </c>
      <c r="D167" s="220" t="s">
        <v>135</v>
      </c>
      <c r="E167" s="221" t="s">
        <v>352</v>
      </c>
      <c r="F167" s="222" t="s">
        <v>353</v>
      </c>
      <c r="G167" s="223" t="s">
        <v>336</v>
      </c>
      <c r="H167" s="224">
        <v>1</v>
      </c>
      <c r="I167" s="225"/>
      <c r="J167" s="226">
        <f>ROUND(I167*H167,2)</f>
        <v>0</v>
      </c>
      <c r="K167" s="222" t="s">
        <v>139</v>
      </c>
      <c r="L167" s="46"/>
      <c r="M167" s="227" t="s">
        <v>32</v>
      </c>
      <c r="N167" s="228" t="s">
        <v>51</v>
      </c>
      <c r="O167" s="86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150</v>
      </c>
      <c r="AT167" s="231" t="s">
        <v>135</v>
      </c>
      <c r="AU167" s="231" t="s">
        <v>141</v>
      </c>
      <c r="AY167" s="18" t="s">
        <v>132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141</v>
      </c>
      <c r="BK167" s="232">
        <f>ROUND(I167*H167,2)</f>
        <v>0</v>
      </c>
      <c r="BL167" s="18" t="s">
        <v>150</v>
      </c>
      <c r="BM167" s="231" t="s">
        <v>354</v>
      </c>
    </row>
    <row r="168" s="2" customFormat="1" ht="21.75" customHeight="1">
      <c r="A168" s="40"/>
      <c r="B168" s="41"/>
      <c r="C168" s="220" t="s">
        <v>355</v>
      </c>
      <c r="D168" s="220" t="s">
        <v>135</v>
      </c>
      <c r="E168" s="221" t="s">
        <v>356</v>
      </c>
      <c r="F168" s="222" t="s">
        <v>357</v>
      </c>
      <c r="G168" s="223" t="s">
        <v>336</v>
      </c>
      <c r="H168" s="224">
        <v>1</v>
      </c>
      <c r="I168" s="225"/>
      <c r="J168" s="226">
        <f>ROUND(I168*H168,2)</f>
        <v>0</v>
      </c>
      <c r="K168" s="222" t="s">
        <v>139</v>
      </c>
      <c r="L168" s="46"/>
      <c r="M168" s="227" t="s">
        <v>32</v>
      </c>
      <c r="N168" s="228" t="s">
        <v>51</v>
      </c>
      <c r="O168" s="86"/>
      <c r="P168" s="229">
        <f>O168*H168</f>
        <v>0</v>
      </c>
      <c r="Q168" s="229">
        <v>0.027150000000000001</v>
      </c>
      <c r="R168" s="229">
        <f>Q168*H168</f>
        <v>0.027150000000000001</v>
      </c>
      <c r="S168" s="229">
        <v>0</v>
      </c>
      <c r="T168" s="230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31" t="s">
        <v>150</v>
      </c>
      <c r="AT168" s="231" t="s">
        <v>135</v>
      </c>
      <c r="AU168" s="231" t="s">
        <v>141</v>
      </c>
      <c r="AY168" s="18" t="s">
        <v>132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141</v>
      </c>
      <c r="BK168" s="232">
        <f>ROUND(I168*H168,2)</f>
        <v>0</v>
      </c>
      <c r="BL168" s="18" t="s">
        <v>150</v>
      </c>
      <c r="BM168" s="231" t="s">
        <v>358</v>
      </c>
    </row>
    <row r="169" s="12" customFormat="1" ht="22.8" customHeight="1">
      <c r="A169" s="12"/>
      <c r="B169" s="204"/>
      <c r="C169" s="205"/>
      <c r="D169" s="206" t="s">
        <v>78</v>
      </c>
      <c r="E169" s="218" t="s">
        <v>227</v>
      </c>
      <c r="F169" s="218" t="s">
        <v>359</v>
      </c>
      <c r="G169" s="205"/>
      <c r="H169" s="205"/>
      <c r="I169" s="208"/>
      <c r="J169" s="219">
        <f>BK169</f>
        <v>0</v>
      </c>
      <c r="K169" s="205"/>
      <c r="L169" s="210"/>
      <c r="M169" s="211"/>
      <c r="N169" s="212"/>
      <c r="O169" s="212"/>
      <c r="P169" s="213">
        <f>SUM(P170:P185)</f>
        <v>0</v>
      </c>
      <c r="Q169" s="212"/>
      <c r="R169" s="213">
        <f>SUM(R170:R185)</f>
        <v>0.0112686</v>
      </c>
      <c r="S169" s="212"/>
      <c r="T169" s="214">
        <f>SUM(T170:T185)</f>
        <v>10.3314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5" t="s">
        <v>21</v>
      </c>
      <c r="AT169" s="216" t="s">
        <v>78</v>
      </c>
      <c r="AU169" s="216" t="s">
        <v>21</v>
      </c>
      <c r="AY169" s="215" t="s">
        <v>132</v>
      </c>
      <c r="BK169" s="217">
        <f>SUM(BK170:BK185)</f>
        <v>0</v>
      </c>
    </row>
    <row r="170" s="2" customFormat="1" ht="21.75" customHeight="1">
      <c r="A170" s="40"/>
      <c r="B170" s="41"/>
      <c r="C170" s="220" t="s">
        <v>360</v>
      </c>
      <c r="D170" s="220" t="s">
        <v>135</v>
      </c>
      <c r="E170" s="221" t="s">
        <v>361</v>
      </c>
      <c r="F170" s="222" t="s">
        <v>362</v>
      </c>
      <c r="G170" s="223" t="s">
        <v>194</v>
      </c>
      <c r="H170" s="224">
        <v>124.2</v>
      </c>
      <c r="I170" s="225"/>
      <c r="J170" s="226">
        <f>ROUND(I170*H170,2)</f>
        <v>0</v>
      </c>
      <c r="K170" s="222" t="s">
        <v>139</v>
      </c>
      <c r="L170" s="46"/>
      <c r="M170" s="227" t="s">
        <v>32</v>
      </c>
      <c r="N170" s="228" t="s">
        <v>51</v>
      </c>
      <c r="O170" s="86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31" t="s">
        <v>150</v>
      </c>
      <c r="AT170" s="231" t="s">
        <v>135</v>
      </c>
      <c r="AU170" s="231" t="s">
        <v>141</v>
      </c>
      <c r="AY170" s="18" t="s">
        <v>132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141</v>
      </c>
      <c r="BK170" s="232">
        <f>ROUND(I170*H170,2)</f>
        <v>0</v>
      </c>
      <c r="BL170" s="18" t="s">
        <v>150</v>
      </c>
      <c r="BM170" s="231" t="s">
        <v>363</v>
      </c>
    </row>
    <row r="171" s="13" customFormat="1">
      <c r="A171" s="13"/>
      <c r="B171" s="240"/>
      <c r="C171" s="241"/>
      <c r="D171" s="242" t="s">
        <v>196</v>
      </c>
      <c r="E171" s="243" t="s">
        <v>32</v>
      </c>
      <c r="F171" s="244" t="s">
        <v>364</v>
      </c>
      <c r="G171" s="241"/>
      <c r="H171" s="245">
        <v>124.2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196</v>
      </c>
      <c r="AU171" s="251" t="s">
        <v>141</v>
      </c>
      <c r="AV171" s="13" t="s">
        <v>141</v>
      </c>
      <c r="AW171" s="13" t="s">
        <v>41</v>
      </c>
      <c r="AX171" s="13" t="s">
        <v>79</v>
      </c>
      <c r="AY171" s="251" t="s">
        <v>132</v>
      </c>
    </row>
    <row r="172" s="14" customFormat="1">
      <c r="A172" s="14"/>
      <c r="B172" s="252"/>
      <c r="C172" s="253"/>
      <c r="D172" s="242" t="s">
        <v>196</v>
      </c>
      <c r="E172" s="254" t="s">
        <v>32</v>
      </c>
      <c r="F172" s="255" t="s">
        <v>198</v>
      </c>
      <c r="G172" s="253"/>
      <c r="H172" s="256">
        <v>124.2</v>
      </c>
      <c r="I172" s="257"/>
      <c r="J172" s="253"/>
      <c r="K172" s="253"/>
      <c r="L172" s="258"/>
      <c r="M172" s="259"/>
      <c r="N172" s="260"/>
      <c r="O172" s="260"/>
      <c r="P172" s="260"/>
      <c r="Q172" s="260"/>
      <c r="R172" s="260"/>
      <c r="S172" s="260"/>
      <c r="T172" s="26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2" t="s">
        <v>196</v>
      </c>
      <c r="AU172" s="262" t="s">
        <v>141</v>
      </c>
      <c r="AV172" s="14" t="s">
        <v>150</v>
      </c>
      <c r="AW172" s="14" t="s">
        <v>41</v>
      </c>
      <c r="AX172" s="14" t="s">
        <v>21</v>
      </c>
      <c r="AY172" s="262" t="s">
        <v>132</v>
      </c>
    </row>
    <row r="173" s="2" customFormat="1" ht="21.75" customHeight="1">
      <c r="A173" s="40"/>
      <c r="B173" s="41"/>
      <c r="C173" s="220" t="s">
        <v>365</v>
      </c>
      <c r="D173" s="220" t="s">
        <v>135</v>
      </c>
      <c r="E173" s="221" t="s">
        <v>366</v>
      </c>
      <c r="F173" s="222" t="s">
        <v>367</v>
      </c>
      <c r="G173" s="223" t="s">
        <v>194</v>
      </c>
      <c r="H173" s="224">
        <v>3726</v>
      </c>
      <c r="I173" s="225"/>
      <c r="J173" s="226">
        <f>ROUND(I173*H173,2)</f>
        <v>0</v>
      </c>
      <c r="K173" s="222" t="s">
        <v>139</v>
      </c>
      <c r="L173" s="46"/>
      <c r="M173" s="227" t="s">
        <v>32</v>
      </c>
      <c r="N173" s="228" t="s">
        <v>51</v>
      </c>
      <c r="O173" s="86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31" t="s">
        <v>150</v>
      </c>
      <c r="AT173" s="231" t="s">
        <v>135</v>
      </c>
      <c r="AU173" s="231" t="s">
        <v>141</v>
      </c>
      <c r="AY173" s="18" t="s">
        <v>132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141</v>
      </c>
      <c r="BK173" s="232">
        <f>ROUND(I173*H173,2)</f>
        <v>0</v>
      </c>
      <c r="BL173" s="18" t="s">
        <v>150</v>
      </c>
      <c r="BM173" s="231" t="s">
        <v>368</v>
      </c>
    </row>
    <row r="174" s="13" customFormat="1">
      <c r="A174" s="13"/>
      <c r="B174" s="240"/>
      <c r="C174" s="241"/>
      <c r="D174" s="242" t="s">
        <v>196</v>
      </c>
      <c r="E174" s="243" t="s">
        <v>32</v>
      </c>
      <c r="F174" s="244" t="s">
        <v>369</v>
      </c>
      <c r="G174" s="241"/>
      <c r="H174" s="245">
        <v>3726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196</v>
      </c>
      <c r="AU174" s="251" t="s">
        <v>141</v>
      </c>
      <c r="AV174" s="13" t="s">
        <v>141</v>
      </c>
      <c r="AW174" s="13" t="s">
        <v>41</v>
      </c>
      <c r="AX174" s="13" t="s">
        <v>21</v>
      </c>
      <c r="AY174" s="251" t="s">
        <v>132</v>
      </c>
    </row>
    <row r="175" s="2" customFormat="1" ht="21.75" customHeight="1">
      <c r="A175" s="40"/>
      <c r="B175" s="41"/>
      <c r="C175" s="220" t="s">
        <v>370</v>
      </c>
      <c r="D175" s="220" t="s">
        <v>135</v>
      </c>
      <c r="E175" s="221" t="s">
        <v>371</v>
      </c>
      <c r="F175" s="222" t="s">
        <v>372</v>
      </c>
      <c r="G175" s="223" t="s">
        <v>194</v>
      </c>
      <c r="H175" s="224">
        <v>124.2</v>
      </c>
      <c r="I175" s="225"/>
      <c r="J175" s="226">
        <f>ROUND(I175*H175,2)</f>
        <v>0</v>
      </c>
      <c r="K175" s="222" t="s">
        <v>139</v>
      </c>
      <c r="L175" s="46"/>
      <c r="M175" s="227" t="s">
        <v>32</v>
      </c>
      <c r="N175" s="228" t="s">
        <v>51</v>
      </c>
      <c r="O175" s="86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31" t="s">
        <v>150</v>
      </c>
      <c r="AT175" s="231" t="s">
        <v>135</v>
      </c>
      <c r="AU175" s="231" t="s">
        <v>141</v>
      </c>
      <c r="AY175" s="18" t="s">
        <v>132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141</v>
      </c>
      <c r="BK175" s="232">
        <f>ROUND(I175*H175,2)</f>
        <v>0</v>
      </c>
      <c r="BL175" s="18" t="s">
        <v>150</v>
      </c>
      <c r="BM175" s="231" t="s">
        <v>373</v>
      </c>
    </row>
    <row r="176" s="2" customFormat="1" ht="21.75" customHeight="1">
      <c r="A176" s="40"/>
      <c r="B176" s="41"/>
      <c r="C176" s="220" t="s">
        <v>29</v>
      </c>
      <c r="D176" s="220" t="s">
        <v>135</v>
      </c>
      <c r="E176" s="221" t="s">
        <v>374</v>
      </c>
      <c r="F176" s="222" t="s">
        <v>375</v>
      </c>
      <c r="G176" s="223" t="s">
        <v>194</v>
      </c>
      <c r="H176" s="224">
        <v>53.659999999999997</v>
      </c>
      <c r="I176" s="225"/>
      <c r="J176" s="226">
        <f>ROUND(I176*H176,2)</f>
        <v>0</v>
      </c>
      <c r="K176" s="222" t="s">
        <v>139</v>
      </c>
      <c r="L176" s="46"/>
      <c r="M176" s="227" t="s">
        <v>32</v>
      </c>
      <c r="N176" s="228" t="s">
        <v>51</v>
      </c>
      <c r="O176" s="86"/>
      <c r="P176" s="229">
        <f>O176*H176</f>
        <v>0</v>
      </c>
      <c r="Q176" s="229">
        <v>0.00021000000000000001</v>
      </c>
      <c r="R176" s="229">
        <f>Q176*H176</f>
        <v>0.0112686</v>
      </c>
      <c r="S176" s="229">
        <v>0</v>
      </c>
      <c r="T176" s="230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31" t="s">
        <v>150</v>
      </c>
      <c r="AT176" s="231" t="s">
        <v>135</v>
      </c>
      <c r="AU176" s="231" t="s">
        <v>141</v>
      </c>
      <c r="AY176" s="18" t="s">
        <v>132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141</v>
      </c>
      <c r="BK176" s="232">
        <f>ROUND(I176*H176,2)</f>
        <v>0</v>
      </c>
      <c r="BL176" s="18" t="s">
        <v>150</v>
      </c>
      <c r="BM176" s="231" t="s">
        <v>376</v>
      </c>
    </row>
    <row r="177" s="15" customFormat="1">
      <c r="A177" s="15"/>
      <c r="B177" s="273"/>
      <c r="C177" s="274"/>
      <c r="D177" s="242" t="s">
        <v>196</v>
      </c>
      <c r="E177" s="275" t="s">
        <v>32</v>
      </c>
      <c r="F177" s="276" t="s">
        <v>377</v>
      </c>
      <c r="G177" s="274"/>
      <c r="H177" s="275" t="s">
        <v>32</v>
      </c>
      <c r="I177" s="277"/>
      <c r="J177" s="274"/>
      <c r="K177" s="274"/>
      <c r="L177" s="278"/>
      <c r="M177" s="279"/>
      <c r="N177" s="280"/>
      <c r="O177" s="280"/>
      <c r="P177" s="280"/>
      <c r="Q177" s="280"/>
      <c r="R177" s="280"/>
      <c r="S177" s="280"/>
      <c r="T177" s="28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82" t="s">
        <v>196</v>
      </c>
      <c r="AU177" s="282" t="s">
        <v>141</v>
      </c>
      <c r="AV177" s="15" t="s">
        <v>21</v>
      </c>
      <c r="AW177" s="15" t="s">
        <v>41</v>
      </c>
      <c r="AX177" s="15" t="s">
        <v>79</v>
      </c>
      <c r="AY177" s="282" t="s">
        <v>132</v>
      </c>
    </row>
    <row r="178" s="13" customFormat="1">
      <c r="A178" s="13"/>
      <c r="B178" s="240"/>
      <c r="C178" s="241"/>
      <c r="D178" s="242" t="s">
        <v>196</v>
      </c>
      <c r="E178" s="243" t="s">
        <v>32</v>
      </c>
      <c r="F178" s="244" t="s">
        <v>378</v>
      </c>
      <c r="G178" s="241"/>
      <c r="H178" s="245">
        <v>32.859999999999999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196</v>
      </c>
      <c r="AU178" s="251" t="s">
        <v>141</v>
      </c>
      <c r="AV178" s="13" t="s">
        <v>141</v>
      </c>
      <c r="AW178" s="13" t="s">
        <v>41</v>
      </c>
      <c r="AX178" s="13" t="s">
        <v>79</v>
      </c>
      <c r="AY178" s="251" t="s">
        <v>132</v>
      </c>
    </row>
    <row r="179" s="15" customFormat="1">
      <c r="A179" s="15"/>
      <c r="B179" s="273"/>
      <c r="C179" s="274"/>
      <c r="D179" s="242" t="s">
        <v>196</v>
      </c>
      <c r="E179" s="275" t="s">
        <v>32</v>
      </c>
      <c r="F179" s="276" t="s">
        <v>379</v>
      </c>
      <c r="G179" s="274"/>
      <c r="H179" s="275" t="s">
        <v>32</v>
      </c>
      <c r="I179" s="277"/>
      <c r="J179" s="274"/>
      <c r="K179" s="274"/>
      <c r="L179" s="278"/>
      <c r="M179" s="279"/>
      <c r="N179" s="280"/>
      <c r="O179" s="280"/>
      <c r="P179" s="280"/>
      <c r="Q179" s="280"/>
      <c r="R179" s="280"/>
      <c r="S179" s="280"/>
      <c r="T179" s="28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82" t="s">
        <v>196</v>
      </c>
      <c r="AU179" s="282" t="s">
        <v>141</v>
      </c>
      <c r="AV179" s="15" t="s">
        <v>21</v>
      </c>
      <c r="AW179" s="15" t="s">
        <v>41</v>
      </c>
      <c r="AX179" s="15" t="s">
        <v>79</v>
      </c>
      <c r="AY179" s="282" t="s">
        <v>132</v>
      </c>
    </row>
    <row r="180" s="13" customFormat="1">
      <c r="A180" s="13"/>
      <c r="B180" s="240"/>
      <c r="C180" s="241"/>
      <c r="D180" s="242" t="s">
        <v>196</v>
      </c>
      <c r="E180" s="243" t="s">
        <v>32</v>
      </c>
      <c r="F180" s="244" t="s">
        <v>380</v>
      </c>
      <c r="G180" s="241"/>
      <c r="H180" s="245">
        <v>20.800000000000001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196</v>
      </c>
      <c r="AU180" s="251" t="s">
        <v>141</v>
      </c>
      <c r="AV180" s="13" t="s">
        <v>141</v>
      </c>
      <c r="AW180" s="13" t="s">
        <v>41</v>
      </c>
      <c r="AX180" s="13" t="s">
        <v>79</v>
      </c>
      <c r="AY180" s="251" t="s">
        <v>132</v>
      </c>
    </row>
    <row r="181" s="14" customFormat="1">
      <c r="A181" s="14"/>
      <c r="B181" s="252"/>
      <c r="C181" s="253"/>
      <c r="D181" s="242" t="s">
        <v>196</v>
      </c>
      <c r="E181" s="254" t="s">
        <v>32</v>
      </c>
      <c r="F181" s="255" t="s">
        <v>198</v>
      </c>
      <c r="G181" s="253"/>
      <c r="H181" s="256">
        <v>53.659999999999997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196</v>
      </c>
      <c r="AU181" s="262" t="s">
        <v>141</v>
      </c>
      <c r="AV181" s="14" t="s">
        <v>150</v>
      </c>
      <c r="AW181" s="14" t="s">
        <v>41</v>
      </c>
      <c r="AX181" s="14" t="s">
        <v>21</v>
      </c>
      <c r="AY181" s="262" t="s">
        <v>132</v>
      </c>
    </row>
    <row r="182" s="2" customFormat="1" ht="21.75" customHeight="1">
      <c r="A182" s="40"/>
      <c r="B182" s="41"/>
      <c r="C182" s="220" t="s">
        <v>381</v>
      </c>
      <c r="D182" s="220" t="s">
        <v>135</v>
      </c>
      <c r="E182" s="221" t="s">
        <v>382</v>
      </c>
      <c r="F182" s="222" t="s">
        <v>383</v>
      </c>
      <c r="G182" s="223" t="s">
        <v>194</v>
      </c>
      <c r="H182" s="224">
        <v>63</v>
      </c>
      <c r="I182" s="225"/>
      <c r="J182" s="226">
        <f>ROUND(I182*H182,2)</f>
        <v>0</v>
      </c>
      <c r="K182" s="222" t="s">
        <v>139</v>
      </c>
      <c r="L182" s="46"/>
      <c r="M182" s="227" t="s">
        <v>32</v>
      </c>
      <c r="N182" s="228" t="s">
        <v>51</v>
      </c>
      <c r="O182" s="86"/>
      <c r="P182" s="229">
        <f>O182*H182</f>
        <v>0</v>
      </c>
      <c r="Q182" s="229">
        <v>0</v>
      </c>
      <c r="R182" s="229">
        <f>Q182*H182</f>
        <v>0</v>
      </c>
      <c r="S182" s="229">
        <v>0.13100000000000001</v>
      </c>
      <c r="T182" s="230">
        <f>S182*H182</f>
        <v>8.2530000000000001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31" t="s">
        <v>150</v>
      </c>
      <c r="AT182" s="231" t="s">
        <v>135</v>
      </c>
      <c r="AU182" s="231" t="s">
        <v>141</v>
      </c>
      <c r="AY182" s="18" t="s">
        <v>132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141</v>
      </c>
      <c r="BK182" s="232">
        <f>ROUND(I182*H182,2)</f>
        <v>0</v>
      </c>
      <c r="BL182" s="18" t="s">
        <v>150</v>
      </c>
      <c r="BM182" s="231" t="s">
        <v>384</v>
      </c>
    </row>
    <row r="183" s="13" customFormat="1">
      <c r="A183" s="13"/>
      <c r="B183" s="240"/>
      <c r="C183" s="241"/>
      <c r="D183" s="242" t="s">
        <v>196</v>
      </c>
      <c r="E183" s="243" t="s">
        <v>32</v>
      </c>
      <c r="F183" s="244" t="s">
        <v>385</v>
      </c>
      <c r="G183" s="241"/>
      <c r="H183" s="245">
        <v>63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196</v>
      </c>
      <c r="AU183" s="251" t="s">
        <v>141</v>
      </c>
      <c r="AV183" s="13" t="s">
        <v>141</v>
      </c>
      <c r="AW183" s="13" t="s">
        <v>41</v>
      </c>
      <c r="AX183" s="13" t="s">
        <v>79</v>
      </c>
      <c r="AY183" s="251" t="s">
        <v>132</v>
      </c>
    </row>
    <row r="184" s="14" customFormat="1">
      <c r="A184" s="14"/>
      <c r="B184" s="252"/>
      <c r="C184" s="253"/>
      <c r="D184" s="242" t="s">
        <v>196</v>
      </c>
      <c r="E184" s="254" t="s">
        <v>32</v>
      </c>
      <c r="F184" s="255" t="s">
        <v>198</v>
      </c>
      <c r="G184" s="253"/>
      <c r="H184" s="256">
        <v>63</v>
      </c>
      <c r="I184" s="257"/>
      <c r="J184" s="253"/>
      <c r="K184" s="253"/>
      <c r="L184" s="258"/>
      <c r="M184" s="259"/>
      <c r="N184" s="260"/>
      <c r="O184" s="260"/>
      <c r="P184" s="260"/>
      <c r="Q184" s="260"/>
      <c r="R184" s="260"/>
      <c r="S184" s="260"/>
      <c r="T184" s="26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2" t="s">
        <v>196</v>
      </c>
      <c r="AU184" s="262" t="s">
        <v>141</v>
      </c>
      <c r="AV184" s="14" t="s">
        <v>150</v>
      </c>
      <c r="AW184" s="14" t="s">
        <v>41</v>
      </c>
      <c r="AX184" s="14" t="s">
        <v>21</v>
      </c>
      <c r="AY184" s="262" t="s">
        <v>132</v>
      </c>
    </row>
    <row r="185" s="2" customFormat="1" ht="21.75" customHeight="1">
      <c r="A185" s="40"/>
      <c r="B185" s="41"/>
      <c r="C185" s="220" t="s">
        <v>386</v>
      </c>
      <c r="D185" s="220" t="s">
        <v>135</v>
      </c>
      <c r="E185" s="221" t="s">
        <v>387</v>
      </c>
      <c r="F185" s="222" t="s">
        <v>388</v>
      </c>
      <c r="G185" s="223" t="s">
        <v>194</v>
      </c>
      <c r="H185" s="224">
        <v>207.84</v>
      </c>
      <c r="I185" s="225"/>
      <c r="J185" s="226">
        <f>ROUND(I185*H185,2)</f>
        <v>0</v>
      </c>
      <c r="K185" s="222" t="s">
        <v>139</v>
      </c>
      <c r="L185" s="46"/>
      <c r="M185" s="227" t="s">
        <v>32</v>
      </c>
      <c r="N185" s="228" t="s">
        <v>51</v>
      </c>
      <c r="O185" s="86"/>
      <c r="P185" s="229">
        <f>O185*H185</f>
        <v>0</v>
      </c>
      <c r="Q185" s="229">
        <v>0</v>
      </c>
      <c r="R185" s="229">
        <f>Q185*H185</f>
        <v>0</v>
      </c>
      <c r="S185" s="229">
        <v>0.01</v>
      </c>
      <c r="T185" s="230">
        <f>S185*H185</f>
        <v>2.0784000000000002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31" t="s">
        <v>150</v>
      </c>
      <c r="AT185" s="231" t="s">
        <v>135</v>
      </c>
      <c r="AU185" s="231" t="s">
        <v>141</v>
      </c>
      <c r="AY185" s="18" t="s">
        <v>132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141</v>
      </c>
      <c r="BK185" s="232">
        <f>ROUND(I185*H185,2)</f>
        <v>0</v>
      </c>
      <c r="BL185" s="18" t="s">
        <v>150</v>
      </c>
      <c r="BM185" s="231" t="s">
        <v>389</v>
      </c>
    </row>
    <row r="186" s="12" customFormat="1" ht="22.8" customHeight="1">
      <c r="A186" s="12"/>
      <c r="B186" s="204"/>
      <c r="C186" s="205"/>
      <c r="D186" s="206" t="s">
        <v>78</v>
      </c>
      <c r="E186" s="218" t="s">
        <v>390</v>
      </c>
      <c r="F186" s="218" t="s">
        <v>391</v>
      </c>
      <c r="G186" s="205"/>
      <c r="H186" s="205"/>
      <c r="I186" s="208"/>
      <c r="J186" s="219">
        <f>BK186</f>
        <v>0</v>
      </c>
      <c r="K186" s="205"/>
      <c r="L186" s="210"/>
      <c r="M186" s="211"/>
      <c r="N186" s="212"/>
      <c r="O186" s="212"/>
      <c r="P186" s="213">
        <f>SUM(P187:P192)</f>
        <v>0</v>
      </c>
      <c r="Q186" s="212"/>
      <c r="R186" s="213">
        <f>SUM(R187:R192)</f>
        <v>0</v>
      </c>
      <c r="S186" s="212"/>
      <c r="T186" s="214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5" t="s">
        <v>21</v>
      </c>
      <c r="AT186" s="216" t="s">
        <v>78</v>
      </c>
      <c r="AU186" s="216" t="s">
        <v>21</v>
      </c>
      <c r="AY186" s="215" t="s">
        <v>132</v>
      </c>
      <c r="BK186" s="217">
        <f>SUM(BK187:BK192)</f>
        <v>0</v>
      </c>
    </row>
    <row r="187" s="2" customFormat="1" ht="21.75" customHeight="1">
      <c r="A187" s="40"/>
      <c r="B187" s="41"/>
      <c r="C187" s="220" t="s">
        <v>392</v>
      </c>
      <c r="D187" s="220" t="s">
        <v>135</v>
      </c>
      <c r="E187" s="221" t="s">
        <v>393</v>
      </c>
      <c r="F187" s="222" t="s">
        <v>394</v>
      </c>
      <c r="G187" s="223" t="s">
        <v>250</v>
      </c>
      <c r="H187" s="224">
        <v>29.603999999999999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395</v>
      </c>
    </row>
    <row r="188" s="2" customFormat="1" ht="21.75" customHeight="1">
      <c r="A188" s="40"/>
      <c r="B188" s="41"/>
      <c r="C188" s="220" t="s">
        <v>396</v>
      </c>
      <c r="D188" s="220" t="s">
        <v>135</v>
      </c>
      <c r="E188" s="221" t="s">
        <v>397</v>
      </c>
      <c r="F188" s="222" t="s">
        <v>398</v>
      </c>
      <c r="G188" s="223" t="s">
        <v>250</v>
      </c>
      <c r="H188" s="224">
        <v>414.45600000000002</v>
      </c>
      <c r="I188" s="225"/>
      <c r="J188" s="226">
        <f>ROUND(I188*H188,2)</f>
        <v>0</v>
      </c>
      <c r="K188" s="222" t="s">
        <v>139</v>
      </c>
      <c r="L188" s="46"/>
      <c r="M188" s="227" t="s">
        <v>32</v>
      </c>
      <c r="N188" s="228" t="s">
        <v>51</v>
      </c>
      <c r="O188" s="86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31" t="s">
        <v>150</v>
      </c>
      <c r="AT188" s="231" t="s">
        <v>135</v>
      </c>
      <c r="AU188" s="231" t="s">
        <v>141</v>
      </c>
      <c r="AY188" s="18" t="s">
        <v>132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141</v>
      </c>
      <c r="BK188" s="232">
        <f>ROUND(I188*H188,2)</f>
        <v>0</v>
      </c>
      <c r="BL188" s="18" t="s">
        <v>150</v>
      </c>
      <c r="BM188" s="231" t="s">
        <v>399</v>
      </c>
    </row>
    <row r="189" s="13" customFormat="1">
      <c r="A189" s="13"/>
      <c r="B189" s="240"/>
      <c r="C189" s="241"/>
      <c r="D189" s="242" t="s">
        <v>196</v>
      </c>
      <c r="E189" s="243" t="s">
        <v>32</v>
      </c>
      <c r="F189" s="244" t="s">
        <v>400</v>
      </c>
      <c r="G189" s="241"/>
      <c r="H189" s="245">
        <v>414.45600000000002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196</v>
      </c>
      <c r="AU189" s="251" t="s">
        <v>141</v>
      </c>
      <c r="AV189" s="13" t="s">
        <v>141</v>
      </c>
      <c r="AW189" s="13" t="s">
        <v>41</v>
      </c>
      <c r="AX189" s="13" t="s">
        <v>79</v>
      </c>
      <c r="AY189" s="251" t="s">
        <v>132</v>
      </c>
    </row>
    <row r="190" s="14" customFormat="1">
      <c r="A190" s="14"/>
      <c r="B190" s="252"/>
      <c r="C190" s="253"/>
      <c r="D190" s="242" t="s">
        <v>196</v>
      </c>
      <c r="E190" s="254" t="s">
        <v>32</v>
      </c>
      <c r="F190" s="255" t="s">
        <v>198</v>
      </c>
      <c r="G190" s="253"/>
      <c r="H190" s="256">
        <v>414.45600000000002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196</v>
      </c>
      <c r="AU190" s="262" t="s">
        <v>141</v>
      </c>
      <c r="AV190" s="14" t="s">
        <v>150</v>
      </c>
      <c r="AW190" s="14" t="s">
        <v>41</v>
      </c>
      <c r="AX190" s="14" t="s">
        <v>21</v>
      </c>
      <c r="AY190" s="262" t="s">
        <v>132</v>
      </c>
    </row>
    <row r="191" s="2" customFormat="1" ht="16.5" customHeight="1">
      <c r="A191" s="40"/>
      <c r="B191" s="41"/>
      <c r="C191" s="220" t="s">
        <v>401</v>
      </c>
      <c r="D191" s="220" t="s">
        <v>135</v>
      </c>
      <c r="E191" s="221" t="s">
        <v>402</v>
      </c>
      <c r="F191" s="222" t="s">
        <v>403</v>
      </c>
      <c r="G191" s="223" t="s">
        <v>250</v>
      </c>
      <c r="H191" s="224">
        <v>29.603999999999999</v>
      </c>
      <c r="I191" s="225"/>
      <c r="J191" s="226">
        <f>ROUND(I191*H191,2)</f>
        <v>0</v>
      </c>
      <c r="K191" s="222" t="s">
        <v>139</v>
      </c>
      <c r="L191" s="46"/>
      <c r="M191" s="227" t="s">
        <v>32</v>
      </c>
      <c r="N191" s="228" t="s">
        <v>51</v>
      </c>
      <c r="O191" s="86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31" t="s">
        <v>150</v>
      </c>
      <c r="AT191" s="231" t="s">
        <v>135</v>
      </c>
      <c r="AU191" s="231" t="s">
        <v>141</v>
      </c>
      <c r="AY191" s="18" t="s">
        <v>132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141</v>
      </c>
      <c r="BK191" s="232">
        <f>ROUND(I191*H191,2)</f>
        <v>0</v>
      </c>
      <c r="BL191" s="18" t="s">
        <v>150</v>
      </c>
      <c r="BM191" s="231" t="s">
        <v>404</v>
      </c>
    </row>
    <row r="192" s="2" customFormat="1" ht="21.75" customHeight="1">
      <c r="A192" s="40"/>
      <c r="B192" s="41"/>
      <c r="C192" s="220" t="s">
        <v>405</v>
      </c>
      <c r="D192" s="220" t="s">
        <v>135</v>
      </c>
      <c r="E192" s="221" t="s">
        <v>406</v>
      </c>
      <c r="F192" s="222" t="s">
        <v>407</v>
      </c>
      <c r="G192" s="223" t="s">
        <v>250</v>
      </c>
      <c r="H192" s="224">
        <v>29.603999999999999</v>
      </c>
      <c r="I192" s="225"/>
      <c r="J192" s="226">
        <f>ROUND(I192*H192,2)</f>
        <v>0</v>
      </c>
      <c r="K192" s="222" t="s">
        <v>139</v>
      </c>
      <c r="L192" s="46"/>
      <c r="M192" s="227" t="s">
        <v>32</v>
      </c>
      <c r="N192" s="228" t="s">
        <v>51</v>
      </c>
      <c r="O192" s="86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31" t="s">
        <v>150</v>
      </c>
      <c r="AT192" s="231" t="s">
        <v>135</v>
      </c>
      <c r="AU192" s="231" t="s">
        <v>141</v>
      </c>
      <c r="AY192" s="18" t="s">
        <v>132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141</v>
      </c>
      <c r="BK192" s="232">
        <f>ROUND(I192*H192,2)</f>
        <v>0</v>
      </c>
      <c r="BL192" s="18" t="s">
        <v>150</v>
      </c>
      <c r="BM192" s="231" t="s">
        <v>408</v>
      </c>
    </row>
    <row r="193" s="12" customFormat="1" ht="22.8" customHeight="1">
      <c r="A193" s="12"/>
      <c r="B193" s="204"/>
      <c r="C193" s="205"/>
      <c r="D193" s="206" t="s">
        <v>78</v>
      </c>
      <c r="E193" s="218" t="s">
        <v>409</v>
      </c>
      <c r="F193" s="218" t="s">
        <v>410</v>
      </c>
      <c r="G193" s="205"/>
      <c r="H193" s="205"/>
      <c r="I193" s="208"/>
      <c r="J193" s="219">
        <f>BK193</f>
        <v>0</v>
      </c>
      <c r="K193" s="205"/>
      <c r="L193" s="210"/>
      <c r="M193" s="211"/>
      <c r="N193" s="212"/>
      <c r="O193" s="212"/>
      <c r="P193" s="213">
        <f>P194</f>
        <v>0</v>
      </c>
      <c r="Q193" s="212"/>
      <c r="R193" s="213">
        <f>R194</f>
        <v>0</v>
      </c>
      <c r="S193" s="212"/>
      <c r="T193" s="214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5" t="s">
        <v>21</v>
      </c>
      <c r="AT193" s="216" t="s">
        <v>78</v>
      </c>
      <c r="AU193" s="216" t="s">
        <v>21</v>
      </c>
      <c r="AY193" s="215" t="s">
        <v>132</v>
      </c>
      <c r="BK193" s="217">
        <f>BK194</f>
        <v>0</v>
      </c>
    </row>
    <row r="194" s="2" customFormat="1" ht="21.75" customHeight="1">
      <c r="A194" s="40"/>
      <c r="B194" s="41"/>
      <c r="C194" s="220" t="s">
        <v>411</v>
      </c>
      <c r="D194" s="220" t="s">
        <v>135</v>
      </c>
      <c r="E194" s="221" t="s">
        <v>412</v>
      </c>
      <c r="F194" s="222" t="s">
        <v>413</v>
      </c>
      <c r="G194" s="223" t="s">
        <v>250</v>
      </c>
      <c r="H194" s="224">
        <v>36.692</v>
      </c>
      <c r="I194" s="225"/>
      <c r="J194" s="226">
        <f>ROUND(I194*H194,2)</f>
        <v>0</v>
      </c>
      <c r="K194" s="222" t="s">
        <v>139</v>
      </c>
      <c r="L194" s="46"/>
      <c r="M194" s="227" t="s">
        <v>32</v>
      </c>
      <c r="N194" s="228" t="s">
        <v>51</v>
      </c>
      <c r="O194" s="86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31" t="s">
        <v>150</v>
      </c>
      <c r="AT194" s="231" t="s">
        <v>135</v>
      </c>
      <c r="AU194" s="231" t="s">
        <v>141</v>
      </c>
      <c r="AY194" s="18" t="s">
        <v>132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141</v>
      </c>
      <c r="BK194" s="232">
        <f>ROUND(I194*H194,2)</f>
        <v>0</v>
      </c>
      <c r="BL194" s="18" t="s">
        <v>150</v>
      </c>
      <c r="BM194" s="231" t="s">
        <v>414</v>
      </c>
    </row>
    <row r="195" s="12" customFormat="1" ht="25.92" customHeight="1">
      <c r="A195" s="12"/>
      <c r="B195" s="204"/>
      <c r="C195" s="205"/>
      <c r="D195" s="206" t="s">
        <v>78</v>
      </c>
      <c r="E195" s="207" t="s">
        <v>415</v>
      </c>
      <c r="F195" s="207" t="s">
        <v>416</v>
      </c>
      <c r="G195" s="205"/>
      <c r="H195" s="205"/>
      <c r="I195" s="208"/>
      <c r="J195" s="209">
        <f>BK195</f>
        <v>0</v>
      </c>
      <c r="K195" s="205"/>
      <c r="L195" s="210"/>
      <c r="M195" s="211"/>
      <c r="N195" s="212"/>
      <c r="O195" s="212"/>
      <c r="P195" s="213">
        <f>SUM(P196:P216)</f>
        <v>0</v>
      </c>
      <c r="Q195" s="212"/>
      <c r="R195" s="213">
        <f>SUM(R196:R216)</f>
        <v>2.6012819999999999</v>
      </c>
      <c r="S195" s="212"/>
      <c r="T195" s="214">
        <f>SUM(T196:T216)</f>
        <v>0.068760000000000002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5" t="s">
        <v>141</v>
      </c>
      <c r="AT195" s="216" t="s">
        <v>78</v>
      </c>
      <c r="AU195" s="216" t="s">
        <v>79</v>
      </c>
      <c r="AY195" s="215" t="s">
        <v>132</v>
      </c>
      <c r="BK195" s="217">
        <f>SUM(BK196:BK216)</f>
        <v>0</v>
      </c>
    </row>
    <row r="196" s="2" customFormat="1" ht="16.5" customHeight="1">
      <c r="A196" s="40"/>
      <c r="B196" s="41"/>
      <c r="C196" s="220" t="s">
        <v>417</v>
      </c>
      <c r="D196" s="220" t="s">
        <v>135</v>
      </c>
      <c r="E196" s="221" t="s">
        <v>418</v>
      </c>
      <c r="F196" s="222" t="s">
        <v>419</v>
      </c>
      <c r="G196" s="223" t="s">
        <v>194</v>
      </c>
      <c r="H196" s="224">
        <v>277.19999999999999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260</v>
      </c>
      <c r="AT196" s="231" t="s">
        <v>135</v>
      </c>
      <c r="AU196" s="231" t="s">
        <v>21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260</v>
      </c>
      <c r="BM196" s="231" t="s">
        <v>420</v>
      </c>
    </row>
    <row r="197" s="13" customFormat="1">
      <c r="A197" s="13"/>
      <c r="B197" s="240"/>
      <c r="C197" s="241"/>
      <c r="D197" s="242" t="s">
        <v>196</v>
      </c>
      <c r="E197" s="243" t="s">
        <v>32</v>
      </c>
      <c r="F197" s="244" t="s">
        <v>421</v>
      </c>
      <c r="G197" s="241"/>
      <c r="H197" s="245">
        <v>277.19999999999999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196</v>
      </c>
      <c r="AU197" s="251" t="s">
        <v>21</v>
      </c>
      <c r="AV197" s="13" t="s">
        <v>141</v>
      </c>
      <c r="AW197" s="13" t="s">
        <v>41</v>
      </c>
      <c r="AX197" s="13" t="s">
        <v>79</v>
      </c>
      <c r="AY197" s="251" t="s">
        <v>132</v>
      </c>
    </row>
    <row r="198" s="14" customFormat="1">
      <c r="A198" s="14"/>
      <c r="B198" s="252"/>
      <c r="C198" s="253"/>
      <c r="D198" s="242" t="s">
        <v>196</v>
      </c>
      <c r="E198" s="254" t="s">
        <v>32</v>
      </c>
      <c r="F198" s="255" t="s">
        <v>198</v>
      </c>
      <c r="G198" s="253"/>
      <c r="H198" s="256">
        <v>277.19999999999999</v>
      </c>
      <c r="I198" s="257"/>
      <c r="J198" s="253"/>
      <c r="K198" s="253"/>
      <c r="L198" s="258"/>
      <c r="M198" s="259"/>
      <c r="N198" s="260"/>
      <c r="O198" s="260"/>
      <c r="P198" s="260"/>
      <c r="Q198" s="260"/>
      <c r="R198" s="260"/>
      <c r="S198" s="260"/>
      <c r="T198" s="26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2" t="s">
        <v>196</v>
      </c>
      <c r="AU198" s="262" t="s">
        <v>21</v>
      </c>
      <c r="AV198" s="14" t="s">
        <v>150</v>
      </c>
      <c r="AW198" s="14" t="s">
        <v>41</v>
      </c>
      <c r="AX198" s="14" t="s">
        <v>21</v>
      </c>
      <c r="AY198" s="262" t="s">
        <v>132</v>
      </c>
    </row>
    <row r="199" s="2" customFormat="1" ht="16.5" customHeight="1">
      <c r="A199" s="40"/>
      <c r="B199" s="41"/>
      <c r="C199" s="220" t="s">
        <v>422</v>
      </c>
      <c r="D199" s="220" t="s">
        <v>135</v>
      </c>
      <c r="E199" s="221" t="s">
        <v>423</v>
      </c>
      <c r="F199" s="222" t="s">
        <v>424</v>
      </c>
      <c r="G199" s="223" t="s">
        <v>223</v>
      </c>
      <c r="H199" s="224">
        <v>18</v>
      </c>
      <c r="I199" s="225"/>
      <c r="J199" s="226">
        <f>ROUND(I199*H199,2)</f>
        <v>0</v>
      </c>
      <c r="K199" s="222" t="s">
        <v>139</v>
      </c>
      <c r="L199" s="46"/>
      <c r="M199" s="227" t="s">
        <v>32</v>
      </c>
      <c r="N199" s="228" t="s">
        <v>51</v>
      </c>
      <c r="O199" s="86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31" t="s">
        <v>260</v>
      </c>
      <c r="AT199" s="231" t="s">
        <v>135</v>
      </c>
      <c r="AU199" s="231" t="s">
        <v>21</v>
      </c>
      <c r="AY199" s="18" t="s">
        <v>132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141</v>
      </c>
      <c r="BK199" s="232">
        <f>ROUND(I199*H199,2)</f>
        <v>0</v>
      </c>
      <c r="BL199" s="18" t="s">
        <v>260</v>
      </c>
      <c r="BM199" s="231" t="s">
        <v>425</v>
      </c>
    </row>
    <row r="200" s="2" customFormat="1" ht="16.5" customHeight="1">
      <c r="A200" s="40"/>
      <c r="B200" s="41"/>
      <c r="C200" s="220" t="s">
        <v>426</v>
      </c>
      <c r="D200" s="220" t="s">
        <v>135</v>
      </c>
      <c r="E200" s="221" t="s">
        <v>427</v>
      </c>
      <c r="F200" s="222" t="s">
        <v>428</v>
      </c>
      <c r="G200" s="223" t="s">
        <v>223</v>
      </c>
      <c r="H200" s="224">
        <v>36</v>
      </c>
      <c r="I200" s="225"/>
      <c r="J200" s="226">
        <f>ROUND(I200*H200,2)</f>
        <v>0</v>
      </c>
      <c r="K200" s="222" t="s">
        <v>139</v>
      </c>
      <c r="L200" s="46"/>
      <c r="M200" s="227" t="s">
        <v>32</v>
      </c>
      <c r="N200" s="228" t="s">
        <v>51</v>
      </c>
      <c r="O200" s="86"/>
      <c r="P200" s="229">
        <f>O200*H200</f>
        <v>0</v>
      </c>
      <c r="Q200" s="229">
        <v>0</v>
      </c>
      <c r="R200" s="229">
        <f>Q200*H200</f>
        <v>0</v>
      </c>
      <c r="S200" s="229">
        <v>0.00191</v>
      </c>
      <c r="T200" s="230">
        <f>S200*H200</f>
        <v>0.068760000000000002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31" t="s">
        <v>260</v>
      </c>
      <c r="AT200" s="231" t="s">
        <v>135</v>
      </c>
      <c r="AU200" s="231" t="s">
        <v>21</v>
      </c>
      <c r="AY200" s="18" t="s">
        <v>132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141</v>
      </c>
      <c r="BK200" s="232">
        <f>ROUND(I200*H200,2)</f>
        <v>0</v>
      </c>
      <c r="BL200" s="18" t="s">
        <v>260</v>
      </c>
      <c r="BM200" s="231" t="s">
        <v>429</v>
      </c>
    </row>
    <row r="201" s="2" customFormat="1" ht="16.5" customHeight="1">
      <c r="A201" s="40"/>
      <c r="B201" s="41"/>
      <c r="C201" s="220" t="s">
        <v>430</v>
      </c>
      <c r="D201" s="220" t="s">
        <v>135</v>
      </c>
      <c r="E201" s="221" t="s">
        <v>431</v>
      </c>
      <c r="F201" s="222" t="s">
        <v>432</v>
      </c>
      <c r="G201" s="223" t="s">
        <v>223</v>
      </c>
      <c r="H201" s="224">
        <v>36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260</v>
      </c>
      <c r="AT201" s="231" t="s">
        <v>135</v>
      </c>
      <c r="AU201" s="231" t="s">
        <v>21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260</v>
      </c>
      <c r="BM201" s="231" t="s">
        <v>433</v>
      </c>
    </row>
    <row r="202" s="2" customFormat="1" ht="16.5" customHeight="1">
      <c r="A202" s="40"/>
      <c r="B202" s="41"/>
      <c r="C202" s="220" t="s">
        <v>434</v>
      </c>
      <c r="D202" s="220" t="s">
        <v>135</v>
      </c>
      <c r="E202" s="221" t="s">
        <v>435</v>
      </c>
      <c r="F202" s="222" t="s">
        <v>436</v>
      </c>
      <c r="G202" s="223" t="s">
        <v>223</v>
      </c>
      <c r="H202" s="224">
        <v>30.399999999999999</v>
      </c>
      <c r="I202" s="225"/>
      <c r="J202" s="226">
        <f>ROUND(I202*H202,2)</f>
        <v>0</v>
      </c>
      <c r="K202" s="222" t="s">
        <v>139</v>
      </c>
      <c r="L202" s="46"/>
      <c r="M202" s="227" t="s">
        <v>32</v>
      </c>
      <c r="N202" s="228" t="s">
        <v>51</v>
      </c>
      <c r="O202" s="86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31" t="s">
        <v>260</v>
      </c>
      <c r="AT202" s="231" t="s">
        <v>135</v>
      </c>
      <c r="AU202" s="231" t="s">
        <v>21</v>
      </c>
      <c r="AY202" s="18" t="s">
        <v>132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141</v>
      </c>
      <c r="BK202" s="232">
        <f>ROUND(I202*H202,2)</f>
        <v>0</v>
      </c>
      <c r="BL202" s="18" t="s">
        <v>260</v>
      </c>
      <c r="BM202" s="231" t="s">
        <v>437</v>
      </c>
    </row>
    <row r="203" s="13" customFormat="1">
      <c r="A203" s="13"/>
      <c r="B203" s="240"/>
      <c r="C203" s="241"/>
      <c r="D203" s="242" t="s">
        <v>196</v>
      </c>
      <c r="E203" s="243" t="s">
        <v>32</v>
      </c>
      <c r="F203" s="244" t="s">
        <v>438</v>
      </c>
      <c r="G203" s="241"/>
      <c r="H203" s="245">
        <v>30.399999999999999</v>
      </c>
      <c r="I203" s="246"/>
      <c r="J203" s="241"/>
      <c r="K203" s="241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196</v>
      </c>
      <c r="AU203" s="251" t="s">
        <v>21</v>
      </c>
      <c r="AV203" s="13" t="s">
        <v>141</v>
      </c>
      <c r="AW203" s="13" t="s">
        <v>41</v>
      </c>
      <c r="AX203" s="13" t="s">
        <v>79</v>
      </c>
      <c r="AY203" s="251" t="s">
        <v>132</v>
      </c>
    </row>
    <row r="204" s="14" customFormat="1">
      <c r="A204" s="14"/>
      <c r="B204" s="252"/>
      <c r="C204" s="253"/>
      <c r="D204" s="242" t="s">
        <v>196</v>
      </c>
      <c r="E204" s="254" t="s">
        <v>32</v>
      </c>
      <c r="F204" s="255" t="s">
        <v>198</v>
      </c>
      <c r="G204" s="253"/>
      <c r="H204" s="256">
        <v>30.399999999999999</v>
      </c>
      <c r="I204" s="257"/>
      <c r="J204" s="253"/>
      <c r="K204" s="253"/>
      <c r="L204" s="258"/>
      <c r="M204" s="259"/>
      <c r="N204" s="260"/>
      <c r="O204" s="260"/>
      <c r="P204" s="260"/>
      <c r="Q204" s="260"/>
      <c r="R204" s="260"/>
      <c r="S204" s="260"/>
      <c r="T204" s="26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2" t="s">
        <v>196</v>
      </c>
      <c r="AU204" s="262" t="s">
        <v>21</v>
      </c>
      <c r="AV204" s="14" t="s">
        <v>150</v>
      </c>
      <c r="AW204" s="14" t="s">
        <v>41</v>
      </c>
      <c r="AX204" s="14" t="s">
        <v>21</v>
      </c>
      <c r="AY204" s="262" t="s">
        <v>132</v>
      </c>
    </row>
    <row r="205" s="2" customFormat="1" ht="16.5" customHeight="1">
      <c r="A205" s="40"/>
      <c r="B205" s="41"/>
      <c r="C205" s="220" t="s">
        <v>439</v>
      </c>
      <c r="D205" s="220" t="s">
        <v>135</v>
      </c>
      <c r="E205" s="221" t="s">
        <v>440</v>
      </c>
      <c r="F205" s="222" t="s">
        <v>441</v>
      </c>
      <c r="G205" s="223" t="s">
        <v>223</v>
      </c>
      <c r="H205" s="224">
        <v>18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260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260</v>
      </c>
      <c r="BM205" s="231" t="s">
        <v>442</v>
      </c>
    </row>
    <row r="206" s="2" customFormat="1" ht="21.75" customHeight="1">
      <c r="A206" s="40"/>
      <c r="B206" s="41"/>
      <c r="C206" s="220" t="s">
        <v>443</v>
      </c>
      <c r="D206" s="220" t="s">
        <v>135</v>
      </c>
      <c r="E206" s="221" t="s">
        <v>444</v>
      </c>
      <c r="F206" s="222" t="s">
        <v>445</v>
      </c>
      <c r="G206" s="223" t="s">
        <v>194</v>
      </c>
      <c r="H206" s="224">
        <v>277.19999999999999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0.0075599999999999999</v>
      </c>
      <c r="R206" s="229">
        <f>Q206*H206</f>
        <v>2.0956319999999997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260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260</v>
      </c>
      <c r="BM206" s="231" t="s">
        <v>446</v>
      </c>
    </row>
    <row r="207" s="2" customFormat="1" ht="16.5" customHeight="1">
      <c r="A207" s="40"/>
      <c r="B207" s="41"/>
      <c r="C207" s="220" t="s">
        <v>447</v>
      </c>
      <c r="D207" s="220" t="s">
        <v>135</v>
      </c>
      <c r="E207" s="221" t="s">
        <v>448</v>
      </c>
      <c r="F207" s="222" t="s">
        <v>449</v>
      </c>
      <c r="G207" s="223" t="s">
        <v>223</v>
      </c>
      <c r="H207" s="224">
        <v>18</v>
      </c>
      <c r="I207" s="225"/>
      <c r="J207" s="226">
        <f>ROUND(I207*H207,2)</f>
        <v>0</v>
      </c>
      <c r="K207" s="222" t="s">
        <v>139</v>
      </c>
      <c r="L207" s="46"/>
      <c r="M207" s="227" t="s">
        <v>32</v>
      </c>
      <c r="N207" s="228" t="s">
        <v>51</v>
      </c>
      <c r="O207" s="86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31" t="s">
        <v>260</v>
      </c>
      <c r="AT207" s="231" t="s">
        <v>135</v>
      </c>
      <c r="AU207" s="231" t="s">
        <v>21</v>
      </c>
      <c r="AY207" s="18" t="s">
        <v>132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141</v>
      </c>
      <c r="BK207" s="232">
        <f>ROUND(I207*H207,2)</f>
        <v>0</v>
      </c>
      <c r="BL207" s="18" t="s">
        <v>260</v>
      </c>
      <c r="BM207" s="231" t="s">
        <v>450</v>
      </c>
    </row>
    <row r="208" s="2" customFormat="1" ht="21.75" customHeight="1">
      <c r="A208" s="40"/>
      <c r="B208" s="41"/>
      <c r="C208" s="220" t="s">
        <v>451</v>
      </c>
      <c r="D208" s="220" t="s">
        <v>135</v>
      </c>
      <c r="E208" s="221" t="s">
        <v>452</v>
      </c>
      <c r="F208" s="222" t="s">
        <v>453</v>
      </c>
      <c r="G208" s="223" t="s">
        <v>223</v>
      </c>
      <c r="H208" s="224">
        <v>18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0.00362</v>
      </c>
      <c r="R208" s="229">
        <f>Q208*H208</f>
        <v>0.065159999999999996</v>
      </c>
      <c r="S208" s="229">
        <v>0</v>
      </c>
      <c r="T208" s="230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260</v>
      </c>
      <c r="AT208" s="231" t="s">
        <v>135</v>
      </c>
      <c r="AU208" s="231" t="s">
        <v>21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260</v>
      </c>
      <c r="BM208" s="231" t="s">
        <v>454</v>
      </c>
    </row>
    <row r="209" s="2" customFormat="1" ht="21.75" customHeight="1">
      <c r="A209" s="40"/>
      <c r="B209" s="41"/>
      <c r="C209" s="220" t="s">
        <v>455</v>
      </c>
      <c r="D209" s="220" t="s">
        <v>135</v>
      </c>
      <c r="E209" s="221" t="s">
        <v>456</v>
      </c>
      <c r="F209" s="222" t="s">
        <v>457</v>
      </c>
      <c r="G209" s="223" t="s">
        <v>223</v>
      </c>
      <c r="H209" s="224">
        <v>36</v>
      </c>
      <c r="I209" s="225"/>
      <c r="J209" s="226">
        <f>ROUND(I209*H209,2)</f>
        <v>0</v>
      </c>
      <c r="K209" s="222" t="s">
        <v>139</v>
      </c>
      <c r="L209" s="46"/>
      <c r="M209" s="227" t="s">
        <v>32</v>
      </c>
      <c r="N209" s="228" t="s">
        <v>51</v>
      </c>
      <c r="O209" s="86"/>
      <c r="P209" s="229">
        <f>O209*H209</f>
        <v>0</v>
      </c>
      <c r="Q209" s="229">
        <v>0.0056499999999999996</v>
      </c>
      <c r="R209" s="229">
        <f>Q209*H209</f>
        <v>0.2034</v>
      </c>
      <c r="S209" s="229">
        <v>0</v>
      </c>
      <c r="T209" s="230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31" t="s">
        <v>260</v>
      </c>
      <c r="AT209" s="231" t="s">
        <v>135</v>
      </c>
      <c r="AU209" s="231" t="s">
        <v>21</v>
      </c>
      <c r="AY209" s="18" t="s">
        <v>132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141</v>
      </c>
      <c r="BK209" s="232">
        <f>ROUND(I209*H209,2)</f>
        <v>0</v>
      </c>
      <c r="BL209" s="18" t="s">
        <v>260</v>
      </c>
      <c r="BM209" s="231" t="s">
        <v>458</v>
      </c>
    </row>
    <row r="210" s="2" customFormat="1" ht="21.75" customHeight="1">
      <c r="A210" s="40"/>
      <c r="B210" s="41"/>
      <c r="C210" s="220" t="s">
        <v>459</v>
      </c>
      <c r="D210" s="220" t="s">
        <v>135</v>
      </c>
      <c r="E210" s="221" t="s">
        <v>460</v>
      </c>
      <c r="F210" s="222" t="s">
        <v>461</v>
      </c>
      <c r="G210" s="223" t="s">
        <v>223</v>
      </c>
      <c r="H210" s="224">
        <v>28.600000000000001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0.0042900000000000004</v>
      </c>
      <c r="R210" s="229">
        <f>Q210*H210</f>
        <v>0.12269400000000001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260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260</v>
      </c>
      <c r="BM210" s="231" t="s">
        <v>462</v>
      </c>
    </row>
    <row r="211" s="2" customFormat="1" ht="21.75" customHeight="1">
      <c r="A211" s="40"/>
      <c r="B211" s="41"/>
      <c r="C211" s="220" t="s">
        <v>463</v>
      </c>
      <c r="D211" s="220" t="s">
        <v>135</v>
      </c>
      <c r="E211" s="221" t="s">
        <v>464</v>
      </c>
      <c r="F211" s="222" t="s">
        <v>465</v>
      </c>
      <c r="G211" s="223" t="s">
        <v>194</v>
      </c>
      <c r="H211" s="224">
        <v>6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0.01082</v>
      </c>
      <c r="R211" s="229">
        <f>Q211*H211</f>
        <v>0.064920000000000005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260</v>
      </c>
      <c r="AT211" s="231" t="s">
        <v>135</v>
      </c>
      <c r="AU211" s="231" t="s">
        <v>21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260</v>
      </c>
      <c r="BM211" s="231" t="s">
        <v>466</v>
      </c>
    </row>
    <row r="212" s="2" customFormat="1" ht="16.5" customHeight="1">
      <c r="A212" s="40"/>
      <c r="B212" s="41"/>
      <c r="C212" s="220" t="s">
        <v>467</v>
      </c>
      <c r="D212" s="220" t="s">
        <v>135</v>
      </c>
      <c r="E212" s="221" t="s">
        <v>468</v>
      </c>
      <c r="F212" s="222" t="s">
        <v>469</v>
      </c>
      <c r="G212" s="223" t="s">
        <v>223</v>
      </c>
      <c r="H212" s="224">
        <v>39.200000000000003</v>
      </c>
      <c r="I212" s="225"/>
      <c r="J212" s="226">
        <f>ROUND(I212*H212,2)</f>
        <v>0</v>
      </c>
      <c r="K212" s="222" t="s">
        <v>139</v>
      </c>
      <c r="L212" s="46"/>
      <c r="M212" s="227" t="s">
        <v>32</v>
      </c>
      <c r="N212" s="228" t="s">
        <v>51</v>
      </c>
      <c r="O212" s="86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31" t="s">
        <v>260</v>
      </c>
      <c r="AT212" s="231" t="s">
        <v>135</v>
      </c>
      <c r="AU212" s="231" t="s">
        <v>21</v>
      </c>
      <c r="AY212" s="18" t="s">
        <v>132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141</v>
      </c>
      <c r="BK212" s="232">
        <f>ROUND(I212*H212,2)</f>
        <v>0</v>
      </c>
      <c r="BL212" s="18" t="s">
        <v>260</v>
      </c>
      <c r="BM212" s="231" t="s">
        <v>470</v>
      </c>
    </row>
    <row r="213" s="2" customFormat="1" ht="16.5" customHeight="1">
      <c r="A213" s="40"/>
      <c r="B213" s="41"/>
      <c r="C213" s="220" t="s">
        <v>471</v>
      </c>
      <c r="D213" s="220" t="s">
        <v>135</v>
      </c>
      <c r="E213" s="221" t="s">
        <v>472</v>
      </c>
      <c r="F213" s="222" t="s">
        <v>473</v>
      </c>
      <c r="G213" s="223" t="s">
        <v>336</v>
      </c>
      <c r="H213" s="224">
        <v>3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260</v>
      </c>
      <c r="AT213" s="231" t="s">
        <v>135</v>
      </c>
      <c r="AU213" s="231" t="s">
        <v>21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260</v>
      </c>
      <c r="BM213" s="231" t="s">
        <v>474</v>
      </c>
    </row>
    <row r="214" s="2" customFormat="1" ht="21.75" customHeight="1">
      <c r="A214" s="40"/>
      <c r="B214" s="41"/>
      <c r="C214" s="220" t="s">
        <v>475</v>
      </c>
      <c r="D214" s="220" t="s">
        <v>135</v>
      </c>
      <c r="E214" s="221" t="s">
        <v>476</v>
      </c>
      <c r="F214" s="222" t="s">
        <v>477</v>
      </c>
      <c r="G214" s="223" t="s">
        <v>223</v>
      </c>
      <c r="H214" s="224">
        <v>22.800000000000001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0.0021700000000000001</v>
      </c>
      <c r="R214" s="229">
        <f>Q214*H214</f>
        <v>0.049476000000000006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260</v>
      </c>
      <c r="AT214" s="231" t="s">
        <v>135</v>
      </c>
      <c r="AU214" s="231" t="s">
        <v>21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260</v>
      </c>
      <c r="BM214" s="231" t="s">
        <v>478</v>
      </c>
    </row>
    <row r="215" s="2" customFormat="1" ht="16.5" customHeight="1">
      <c r="A215" s="40"/>
      <c r="B215" s="41"/>
      <c r="C215" s="220" t="s">
        <v>479</v>
      </c>
      <c r="D215" s="220" t="s">
        <v>135</v>
      </c>
      <c r="E215" s="221" t="s">
        <v>480</v>
      </c>
      <c r="F215" s="222" t="s">
        <v>481</v>
      </c>
      <c r="G215" s="223" t="s">
        <v>250</v>
      </c>
      <c r="H215" s="224">
        <v>2.29</v>
      </c>
      <c r="I215" s="225"/>
      <c r="J215" s="226">
        <f>ROUND(I215*H215,2)</f>
        <v>0</v>
      </c>
      <c r="K215" s="222" t="s">
        <v>139</v>
      </c>
      <c r="L215" s="46"/>
      <c r="M215" s="227" t="s">
        <v>32</v>
      </c>
      <c r="N215" s="228" t="s">
        <v>51</v>
      </c>
      <c r="O215" s="86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31" t="s">
        <v>260</v>
      </c>
      <c r="AT215" s="231" t="s">
        <v>135</v>
      </c>
      <c r="AU215" s="231" t="s">
        <v>21</v>
      </c>
      <c r="AY215" s="18" t="s">
        <v>132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141</v>
      </c>
      <c r="BK215" s="232">
        <f>ROUND(I215*H215,2)</f>
        <v>0</v>
      </c>
      <c r="BL215" s="18" t="s">
        <v>260</v>
      </c>
      <c r="BM215" s="231" t="s">
        <v>482</v>
      </c>
    </row>
    <row r="216" s="2" customFormat="1" ht="21.75" customHeight="1">
      <c r="A216" s="40"/>
      <c r="B216" s="41"/>
      <c r="C216" s="220" t="s">
        <v>483</v>
      </c>
      <c r="D216" s="220" t="s">
        <v>135</v>
      </c>
      <c r="E216" s="221" t="s">
        <v>484</v>
      </c>
      <c r="F216" s="222" t="s">
        <v>485</v>
      </c>
      <c r="G216" s="223" t="s">
        <v>250</v>
      </c>
      <c r="H216" s="224">
        <v>0.16600000000000001</v>
      </c>
      <c r="I216" s="225"/>
      <c r="J216" s="226">
        <f>ROUND(I216*H216,2)</f>
        <v>0</v>
      </c>
      <c r="K216" s="222" t="s">
        <v>139</v>
      </c>
      <c r="L216" s="46"/>
      <c r="M216" s="227" t="s">
        <v>32</v>
      </c>
      <c r="N216" s="228" t="s">
        <v>51</v>
      </c>
      <c r="O216" s="86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31" t="s">
        <v>260</v>
      </c>
      <c r="AT216" s="231" t="s">
        <v>135</v>
      </c>
      <c r="AU216" s="231" t="s">
        <v>21</v>
      </c>
      <c r="AY216" s="18" t="s">
        <v>132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141</v>
      </c>
      <c r="BK216" s="232">
        <f>ROUND(I216*H216,2)</f>
        <v>0</v>
      </c>
      <c r="BL216" s="18" t="s">
        <v>260</v>
      </c>
      <c r="BM216" s="231" t="s">
        <v>486</v>
      </c>
    </row>
    <row r="217" s="12" customFormat="1" ht="25.92" customHeight="1">
      <c r="A217" s="12"/>
      <c r="B217" s="204"/>
      <c r="C217" s="205"/>
      <c r="D217" s="206" t="s">
        <v>78</v>
      </c>
      <c r="E217" s="207" t="s">
        <v>487</v>
      </c>
      <c r="F217" s="207" t="s">
        <v>488</v>
      </c>
      <c r="G217" s="205"/>
      <c r="H217" s="205"/>
      <c r="I217" s="208"/>
      <c r="J217" s="209">
        <f>BK217</f>
        <v>0</v>
      </c>
      <c r="K217" s="205"/>
      <c r="L217" s="210"/>
      <c r="M217" s="211"/>
      <c r="N217" s="212"/>
      <c r="O217" s="212"/>
      <c r="P217" s="213">
        <f>P218+P231+P249+P253+P255+P266+P273+P277+P282</f>
        <v>0</v>
      </c>
      <c r="Q217" s="212"/>
      <c r="R217" s="213">
        <f>R218+R231+R249+R253+R255+R266+R273+R277+R282</f>
        <v>8.1844411200000007</v>
      </c>
      <c r="S217" s="212"/>
      <c r="T217" s="214">
        <f>T218+T231+T249+T253+T255+T266+T273+T277+T282</f>
        <v>0.51558999999999999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5" t="s">
        <v>141</v>
      </c>
      <c r="AT217" s="216" t="s">
        <v>78</v>
      </c>
      <c r="AU217" s="216" t="s">
        <v>79</v>
      </c>
      <c r="AY217" s="215" t="s">
        <v>132</v>
      </c>
      <c r="BK217" s="217">
        <f>BK218+BK231+BK249+BK253+BK255+BK266+BK273+BK277+BK282</f>
        <v>0</v>
      </c>
    </row>
    <row r="218" s="12" customFormat="1" ht="22.8" customHeight="1">
      <c r="A218" s="12"/>
      <c r="B218" s="204"/>
      <c r="C218" s="205"/>
      <c r="D218" s="206" t="s">
        <v>78</v>
      </c>
      <c r="E218" s="218" t="s">
        <v>489</v>
      </c>
      <c r="F218" s="218" t="s">
        <v>490</v>
      </c>
      <c r="G218" s="205"/>
      <c r="H218" s="205"/>
      <c r="I218" s="208"/>
      <c r="J218" s="219">
        <f>BK218</f>
        <v>0</v>
      </c>
      <c r="K218" s="205"/>
      <c r="L218" s="210"/>
      <c r="M218" s="211"/>
      <c r="N218" s="212"/>
      <c r="O218" s="212"/>
      <c r="P218" s="213">
        <f>SUM(P219:P230)</f>
        <v>0</v>
      </c>
      <c r="Q218" s="212"/>
      <c r="R218" s="213">
        <f>SUM(R219:R230)</f>
        <v>0.42784800000000001</v>
      </c>
      <c r="S218" s="212"/>
      <c r="T218" s="214">
        <f>SUM(T219:T230)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5" t="s">
        <v>141</v>
      </c>
      <c r="AT218" s="216" t="s">
        <v>78</v>
      </c>
      <c r="AU218" s="216" t="s">
        <v>21</v>
      </c>
      <c r="AY218" s="215" t="s">
        <v>132</v>
      </c>
      <c r="BK218" s="217">
        <f>SUM(BK219:BK230)</f>
        <v>0</v>
      </c>
    </row>
    <row r="219" s="2" customFormat="1" ht="21.75" customHeight="1">
      <c r="A219" s="40"/>
      <c r="B219" s="41"/>
      <c r="C219" s="220" t="s">
        <v>491</v>
      </c>
      <c r="D219" s="220" t="s">
        <v>135</v>
      </c>
      <c r="E219" s="221" t="s">
        <v>492</v>
      </c>
      <c r="F219" s="222" t="s">
        <v>493</v>
      </c>
      <c r="G219" s="223" t="s">
        <v>194</v>
      </c>
      <c r="H219" s="224">
        <v>63</v>
      </c>
      <c r="I219" s="225"/>
      <c r="J219" s="226">
        <f>ROUND(I219*H219,2)</f>
        <v>0</v>
      </c>
      <c r="K219" s="222" t="s">
        <v>139</v>
      </c>
      <c r="L219" s="46"/>
      <c r="M219" s="227" t="s">
        <v>32</v>
      </c>
      <c r="N219" s="228" t="s">
        <v>51</v>
      </c>
      <c r="O219" s="86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31" t="s">
        <v>260</v>
      </c>
      <c r="AT219" s="231" t="s">
        <v>135</v>
      </c>
      <c r="AU219" s="231" t="s">
        <v>141</v>
      </c>
      <c r="AY219" s="18" t="s">
        <v>132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141</v>
      </c>
      <c r="BK219" s="232">
        <f>ROUND(I219*H219,2)</f>
        <v>0</v>
      </c>
      <c r="BL219" s="18" t="s">
        <v>260</v>
      </c>
      <c r="BM219" s="231" t="s">
        <v>494</v>
      </c>
    </row>
    <row r="220" s="13" customFormat="1">
      <c r="A220" s="13"/>
      <c r="B220" s="240"/>
      <c r="C220" s="241"/>
      <c r="D220" s="242" t="s">
        <v>196</v>
      </c>
      <c r="E220" s="243" t="s">
        <v>32</v>
      </c>
      <c r="F220" s="244" t="s">
        <v>495</v>
      </c>
      <c r="G220" s="241"/>
      <c r="H220" s="245">
        <v>63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196</v>
      </c>
      <c r="AU220" s="251" t="s">
        <v>141</v>
      </c>
      <c r="AV220" s="13" t="s">
        <v>141</v>
      </c>
      <c r="AW220" s="13" t="s">
        <v>41</v>
      </c>
      <c r="AX220" s="13" t="s">
        <v>79</v>
      </c>
      <c r="AY220" s="251" t="s">
        <v>132</v>
      </c>
    </row>
    <row r="221" s="14" customFormat="1">
      <c r="A221" s="14"/>
      <c r="B221" s="252"/>
      <c r="C221" s="253"/>
      <c r="D221" s="242" t="s">
        <v>196</v>
      </c>
      <c r="E221" s="254" t="s">
        <v>32</v>
      </c>
      <c r="F221" s="255" t="s">
        <v>198</v>
      </c>
      <c r="G221" s="253"/>
      <c r="H221" s="256">
        <v>63</v>
      </c>
      <c r="I221" s="257"/>
      <c r="J221" s="253"/>
      <c r="K221" s="253"/>
      <c r="L221" s="258"/>
      <c r="M221" s="259"/>
      <c r="N221" s="260"/>
      <c r="O221" s="260"/>
      <c r="P221" s="260"/>
      <c r="Q221" s="260"/>
      <c r="R221" s="260"/>
      <c r="S221" s="260"/>
      <c r="T221" s="26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2" t="s">
        <v>196</v>
      </c>
      <c r="AU221" s="262" t="s">
        <v>141</v>
      </c>
      <c r="AV221" s="14" t="s">
        <v>150</v>
      </c>
      <c r="AW221" s="14" t="s">
        <v>41</v>
      </c>
      <c r="AX221" s="14" t="s">
        <v>21</v>
      </c>
      <c r="AY221" s="262" t="s">
        <v>132</v>
      </c>
    </row>
    <row r="222" s="2" customFormat="1" ht="16.5" customHeight="1">
      <c r="A222" s="40"/>
      <c r="B222" s="41"/>
      <c r="C222" s="263" t="s">
        <v>496</v>
      </c>
      <c r="D222" s="263" t="s">
        <v>242</v>
      </c>
      <c r="E222" s="264" t="s">
        <v>497</v>
      </c>
      <c r="F222" s="265" t="s">
        <v>498</v>
      </c>
      <c r="G222" s="266" t="s">
        <v>250</v>
      </c>
      <c r="H222" s="267">
        <v>0.069000000000000006</v>
      </c>
      <c r="I222" s="268"/>
      <c r="J222" s="269">
        <f>ROUND(I222*H222,2)</f>
        <v>0</v>
      </c>
      <c r="K222" s="265" t="s">
        <v>139</v>
      </c>
      <c r="L222" s="270"/>
      <c r="M222" s="271" t="s">
        <v>32</v>
      </c>
      <c r="N222" s="272" t="s">
        <v>51</v>
      </c>
      <c r="O222" s="86"/>
      <c r="P222" s="229">
        <f>O222*H222</f>
        <v>0</v>
      </c>
      <c r="Q222" s="229">
        <v>1</v>
      </c>
      <c r="R222" s="229">
        <f>Q222*H222</f>
        <v>0.069000000000000006</v>
      </c>
      <c r="S222" s="229">
        <v>0</v>
      </c>
      <c r="T222" s="230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31" t="s">
        <v>333</v>
      </c>
      <c r="AT222" s="231" t="s">
        <v>242</v>
      </c>
      <c r="AU222" s="231" t="s">
        <v>141</v>
      </c>
      <c r="AY222" s="18" t="s">
        <v>132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141</v>
      </c>
      <c r="BK222" s="232">
        <f>ROUND(I222*H222,2)</f>
        <v>0</v>
      </c>
      <c r="BL222" s="18" t="s">
        <v>260</v>
      </c>
      <c r="BM222" s="231" t="s">
        <v>499</v>
      </c>
    </row>
    <row r="223" s="13" customFormat="1">
      <c r="A223" s="13"/>
      <c r="B223" s="240"/>
      <c r="C223" s="241"/>
      <c r="D223" s="242" t="s">
        <v>196</v>
      </c>
      <c r="E223" s="241"/>
      <c r="F223" s="244" t="s">
        <v>500</v>
      </c>
      <c r="G223" s="241"/>
      <c r="H223" s="245">
        <v>0.069000000000000006</v>
      </c>
      <c r="I223" s="246"/>
      <c r="J223" s="241"/>
      <c r="K223" s="241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196</v>
      </c>
      <c r="AU223" s="251" t="s">
        <v>141</v>
      </c>
      <c r="AV223" s="13" t="s">
        <v>141</v>
      </c>
      <c r="AW223" s="13" t="s">
        <v>4</v>
      </c>
      <c r="AX223" s="13" t="s">
        <v>21</v>
      </c>
      <c r="AY223" s="251" t="s">
        <v>132</v>
      </c>
    </row>
    <row r="224" s="2" customFormat="1" ht="16.5" customHeight="1">
      <c r="A224" s="40"/>
      <c r="B224" s="41"/>
      <c r="C224" s="220" t="s">
        <v>501</v>
      </c>
      <c r="D224" s="220" t="s">
        <v>135</v>
      </c>
      <c r="E224" s="221" t="s">
        <v>502</v>
      </c>
      <c r="F224" s="222" t="s">
        <v>503</v>
      </c>
      <c r="G224" s="223" t="s">
        <v>194</v>
      </c>
      <c r="H224" s="224">
        <v>63</v>
      </c>
      <c r="I224" s="225"/>
      <c r="J224" s="226">
        <f>ROUND(I224*H224,2)</f>
        <v>0</v>
      </c>
      <c r="K224" s="222" t="s">
        <v>139</v>
      </c>
      <c r="L224" s="46"/>
      <c r="M224" s="227" t="s">
        <v>32</v>
      </c>
      <c r="N224" s="228" t="s">
        <v>51</v>
      </c>
      <c r="O224" s="86"/>
      <c r="P224" s="229">
        <f>O224*H224</f>
        <v>0</v>
      </c>
      <c r="Q224" s="229">
        <v>0.00040000000000000002</v>
      </c>
      <c r="R224" s="229">
        <f>Q224*H224</f>
        <v>0.0252</v>
      </c>
      <c r="S224" s="229">
        <v>0</v>
      </c>
      <c r="T224" s="230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31" t="s">
        <v>260</v>
      </c>
      <c r="AT224" s="231" t="s">
        <v>135</v>
      </c>
      <c r="AU224" s="231" t="s">
        <v>141</v>
      </c>
      <c r="AY224" s="18" t="s">
        <v>132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141</v>
      </c>
      <c r="BK224" s="232">
        <f>ROUND(I224*H224,2)</f>
        <v>0</v>
      </c>
      <c r="BL224" s="18" t="s">
        <v>260</v>
      </c>
      <c r="BM224" s="231" t="s">
        <v>504</v>
      </c>
    </row>
    <row r="225" s="2" customFormat="1" ht="16.5" customHeight="1">
      <c r="A225" s="40"/>
      <c r="B225" s="41"/>
      <c r="C225" s="263" t="s">
        <v>505</v>
      </c>
      <c r="D225" s="263" t="s">
        <v>242</v>
      </c>
      <c r="E225" s="264" t="s">
        <v>506</v>
      </c>
      <c r="F225" s="265" t="s">
        <v>507</v>
      </c>
      <c r="G225" s="266" t="s">
        <v>194</v>
      </c>
      <c r="H225" s="267">
        <v>75.599999999999994</v>
      </c>
      <c r="I225" s="268"/>
      <c r="J225" s="269">
        <f>ROUND(I225*H225,2)</f>
        <v>0</v>
      </c>
      <c r="K225" s="265" t="s">
        <v>139</v>
      </c>
      <c r="L225" s="270"/>
      <c r="M225" s="271" t="s">
        <v>32</v>
      </c>
      <c r="N225" s="272" t="s">
        <v>51</v>
      </c>
      <c r="O225" s="86"/>
      <c r="P225" s="229">
        <f>O225*H225</f>
        <v>0</v>
      </c>
      <c r="Q225" s="229">
        <v>0.0038800000000000002</v>
      </c>
      <c r="R225" s="229">
        <f>Q225*H225</f>
        <v>0.29332799999999998</v>
      </c>
      <c r="S225" s="229">
        <v>0</v>
      </c>
      <c r="T225" s="230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31" t="s">
        <v>333</v>
      </c>
      <c r="AT225" s="231" t="s">
        <v>242</v>
      </c>
      <c r="AU225" s="231" t="s">
        <v>141</v>
      </c>
      <c r="AY225" s="18" t="s">
        <v>132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141</v>
      </c>
      <c r="BK225" s="232">
        <f>ROUND(I225*H225,2)</f>
        <v>0</v>
      </c>
      <c r="BL225" s="18" t="s">
        <v>260</v>
      </c>
      <c r="BM225" s="231" t="s">
        <v>508</v>
      </c>
    </row>
    <row r="226" s="13" customFormat="1">
      <c r="A226" s="13"/>
      <c r="B226" s="240"/>
      <c r="C226" s="241"/>
      <c r="D226" s="242" t="s">
        <v>196</v>
      </c>
      <c r="E226" s="241"/>
      <c r="F226" s="244" t="s">
        <v>509</v>
      </c>
      <c r="G226" s="241"/>
      <c r="H226" s="245">
        <v>75.599999999999994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196</v>
      </c>
      <c r="AU226" s="251" t="s">
        <v>141</v>
      </c>
      <c r="AV226" s="13" t="s">
        <v>141</v>
      </c>
      <c r="AW226" s="13" t="s">
        <v>4</v>
      </c>
      <c r="AX226" s="13" t="s">
        <v>21</v>
      </c>
      <c r="AY226" s="251" t="s">
        <v>132</v>
      </c>
    </row>
    <row r="227" s="2" customFormat="1" ht="16.5" customHeight="1">
      <c r="A227" s="40"/>
      <c r="B227" s="41"/>
      <c r="C227" s="220" t="s">
        <v>510</v>
      </c>
      <c r="D227" s="220" t="s">
        <v>135</v>
      </c>
      <c r="E227" s="221" t="s">
        <v>511</v>
      </c>
      <c r="F227" s="222" t="s">
        <v>512</v>
      </c>
      <c r="G227" s="223" t="s">
        <v>194</v>
      </c>
      <c r="H227" s="224">
        <v>63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4.0000000000000003E-05</v>
      </c>
      <c r="R227" s="229">
        <f>Q227*H227</f>
        <v>0.0025200000000000001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260</v>
      </c>
      <c r="AT227" s="231" t="s">
        <v>135</v>
      </c>
      <c r="AU227" s="231" t="s">
        <v>141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260</v>
      </c>
      <c r="BM227" s="231" t="s">
        <v>513</v>
      </c>
    </row>
    <row r="228" s="2" customFormat="1" ht="16.5" customHeight="1">
      <c r="A228" s="40"/>
      <c r="B228" s="41"/>
      <c r="C228" s="263" t="s">
        <v>514</v>
      </c>
      <c r="D228" s="263" t="s">
        <v>242</v>
      </c>
      <c r="E228" s="264" t="s">
        <v>515</v>
      </c>
      <c r="F228" s="265" t="s">
        <v>516</v>
      </c>
      <c r="G228" s="266" t="s">
        <v>194</v>
      </c>
      <c r="H228" s="267">
        <v>75.599999999999994</v>
      </c>
      <c r="I228" s="268"/>
      <c r="J228" s="269">
        <f>ROUND(I228*H228,2)</f>
        <v>0</v>
      </c>
      <c r="K228" s="265" t="s">
        <v>139</v>
      </c>
      <c r="L228" s="270"/>
      <c r="M228" s="271" t="s">
        <v>32</v>
      </c>
      <c r="N228" s="272" t="s">
        <v>51</v>
      </c>
      <c r="O228" s="86"/>
      <c r="P228" s="229">
        <f>O228*H228</f>
        <v>0</v>
      </c>
      <c r="Q228" s="229">
        <v>0.00050000000000000001</v>
      </c>
      <c r="R228" s="229">
        <f>Q228*H228</f>
        <v>0.0378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333</v>
      </c>
      <c r="AT228" s="231" t="s">
        <v>242</v>
      </c>
      <c r="AU228" s="231" t="s">
        <v>141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260</v>
      </c>
      <c r="BM228" s="231" t="s">
        <v>517</v>
      </c>
    </row>
    <row r="229" s="13" customFormat="1">
      <c r="A229" s="13"/>
      <c r="B229" s="240"/>
      <c r="C229" s="241"/>
      <c r="D229" s="242" t="s">
        <v>196</v>
      </c>
      <c r="E229" s="241"/>
      <c r="F229" s="244" t="s">
        <v>509</v>
      </c>
      <c r="G229" s="241"/>
      <c r="H229" s="245">
        <v>75.599999999999994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196</v>
      </c>
      <c r="AU229" s="251" t="s">
        <v>141</v>
      </c>
      <c r="AV229" s="13" t="s">
        <v>141</v>
      </c>
      <c r="AW229" s="13" t="s">
        <v>4</v>
      </c>
      <c r="AX229" s="13" t="s">
        <v>21</v>
      </c>
      <c r="AY229" s="251" t="s">
        <v>132</v>
      </c>
    </row>
    <row r="230" s="2" customFormat="1" ht="21.75" customHeight="1">
      <c r="A230" s="40"/>
      <c r="B230" s="41"/>
      <c r="C230" s="220" t="s">
        <v>518</v>
      </c>
      <c r="D230" s="220" t="s">
        <v>135</v>
      </c>
      <c r="E230" s="221" t="s">
        <v>519</v>
      </c>
      <c r="F230" s="222" t="s">
        <v>520</v>
      </c>
      <c r="G230" s="223" t="s">
        <v>250</v>
      </c>
      <c r="H230" s="224">
        <v>0.42799999999999999</v>
      </c>
      <c r="I230" s="225"/>
      <c r="J230" s="226">
        <f>ROUND(I230*H230,2)</f>
        <v>0</v>
      </c>
      <c r="K230" s="222" t="s">
        <v>139</v>
      </c>
      <c r="L230" s="46"/>
      <c r="M230" s="227" t="s">
        <v>32</v>
      </c>
      <c r="N230" s="228" t="s">
        <v>51</v>
      </c>
      <c r="O230" s="86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260</v>
      </c>
      <c r="AT230" s="231" t="s">
        <v>135</v>
      </c>
      <c r="AU230" s="231" t="s">
        <v>141</v>
      </c>
      <c r="AY230" s="18" t="s">
        <v>132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141</v>
      </c>
      <c r="BK230" s="232">
        <f>ROUND(I230*H230,2)</f>
        <v>0</v>
      </c>
      <c r="BL230" s="18" t="s">
        <v>260</v>
      </c>
      <c r="BM230" s="231" t="s">
        <v>521</v>
      </c>
    </row>
    <row r="231" s="12" customFormat="1" ht="22.8" customHeight="1">
      <c r="A231" s="12"/>
      <c r="B231" s="204"/>
      <c r="C231" s="205"/>
      <c r="D231" s="206" t="s">
        <v>78</v>
      </c>
      <c r="E231" s="218" t="s">
        <v>522</v>
      </c>
      <c r="F231" s="218" t="s">
        <v>523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SUM(P232:P248)</f>
        <v>0</v>
      </c>
      <c r="Q231" s="212"/>
      <c r="R231" s="213">
        <f>SUM(R232:R248)</f>
        <v>3.0591617199999996</v>
      </c>
      <c r="S231" s="212"/>
      <c r="T231" s="214">
        <f>SUM(T232:T248)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141</v>
      </c>
      <c r="AT231" s="216" t="s">
        <v>78</v>
      </c>
      <c r="AU231" s="216" t="s">
        <v>21</v>
      </c>
      <c r="AY231" s="215" t="s">
        <v>132</v>
      </c>
      <c r="BK231" s="217">
        <f>SUM(BK232:BK248)</f>
        <v>0</v>
      </c>
    </row>
    <row r="232" s="2" customFormat="1" ht="16.5" customHeight="1">
      <c r="A232" s="40"/>
      <c r="B232" s="41"/>
      <c r="C232" s="220" t="s">
        <v>524</v>
      </c>
      <c r="D232" s="220" t="s">
        <v>135</v>
      </c>
      <c r="E232" s="221" t="s">
        <v>525</v>
      </c>
      <c r="F232" s="222" t="s">
        <v>526</v>
      </c>
      <c r="G232" s="223" t="s">
        <v>194</v>
      </c>
      <c r="H232" s="224">
        <v>122.72</v>
      </c>
      <c r="I232" s="225"/>
      <c r="J232" s="226">
        <f>ROUND(I232*H232,2)</f>
        <v>0</v>
      </c>
      <c r="K232" s="222" t="s">
        <v>139</v>
      </c>
      <c r="L232" s="46"/>
      <c r="M232" s="227" t="s">
        <v>32</v>
      </c>
      <c r="N232" s="228" t="s">
        <v>51</v>
      </c>
      <c r="O232" s="86"/>
      <c r="P232" s="229">
        <f>O232*H232</f>
        <v>0</v>
      </c>
      <c r="Q232" s="229">
        <v>0.0060299999999999998</v>
      </c>
      <c r="R232" s="229">
        <f>Q232*H232</f>
        <v>0.74000159999999993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260</v>
      </c>
      <c r="AT232" s="231" t="s">
        <v>135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260</v>
      </c>
      <c r="BM232" s="231" t="s">
        <v>527</v>
      </c>
    </row>
    <row r="233" s="2" customFormat="1" ht="16.5" customHeight="1">
      <c r="A233" s="40"/>
      <c r="B233" s="41"/>
      <c r="C233" s="263" t="s">
        <v>528</v>
      </c>
      <c r="D233" s="263" t="s">
        <v>242</v>
      </c>
      <c r="E233" s="264" t="s">
        <v>529</v>
      </c>
      <c r="F233" s="265" t="s">
        <v>530</v>
      </c>
      <c r="G233" s="266" t="s">
        <v>201</v>
      </c>
      <c r="H233" s="267">
        <v>15.462</v>
      </c>
      <c r="I233" s="268"/>
      <c r="J233" s="269">
        <f>ROUND(I233*H233,2)</f>
        <v>0</v>
      </c>
      <c r="K233" s="265" t="s">
        <v>139</v>
      </c>
      <c r="L233" s="270"/>
      <c r="M233" s="271" t="s">
        <v>32</v>
      </c>
      <c r="N233" s="272" t="s">
        <v>51</v>
      </c>
      <c r="O233" s="86"/>
      <c r="P233" s="229">
        <f>O233*H233</f>
        <v>0</v>
      </c>
      <c r="Q233" s="229">
        <v>0.040000000000000001</v>
      </c>
      <c r="R233" s="229">
        <f>Q233*H233</f>
        <v>0.61848000000000003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333</v>
      </c>
      <c r="AT233" s="231" t="s">
        <v>242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260</v>
      </c>
      <c r="BM233" s="231" t="s">
        <v>531</v>
      </c>
    </row>
    <row r="234" s="13" customFormat="1">
      <c r="A234" s="13"/>
      <c r="B234" s="240"/>
      <c r="C234" s="241"/>
      <c r="D234" s="242" t="s">
        <v>196</v>
      </c>
      <c r="E234" s="243" t="s">
        <v>32</v>
      </c>
      <c r="F234" s="244" t="s">
        <v>532</v>
      </c>
      <c r="G234" s="241"/>
      <c r="H234" s="245">
        <v>14.726000000000001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196</v>
      </c>
      <c r="AU234" s="251" t="s">
        <v>141</v>
      </c>
      <c r="AV234" s="13" t="s">
        <v>141</v>
      </c>
      <c r="AW234" s="13" t="s">
        <v>41</v>
      </c>
      <c r="AX234" s="13" t="s">
        <v>21</v>
      </c>
      <c r="AY234" s="251" t="s">
        <v>132</v>
      </c>
    </row>
    <row r="235" s="13" customFormat="1">
      <c r="A235" s="13"/>
      <c r="B235" s="240"/>
      <c r="C235" s="241"/>
      <c r="D235" s="242" t="s">
        <v>196</v>
      </c>
      <c r="E235" s="241"/>
      <c r="F235" s="244" t="s">
        <v>533</v>
      </c>
      <c r="G235" s="241"/>
      <c r="H235" s="245">
        <v>15.462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196</v>
      </c>
      <c r="AU235" s="251" t="s">
        <v>141</v>
      </c>
      <c r="AV235" s="13" t="s">
        <v>141</v>
      </c>
      <c r="AW235" s="13" t="s">
        <v>4</v>
      </c>
      <c r="AX235" s="13" t="s">
        <v>21</v>
      </c>
      <c r="AY235" s="251" t="s">
        <v>132</v>
      </c>
    </row>
    <row r="236" s="2" customFormat="1" ht="21.75" customHeight="1">
      <c r="A236" s="40"/>
      <c r="B236" s="41"/>
      <c r="C236" s="220" t="s">
        <v>534</v>
      </c>
      <c r="D236" s="220" t="s">
        <v>135</v>
      </c>
      <c r="E236" s="221" t="s">
        <v>535</v>
      </c>
      <c r="F236" s="222" t="s">
        <v>536</v>
      </c>
      <c r="G236" s="223" t="s">
        <v>194</v>
      </c>
      <c r="H236" s="224">
        <v>160.31999999999999</v>
      </c>
      <c r="I236" s="225"/>
      <c r="J236" s="226">
        <f>ROUND(I236*H236,2)</f>
        <v>0</v>
      </c>
      <c r="K236" s="222" t="s">
        <v>224</v>
      </c>
      <c r="L236" s="46"/>
      <c r="M236" s="227" t="s">
        <v>32</v>
      </c>
      <c r="N236" s="228" t="s">
        <v>51</v>
      </c>
      <c r="O236" s="86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260</v>
      </c>
      <c r="AT236" s="231" t="s">
        <v>135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260</v>
      </c>
      <c r="BM236" s="231" t="s">
        <v>537</v>
      </c>
    </row>
    <row r="237" s="2" customFormat="1" ht="16.5" customHeight="1">
      <c r="A237" s="40"/>
      <c r="B237" s="41"/>
      <c r="C237" s="263" t="s">
        <v>538</v>
      </c>
      <c r="D237" s="263" t="s">
        <v>242</v>
      </c>
      <c r="E237" s="264" t="s">
        <v>539</v>
      </c>
      <c r="F237" s="265" t="s">
        <v>540</v>
      </c>
      <c r="G237" s="266" t="s">
        <v>194</v>
      </c>
      <c r="H237" s="267">
        <v>323.846</v>
      </c>
      <c r="I237" s="268"/>
      <c r="J237" s="269">
        <f>ROUND(I237*H237,2)</f>
        <v>0</v>
      </c>
      <c r="K237" s="265" t="s">
        <v>224</v>
      </c>
      <c r="L237" s="270"/>
      <c r="M237" s="271" t="s">
        <v>32</v>
      </c>
      <c r="N237" s="272" t="s">
        <v>51</v>
      </c>
      <c r="O237" s="86"/>
      <c r="P237" s="229">
        <f>O237*H237</f>
        <v>0</v>
      </c>
      <c r="Q237" s="229">
        <v>0.0039199999999999999</v>
      </c>
      <c r="R237" s="229">
        <f>Q237*H237</f>
        <v>1.2694763199999999</v>
      </c>
      <c r="S237" s="229">
        <v>0</v>
      </c>
      <c r="T237" s="230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31" t="s">
        <v>333</v>
      </c>
      <c r="AT237" s="231" t="s">
        <v>242</v>
      </c>
      <c r="AU237" s="231" t="s">
        <v>141</v>
      </c>
      <c r="AY237" s="18" t="s">
        <v>132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141</v>
      </c>
      <c r="BK237" s="232">
        <f>ROUND(I237*H237,2)</f>
        <v>0</v>
      </c>
      <c r="BL237" s="18" t="s">
        <v>260</v>
      </c>
      <c r="BM237" s="231" t="s">
        <v>541</v>
      </c>
    </row>
    <row r="238" s="13" customFormat="1">
      <c r="A238" s="13"/>
      <c r="B238" s="240"/>
      <c r="C238" s="241"/>
      <c r="D238" s="242" t="s">
        <v>196</v>
      </c>
      <c r="E238" s="241"/>
      <c r="F238" s="244" t="s">
        <v>542</v>
      </c>
      <c r="G238" s="241"/>
      <c r="H238" s="245">
        <v>323.846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196</v>
      </c>
      <c r="AU238" s="251" t="s">
        <v>141</v>
      </c>
      <c r="AV238" s="13" t="s">
        <v>141</v>
      </c>
      <c r="AW238" s="13" t="s">
        <v>4</v>
      </c>
      <c r="AX238" s="13" t="s">
        <v>21</v>
      </c>
      <c r="AY238" s="251" t="s">
        <v>132</v>
      </c>
    </row>
    <row r="239" s="2" customFormat="1" ht="16.5" customHeight="1">
      <c r="A239" s="40"/>
      <c r="B239" s="41"/>
      <c r="C239" s="220" t="s">
        <v>543</v>
      </c>
      <c r="D239" s="220" t="s">
        <v>135</v>
      </c>
      <c r="E239" s="221" t="s">
        <v>544</v>
      </c>
      <c r="F239" s="222" t="s">
        <v>545</v>
      </c>
      <c r="G239" s="223" t="s">
        <v>194</v>
      </c>
      <c r="H239" s="224">
        <v>160.31999999999999</v>
      </c>
      <c r="I239" s="225"/>
      <c r="J239" s="226">
        <f>ROUND(I239*H239,2)</f>
        <v>0</v>
      </c>
      <c r="K239" s="222" t="s">
        <v>139</v>
      </c>
      <c r="L239" s="46"/>
      <c r="M239" s="227" t="s">
        <v>32</v>
      </c>
      <c r="N239" s="228" t="s">
        <v>51</v>
      </c>
      <c r="O239" s="86"/>
      <c r="P239" s="229">
        <f>O239*H239</f>
        <v>0</v>
      </c>
      <c r="Q239" s="229">
        <v>3.0000000000000001E-05</v>
      </c>
      <c r="R239" s="229">
        <f>Q239*H239</f>
        <v>0.0048095999999999998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260</v>
      </c>
      <c r="AT239" s="231" t="s">
        <v>135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260</v>
      </c>
      <c r="BM239" s="231" t="s">
        <v>546</v>
      </c>
    </row>
    <row r="240" s="2" customFormat="1" ht="16.5" customHeight="1">
      <c r="A240" s="40"/>
      <c r="B240" s="41"/>
      <c r="C240" s="263" t="s">
        <v>547</v>
      </c>
      <c r="D240" s="263" t="s">
        <v>242</v>
      </c>
      <c r="E240" s="264" t="s">
        <v>548</v>
      </c>
      <c r="F240" s="265" t="s">
        <v>549</v>
      </c>
      <c r="G240" s="266" t="s">
        <v>194</v>
      </c>
      <c r="H240" s="267">
        <v>168.33600000000001</v>
      </c>
      <c r="I240" s="268"/>
      <c r="J240" s="269">
        <f>ROUND(I240*H240,2)</f>
        <v>0</v>
      </c>
      <c r="K240" s="265" t="s">
        <v>139</v>
      </c>
      <c r="L240" s="270"/>
      <c r="M240" s="271" t="s">
        <v>32</v>
      </c>
      <c r="N240" s="272" t="s">
        <v>51</v>
      </c>
      <c r="O240" s="86"/>
      <c r="P240" s="229">
        <f>O240*H240</f>
        <v>0</v>
      </c>
      <c r="Q240" s="229">
        <v>0.00018000000000000001</v>
      </c>
      <c r="R240" s="229">
        <f>Q240*H240</f>
        <v>0.030300480000000005</v>
      </c>
      <c r="S240" s="229">
        <v>0</v>
      </c>
      <c r="T240" s="230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31" t="s">
        <v>333</v>
      </c>
      <c r="AT240" s="231" t="s">
        <v>242</v>
      </c>
      <c r="AU240" s="231" t="s">
        <v>141</v>
      </c>
      <c r="AY240" s="18" t="s">
        <v>132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141</v>
      </c>
      <c r="BK240" s="232">
        <f>ROUND(I240*H240,2)</f>
        <v>0</v>
      </c>
      <c r="BL240" s="18" t="s">
        <v>260</v>
      </c>
      <c r="BM240" s="231" t="s">
        <v>550</v>
      </c>
    </row>
    <row r="241" s="13" customFormat="1">
      <c r="A241" s="13"/>
      <c r="B241" s="240"/>
      <c r="C241" s="241"/>
      <c r="D241" s="242" t="s">
        <v>196</v>
      </c>
      <c r="E241" s="241"/>
      <c r="F241" s="244" t="s">
        <v>551</v>
      </c>
      <c r="G241" s="241"/>
      <c r="H241" s="245">
        <v>168.33600000000001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196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21.75" customHeight="1">
      <c r="A242" s="40"/>
      <c r="B242" s="41"/>
      <c r="C242" s="220" t="s">
        <v>552</v>
      </c>
      <c r="D242" s="220" t="s">
        <v>135</v>
      </c>
      <c r="E242" s="221" t="s">
        <v>553</v>
      </c>
      <c r="F242" s="222" t="s">
        <v>554</v>
      </c>
      <c r="G242" s="223" t="s">
        <v>194</v>
      </c>
      <c r="H242" s="224">
        <v>28.161999999999999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0.0060600000000000003</v>
      </c>
      <c r="R242" s="229">
        <f>Q242*H242</f>
        <v>0.17066171999999999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260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260</v>
      </c>
      <c r="BM242" s="231" t="s">
        <v>555</v>
      </c>
    </row>
    <row r="243" s="13" customFormat="1">
      <c r="A243" s="13"/>
      <c r="B243" s="240"/>
      <c r="C243" s="241"/>
      <c r="D243" s="242" t="s">
        <v>196</v>
      </c>
      <c r="E243" s="243" t="s">
        <v>32</v>
      </c>
      <c r="F243" s="244" t="s">
        <v>556</v>
      </c>
      <c r="G243" s="241"/>
      <c r="H243" s="245">
        <v>29.762</v>
      </c>
      <c r="I243" s="246"/>
      <c r="J243" s="241"/>
      <c r="K243" s="241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196</v>
      </c>
      <c r="AU243" s="251" t="s">
        <v>141</v>
      </c>
      <c r="AV243" s="13" t="s">
        <v>141</v>
      </c>
      <c r="AW243" s="13" t="s">
        <v>41</v>
      </c>
      <c r="AX243" s="13" t="s">
        <v>79</v>
      </c>
      <c r="AY243" s="251" t="s">
        <v>132</v>
      </c>
    </row>
    <row r="244" s="13" customFormat="1">
      <c r="A244" s="13"/>
      <c r="B244" s="240"/>
      <c r="C244" s="241"/>
      <c r="D244" s="242" t="s">
        <v>196</v>
      </c>
      <c r="E244" s="243" t="s">
        <v>32</v>
      </c>
      <c r="F244" s="244" t="s">
        <v>557</v>
      </c>
      <c r="G244" s="241"/>
      <c r="H244" s="245">
        <v>-1.6000000000000001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196</v>
      </c>
      <c r="AU244" s="251" t="s">
        <v>141</v>
      </c>
      <c r="AV244" s="13" t="s">
        <v>141</v>
      </c>
      <c r="AW244" s="13" t="s">
        <v>41</v>
      </c>
      <c r="AX244" s="13" t="s">
        <v>79</v>
      </c>
      <c r="AY244" s="251" t="s">
        <v>132</v>
      </c>
    </row>
    <row r="245" s="14" customFormat="1">
      <c r="A245" s="14"/>
      <c r="B245" s="252"/>
      <c r="C245" s="253"/>
      <c r="D245" s="242" t="s">
        <v>196</v>
      </c>
      <c r="E245" s="254" t="s">
        <v>32</v>
      </c>
      <c r="F245" s="255" t="s">
        <v>198</v>
      </c>
      <c r="G245" s="253"/>
      <c r="H245" s="256">
        <v>28.161999999999999</v>
      </c>
      <c r="I245" s="257"/>
      <c r="J245" s="253"/>
      <c r="K245" s="253"/>
      <c r="L245" s="258"/>
      <c r="M245" s="259"/>
      <c r="N245" s="260"/>
      <c r="O245" s="260"/>
      <c r="P245" s="260"/>
      <c r="Q245" s="260"/>
      <c r="R245" s="260"/>
      <c r="S245" s="260"/>
      <c r="T245" s="261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2" t="s">
        <v>196</v>
      </c>
      <c r="AU245" s="262" t="s">
        <v>141</v>
      </c>
      <c r="AV245" s="14" t="s">
        <v>150</v>
      </c>
      <c r="AW245" s="14" t="s">
        <v>41</v>
      </c>
      <c r="AX245" s="14" t="s">
        <v>21</v>
      </c>
      <c r="AY245" s="262" t="s">
        <v>132</v>
      </c>
    </row>
    <row r="246" s="2" customFormat="1" ht="16.5" customHeight="1">
      <c r="A246" s="40"/>
      <c r="B246" s="41"/>
      <c r="C246" s="263" t="s">
        <v>558</v>
      </c>
      <c r="D246" s="263" t="s">
        <v>242</v>
      </c>
      <c r="E246" s="264" t="s">
        <v>559</v>
      </c>
      <c r="F246" s="265" t="s">
        <v>560</v>
      </c>
      <c r="G246" s="266" t="s">
        <v>194</v>
      </c>
      <c r="H246" s="267">
        <v>28.178999999999998</v>
      </c>
      <c r="I246" s="268"/>
      <c r="J246" s="269">
        <f>ROUND(I246*H246,2)</f>
        <v>0</v>
      </c>
      <c r="K246" s="265" t="s">
        <v>139</v>
      </c>
      <c r="L246" s="270"/>
      <c r="M246" s="271" t="s">
        <v>32</v>
      </c>
      <c r="N246" s="272" t="s">
        <v>51</v>
      </c>
      <c r="O246" s="86"/>
      <c r="P246" s="229">
        <f>O246*H246</f>
        <v>0</v>
      </c>
      <c r="Q246" s="229">
        <v>0.0080000000000000002</v>
      </c>
      <c r="R246" s="229">
        <f>Q246*H246</f>
        <v>0.22543199999999999</v>
      </c>
      <c r="S246" s="229">
        <v>0</v>
      </c>
      <c r="T246" s="230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31" t="s">
        <v>333</v>
      </c>
      <c r="AT246" s="231" t="s">
        <v>242</v>
      </c>
      <c r="AU246" s="231" t="s">
        <v>141</v>
      </c>
      <c r="AY246" s="18" t="s">
        <v>132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141</v>
      </c>
      <c r="BK246" s="232">
        <f>ROUND(I246*H246,2)</f>
        <v>0</v>
      </c>
      <c r="BL246" s="18" t="s">
        <v>260</v>
      </c>
      <c r="BM246" s="231" t="s">
        <v>561</v>
      </c>
    </row>
    <row r="247" s="13" customFormat="1">
      <c r="A247" s="13"/>
      <c r="B247" s="240"/>
      <c r="C247" s="241"/>
      <c r="D247" s="242" t="s">
        <v>196</v>
      </c>
      <c r="E247" s="241"/>
      <c r="F247" s="244" t="s">
        <v>562</v>
      </c>
      <c r="G247" s="241"/>
      <c r="H247" s="245">
        <v>28.178999999999998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196</v>
      </c>
      <c r="AU247" s="251" t="s">
        <v>141</v>
      </c>
      <c r="AV247" s="13" t="s">
        <v>141</v>
      </c>
      <c r="AW247" s="13" t="s">
        <v>4</v>
      </c>
      <c r="AX247" s="13" t="s">
        <v>21</v>
      </c>
      <c r="AY247" s="251" t="s">
        <v>132</v>
      </c>
    </row>
    <row r="248" s="2" customFormat="1" ht="21.75" customHeight="1">
      <c r="A248" s="40"/>
      <c r="B248" s="41"/>
      <c r="C248" s="220" t="s">
        <v>563</v>
      </c>
      <c r="D248" s="220" t="s">
        <v>135</v>
      </c>
      <c r="E248" s="221" t="s">
        <v>564</v>
      </c>
      <c r="F248" s="222" t="s">
        <v>565</v>
      </c>
      <c r="G248" s="223" t="s">
        <v>250</v>
      </c>
      <c r="H248" s="224">
        <v>3.0590000000000002</v>
      </c>
      <c r="I248" s="225"/>
      <c r="J248" s="226">
        <f>ROUND(I248*H248,2)</f>
        <v>0</v>
      </c>
      <c r="K248" s="222" t="s">
        <v>139</v>
      </c>
      <c r="L248" s="46"/>
      <c r="M248" s="227" t="s">
        <v>32</v>
      </c>
      <c r="N248" s="228" t="s">
        <v>51</v>
      </c>
      <c r="O248" s="86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31" t="s">
        <v>260</v>
      </c>
      <c r="AT248" s="231" t="s">
        <v>135</v>
      </c>
      <c r="AU248" s="231" t="s">
        <v>141</v>
      </c>
      <c r="AY248" s="18" t="s">
        <v>132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141</v>
      </c>
      <c r="BK248" s="232">
        <f>ROUND(I248*H248,2)</f>
        <v>0</v>
      </c>
      <c r="BL248" s="18" t="s">
        <v>260</v>
      </c>
      <c r="BM248" s="231" t="s">
        <v>566</v>
      </c>
    </row>
    <row r="249" s="12" customFormat="1" ht="22.8" customHeight="1">
      <c r="A249" s="12"/>
      <c r="B249" s="204"/>
      <c r="C249" s="205"/>
      <c r="D249" s="206" t="s">
        <v>78</v>
      </c>
      <c r="E249" s="218" t="s">
        <v>567</v>
      </c>
      <c r="F249" s="218" t="s">
        <v>568</v>
      </c>
      <c r="G249" s="205"/>
      <c r="H249" s="205"/>
      <c r="I249" s="208"/>
      <c r="J249" s="219">
        <f>BK249</f>
        <v>0</v>
      </c>
      <c r="K249" s="205"/>
      <c r="L249" s="210"/>
      <c r="M249" s="211"/>
      <c r="N249" s="212"/>
      <c r="O249" s="212"/>
      <c r="P249" s="213">
        <f>SUM(P250:P252)</f>
        <v>0</v>
      </c>
      <c r="Q249" s="212"/>
      <c r="R249" s="213">
        <f>SUM(R250:R252)</f>
        <v>0.0045000000000000005</v>
      </c>
      <c r="S249" s="212"/>
      <c r="T249" s="214">
        <f>SUM(T250:T252)</f>
        <v>0.063390000000000002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5" t="s">
        <v>141</v>
      </c>
      <c r="AT249" s="216" t="s">
        <v>78</v>
      </c>
      <c r="AU249" s="216" t="s">
        <v>21</v>
      </c>
      <c r="AY249" s="215" t="s">
        <v>132</v>
      </c>
      <c r="BK249" s="217">
        <f>SUM(BK250:BK252)</f>
        <v>0</v>
      </c>
    </row>
    <row r="250" s="2" customFormat="1" ht="21.75" customHeight="1">
      <c r="A250" s="40"/>
      <c r="B250" s="41"/>
      <c r="C250" s="220" t="s">
        <v>569</v>
      </c>
      <c r="D250" s="220" t="s">
        <v>135</v>
      </c>
      <c r="E250" s="221" t="s">
        <v>570</v>
      </c>
      <c r="F250" s="222" t="s">
        <v>571</v>
      </c>
      <c r="G250" s="223" t="s">
        <v>336</v>
      </c>
      <c r="H250" s="224">
        <v>1</v>
      </c>
      <c r="I250" s="225"/>
      <c r="J250" s="226">
        <f>ROUND(I250*H250,2)</f>
        <v>0</v>
      </c>
      <c r="K250" s="222" t="s">
        <v>139</v>
      </c>
      <c r="L250" s="46"/>
      <c r="M250" s="227" t="s">
        <v>32</v>
      </c>
      <c r="N250" s="228" t="s">
        <v>51</v>
      </c>
      <c r="O250" s="86"/>
      <c r="P250" s="229">
        <f>O250*H250</f>
        <v>0</v>
      </c>
      <c r="Q250" s="229">
        <v>0.0015</v>
      </c>
      <c r="R250" s="229">
        <f>Q250*H250</f>
        <v>0.0015</v>
      </c>
      <c r="S250" s="229">
        <v>0</v>
      </c>
      <c r="T250" s="230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31" t="s">
        <v>260</v>
      </c>
      <c r="AT250" s="231" t="s">
        <v>135</v>
      </c>
      <c r="AU250" s="231" t="s">
        <v>141</v>
      </c>
      <c r="AY250" s="18" t="s">
        <v>132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141</v>
      </c>
      <c r="BK250" s="232">
        <f>ROUND(I250*H250,2)</f>
        <v>0</v>
      </c>
      <c r="BL250" s="18" t="s">
        <v>260</v>
      </c>
      <c r="BM250" s="231" t="s">
        <v>572</v>
      </c>
    </row>
    <row r="251" s="2" customFormat="1" ht="16.5" customHeight="1">
      <c r="A251" s="40"/>
      <c r="B251" s="41"/>
      <c r="C251" s="220" t="s">
        <v>573</v>
      </c>
      <c r="D251" s="220" t="s">
        <v>135</v>
      </c>
      <c r="E251" s="221" t="s">
        <v>574</v>
      </c>
      <c r="F251" s="222" t="s">
        <v>575</v>
      </c>
      <c r="G251" s="223" t="s">
        <v>336</v>
      </c>
      <c r="H251" s="224">
        <v>2</v>
      </c>
      <c r="I251" s="225"/>
      <c r="J251" s="226">
        <f>ROUND(I251*H251,2)</f>
        <v>0</v>
      </c>
      <c r="K251" s="222" t="s">
        <v>139</v>
      </c>
      <c r="L251" s="46"/>
      <c r="M251" s="227" t="s">
        <v>32</v>
      </c>
      <c r="N251" s="228" t="s">
        <v>51</v>
      </c>
      <c r="O251" s="86"/>
      <c r="P251" s="229">
        <f>O251*H251</f>
        <v>0</v>
      </c>
      <c r="Q251" s="229">
        <v>0.0015</v>
      </c>
      <c r="R251" s="229">
        <f>Q251*H251</f>
        <v>0.0030000000000000001</v>
      </c>
      <c r="S251" s="229">
        <v>0</v>
      </c>
      <c r="T251" s="230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31" t="s">
        <v>260</v>
      </c>
      <c r="AT251" s="231" t="s">
        <v>135</v>
      </c>
      <c r="AU251" s="231" t="s">
        <v>141</v>
      </c>
      <c r="AY251" s="18" t="s">
        <v>132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141</v>
      </c>
      <c r="BK251" s="232">
        <f>ROUND(I251*H251,2)</f>
        <v>0</v>
      </c>
      <c r="BL251" s="18" t="s">
        <v>260</v>
      </c>
      <c r="BM251" s="231" t="s">
        <v>576</v>
      </c>
    </row>
    <row r="252" s="2" customFormat="1" ht="16.5" customHeight="1">
      <c r="A252" s="40"/>
      <c r="B252" s="41"/>
      <c r="C252" s="220" t="s">
        <v>577</v>
      </c>
      <c r="D252" s="220" t="s">
        <v>135</v>
      </c>
      <c r="E252" s="221" t="s">
        <v>578</v>
      </c>
      <c r="F252" s="222" t="s">
        <v>579</v>
      </c>
      <c r="G252" s="223" t="s">
        <v>336</v>
      </c>
      <c r="H252" s="224">
        <v>3</v>
      </c>
      <c r="I252" s="225"/>
      <c r="J252" s="226">
        <f>ROUND(I252*H252,2)</f>
        <v>0</v>
      </c>
      <c r="K252" s="222" t="s">
        <v>139</v>
      </c>
      <c r="L252" s="46"/>
      <c r="M252" s="227" t="s">
        <v>32</v>
      </c>
      <c r="N252" s="228" t="s">
        <v>51</v>
      </c>
      <c r="O252" s="86"/>
      <c r="P252" s="229">
        <f>O252*H252</f>
        <v>0</v>
      </c>
      <c r="Q252" s="229">
        <v>0</v>
      </c>
      <c r="R252" s="229">
        <f>Q252*H252</f>
        <v>0</v>
      </c>
      <c r="S252" s="229">
        <v>0.021129999999999999</v>
      </c>
      <c r="T252" s="230">
        <f>S252*H252</f>
        <v>0.063390000000000002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31" t="s">
        <v>260</v>
      </c>
      <c r="AT252" s="231" t="s">
        <v>135</v>
      </c>
      <c r="AU252" s="231" t="s">
        <v>141</v>
      </c>
      <c r="AY252" s="18" t="s">
        <v>132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141</v>
      </c>
      <c r="BK252" s="232">
        <f>ROUND(I252*H252,2)</f>
        <v>0</v>
      </c>
      <c r="BL252" s="18" t="s">
        <v>260</v>
      </c>
      <c r="BM252" s="231" t="s">
        <v>580</v>
      </c>
    </row>
    <row r="253" s="12" customFormat="1" ht="22.8" customHeight="1">
      <c r="A253" s="12"/>
      <c r="B253" s="204"/>
      <c r="C253" s="205"/>
      <c r="D253" s="206" t="s">
        <v>78</v>
      </c>
      <c r="E253" s="218" t="s">
        <v>581</v>
      </c>
      <c r="F253" s="218" t="s">
        <v>582</v>
      </c>
      <c r="G253" s="205"/>
      <c r="H253" s="205"/>
      <c r="I253" s="208"/>
      <c r="J253" s="219">
        <f>BK253</f>
        <v>0</v>
      </c>
      <c r="K253" s="205"/>
      <c r="L253" s="210"/>
      <c r="M253" s="211"/>
      <c r="N253" s="212"/>
      <c r="O253" s="212"/>
      <c r="P253" s="213">
        <f>P254</f>
        <v>0</v>
      </c>
      <c r="Q253" s="212"/>
      <c r="R253" s="213">
        <f>R254</f>
        <v>0</v>
      </c>
      <c r="S253" s="212"/>
      <c r="T253" s="214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5" t="s">
        <v>141</v>
      </c>
      <c r="AT253" s="216" t="s">
        <v>78</v>
      </c>
      <c r="AU253" s="216" t="s">
        <v>21</v>
      </c>
      <c r="AY253" s="215" t="s">
        <v>132</v>
      </c>
      <c r="BK253" s="217">
        <f>BK254</f>
        <v>0</v>
      </c>
    </row>
    <row r="254" s="2" customFormat="1" ht="16.5" customHeight="1">
      <c r="A254" s="40"/>
      <c r="B254" s="41"/>
      <c r="C254" s="220" t="s">
        <v>583</v>
      </c>
      <c r="D254" s="220" t="s">
        <v>135</v>
      </c>
      <c r="E254" s="221" t="s">
        <v>584</v>
      </c>
      <c r="F254" s="222" t="s">
        <v>585</v>
      </c>
      <c r="G254" s="223" t="s">
        <v>138</v>
      </c>
      <c r="H254" s="224">
        <v>1</v>
      </c>
      <c r="I254" s="225"/>
      <c r="J254" s="226">
        <f>ROUND(I254*H254,2)</f>
        <v>0</v>
      </c>
      <c r="K254" s="222" t="s">
        <v>139</v>
      </c>
      <c r="L254" s="46"/>
      <c r="M254" s="227" t="s">
        <v>32</v>
      </c>
      <c r="N254" s="228" t="s">
        <v>51</v>
      </c>
      <c r="O254" s="86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260</v>
      </c>
      <c r="AT254" s="231" t="s">
        <v>135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260</v>
      </c>
      <c r="BM254" s="231" t="s">
        <v>586</v>
      </c>
    </row>
    <row r="255" s="12" customFormat="1" ht="22.8" customHeight="1">
      <c r="A255" s="12"/>
      <c r="B255" s="204"/>
      <c r="C255" s="205"/>
      <c r="D255" s="206" t="s">
        <v>78</v>
      </c>
      <c r="E255" s="218" t="s">
        <v>587</v>
      </c>
      <c r="F255" s="218" t="s">
        <v>588</v>
      </c>
      <c r="G255" s="205"/>
      <c r="H255" s="205"/>
      <c r="I255" s="208"/>
      <c r="J255" s="219">
        <f>BK255</f>
        <v>0</v>
      </c>
      <c r="K255" s="205"/>
      <c r="L255" s="210"/>
      <c r="M255" s="211"/>
      <c r="N255" s="212"/>
      <c r="O255" s="212"/>
      <c r="P255" s="213">
        <f>SUM(P256:P265)</f>
        <v>0</v>
      </c>
      <c r="Q255" s="212"/>
      <c r="R255" s="213">
        <f>SUM(R256:R265)</f>
        <v>4.4002370000000006</v>
      </c>
      <c r="S255" s="212"/>
      <c r="T255" s="214">
        <f>SUM(T256:T265)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5" t="s">
        <v>141</v>
      </c>
      <c r="AT255" s="216" t="s">
        <v>78</v>
      </c>
      <c r="AU255" s="216" t="s">
        <v>21</v>
      </c>
      <c r="AY255" s="215" t="s">
        <v>132</v>
      </c>
      <c r="BK255" s="217">
        <f>SUM(BK256:BK265)</f>
        <v>0</v>
      </c>
    </row>
    <row r="256" s="2" customFormat="1" ht="21.75" customHeight="1">
      <c r="A256" s="40"/>
      <c r="B256" s="41"/>
      <c r="C256" s="220" t="s">
        <v>589</v>
      </c>
      <c r="D256" s="220" t="s">
        <v>135</v>
      </c>
      <c r="E256" s="221" t="s">
        <v>590</v>
      </c>
      <c r="F256" s="222" t="s">
        <v>591</v>
      </c>
      <c r="G256" s="223" t="s">
        <v>194</v>
      </c>
      <c r="H256" s="224">
        <v>56</v>
      </c>
      <c r="I256" s="225"/>
      <c r="J256" s="226">
        <f>ROUND(I256*H256,2)</f>
        <v>0</v>
      </c>
      <c r="K256" s="222" t="s">
        <v>139</v>
      </c>
      <c r="L256" s="46"/>
      <c r="M256" s="227" t="s">
        <v>32</v>
      </c>
      <c r="N256" s="228" t="s">
        <v>51</v>
      </c>
      <c r="O256" s="86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31" t="s">
        <v>150</v>
      </c>
      <c r="AT256" s="231" t="s">
        <v>135</v>
      </c>
      <c r="AU256" s="231" t="s">
        <v>141</v>
      </c>
      <c r="AY256" s="18" t="s">
        <v>132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141</v>
      </c>
      <c r="BK256" s="232">
        <f>ROUND(I256*H256,2)</f>
        <v>0</v>
      </c>
      <c r="BL256" s="18" t="s">
        <v>150</v>
      </c>
      <c r="BM256" s="231" t="s">
        <v>592</v>
      </c>
    </row>
    <row r="257" s="2" customFormat="1" ht="16.5" customHeight="1">
      <c r="A257" s="40"/>
      <c r="B257" s="41"/>
      <c r="C257" s="263" t="s">
        <v>593</v>
      </c>
      <c r="D257" s="263" t="s">
        <v>242</v>
      </c>
      <c r="E257" s="264" t="s">
        <v>594</v>
      </c>
      <c r="F257" s="265" t="s">
        <v>595</v>
      </c>
      <c r="G257" s="266" t="s">
        <v>201</v>
      </c>
      <c r="H257" s="267">
        <v>1.371</v>
      </c>
      <c r="I257" s="268"/>
      <c r="J257" s="269">
        <f>ROUND(I257*H257,2)</f>
        <v>0</v>
      </c>
      <c r="K257" s="265" t="s">
        <v>139</v>
      </c>
      <c r="L257" s="270"/>
      <c r="M257" s="271" t="s">
        <v>32</v>
      </c>
      <c r="N257" s="272" t="s">
        <v>51</v>
      </c>
      <c r="O257" s="86"/>
      <c r="P257" s="229">
        <f>O257*H257</f>
        <v>0</v>
      </c>
      <c r="Q257" s="229">
        <v>0.55000000000000004</v>
      </c>
      <c r="R257" s="229">
        <f>Q257*H257</f>
        <v>0.75405000000000011</v>
      </c>
      <c r="S257" s="229">
        <v>0</v>
      </c>
      <c r="T257" s="230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31" t="s">
        <v>220</v>
      </c>
      <c r="AT257" s="231" t="s">
        <v>242</v>
      </c>
      <c r="AU257" s="231" t="s">
        <v>141</v>
      </c>
      <c r="AY257" s="18" t="s">
        <v>132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141</v>
      </c>
      <c r="BK257" s="232">
        <f>ROUND(I257*H257,2)</f>
        <v>0</v>
      </c>
      <c r="BL257" s="18" t="s">
        <v>150</v>
      </c>
      <c r="BM257" s="231" t="s">
        <v>596</v>
      </c>
    </row>
    <row r="258" s="13" customFormat="1">
      <c r="A258" s="13"/>
      <c r="B258" s="240"/>
      <c r="C258" s="241"/>
      <c r="D258" s="242" t="s">
        <v>196</v>
      </c>
      <c r="E258" s="243" t="s">
        <v>32</v>
      </c>
      <c r="F258" s="244" t="s">
        <v>597</v>
      </c>
      <c r="G258" s="241"/>
      <c r="H258" s="245">
        <v>1.3440000000000001</v>
      </c>
      <c r="I258" s="246"/>
      <c r="J258" s="241"/>
      <c r="K258" s="241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196</v>
      </c>
      <c r="AU258" s="251" t="s">
        <v>141</v>
      </c>
      <c r="AV258" s="13" t="s">
        <v>141</v>
      </c>
      <c r="AW258" s="13" t="s">
        <v>41</v>
      </c>
      <c r="AX258" s="13" t="s">
        <v>21</v>
      </c>
      <c r="AY258" s="251" t="s">
        <v>132</v>
      </c>
    </row>
    <row r="259" s="13" customFormat="1">
      <c r="A259" s="13"/>
      <c r="B259" s="240"/>
      <c r="C259" s="241"/>
      <c r="D259" s="242" t="s">
        <v>196</v>
      </c>
      <c r="E259" s="241"/>
      <c r="F259" s="244" t="s">
        <v>598</v>
      </c>
      <c r="G259" s="241"/>
      <c r="H259" s="245">
        <v>1.371</v>
      </c>
      <c r="I259" s="246"/>
      <c r="J259" s="241"/>
      <c r="K259" s="241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196</v>
      </c>
      <c r="AU259" s="251" t="s">
        <v>141</v>
      </c>
      <c r="AV259" s="13" t="s">
        <v>141</v>
      </c>
      <c r="AW259" s="13" t="s">
        <v>4</v>
      </c>
      <c r="AX259" s="13" t="s">
        <v>21</v>
      </c>
      <c r="AY259" s="251" t="s">
        <v>132</v>
      </c>
    </row>
    <row r="260" s="2" customFormat="1" ht="21.75" customHeight="1">
      <c r="A260" s="40"/>
      <c r="B260" s="41"/>
      <c r="C260" s="220" t="s">
        <v>599</v>
      </c>
      <c r="D260" s="220" t="s">
        <v>135</v>
      </c>
      <c r="E260" s="221" t="s">
        <v>600</v>
      </c>
      <c r="F260" s="222" t="s">
        <v>601</v>
      </c>
      <c r="G260" s="223" t="s">
        <v>194</v>
      </c>
      <c r="H260" s="224">
        <v>160.31999999999999</v>
      </c>
      <c r="I260" s="225"/>
      <c r="J260" s="226">
        <f>ROUND(I260*H260,2)</f>
        <v>0</v>
      </c>
      <c r="K260" s="222" t="s">
        <v>139</v>
      </c>
      <c r="L260" s="46"/>
      <c r="M260" s="227" t="s">
        <v>32</v>
      </c>
      <c r="N260" s="228" t="s">
        <v>51</v>
      </c>
      <c r="O260" s="86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31" t="s">
        <v>260</v>
      </c>
      <c r="AT260" s="231" t="s">
        <v>135</v>
      </c>
      <c r="AU260" s="231" t="s">
        <v>141</v>
      </c>
      <c r="AY260" s="18" t="s">
        <v>132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141</v>
      </c>
      <c r="BK260" s="232">
        <f>ROUND(I260*H260,2)</f>
        <v>0</v>
      </c>
      <c r="BL260" s="18" t="s">
        <v>260</v>
      </c>
      <c r="BM260" s="231" t="s">
        <v>602</v>
      </c>
    </row>
    <row r="261" s="2" customFormat="1" ht="16.5" customHeight="1">
      <c r="A261" s="40"/>
      <c r="B261" s="41"/>
      <c r="C261" s="263" t="s">
        <v>603</v>
      </c>
      <c r="D261" s="263" t="s">
        <v>242</v>
      </c>
      <c r="E261" s="264" t="s">
        <v>604</v>
      </c>
      <c r="F261" s="265" t="s">
        <v>605</v>
      </c>
      <c r="G261" s="266" t="s">
        <v>194</v>
      </c>
      <c r="H261" s="267">
        <v>173.14599999999999</v>
      </c>
      <c r="I261" s="268"/>
      <c r="J261" s="269">
        <f>ROUND(I261*H261,2)</f>
        <v>0</v>
      </c>
      <c r="K261" s="265" t="s">
        <v>139</v>
      </c>
      <c r="L261" s="270"/>
      <c r="M261" s="271" t="s">
        <v>32</v>
      </c>
      <c r="N261" s="272" t="s">
        <v>51</v>
      </c>
      <c r="O261" s="86"/>
      <c r="P261" s="229">
        <f>O261*H261</f>
        <v>0</v>
      </c>
      <c r="Q261" s="229">
        <v>0.014500000000000001</v>
      </c>
      <c r="R261" s="229">
        <f>Q261*H261</f>
        <v>2.5106169999999999</v>
      </c>
      <c r="S261" s="229">
        <v>0</v>
      </c>
      <c r="T261" s="230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31" t="s">
        <v>333</v>
      </c>
      <c r="AT261" s="231" t="s">
        <v>242</v>
      </c>
      <c r="AU261" s="231" t="s">
        <v>141</v>
      </c>
      <c r="AY261" s="18" t="s">
        <v>132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141</v>
      </c>
      <c r="BK261" s="232">
        <f>ROUND(I261*H261,2)</f>
        <v>0</v>
      </c>
      <c r="BL261" s="18" t="s">
        <v>260</v>
      </c>
      <c r="BM261" s="231" t="s">
        <v>606</v>
      </c>
    </row>
    <row r="262" s="13" customFormat="1">
      <c r="A262" s="13"/>
      <c r="B262" s="240"/>
      <c r="C262" s="241"/>
      <c r="D262" s="242" t="s">
        <v>196</v>
      </c>
      <c r="E262" s="241"/>
      <c r="F262" s="244" t="s">
        <v>607</v>
      </c>
      <c r="G262" s="241"/>
      <c r="H262" s="245">
        <v>173.14599999999999</v>
      </c>
      <c r="I262" s="246"/>
      <c r="J262" s="241"/>
      <c r="K262" s="241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196</v>
      </c>
      <c r="AU262" s="251" t="s">
        <v>141</v>
      </c>
      <c r="AV262" s="13" t="s">
        <v>141</v>
      </c>
      <c r="AW262" s="13" t="s">
        <v>4</v>
      </c>
      <c r="AX262" s="13" t="s">
        <v>21</v>
      </c>
      <c r="AY262" s="251" t="s">
        <v>132</v>
      </c>
    </row>
    <row r="263" s="2" customFormat="1" ht="16.5" customHeight="1">
      <c r="A263" s="40"/>
      <c r="B263" s="41"/>
      <c r="C263" s="220" t="s">
        <v>608</v>
      </c>
      <c r="D263" s="220" t="s">
        <v>135</v>
      </c>
      <c r="E263" s="221" t="s">
        <v>609</v>
      </c>
      <c r="F263" s="222" t="s">
        <v>610</v>
      </c>
      <c r="G263" s="223" t="s">
        <v>223</v>
      </c>
      <c r="H263" s="224">
        <v>257</v>
      </c>
      <c r="I263" s="225"/>
      <c r="J263" s="226">
        <f>ROUND(I263*H263,2)</f>
        <v>0</v>
      </c>
      <c r="K263" s="222" t="s">
        <v>139</v>
      </c>
      <c r="L263" s="46"/>
      <c r="M263" s="227" t="s">
        <v>32</v>
      </c>
      <c r="N263" s="228" t="s">
        <v>51</v>
      </c>
      <c r="O263" s="86"/>
      <c r="P263" s="229">
        <f>O263*H263</f>
        <v>0</v>
      </c>
      <c r="Q263" s="229">
        <v>1.0000000000000001E-05</v>
      </c>
      <c r="R263" s="229">
        <f>Q263*H263</f>
        <v>0.0025700000000000002</v>
      </c>
      <c r="S263" s="229">
        <v>0</v>
      </c>
      <c r="T263" s="230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31" t="s">
        <v>260</v>
      </c>
      <c r="AT263" s="231" t="s">
        <v>135</v>
      </c>
      <c r="AU263" s="231" t="s">
        <v>141</v>
      </c>
      <c r="AY263" s="18" t="s">
        <v>132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141</v>
      </c>
      <c r="BK263" s="232">
        <f>ROUND(I263*H263,2)</f>
        <v>0</v>
      </c>
      <c r="BL263" s="18" t="s">
        <v>260</v>
      </c>
      <c r="BM263" s="231" t="s">
        <v>611</v>
      </c>
    </row>
    <row r="264" s="2" customFormat="1" ht="16.5" customHeight="1">
      <c r="A264" s="40"/>
      <c r="B264" s="41"/>
      <c r="C264" s="263" t="s">
        <v>612</v>
      </c>
      <c r="D264" s="263" t="s">
        <v>242</v>
      </c>
      <c r="E264" s="264" t="s">
        <v>613</v>
      </c>
      <c r="F264" s="265" t="s">
        <v>614</v>
      </c>
      <c r="G264" s="266" t="s">
        <v>201</v>
      </c>
      <c r="H264" s="267">
        <v>2.0600000000000001</v>
      </c>
      <c r="I264" s="268"/>
      <c r="J264" s="269">
        <f>ROUND(I264*H264,2)</f>
        <v>0</v>
      </c>
      <c r="K264" s="265" t="s">
        <v>139</v>
      </c>
      <c r="L264" s="270"/>
      <c r="M264" s="271" t="s">
        <v>32</v>
      </c>
      <c r="N264" s="272" t="s">
        <v>51</v>
      </c>
      <c r="O264" s="86"/>
      <c r="P264" s="229">
        <f>O264*H264</f>
        <v>0</v>
      </c>
      <c r="Q264" s="229">
        <v>0.55000000000000004</v>
      </c>
      <c r="R264" s="229">
        <f>Q264*H264</f>
        <v>1.1330000000000002</v>
      </c>
      <c r="S264" s="229">
        <v>0</v>
      </c>
      <c r="T264" s="230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31" t="s">
        <v>333</v>
      </c>
      <c r="AT264" s="231" t="s">
        <v>242</v>
      </c>
      <c r="AU264" s="231" t="s">
        <v>141</v>
      </c>
      <c r="AY264" s="18" t="s">
        <v>132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141</v>
      </c>
      <c r="BK264" s="232">
        <f>ROUND(I264*H264,2)</f>
        <v>0</v>
      </c>
      <c r="BL264" s="18" t="s">
        <v>260</v>
      </c>
      <c r="BM264" s="231" t="s">
        <v>615</v>
      </c>
    </row>
    <row r="265" s="2" customFormat="1" ht="21.75" customHeight="1">
      <c r="A265" s="40"/>
      <c r="B265" s="41"/>
      <c r="C265" s="220" t="s">
        <v>616</v>
      </c>
      <c r="D265" s="220" t="s">
        <v>135</v>
      </c>
      <c r="E265" s="221" t="s">
        <v>617</v>
      </c>
      <c r="F265" s="222" t="s">
        <v>618</v>
      </c>
      <c r="G265" s="223" t="s">
        <v>250</v>
      </c>
      <c r="H265" s="224">
        <v>3.6459999999999999</v>
      </c>
      <c r="I265" s="225"/>
      <c r="J265" s="226">
        <f>ROUND(I265*H265,2)</f>
        <v>0</v>
      </c>
      <c r="K265" s="222" t="s">
        <v>224</v>
      </c>
      <c r="L265" s="46"/>
      <c r="M265" s="227" t="s">
        <v>32</v>
      </c>
      <c r="N265" s="228" t="s">
        <v>51</v>
      </c>
      <c r="O265" s="86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31" t="s">
        <v>260</v>
      </c>
      <c r="AT265" s="231" t="s">
        <v>135</v>
      </c>
      <c r="AU265" s="231" t="s">
        <v>141</v>
      </c>
      <c r="AY265" s="18" t="s">
        <v>132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141</v>
      </c>
      <c r="BK265" s="232">
        <f>ROUND(I265*H265,2)</f>
        <v>0</v>
      </c>
      <c r="BL265" s="18" t="s">
        <v>260</v>
      </c>
      <c r="BM265" s="231" t="s">
        <v>619</v>
      </c>
    </row>
    <row r="266" s="12" customFormat="1" ht="22.8" customHeight="1">
      <c r="A266" s="12"/>
      <c r="B266" s="204"/>
      <c r="C266" s="205"/>
      <c r="D266" s="206" t="s">
        <v>78</v>
      </c>
      <c r="E266" s="218" t="s">
        <v>620</v>
      </c>
      <c r="F266" s="218" t="s">
        <v>621</v>
      </c>
      <c r="G266" s="205"/>
      <c r="H266" s="205"/>
      <c r="I266" s="208"/>
      <c r="J266" s="219">
        <f>BK266</f>
        <v>0</v>
      </c>
      <c r="K266" s="205"/>
      <c r="L266" s="210"/>
      <c r="M266" s="211"/>
      <c r="N266" s="212"/>
      <c r="O266" s="212"/>
      <c r="P266" s="213">
        <f>SUM(P267:P272)</f>
        <v>0</v>
      </c>
      <c r="Q266" s="212"/>
      <c r="R266" s="213">
        <f>SUM(R267:R272)</f>
        <v>0.12911999999999999</v>
      </c>
      <c r="S266" s="212"/>
      <c r="T266" s="214">
        <f>SUM(T267:T272)</f>
        <v>0.25019999999999998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5" t="s">
        <v>141</v>
      </c>
      <c r="AT266" s="216" t="s">
        <v>78</v>
      </c>
      <c r="AU266" s="216" t="s">
        <v>21</v>
      </c>
      <c r="AY266" s="215" t="s">
        <v>132</v>
      </c>
      <c r="BK266" s="217">
        <f>SUM(BK267:BK272)</f>
        <v>0</v>
      </c>
    </row>
    <row r="267" s="2" customFormat="1" ht="21.75" customHeight="1">
      <c r="A267" s="40"/>
      <c r="B267" s="41"/>
      <c r="C267" s="220" t="s">
        <v>622</v>
      </c>
      <c r="D267" s="220" t="s">
        <v>135</v>
      </c>
      <c r="E267" s="221" t="s">
        <v>623</v>
      </c>
      <c r="F267" s="222" t="s">
        <v>624</v>
      </c>
      <c r="G267" s="223" t="s">
        <v>336</v>
      </c>
      <c r="H267" s="224">
        <v>1</v>
      </c>
      <c r="I267" s="225"/>
      <c r="J267" s="226">
        <f>ROUND(I267*H267,2)</f>
        <v>0</v>
      </c>
      <c r="K267" s="222" t="s">
        <v>139</v>
      </c>
      <c r="L267" s="46"/>
      <c r="M267" s="227" t="s">
        <v>32</v>
      </c>
      <c r="N267" s="228" t="s">
        <v>51</v>
      </c>
      <c r="O267" s="86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150</v>
      </c>
      <c r="AT267" s="231" t="s">
        <v>135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150</v>
      </c>
      <c r="BM267" s="231" t="s">
        <v>625</v>
      </c>
    </row>
    <row r="268" s="2" customFormat="1" ht="21.75" customHeight="1">
      <c r="A268" s="40"/>
      <c r="B268" s="41"/>
      <c r="C268" s="263" t="s">
        <v>626</v>
      </c>
      <c r="D268" s="263" t="s">
        <v>242</v>
      </c>
      <c r="E268" s="264" t="s">
        <v>627</v>
      </c>
      <c r="F268" s="265" t="s">
        <v>628</v>
      </c>
      <c r="G268" s="266" t="s">
        <v>336</v>
      </c>
      <c r="H268" s="267">
        <v>1</v>
      </c>
      <c r="I268" s="268"/>
      <c r="J268" s="269">
        <f>ROUND(I268*H268,2)</f>
        <v>0</v>
      </c>
      <c r="K268" s="265" t="s">
        <v>139</v>
      </c>
      <c r="L268" s="270"/>
      <c r="M268" s="271" t="s">
        <v>32</v>
      </c>
      <c r="N268" s="272" t="s">
        <v>51</v>
      </c>
      <c r="O268" s="86"/>
      <c r="P268" s="229">
        <f>O268*H268</f>
        <v>0</v>
      </c>
      <c r="Q268" s="229">
        <v>0.0195</v>
      </c>
      <c r="R268" s="229">
        <f>Q268*H268</f>
        <v>0.0195</v>
      </c>
      <c r="S268" s="229">
        <v>0</v>
      </c>
      <c r="T268" s="230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31" t="s">
        <v>220</v>
      </c>
      <c r="AT268" s="231" t="s">
        <v>242</v>
      </c>
      <c r="AU268" s="231" t="s">
        <v>141</v>
      </c>
      <c r="AY268" s="18" t="s">
        <v>132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141</v>
      </c>
      <c r="BK268" s="232">
        <f>ROUND(I268*H268,2)</f>
        <v>0</v>
      </c>
      <c r="BL268" s="18" t="s">
        <v>150</v>
      </c>
      <c r="BM268" s="231" t="s">
        <v>629</v>
      </c>
    </row>
    <row r="269" s="2" customFormat="1" ht="33" customHeight="1">
      <c r="A269" s="40"/>
      <c r="B269" s="41"/>
      <c r="C269" s="220" t="s">
        <v>630</v>
      </c>
      <c r="D269" s="220" t="s">
        <v>135</v>
      </c>
      <c r="E269" s="221" t="s">
        <v>631</v>
      </c>
      <c r="F269" s="222" t="s">
        <v>632</v>
      </c>
      <c r="G269" s="223" t="s">
        <v>336</v>
      </c>
      <c r="H269" s="224">
        <v>6</v>
      </c>
      <c r="I269" s="225"/>
      <c r="J269" s="226">
        <f>ROUND(I269*H269,2)</f>
        <v>0</v>
      </c>
      <c r="K269" s="222" t="s">
        <v>139</v>
      </c>
      <c r="L269" s="46"/>
      <c r="M269" s="227" t="s">
        <v>32</v>
      </c>
      <c r="N269" s="228" t="s">
        <v>51</v>
      </c>
      <c r="O269" s="86"/>
      <c r="P269" s="229">
        <f>O269*H269</f>
        <v>0</v>
      </c>
      <c r="Q269" s="229">
        <v>0.00027</v>
      </c>
      <c r="R269" s="229">
        <f>Q269*H269</f>
        <v>0.0016199999999999999</v>
      </c>
      <c r="S269" s="229">
        <v>0</v>
      </c>
      <c r="T269" s="230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31" t="s">
        <v>260</v>
      </c>
      <c r="AT269" s="231" t="s">
        <v>135</v>
      </c>
      <c r="AU269" s="231" t="s">
        <v>141</v>
      </c>
      <c r="AY269" s="18" t="s">
        <v>132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141</v>
      </c>
      <c r="BK269" s="232">
        <f>ROUND(I269*H269,2)</f>
        <v>0</v>
      </c>
      <c r="BL269" s="18" t="s">
        <v>260</v>
      </c>
      <c r="BM269" s="231" t="s">
        <v>633</v>
      </c>
    </row>
    <row r="270" s="2" customFormat="1" ht="16.5" customHeight="1">
      <c r="A270" s="40"/>
      <c r="B270" s="41"/>
      <c r="C270" s="263" t="s">
        <v>634</v>
      </c>
      <c r="D270" s="263" t="s">
        <v>242</v>
      </c>
      <c r="E270" s="264" t="s">
        <v>635</v>
      </c>
      <c r="F270" s="265" t="s">
        <v>636</v>
      </c>
      <c r="G270" s="266" t="s">
        <v>336</v>
      </c>
      <c r="H270" s="267">
        <v>6</v>
      </c>
      <c r="I270" s="268"/>
      <c r="J270" s="269">
        <f>ROUND(I270*H270,2)</f>
        <v>0</v>
      </c>
      <c r="K270" s="265" t="s">
        <v>139</v>
      </c>
      <c r="L270" s="270"/>
      <c r="M270" s="271" t="s">
        <v>32</v>
      </c>
      <c r="N270" s="272" t="s">
        <v>51</v>
      </c>
      <c r="O270" s="86"/>
      <c r="P270" s="229">
        <f>O270*H270</f>
        <v>0</v>
      </c>
      <c r="Q270" s="229">
        <v>0.017999999999999999</v>
      </c>
      <c r="R270" s="229">
        <f>Q270*H270</f>
        <v>0.10799999999999999</v>
      </c>
      <c r="S270" s="229">
        <v>0</v>
      </c>
      <c r="T270" s="230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31" t="s">
        <v>333</v>
      </c>
      <c r="AT270" s="231" t="s">
        <v>242</v>
      </c>
      <c r="AU270" s="231" t="s">
        <v>141</v>
      </c>
      <c r="AY270" s="18" t="s">
        <v>132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141</v>
      </c>
      <c r="BK270" s="232">
        <f>ROUND(I270*H270,2)</f>
        <v>0</v>
      </c>
      <c r="BL270" s="18" t="s">
        <v>260</v>
      </c>
      <c r="BM270" s="231" t="s">
        <v>637</v>
      </c>
    </row>
    <row r="271" s="2" customFormat="1" ht="16.5" customHeight="1">
      <c r="A271" s="40"/>
      <c r="B271" s="41"/>
      <c r="C271" s="220" t="s">
        <v>638</v>
      </c>
      <c r="D271" s="220" t="s">
        <v>135</v>
      </c>
      <c r="E271" s="221" t="s">
        <v>639</v>
      </c>
      <c r="F271" s="222" t="s">
        <v>640</v>
      </c>
      <c r="G271" s="223" t="s">
        <v>336</v>
      </c>
      <c r="H271" s="224">
        <v>6</v>
      </c>
      <c r="I271" s="225"/>
      <c r="J271" s="226">
        <f>ROUND(I271*H271,2)</f>
        <v>0</v>
      </c>
      <c r="K271" s="222" t="s">
        <v>139</v>
      </c>
      <c r="L271" s="46"/>
      <c r="M271" s="227" t="s">
        <v>32</v>
      </c>
      <c r="N271" s="228" t="s">
        <v>51</v>
      </c>
      <c r="O271" s="86"/>
      <c r="P271" s="229">
        <f>O271*H271</f>
        <v>0</v>
      </c>
      <c r="Q271" s="229">
        <v>0</v>
      </c>
      <c r="R271" s="229">
        <f>Q271*H271</f>
        <v>0</v>
      </c>
      <c r="S271" s="229">
        <v>0.041700000000000001</v>
      </c>
      <c r="T271" s="230">
        <f>S271*H271</f>
        <v>0.25019999999999998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31" t="s">
        <v>260</v>
      </c>
      <c r="AT271" s="231" t="s">
        <v>135</v>
      </c>
      <c r="AU271" s="231" t="s">
        <v>141</v>
      </c>
      <c r="AY271" s="18" t="s">
        <v>132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141</v>
      </c>
      <c r="BK271" s="232">
        <f>ROUND(I271*H271,2)</f>
        <v>0</v>
      </c>
      <c r="BL271" s="18" t="s">
        <v>260</v>
      </c>
      <c r="BM271" s="231" t="s">
        <v>641</v>
      </c>
    </row>
    <row r="272" s="2" customFormat="1" ht="21.75" customHeight="1">
      <c r="A272" s="40"/>
      <c r="B272" s="41"/>
      <c r="C272" s="220" t="s">
        <v>642</v>
      </c>
      <c r="D272" s="220" t="s">
        <v>135</v>
      </c>
      <c r="E272" s="221" t="s">
        <v>643</v>
      </c>
      <c r="F272" s="222" t="s">
        <v>644</v>
      </c>
      <c r="G272" s="223" t="s">
        <v>250</v>
      </c>
      <c r="H272" s="224">
        <v>0.11</v>
      </c>
      <c r="I272" s="225"/>
      <c r="J272" s="226">
        <f>ROUND(I272*H272,2)</f>
        <v>0</v>
      </c>
      <c r="K272" s="222" t="s">
        <v>139</v>
      </c>
      <c r="L272" s="46"/>
      <c r="M272" s="227" t="s">
        <v>32</v>
      </c>
      <c r="N272" s="228" t="s">
        <v>51</v>
      </c>
      <c r="O272" s="86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31" t="s">
        <v>260</v>
      </c>
      <c r="AT272" s="231" t="s">
        <v>135</v>
      </c>
      <c r="AU272" s="231" t="s">
        <v>141</v>
      </c>
      <c r="AY272" s="18" t="s">
        <v>132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141</v>
      </c>
      <c r="BK272" s="232">
        <f>ROUND(I272*H272,2)</f>
        <v>0</v>
      </c>
      <c r="BL272" s="18" t="s">
        <v>260</v>
      </c>
      <c r="BM272" s="231" t="s">
        <v>645</v>
      </c>
    </row>
    <row r="273" s="12" customFormat="1" ht="22.8" customHeight="1">
      <c r="A273" s="12"/>
      <c r="B273" s="204"/>
      <c r="C273" s="205"/>
      <c r="D273" s="206" t="s">
        <v>78</v>
      </c>
      <c r="E273" s="218" t="s">
        <v>646</v>
      </c>
      <c r="F273" s="218" t="s">
        <v>647</v>
      </c>
      <c r="G273" s="205"/>
      <c r="H273" s="205"/>
      <c r="I273" s="208"/>
      <c r="J273" s="219">
        <f>BK273</f>
        <v>0</v>
      </c>
      <c r="K273" s="205"/>
      <c r="L273" s="210"/>
      <c r="M273" s="211"/>
      <c r="N273" s="212"/>
      <c r="O273" s="212"/>
      <c r="P273" s="213">
        <f>SUM(P274:P276)</f>
        <v>0</v>
      </c>
      <c r="Q273" s="212"/>
      <c r="R273" s="213">
        <f>SUM(R274:R276)</f>
        <v>0</v>
      </c>
      <c r="S273" s="212"/>
      <c r="T273" s="214">
        <f>SUM(T274:T276)</f>
        <v>0.20200000000000004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5" t="s">
        <v>141</v>
      </c>
      <c r="AT273" s="216" t="s">
        <v>78</v>
      </c>
      <c r="AU273" s="216" t="s">
        <v>21</v>
      </c>
      <c r="AY273" s="215" t="s">
        <v>132</v>
      </c>
      <c r="BK273" s="217">
        <f>SUM(BK274:BK276)</f>
        <v>0</v>
      </c>
    </row>
    <row r="274" s="2" customFormat="1" ht="16.5" customHeight="1">
      <c r="A274" s="40"/>
      <c r="B274" s="41"/>
      <c r="C274" s="220" t="s">
        <v>648</v>
      </c>
      <c r="D274" s="220" t="s">
        <v>135</v>
      </c>
      <c r="E274" s="221" t="s">
        <v>649</v>
      </c>
      <c r="F274" s="222" t="s">
        <v>650</v>
      </c>
      <c r="G274" s="223" t="s">
        <v>336</v>
      </c>
      <c r="H274" s="224">
        <v>1</v>
      </c>
      <c r="I274" s="225"/>
      <c r="J274" s="226">
        <f>ROUND(I274*H274,2)</f>
        <v>0</v>
      </c>
      <c r="K274" s="222" t="s">
        <v>139</v>
      </c>
      <c r="L274" s="46"/>
      <c r="M274" s="227" t="s">
        <v>32</v>
      </c>
      <c r="N274" s="228" t="s">
        <v>51</v>
      </c>
      <c r="O274" s="86"/>
      <c r="P274" s="229">
        <f>O274*H274</f>
        <v>0</v>
      </c>
      <c r="Q274" s="229">
        <v>0</v>
      </c>
      <c r="R274" s="229">
        <f>Q274*H274</f>
        <v>0</v>
      </c>
      <c r="S274" s="229">
        <v>0.012999999999999999</v>
      </c>
      <c r="T274" s="230">
        <f>S274*H274</f>
        <v>0.012999999999999999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31" t="s">
        <v>150</v>
      </c>
      <c r="AT274" s="231" t="s">
        <v>135</v>
      </c>
      <c r="AU274" s="231" t="s">
        <v>141</v>
      </c>
      <c r="AY274" s="18" t="s">
        <v>132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141</v>
      </c>
      <c r="BK274" s="232">
        <f>ROUND(I274*H274,2)</f>
        <v>0</v>
      </c>
      <c r="BL274" s="18" t="s">
        <v>150</v>
      </c>
      <c r="BM274" s="231" t="s">
        <v>651</v>
      </c>
    </row>
    <row r="275" s="2" customFormat="1" ht="16.5" customHeight="1">
      <c r="A275" s="40"/>
      <c r="B275" s="41"/>
      <c r="C275" s="220" t="s">
        <v>652</v>
      </c>
      <c r="D275" s="220" t="s">
        <v>135</v>
      </c>
      <c r="E275" s="221" t="s">
        <v>653</v>
      </c>
      <c r="F275" s="222" t="s">
        <v>654</v>
      </c>
      <c r="G275" s="223" t="s">
        <v>223</v>
      </c>
      <c r="H275" s="224">
        <v>5.4000000000000004</v>
      </c>
      <c r="I275" s="225"/>
      <c r="J275" s="226">
        <f>ROUND(I275*H275,2)</f>
        <v>0</v>
      </c>
      <c r="K275" s="222" t="s">
        <v>139</v>
      </c>
      <c r="L275" s="46"/>
      <c r="M275" s="227" t="s">
        <v>32</v>
      </c>
      <c r="N275" s="228" t="s">
        <v>51</v>
      </c>
      <c r="O275" s="86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31" t="s">
        <v>260</v>
      </c>
      <c r="AT275" s="231" t="s">
        <v>135</v>
      </c>
      <c r="AU275" s="231" t="s">
        <v>141</v>
      </c>
      <c r="AY275" s="18" t="s">
        <v>132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141</v>
      </c>
      <c r="BK275" s="232">
        <f>ROUND(I275*H275,2)</f>
        <v>0</v>
      </c>
      <c r="BL275" s="18" t="s">
        <v>260</v>
      </c>
      <c r="BM275" s="231" t="s">
        <v>655</v>
      </c>
    </row>
    <row r="276" s="2" customFormat="1" ht="16.5" customHeight="1">
      <c r="A276" s="40"/>
      <c r="B276" s="41"/>
      <c r="C276" s="220" t="s">
        <v>656</v>
      </c>
      <c r="D276" s="220" t="s">
        <v>135</v>
      </c>
      <c r="E276" s="221" t="s">
        <v>657</v>
      </c>
      <c r="F276" s="222" t="s">
        <v>658</v>
      </c>
      <c r="G276" s="223" t="s">
        <v>223</v>
      </c>
      <c r="H276" s="224">
        <v>5.4000000000000004</v>
      </c>
      <c r="I276" s="225"/>
      <c r="J276" s="226">
        <f>ROUND(I276*H276,2)</f>
        <v>0</v>
      </c>
      <c r="K276" s="222" t="s">
        <v>139</v>
      </c>
      <c r="L276" s="46"/>
      <c r="M276" s="227" t="s">
        <v>32</v>
      </c>
      <c r="N276" s="228" t="s">
        <v>51</v>
      </c>
      <c r="O276" s="86"/>
      <c r="P276" s="229">
        <f>O276*H276</f>
        <v>0</v>
      </c>
      <c r="Q276" s="229">
        <v>0</v>
      </c>
      <c r="R276" s="229">
        <f>Q276*H276</f>
        <v>0</v>
      </c>
      <c r="S276" s="229">
        <v>0.035000000000000003</v>
      </c>
      <c r="T276" s="230">
        <f>S276*H276</f>
        <v>0.18900000000000003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31" t="s">
        <v>260</v>
      </c>
      <c r="AT276" s="231" t="s">
        <v>135</v>
      </c>
      <c r="AU276" s="231" t="s">
        <v>141</v>
      </c>
      <c r="AY276" s="18" t="s">
        <v>132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141</v>
      </c>
      <c r="BK276" s="232">
        <f>ROUND(I276*H276,2)</f>
        <v>0</v>
      </c>
      <c r="BL276" s="18" t="s">
        <v>260</v>
      </c>
      <c r="BM276" s="231" t="s">
        <v>659</v>
      </c>
    </row>
    <row r="277" s="12" customFormat="1" ht="22.8" customHeight="1">
      <c r="A277" s="12"/>
      <c r="B277" s="204"/>
      <c r="C277" s="205"/>
      <c r="D277" s="206" t="s">
        <v>78</v>
      </c>
      <c r="E277" s="218" t="s">
        <v>660</v>
      </c>
      <c r="F277" s="218" t="s">
        <v>661</v>
      </c>
      <c r="G277" s="205"/>
      <c r="H277" s="205"/>
      <c r="I277" s="208"/>
      <c r="J277" s="219">
        <f>BK277</f>
        <v>0</v>
      </c>
      <c r="K277" s="205"/>
      <c r="L277" s="210"/>
      <c r="M277" s="211"/>
      <c r="N277" s="212"/>
      <c r="O277" s="212"/>
      <c r="P277" s="213">
        <f>SUM(P278:P281)</f>
        <v>0</v>
      </c>
      <c r="Q277" s="212"/>
      <c r="R277" s="213">
        <f>SUM(R278:R281)</f>
        <v>0.067334400000000003</v>
      </c>
      <c r="S277" s="212"/>
      <c r="T277" s="214">
        <f>SUM(T278:T281)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5" t="s">
        <v>141</v>
      </c>
      <c r="AT277" s="216" t="s">
        <v>78</v>
      </c>
      <c r="AU277" s="216" t="s">
        <v>21</v>
      </c>
      <c r="AY277" s="215" t="s">
        <v>132</v>
      </c>
      <c r="BK277" s="217">
        <f>SUM(BK278:BK281)</f>
        <v>0</v>
      </c>
    </row>
    <row r="278" s="2" customFormat="1" ht="16.5" customHeight="1">
      <c r="A278" s="40"/>
      <c r="B278" s="41"/>
      <c r="C278" s="220" t="s">
        <v>662</v>
      </c>
      <c r="D278" s="220" t="s">
        <v>135</v>
      </c>
      <c r="E278" s="221" t="s">
        <v>663</v>
      </c>
      <c r="F278" s="222" t="s">
        <v>664</v>
      </c>
      <c r="G278" s="223" t="s">
        <v>194</v>
      </c>
      <c r="H278" s="224">
        <v>160.31999999999999</v>
      </c>
      <c r="I278" s="225"/>
      <c r="J278" s="226">
        <f>ROUND(I278*H278,2)</f>
        <v>0</v>
      </c>
      <c r="K278" s="222" t="s">
        <v>139</v>
      </c>
      <c r="L278" s="46"/>
      <c r="M278" s="227" t="s">
        <v>32</v>
      </c>
      <c r="N278" s="228" t="s">
        <v>51</v>
      </c>
      <c r="O278" s="86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31" t="s">
        <v>260</v>
      </c>
      <c r="AT278" s="231" t="s">
        <v>135</v>
      </c>
      <c r="AU278" s="231" t="s">
        <v>141</v>
      </c>
      <c r="AY278" s="18" t="s">
        <v>132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141</v>
      </c>
      <c r="BK278" s="232">
        <f>ROUND(I278*H278,2)</f>
        <v>0</v>
      </c>
      <c r="BL278" s="18" t="s">
        <v>260</v>
      </c>
      <c r="BM278" s="231" t="s">
        <v>665</v>
      </c>
    </row>
    <row r="279" s="2" customFormat="1" ht="21.75" customHeight="1">
      <c r="A279" s="40"/>
      <c r="B279" s="41"/>
      <c r="C279" s="263" t="s">
        <v>666</v>
      </c>
      <c r="D279" s="263" t="s">
        <v>242</v>
      </c>
      <c r="E279" s="264" t="s">
        <v>667</v>
      </c>
      <c r="F279" s="265" t="s">
        <v>668</v>
      </c>
      <c r="G279" s="266" t="s">
        <v>223</v>
      </c>
      <c r="H279" s="267">
        <v>168.33600000000001</v>
      </c>
      <c r="I279" s="268"/>
      <c r="J279" s="269">
        <f>ROUND(I279*H279,2)</f>
        <v>0</v>
      </c>
      <c r="K279" s="265" t="s">
        <v>139</v>
      </c>
      <c r="L279" s="270"/>
      <c r="M279" s="271" t="s">
        <v>32</v>
      </c>
      <c r="N279" s="272" t="s">
        <v>51</v>
      </c>
      <c r="O279" s="86"/>
      <c r="P279" s="229">
        <f>O279*H279</f>
        <v>0</v>
      </c>
      <c r="Q279" s="229">
        <v>0.00040000000000000002</v>
      </c>
      <c r="R279" s="229">
        <f>Q279*H279</f>
        <v>0.067334400000000003</v>
      </c>
      <c r="S279" s="229">
        <v>0</v>
      </c>
      <c r="T279" s="230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31" t="s">
        <v>333</v>
      </c>
      <c r="AT279" s="231" t="s">
        <v>242</v>
      </c>
      <c r="AU279" s="231" t="s">
        <v>141</v>
      </c>
      <c r="AY279" s="18" t="s">
        <v>132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141</v>
      </c>
      <c r="BK279" s="232">
        <f>ROUND(I279*H279,2)</f>
        <v>0</v>
      </c>
      <c r="BL279" s="18" t="s">
        <v>260</v>
      </c>
      <c r="BM279" s="231" t="s">
        <v>669</v>
      </c>
    </row>
    <row r="280" s="13" customFormat="1">
      <c r="A280" s="13"/>
      <c r="B280" s="240"/>
      <c r="C280" s="241"/>
      <c r="D280" s="242" t="s">
        <v>196</v>
      </c>
      <c r="E280" s="241"/>
      <c r="F280" s="244" t="s">
        <v>551</v>
      </c>
      <c r="G280" s="241"/>
      <c r="H280" s="245">
        <v>168.33600000000001</v>
      </c>
      <c r="I280" s="246"/>
      <c r="J280" s="241"/>
      <c r="K280" s="241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196</v>
      </c>
      <c r="AU280" s="251" t="s">
        <v>141</v>
      </c>
      <c r="AV280" s="13" t="s">
        <v>141</v>
      </c>
      <c r="AW280" s="13" t="s">
        <v>4</v>
      </c>
      <c r="AX280" s="13" t="s">
        <v>21</v>
      </c>
      <c r="AY280" s="251" t="s">
        <v>132</v>
      </c>
    </row>
    <row r="281" s="2" customFormat="1" ht="21.75" customHeight="1">
      <c r="A281" s="40"/>
      <c r="B281" s="41"/>
      <c r="C281" s="220" t="s">
        <v>670</v>
      </c>
      <c r="D281" s="220" t="s">
        <v>135</v>
      </c>
      <c r="E281" s="221" t="s">
        <v>671</v>
      </c>
      <c r="F281" s="222" t="s">
        <v>672</v>
      </c>
      <c r="G281" s="223" t="s">
        <v>250</v>
      </c>
      <c r="H281" s="224">
        <v>0.067000000000000004</v>
      </c>
      <c r="I281" s="225"/>
      <c r="J281" s="226">
        <f>ROUND(I281*H281,2)</f>
        <v>0</v>
      </c>
      <c r="K281" s="222" t="s">
        <v>139</v>
      </c>
      <c r="L281" s="46"/>
      <c r="M281" s="227" t="s">
        <v>32</v>
      </c>
      <c r="N281" s="228" t="s">
        <v>51</v>
      </c>
      <c r="O281" s="86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31" t="s">
        <v>260</v>
      </c>
      <c r="AT281" s="231" t="s">
        <v>135</v>
      </c>
      <c r="AU281" s="231" t="s">
        <v>141</v>
      </c>
      <c r="AY281" s="18" t="s">
        <v>132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141</v>
      </c>
      <c r="BK281" s="232">
        <f>ROUND(I281*H281,2)</f>
        <v>0</v>
      </c>
      <c r="BL281" s="18" t="s">
        <v>260</v>
      </c>
      <c r="BM281" s="231" t="s">
        <v>673</v>
      </c>
    </row>
    <row r="282" s="12" customFormat="1" ht="22.8" customHeight="1">
      <c r="A282" s="12"/>
      <c r="B282" s="204"/>
      <c r="C282" s="205"/>
      <c r="D282" s="206" t="s">
        <v>78</v>
      </c>
      <c r="E282" s="218" t="s">
        <v>674</v>
      </c>
      <c r="F282" s="218" t="s">
        <v>675</v>
      </c>
      <c r="G282" s="205"/>
      <c r="H282" s="205"/>
      <c r="I282" s="208"/>
      <c r="J282" s="219">
        <f>BK282</f>
        <v>0</v>
      </c>
      <c r="K282" s="205"/>
      <c r="L282" s="210"/>
      <c r="M282" s="211"/>
      <c r="N282" s="212"/>
      <c r="O282" s="212"/>
      <c r="P282" s="213">
        <f>SUM(P283:P286)</f>
        <v>0</v>
      </c>
      <c r="Q282" s="212"/>
      <c r="R282" s="213">
        <f>SUM(R283:R286)</f>
        <v>0.096239999999999992</v>
      </c>
      <c r="S282" s="212"/>
      <c r="T282" s="214">
        <f>SUM(T283:T286)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5" t="s">
        <v>141</v>
      </c>
      <c r="AT282" s="216" t="s">
        <v>78</v>
      </c>
      <c r="AU282" s="216" t="s">
        <v>21</v>
      </c>
      <c r="AY282" s="215" t="s">
        <v>132</v>
      </c>
      <c r="BK282" s="217">
        <f>SUM(BK283:BK286)</f>
        <v>0</v>
      </c>
    </row>
    <row r="283" s="2" customFormat="1" ht="16.5" customHeight="1">
      <c r="A283" s="40"/>
      <c r="B283" s="41"/>
      <c r="C283" s="220" t="s">
        <v>676</v>
      </c>
      <c r="D283" s="220" t="s">
        <v>135</v>
      </c>
      <c r="E283" s="221" t="s">
        <v>677</v>
      </c>
      <c r="F283" s="222" t="s">
        <v>678</v>
      </c>
      <c r="G283" s="223" t="s">
        <v>194</v>
      </c>
      <c r="H283" s="224">
        <v>371</v>
      </c>
      <c r="I283" s="225"/>
      <c r="J283" s="226">
        <f>ROUND(I283*H283,2)</f>
        <v>0</v>
      </c>
      <c r="K283" s="222" t="s">
        <v>139</v>
      </c>
      <c r="L283" s="46"/>
      <c r="M283" s="227" t="s">
        <v>32</v>
      </c>
      <c r="N283" s="228" t="s">
        <v>51</v>
      </c>
      <c r="O283" s="86"/>
      <c r="P283" s="229">
        <f>O283*H283</f>
        <v>0</v>
      </c>
      <c r="Q283" s="229">
        <v>2.0000000000000002E-05</v>
      </c>
      <c r="R283" s="229">
        <f>Q283*H283</f>
        <v>0.0074200000000000004</v>
      </c>
      <c r="S283" s="229">
        <v>0</v>
      </c>
      <c r="T283" s="230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31" t="s">
        <v>260</v>
      </c>
      <c r="AT283" s="231" t="s">
        <v>135</v>
      </c>
      <c r="AU283" s="231" t="s">
        <v>141</v>
      </c>
      <c r="AY283" s="18" t="s">
        <v>132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141</v>
      </c>
      <c r="BK283" s="232">
        <f>ROUND(I283*H283,2)</f>
        <v>0</v>
      </c>
      <c r="BL283" s="18" t="s">
        <v>260</v>
      </c>
      <c r="BM283" s="231" t="s">
        <v>679</v>
      </c>
    </row>
    <row r="284" s="2" customFormat="1" ht="16.5" customHeight="1">
      <c r="A284" s="40"/>
      <c r="B284" s="41"/>
      <c r="C284" s="220" t="s">
        <v>680</v>
      </c>
      <c r="D284" s="220" t="s">
        <v>135</v>
      </c>
      <c r="E284" s="221" t="s">
        <v>681</v>
      </c>
      <c r="F284" s="222" t="s">
        <v>682</v>
      </c>
      <c r="G284" s="223" t="s">
        <v>194</v>
      </c>
      <c r="H284" s="224">
        <v>371</v>
      </c>
      <c r="I284" s="225"/>
      <c r="J284" s="226">
        <f>ROUND(I284*H284,2)</f>
        <v>0</v>
      </c>
      <c r="K284" s="222" t="s">
        <v>139</v>
      </c>
      <c r="L284" s="46"/>
      <c r="M284" s="227" t="s">
        <v>32</v>
      </c>
      <c r="N284" s="228" t="s">
        <v>51</v>
      </c>
      <c r="O284" s="86"/>
      <c r="P284" s="229">
        <f>O284*H284</f>
        <v>0</v>
      </c>
      <c r="Q284" s="229">
        <v>0</v>
      </c>
      <c r="R284" s="229">
        <f>Q284*H284</f>
        <v>0</v>
      </c>
      <c r="S284" s="229">
        <v>0</v>
      </c>
      <c r="T284" s="230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31" t="s">
        <v>260</v>
      </c>
      <c r="AT284" s="231" t="s">
        <v>135</v>
      </c>
      <c r="AU284" s="231" t="s">
        <v>141</v>
      </c>
      <c r="AY284" s="18" t="s">
        <v>132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141</v>
      </c>
      <c r="BK284" s="232">
        <f>ROUND(I284*H284,2)</f>
        <v>0</v>
      </c>
      <c r="BL284" s="18" t="s">
        <v>260</v>
      </c>
      <c r="BM284" s="231" t="s">
        <v>683</v>
      </c>
    </row>
    <row r="285" s="2" customFormat="1" ht="21.75" customHeight="1">
      <c r="A285" s="40"/>
      <c r="B285" s="41"/>
      <c r="C285" s="220" t="s">
        <v>684</v>
      </c>
      <c r="D285" s="220" t="s">
        <v>135</v>
      </c>
      <c r="E285" s="221" t="s">
        <v>685</v>
      </c>
      <c r="F285" s="222" t="s">
        <v>686</v>
      </c>
      <c r="G285" s="223" t="s">
        <v>194</v>
      </c>
      <c r="H285" s="224">
        <v>371</v>
      </c>
      <c r="I285" s="225"/>
      <c r="J285" s="226">
        <f>ROUND(I285*H285,2)</f>
        <v>0</v>
      </c>
      <c r="K285" s="222" t="s">
        <v>139</v>
      </c>
      <c r="L285" s="46"/>
      <c r="M285" s="227" t="s">
        <v>32</v>
      </c>
      <c r="N285" s="228" t="s">
        <v>51</v>
      </c>
      <c r="O285" s="86"/>
      <c r="P285" s="229">
        <f>O285*H285</f>
        <v>0</v>
      </c>
      <c r="Q285" s="229">
        <v>0.00022000000000000001</v>
      </c>
      <c r="R285" s="229">
        <f>Q285*H285</f>
        <v>0.081619999999999998</v>
      </c>
      <c r="S285" s="229">
        <v>0</v>
      </c>
      <c r="T285" s="230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31" t="s">
        <v>260</v>
      </c>
      <c r="AT285" s="231" t="s">
        <v>135</v>
      </c>
      <c r="AU285" s="231" t="s">
        <v>141</v>
      </c>
      <c r="AY285" s="18" t="s">
        <v>132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141</v>
      </c>
      <c r="BK285" s="232">
        <f>ROUND(I285*H285,2)</f>
        <v>0</v>
      </c>
      <c r="BL285" s="18" t="s">
        <v>260</v>
      </c>
      <c r="BM285" s="231" t="s">
        <v>687</v>
      </c>
    </row>
    <row r="286" s="2" customFormat="1" ht="21.75" customHeight="1">
      <c r="A286" s="40"/>
      <c r="B286" s="41"/>
      <c r="C286" s="220" t="s">
        <v>688</v>
      </c>
      <c r="D286" s="220" t="s">
        <v>135</v>
      </c>
      <c r="E286" s="221" t="s">
        <v>689</v>
      </c>
      <c r="F286" s="222" t="s">
        <v>690</v>
      </c>
      <c r="G286" s="223" t="s">
        <v>194</v>
      </c>
      <c r="H286" s="224">
        <v>48</v>
      </c>
      <c r="I286" s="225"/>
      <c r="J286" s="226">
        <f>ROUND(I286*H286,2)</f>
        <v>0</v>
      </c>
      <c r="K286" s="222" t="s">
        <v>139</v>
      </c>
      <c r="L286" s="46"/>
      <c r="M286" s="233" t="s">
        <v>32</v>
      </c>
      <c r="N286" s="234" t="s">
        <v>51</v>
      </c>
      <c r="O286" s="235"/>
      <c r="P286" s="236">
        <f>O286*H286</f>
        <v>0</v>
      </c>
      <c r="Q286" s="236">
        <v>0.00014999999999999999</v>
      </c>
      <c r="R286" s="236">
        <f>Q286*H286</f>
        <v>0.0071999999999999998</v>
      </c>
      <c r="S286" s="236">
        <v>0</v>
      </c>
      <c r="T286" s="237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31" t="s">
        <v>260</v>
      </c>
      <c r="AT286" s="231" t="s">
        <v>135</v>
      </c>
      <c r="AU286" s="231" t="s">
        <v>141</v>
      </c>
      <c r="AY286" s="18" t="s">
        <v>132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141</v>
      </c>
      <c r="BK286" s="232">
        <f>ROUND(I286*H286,2)</f>
        <v>0</v>
      </c>
      <c r="BL286" s="18" t="s">
        <v>260</v>
      </c>
      <c r="BM286" s="231" t="s">
        <v>691</v>
      </c>
    </row>
    <row r="287" s="2" customFormat="1" ht="6.96" customHeight="1">
      <c r="A287" s="40"/>
      <c r="B287" s="61"/>
      <c r="C287" s="62"/>
      <c r="D287" s="62"/>
      <c r="E287" s="62"/>
      <c r="F287" s="62"/>
      <c r="G287" s="62"/>
      <c r="H287" s="62"/>
      <c r="I287" s="169"/>
      <c r="J287" s="62"/>
      <c r="K287" s="62"/>
      <c r="L287" s="46"/>
      <c r="M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</row>
  </sheetData>
  <sheetProtection sheet="1" autoFilter="0" formatColumns="0" formatRows="0" objects="1" scenarios="1" spinCount="100000" saltValue="kyz9bh5NPh56Q9cTQZStflLTAXQlkgTr4xeA3bwWBARc23SgZrcBMrniXCdqM2fZh1mfDAgEsdUfNftszKI89g==" hashValue="5T/Ecuo6wPW5gPSSkaFBASf2E4D910SsWpdHnd68x7G7Uh2xtZFqKV1o593N8BiwPxi3kfRgAFHB9pUM6PBKYQ==" algorithmName="SHA-512" password="CC35"/>
  <autoFilter ref="C100:K286"/>
  <mergeCells count="9">
    <mergeCell ref="E7:H7"/>
    <mergeCell ref="E9:H9"/>
    <mergeCell ref="E18:H18"/>
    <mergeCell ref="E27:H27"/>
    <mergeCell ref="E48:H48"/>
    <mergeCell ref="E50:H50"/>
    <mergeCell ref="E91:H91"/>
    <mergeCell ref="E93:H9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24.75" customHeight="1">
      <c r="A9" s="40"/>
      <c r="B9" s="46"/>
      <c r="C9" s="40"/>
      <c r="D9" s="40"/>
      <c r="E9" s="138" t="s">
        <v>692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21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2" t="s">
        <v>26</v>
      </c>
      <c r="E13" s="40"/>
      <c r="F13" s="143" t="s">
        <v>27</v>
      </c>
      <c r="G13" s="40"/>
      <c r="H13" s="40"/>
      <c r="I13" s="144" t="s">
        <v>28</v>
      </c>
      <c r="J13" s="143" t="s">
        <v>29</v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ROUND(J100,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ROUND((SUM(BE100:BE303)),  2)</f>
        <v>0</v>
      </c>
      <c r="G33" s="40"/>
      <c r="H33" s="40"/>
      <c r="I33" s="158">
        <v>0.20999999999999999</v>
      </c>
      <c r="J33" s="157">
        <f>ROUND(((SUM(BE100:BE303))*I33),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ROUND((SUM(BF100:BF303)),  2)</f>
        <v>0</v>
      </c>
      <c r="G34" s="40"/>
      <c r="H34" s="40"/>
      <c r="I34" s="158">
        <v>0.14999999999999999</v>
      </c>
      <c r="J34" s="157">
        <f>ROUND(((SUM(BF100:BF303))*I34),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ROUND((SUM(BG100:BG303)),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ROUND((SUM(BH100:BH303)),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ROUND((SUM(BI100:BI303)),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4.75" customHeight="1">
      <c r="A50" s="40"/>
      <c r="B50" s="41"/>
      <c r="C50" s="42"/>
      <c r="D50" s="42"/>
      <c r="E50" s="71" t="str">
        <f>E9</f>
        <v xml:space="preserve">D.1.1/1-16 - Chrustova 16 - Stavební práce vnější - zateplení objektu ,zateplení půdy, izolace suterénu, střecha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J100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J101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J102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169</v>
      </c>
      <c r="E62" s="188"/>
      <c r="F62" s="188"/>
      <c r="G62" s="188"/>
      <c r="H62" s="188"/>
      <c r="I62" s="189"/>
      <c r="J62" s="190">
        <f>J114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170</v>
      </c>
      <c r="E63" s="188"/>
      <c r="F63" s="188"/>
      <c r="G63" s="188"/>
      <c r="H63" s="188"/>
      <c r="I63" s="189"/>
      <c r="J63" s="190">
        <f>J116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171</v>
      </c>
      <c r="E64" s="188"/>
      <c r="F64" s="188"/>
      <c r="G64" s="188"/>
      <c r="H64" s="188"/>
      <c r="I64" s="189"/>
      <c r="J64" s="190">
        <f>J118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172</v>
      </c>
      <c r="E65" s="188"/>
      <c r="F65" s="188"/>
      <c r="G65" s="188"/>
      <c r="H65" s="188"/>
      <c r="I65" s="189"/>
      <c r="J65" s="190">
        <f>J120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173</v>
      </c>
      <c r="E66" s="188"/>
      <c r="F66" s="188"/>
      <c r="G66" s="188"/>
      <c r="H66" s="188"/>
      <c r="I66" s="189"/>
      <c r="J66" s="190">
        <f>J127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175</v>
      </c>
      <c r="E67" s="188"/>
      <c r="F67" s="188"/>
      <c r="G67" s="188"/>
      <c r="H67" s="188"/>
      <c r="I67" s="189"/>
      <c r="J67" s="190">
        <f>J173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176</v>
      </c>
      <c r="E68" s="188"/>
      <c r="F68" s="188"/>
      <c r="G68" s="188"/>
      <c r="H68" s="188"/>
      <c r="I68" s="189"/>
      <c r="J68" s="190">
        <f>J191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177</v>
      </c>
      <c r="E69" s="188"/>
      <c r="F69" s="188"/>
      <c r="G69" s="188"/>
      <c r="H69" s="188"/>
      <c r="I69" s="189"/>
      <c r="J69" s="190">
        <f>J198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178</v>
      </c>
      <c r="E70" s="181"/>
      <c r="F70" s="181"/>
      <c r="G70" s="181"/>
      <c r="H70" s="181"/>
      <c r="I70" s="182"/>
      <c r="J70" s="183">
        <f>J200</f>
        <v>0</v>
      </c>
      <c r="K70" s="179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8"/>
      <c r="C71" s="179"/>
      <c r="D71" s="180" t="s">
        <v>179</v>
      </c>
      <c r="E71" s="181"/>
      <c r="F71" s="181"/>
      <c r="G71" s="181"/>
      <c r="H71" s="181"/>
      <c r="I71" s="182"/>
      <c r="J71" s="183">
        <f>J226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5"/>
      <c r="C72" s="186"/>
      <c r="D72" s="187" t="s">
        <v>180</v>
      </c>
      <c r="E72" s="188"/>
      <c r="F72" s="188"/>
      <c r="G72" s="188"/>
      <c r="H72" s="188"/>
      <c r="I72" s="189"/>
      <c r="J72" s="190">
        <f>J227</f>
        <v>0</v>
      </c>
      <c r="K72" s="186"/>
      <c r="L72" s="19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86"/>
      <c r="D73" s="187" t="s">
        <v>181</v>
      </c>
      <c r="E73" s="188"/>
      <c r="F73" s="188"/>
      <c r="G73" s="188"/>
      <c r="H73" s="188"/>
      <c r="I73" s="189"/>
      <c r="J73" s="190">
        <f>J239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182</v>
      </c>
      <c r="E74" s="188"/>
      <c r="F74" s="188"/>
      <c r="G74" s="188"/>
      <c r="H74" s="188"/>
      <c r="I74" s="189"/>
      <c r="J74" s="190">
        <f>J257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183</v>
      </c>
      <c r="E75" s="188"/>
      <c r="F75" s="188"/>
      <c r="G75" s="188"/>
      <c r="H75" s="188"/>
      <c r="I75" s="189"/>
      <c r="J75" s="190">
        <f>J260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184</v>
      </c>
      <c r="E76" s="188"/>
      <c r="F76" s="188"/>
      <c r="G76" s="188"/>
      <c r="H76" s="188"/>
      <c r="I76" s="189"/>
      <c r="J76" s="190">
        <f>J262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185</v>
      </c>
      <c r="E77" s="188"/>
      <c r="F77" s="188"/>
      <c r="G77" s="188"/>
      <c r="H77" s="188"/>
      <c r="I77" s="189"/>
      <c r="J77" s="190">
        <f>J279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86"/>
      <c r="D78" s="187" t="s">
        <v>186</v>
      </c>
      <c r="E78" s="188"/>
      <c r="F78" s="188"/>
      <c r="G78" s="188"/>
      <c r="H78" s="188"/>
      <c r="I78" s="189"/>
      <c r="J78" s="190">
        <f>J288</f>
        <v>0</v>
      </c>
      <c r="K78" s="186"/>
      <c r="L78" s="19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86"/>
      <c r="D79" s="187" t="s">
        <v>187</v>
      </c>
      <c r="E79" s="188"/>
      <c r="F79" s="188"/>
      <c r="G79" s="188"/>
      <c r="H79" s="188"/>
      <c r="I79" s="189"/>
      <c r="J79" s="190">
        <f>J294</f>
        <v>0</v>
      </c>
      <c r="K79" s="186"/>
      <c r="L79" s="19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86"/>
      <c r="D80" s="187" t="s">
        <v>188</v>
      </c>
      <c r="E80" s="188"/>
      <c r="F80" s="188"/>
      <c r="G80" s="188"/>
      <c r="H80" s="188"/>
      <c r="I80" s="189"/>
      <c r="J80" s="190">
        <f>J299</f>
        <v>0</v>
      </c>
      <c r="K80" s="186"/>
      <c r="L80" s="19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136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169"/>
      <c r="J82" s="62"/>
      <c r="K82" s="6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172"/>
      <c r="J86" s="64"/>
      <c r="K86" s="64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4" t="s">
        <v>116</v>
      </c>
      <c r="D87" s="42"/>
      <c r="E87" s="42"/>
      <c r="F87" s="42"/>
      <c r="G87" s="42"/>
      <c r="H87" s="42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16</v>
      </c>
      <c r="D89" s="42"/>
      <c r="E89" s="42"/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239" t="str">
        <f>E7</f>
        <v>Regenerace bytového fondu Mírová osada I.etapa -ul.Chrustova - VZ ZATEPLENÍ ,IZOLACE</v>
      </c>
      <c r="F90" s="33"/>
      <c r="G90" s="33"/>
      <c r="H90" s="33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165</v>
      </c>
      <c r="D91" s="42"/>
      <c r="E91" s="42"/>
      <c r="F91" s="42"/>
      <c r="G91" s="42"/>
      <c r="H91" s="42"/>
      <c r="I91" s="136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4.75" customHeight="1">
      <c r="A92" s="40"/>
      <c r="B92" s="41"/>
      <c r="C92" s="42"/>
      <c r="D92" s="42"/>
      <c r="E92" s="71" t="str">
        <f>E9</f>
        <v xml:space="preserve">D.1.1/1-16 - Chrustova 16 - Stavební práce vnější - zateplení objektu ,zateplení půdy, izolace suterénu, střecha </v>
      </c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136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3" t="s">
        <v>22</v>
      </c>
      <c r="D94" s="42"/>
      <c r="E94" s="42"/>
      <c r="F94" s="28" t="str">
        <f>F12</f>
        <v xml:space="preserve">Slezská Ostrava </v>
      </c>
      <c r="G94" s="42"/>
      <c r="H94" s="42"/>
      <c r="I94" s="140" t="s">
        <v>24</v>
      </c>
      <c r="J94" s="74" t="str">
        <f>IF(J12="","",J12)</f>
        <v>22. 3. 2020</v>
      </c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136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30</v>
      </c>
      <c r="D96" s="42"/>
      <c r="E96" s="42"/>
      <c r="F96" s="28" t="str">
        <f>E15</f>
        <v xml:space="preserve"> </v>
      </c>
      <c r="G96" s="42"/>
      <c r="H96" s="42"/>
      <c r="I96" s="140" t="s">
        <v>37</v>
      </c>
      <c r="J96" s="38" t="str">
        <f>E21</f>
        <v xml:space="preserve">Lenka Jerakasová </v>
      </c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3" t="s">
        <v>35</v>
      </c>
      <c r="D97" s="42"/>
      <c r="E97" s="42"/>
      <c r="F97" s="28" t="str">
        <f>IF(E18="","",E18)</f>
        <v>Vyplň údaj</v>
      </c>
      <c r="G97" s="42"/>
      <c r="H97" s="42"/>
      <c r="I97" s="140" t="s">
        <v>42</v>
      </c>
      <c r="J97" s="38" t="str">
        <f>E24</f>
        <v xml:space="preserve">Lenka Jerakasová </v>
      </c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136"/>
      <c r="J98" s="42"/>
      <c r="K98" s="42"/>
      <c r="L98" s="13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92"/>
      <c r="B99" s="193"/>
      <c r="C99" s="194" t="s">
        <v>117</v>
      </c>
      <c r="D99" s="195" t="s">
        <v>64</v>
      </c>
      <c r="E99" s="195" t="s">
        <v>60</v>
      </c>
      <c r="F99" s="195" t="s">
        <v>61</v>
      </c>
      <c r="G99" s="195" t="s">
        <v>118</v>
      </c>
      <c r="H99" s="195" t="s">
        <v>119</v>
      </c>
      <c r="I99" s="196" t="s">
        <v>120</v>
      </c>
      <c r="J99" s="195" t="s">
        <v>112</v>
      </c>
      <c r="K99" s="197" t="s">
        <v>121</v>
      </c>
      <c r="L99" s="198"/>
      <c r="M99" s="94" t="s">
        <v>32</v>
      </c>
      <c r="N99" s="95" t="s">
        <v>49</v>
      </c>
      <c r="O99" s="95" t="s">
        <v>122</v>
      </c>
      <c r="P99" s="95" t="s">
        <v>123</v>
      </c>
      <c r="Q99" s="95" t="s">
        <v>124</v>
      </c>
      <c r="R99" s="95" t="s">
        <v>125</v>
      </c>
      <c r="S99" s="95" t="s">
        <v>126</v>
      </c>
      <c r="T99" s="96" t="s">
        <v>127</v>
      </c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</row>
    <row r="100" s="2" customFormat="1" ht="22.8" customHeight="1">
      <c r="A100" s="40"/>
      <c r="B100" s="41"/>
      <c r="C100" s="101" t="s">
        <v>128</v>
      </c>
      <c r="D100" s="42"/>
      <c r="E100" s="42"/>
      <c r="F100" s="42"/>
      <c r="G100" s="42"/>
      <c r="H100" s="42"/>
      <c r="I100" s="136"/>
      <c r="J100" s="199">
        <f>BK100</f>
        <v>0</v>
      </c>
      <c r="K100" s="42"/>
      <c r="L100" s="46"/>
      <c r="M100" s="97"/>
      <c r="N100" s="200"/>
      <c r="O100" s="98"/>
      <c r="P100" s="201">
        <f>P101+P200+P226</f>
        <v>0</v>
      </c>
      <c r="Q100" s="98"/>
      <c r="R100" s="201">
        <f>R101+R200+R226</f>
        <v>51.496405999999993</v>
      </c>
      <c r="S100" s="98"/>
      <c r="T100" s="202">
        <f>T101+T200+T226</f>
        <v>22.840869999999999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8" t="s">
        <v>78</v>
      </c>
      <c r="AU100" s="18" t="s">
        <v>113</v>
      </c>
      <c r="BK100" s="203">
        <f>BK101+BK200+BK226</f>
        <v>0</v>
      </c>
    </row>
    <row r="101" s="12" customFormat="1" ht="25.92" customHeight="1">
      <c r="A101" s="12"/>
      <c r="B101" s="204"/>
      <c r="C101" s="205"/>
      <c r="D101" s="206" t="s">
        <v>78</v>
      </c>
      <c r="E101" s="207" t="s">
        <v>189</v>
      </c>
      <c r="F101" s="207" t="s">
        <v>190</v>
      </c>
      <c r="G101" s="205"/>
      <c r="H101" s="205"/>
      <c r="I101" s="208"/>
      <c r="J101" s="209">
        <f>BK101</f>
        <v>0</v>
      </c>
      <c r="K101" s="205"/>
      <c r="L101" s="210"/>
      <c r="M101" s="211"/>
      <c r="N101" s="212"/>
      <c r="O101" s="212"/>
      <c r="P101" s="213">
        <f>P102+P114+P116+P118+P120+P127+P173+P191+P198</f>
        <v>0</v>
      </c>
      <c r="Q101" s="212"/>
      <c r="R101" s="213">
        <f>R102+R114+R116+R118+R120+R127+R173+R191+R198</f>
        <v>39.641168499999999</v>
      </c>
      <c r="S101" s="212"/>
      <c r="T101" s="214">
        <f>T102+T114+T116+T118+T120+T127+T173+T191+T198</f>
        <v>22.0867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5" t="s">
        <v>21</v>
      </c>
      <c r="AT101" s="216" t="s">
        <v>78</v>
      </c>
      <c r="AU101" s="216" t="s">
        <v>79</v>
      </c>
      <c r="AY101" s="215" t="s">
        <v>132</v>
      </c>
      <c r="BK101" s="217">
        <f>BK102+BK114+BK116+BK118+BK120+BK127+BK173+BK191+BK198</f>
        <v>0</v>
      </c>
    </row>
    <row r="102" s="12" customFormat="1" ht="22.8" customHeight="1">
      <c r="A102" s="12"/>
      <c r="B102" s="204"/>
      <c r="C102" s="205"/>
      <c r="D102" s="206" t="s">
        <v>78</v>
      </c>
      <c r="E102" s="218" t="s">
        <v>21</v>
      </c>
      <c r="F102" s="218" t="s">
        <v>191</v>
      </c>
      <c r="G102" s="205"/>
      <c r="H102" s="205"/>
      <c r="I102" s="208"/>
      <c r="J102" s="219">
        <f>BK102</f>
        <v>0</v>
      </c>
      <c r="K102" s="205"/>
      <c r="L102" s="210"/>
      <c r="M102" s="211"/>
      <c r="N102" s="212"/>
      <c r="O102" s="212"/>
      <c r="P102" s="213">
        <f>SUM(P103:P113)</f>
        <v>0</v>
      </c>
      <c r="Q102" s="212"/>
      <c r="R102" s="213">
        <f>SUM(R103:R113)</f>
        <v>0</v>
      </c>
      <c r="S102" s="212"/>
      <c r="T102" s="214">
        <f>SUM(T103:T113)</f>
        <v>11.628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5" t="s">
        <v>21</v>
      </c>
      <c r="AT102" s="216" t="s">
        <v>78</v>
      </c>
      <c r="AU102" s="216" t="s">
        <v>21</v>
      </c>
      <c r="AY102" s="215" t="s">
        <v>132</v>
      </c>
      <c r="BK102" s="217">
        <f>SUM(BK103:BK113)</f>
        <v>0</v>
      </c>
    </row>
    <row r="103" s="2" customFormat="1" ht="33" customHeight="1">
      <c r="A103" s="40"/>
      <c r="B103" s="41"/>
      <c r="C103" s="220" t="s">
        <v>21</v>
      </c>
      <c r="D103" s="220" t="s">
        <v>135</v>
      </c>
      <c r="E103" s="221" t="s">
        <v>192</v>
      </c>
      <c r="F103" s="222" t="s">
        <v>193</v>
      </c>
      <c r="G103" s="223" t="s">
        <v>194</v>
      </c>
      <c r="H103" s="224">
        <v>45.600000000000001</v>
      </c>
      <c r="I103" s="225"/>
      <c r="J103" s="226">
        <f>ROUND(I103*H103,2)</f>
        <v>0</v>
      </c>
      <c r="K103" s="222" t="s">
        <v>139</v>
      </c>
      <c r="L103" s="46"/>
      <c r="M103" s="227" t="s">
        <v>32</v>
      </c>
      <c r="N103" s="228" t="s">
        <v>51</v>
      </c>
      <c r="O103" s="86"/>
      <c r="P103" s="229">
        <f>O103*H103</f>
        <v>0</v>
      </c>
      <c r="Q103" s="229">
        <v>0</v>
      </c>
      <c r="R103" s="229">
        <f>Q103*H103</f>
        <v>0</v>
      </c>
      <c r="S103" s="229">
        <v>0.255</v>
      </c>
      <c r="T103" s="230">
        <f>S103*H103</f>
        <v>11.628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31" t="s">
        <v>150</v>
      </c>
      <c r="AT103" s="231" t="s">
        <v>135</v>
      </c>
      <c r="AU103" s="231" t="s">
        <v>141</v>
      </c>
      <c r="AY103" s="18" t="s">
        <v>132</v>
      </c>
      <c r="BE103" s="232">
        <f>IF(N103="základní",J103,0)</f>
        <v>0</v>
      </c>
      <c r="BF103" s="232">
        <f>IF(N103="snížená",J103,0)</f>
        <v>0</v>
      </c>
      <c r="BG103" s="232">
        <f>IF(N103="zákl. přenesená",J103,0)</f>
        <v>0</v>
      </c>
      <c r="BH103" s="232">
        <f>IF(N103="sníž. přenesená",J103,0)</f>
        <v>0</v>
      </c>
      <c r="BI103" s="232">
        <f>IF(N103="nulová",J103,0)</f>
        <v>0</v>
      </c>
      <c r="BJ103" s="18" t="s">
        <v>141</v>
      </c>
      <c r="BK103" s="232">
        <f>ROUND(I103*H103,2)</f>
        <v>0</v>
      </c>
      <c r="BL103" s="18" t="s">
        <v>150</v>
      </c>
      <c r="BM103" s="231" t="s">
        <v>693</v>
      </c>
    </row>
    <row r="104" s="13" customFormat="1">
      <c r="A104" s="13"/>
      <c r="B104" s="240"/>
      <c r="C104" s="241"/>
      <c r="D104" s="242" t="s">
        <v>196</v>
      </c>
      <c r="E104" s="243" t="s">
        <v>32</v>
      </c>
      <c r="F104" s="244" t="s">
        <v>694</v>
      </c>
      <c r="G104" s="241"/>
      <c r="H104" s="245">
        <v>45.600000000000001</v>
      </c>
      <c r="I104" s="246"/>
      <c r="J104" s="241"/>
      <c r="K104" s="241"/>
      <c r="L104" s="247"/>
      <c r="M104" s="248"/>
      <c r="N104" s="249"/>
      <c r="O104" s="249"/>
      <c r="P104" s="249"/>
      <c r="Q104" s="249"/>
      <c r="R104" s="249"/>
      <c r="S104" s="249"/>
      <c r="T104" s="25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1" t="s">
        <v>196</v>
      </c>
      <c r="AU104" s="251" t="s">
        <v>141</v>
      </c>
      <c r="AV104" s="13" t="s">
        <v>141</v>
      </c>
      <c r="AW104" s="13" t="s">
        <v>41</v>
      </c>
      <c r="AX104" s="13" t="s">
        <v>79</v>
      </c>
      <c r="AY104" s="251" t="s">
        <v>132</v>
      </c>
    </row>
    <row r="105" s="14" customFormat="1">
      <c r="A105" s="14"/>
      <c r="B105" s="252"/>
      <c r="C105" s="253"/>
      <c r="D105" s="242" t="s">
        <v>196</v>
      </c>
      <c r="E105" s="254" t="s">
        <v>32</v>
      </c>
      <c r="F105" s="255" t="s">
        <v>198</v>
      </c>
      <c r="G105" s="253"/>
      <c r="H105" s="256">
        <v>45.600000000000001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2" t="s">
        <v>196</v>
      </c>
      <c r="AU105" s="262" t="s">
        <v>141</v>
      </c>
      <c r="AV105" s="14" t="s">
        <v>150</v>
      </c>
      <c r="AW105" s="14" t="s">
        <v>41</v>
      </c>
      <c r="AX105" s="14" t="s">
        <v>21</v>
      </c>
      <c r="AY105" s="262" t="s">
        <v>132</v>
      </c>
    </row>
    <row r="106" s="2" customFormat="1" ht="21.75" customHeight="1">
      <c r="A106" s="40"/>
      <c r="B106" s="41"/>
      <c r="C106" s="220" t="s">
        <v>141</v>
      </c>
      <c r="D106" s="220" t="s">
        <v>135</v>
      </c>
      <c r="E106" s="221" t="s">
        <v>199</v>
      </c>
      <c r="F106" s="222" t="s">
        <v>200</v>
      </c>
      <c r="G106" s="223" t="s">
        <v>201</v>
      </c>
      <c r="H106" s="224">
        <v>59.850000000000001</v>
      </c>
      <c r="I106" s="225"/>
      <c r="J106" s="226">
        <f>ROUND(I106*H106,2)</f>
        <v>0</v>
      </c>
      <c r="K106" s="222" t="s">
        <v>139</v>
      </c>
      <c r="L106" s="46"/>
      <c r="M106" s="227" t="s">
        <v>32</v>
      </c>
      <c r="N106" s="228" t="s">
        <v>51</v>
      </c>
      <c r="O106" s="86"/>
      <c r="P106" s="229">
        <f>O106*H106</f>
        <v>0</v>
      </c>
      <c r="Q106" s="229">
        <v>0</v>
      </c>
      <c r="R106" s="229">
        <f>Q106*H106</f>
        <v>0</v>
      </c>
      <c r="S106" s="229">
        <v>0</v>
      </c>
      <c r="T106" s="230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31" t="s">
        <v>150</v>
      </c>
      <c r="AT106" s="231" t="s">
        <v>135</v>
      </c>
      <c r="AU106" s="231" t="s">
        <v>141</v>
      </c>
      <c r="AY106" s="18" t="s">
        <v>132</v>
      </c>
      <c r="BE106" s="232">
        <f>IF(N106="základní",J106,0)</f>
        <v>0</v>
      </c>
      <c r="BF106" s="232">
        <f>IF(N106="snížená",J106,0)</f>
        <v>0</v>
      </c>
      <c r="BG106" s="232">
        <f>IF(N106="zákl. přenesená",J106,0)</f>
        <v>0</v>
      </c>
      <c r="BH106" s="232">
        <f>IF(N106="sníž. přenesená",J106,0)</f>
        <v>0</v>
      </c>
      <c r="BI106" s="232">
        <f>IF(N106="nulová",J106,0)</f>
        <v>0</v>
      </c>
      <c r="BJ106" s="18" t="s">
        <v>141</v>
      </c>
      <c r="BK106" s="232">
        <f>ROUND(I106*H106,2)</f>
        <v>0</v>
      </c>
      <c r="BL106" s="18" t="s">
        <v>150</v>
      </c>
      <c r="BM106" s="231" t="s">
        <v>695</v>
      </c>
    </row>
    <row r="107" s="13" customFormat="1">
      <c r="A107" s="13"/>
      <c r="B107" s="240"/>
      <c r="C107" s="241"/>
      <c r="D107" s="242" t="s">
        <v>196</v>
      </c>
      <c r="E107" s="243" t="s">
        <v>32</v>
      </c>
      <c r="F107" s="244" t="s">
        <v>696</v>
      </c>
      <c r="G107" s="241"/>
      <c r="H107" s="245">
        <v>59.850000000000001</v>
      </c>
      <c r="I107" s="246"/>
      <c r="J107" s="241"/>
      <c r="K107" s="241"/>
      <c r="L107" s="247"/>
      <c r="M107" s="248"/>
      <c r="N107" s="249"/>
      <c r="O107" s="249"/>
      <c r="P107" s="249"/>
      <c r="Q107" s="249"/>
      <c r="R107" s="249"/>
      <c r="S107" s="249"/>
      <c r="T107" s="25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51" t="s">
        <v>196</v>
      </c>
      <c r="AU107" s="251" t="s">
        <v>141</v>
      </c>
      <c r="AV107" s="13" t="s">
        <v>141</v>
      </c>
      <c r="AW107" s="13" t="s">
        <v>41</v>
      </c>
      <c r="AX107" s="13" t="s">
        <v>79</v>
      </c>
      <c r="AY107" s="251" t="s">
        <v>132</v>
      </c>
    </row>
    <row r="108" s="14" customFormat="1">
      <c r="A108" s="14"/>
      <c r="B108" s="252"/>
      <c r="C108" s="253"/>
      <c r="D108" s="242" t="s">
        <v>196</v>
      </c>
      <c r="E108" s="254" t="s">
        <v>32</v>
      </c>
      <c r="F108" s="255" t="s">
        <v>198</v>
      </c>
      <c r="G108" s="253"/>
      <c r="H108" s="256">
        <v>59.850000000000001</v>
      </c>
      <c r="I108" s="257"/>
      <c r="J108" s="253"/>
      <c r="K108" s="253"/>
      <c r="L108" s="258"/>
      <c r="M108" s="259"/>
      <c r="N108" s="260"/>
      <c r="O108" s="260"/>
      <c r="P108" s="260"/>
      <c r="Q108" s="260"/>
      <c r="R108" s="260"/>
      <c r="S108" s="260"/>
      <c r="T108" s="26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62" t="s">
        <v>196</v>
      </c>
      <c r="AU108" s="262" t="s">
        <v>141</v>
      </c>
      <c r="AV108" s="14" t="s">
        <v>150</v>
      </c>
      <c r="AW108" s="14" t="s">
        <v>41</v>
      </c>
      <c r="AX108" s="14" t="s">
        <v>21</v>
      </c>
      <c r="AY108" s="262" t="s">
        <v>132</v>
      </c>
    </row>
    <row r="109" s="2" customFormat="1" ht="21.75" customHeight="1">
      <c r="A109" s="40"/>
      <c r="B109" s="41"/>
      <c r="C109" s="220" t="s">
        <v>146</v>
      </c>
      <c r="D109" s="220" t="s">
        <v>135</v>
      </c>
      <c r="E109" s="221" t="s">
        <v>204</v>
      </c>
      <c r="F109" s="222" t="s">
        <v>205</v>
      </c>
      <c r="G109" s="223" t="s">
        <v>201</v>
      </c>
      <c r="H109" s="224">
        <v>59.850000000000001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697</v>
      </c>
    </row>
    <row r="110" s="2" customFormat="1" ht="21.75" customHeight="1">
      <c r="A110" s="40"/>
      <c r="B110" s="41"/>
      <c r="C110" s="220" t="s">
        <v>150</v>
      </c>
      <c r="D110" s="220" t="s">
        <v>135</v>
      </c>
      <c r="E110" s="221" t="s">
        <v>207</v>
      </c>
      <c r="F110" s="222" t="s">
        <v>208</v>
      </c>
      <c r="G110" s="223" t="s">
        <v>201</v>
      </c>
      <c r="H110" s="224">
        <v>59.850000000000001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698</v>
      </c>
    </row>
    <row r="111" s="2" customFormat="1" ht="21.75" customHeight="1">
      <c r="A111" s="40"/>
      <c r="B111" s="41"/>
      <c r="C111" s="220" t="s">
        <v>131</v>
      </c>
      <c r="D111" s="220" t="s">
        <v>135</v>
      </c>
      <c r="E111" s="221" t="s">
        <v>210</v>
      </c>
      <c r="F111" s="222" t="s">
        <v>211</v>
      </c>
      <c r="G111" s="223" t="s">
        <v>201</v>
      </c>
      <c r="H111" s="224">
        <v>59.850000000000001</v>
      </c>
      <c r="I111" s="225"/>
      <c r="J111" s="226">
        <f>ROUND(I111*H111,2)</f>
        <v>0</v>
      </c>
      <c r="K111" s="222" t="s">
        <v>139</v>
      </c>
      <c r="L111" s="46"/>
      <c r="M111" s="227" t="s">
        <v>32</v>
      </c>
      <c r="N111" s="228" t="s">
        <v>51</v>
      </c>
      <c r="O111" s="8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31" t="s">
        <v>150</v>
      </c>
      <c r="AT111" s="231" t="s">
        <v>135</v>
      </c>
      <c r="AU111" s="231" t="s">
        <v>141</v>
      </c>
      <c r="AY111" s="18" t="s">
        <v>132</v>
      </c>
      <c r="BE111" s="232">
        <f>IF(N111="základní",J111,0)</f>
        <v>0</v>
      </c>
      <c r="BF111" s="232">
        <f>IF(N111="snížená",J111,0)</f>
        <v>0</v>
      </c>
      <c r="BG111" s="232">
        <f>IF(N111="zákl. přenesená",J111,0)</f>
        <v>0</v>
      </c>
      <c r="BH111" s="232">
        <f>IF(N111="sníž. přenesená",J111,0)</f>
        <v>0</v>
      </c>
      <c r="BI111" s="232">
        <f>IF(N111="nulová",J111,0)</f>
        <v>0</v>
      </c>
      <c r="BJ111" s="18" t="s">
        <v>141</v>
      </c>
      <c r="BK111" s="232">
        <f>ROUND(I111*H111,2)</f>
        <v>0</v>
      </c>
      <c r="BL111" s="18" t="s">
        <v>150</v>
      </c>
      <c r="BM111" s="231" t="s">
        <v>699</v>
      </c>
    </row>
    <row r="112" s="2" customFormat="1" ht="21.75" customHeight="1">
      <c r="A112" s="40"/>
      <c r="B112" s="41"/>
      <c r="C112" s="220" t="s">
        <v>157</v>
      </c>
      <c r="D112" s="220" t="s">
        <v>135</v>
      </c>
      <c r="E112" s="221" t="s">
        <v>213</v>
      </c>
      <c r="F112" s="222" t="s">
        <v>214</v>
      </c>
      <c r="G112" s="223" t="s">
        <v>201</v>
      </c>
      <c r="H112" s="224">
        <v>59.850000000000001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</v>
      </c>
      <c r="R112" s="229">
        <f>Q112*H112</f>
        <v>0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700</v>
      </c>
    </row>
    <row r="113" s="2" customFormat="1" ht="21.75" customHeight="1">
      <c r="A113" s="40"/>
      <c r="B113" s="41"/>
      <c r="C113" s="220" t="s">
        <v>161</v>
      </c>
      <c r="D113" s="220" t="s">
        <v>135</v>
      </c>
      <c r="E113" s="221" t="s">
        <v>216</v>
      </c>
      <c r="F113" s="222" t="s">
        <v>217</v>
      </c>
      <c r="G113" s="223" t="s">
        <v>201</v>
      </c>
      <c r="H113" s="224">
        <v>59.850000000000001</v>
      </c>
      <c r="I113" s="225"/>
      <c r="J113" s="226">
        <f>ROUND(I113*H113,2)</f>
        <v>0</v>
      </c>
      <c r="K113" s="222" t="s">
        <v>139</v>
      </c>
      <c r="L113" s="46"/>
      <c r="M113" s="227" t="s">
        <v>32</v>
      </c>
      <c r="N113" s="228" t="s">
        <v>51</v>
      </c>
      <c r="O113" s="86"/>
      <c r="P113" s="229">
        <f>O113*H113</f>
        <v>0</v>
      </c>
      <c r="Q113" s="229">
        <v>0</v>
      </c>
      <c r="R113" s="229">
        <f>Q113*H113</f>
        <v>0</v>
      </c>
      <c r="S113" s="229">
        <v>0</v>
      </c>
      <c r="T113" s="230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31" t="s">
        <v>150</v>
      </c>
      <c r="AT113" s="231" t="s">
        <v>135</v>
      </c>
      <c r="AU113" s="231" t="s">
        <v>141</v>
      </c>
      <c r="AY113" s="18" t="s">
        <v>132</v>
      </c>
      <c r="BE113" s="232">
        <f>IF(N113="základní",J113,0)</f>
        <v>0</v>
      </c>
      <c r="BF113" s="232">
        <f>IF(N113="snížená",J113,0)</f>
        <v>0</v>
      </c>
      <c r="BG113" s="232">
        <f>IF(N113="zákl. přenesená",J113,0)</f>
        <v>0</v>
      </c>
      <c r="BH113" s="232">
        <f>IF(N113="sníž. přenesená",J113,0)</f>
        <v>0</v>
      </c>
      <c r="BI113" s="232">
        <f>IF(N113="nulová",J113,0)</f>
        <v>0</v>
      </c>
      <c r="BJ113" s="18" t="s">
        <v>141</v>
      </c>
      <c r="BK113" s="232">
        <f>ROUND(I113*H113,2)</f>
        <v>0</v>
      </c>
      <c r="BL113" s="18" t="s">
        <v>150</v>
      </c>
      <c r="BM113" s="231" t="s">
        <v>701</v>
      </c>
    </row>
    <row r="114" s="12" customFormat="1" ht="22.8" customHeight="1">
      <c r="A114" s="12"/>
      <c r="B114" s="204"/>
      <c r="C114" s="205"/>
      <c r="D114" s="206" t="s">
        <v>78</v>
      </c>
      <c r="E114" s="218" t="s">
        <v>141</v>
      </c>
      <c r="F114" s="218" t="s">
        <v>219</v>
      </c>
      <c r="G114" s="205"/>
      <c r="H114" s="205"/>
      <c r="I114" s="208"/>
      <c r="J114" s="219">
        <f>BK114</f>
        <v>0</v>
      </c>
      <c r="K114" s="205"/>
      <c r="L114" s="210"/>
      <c r="M114" s="211"/>
      <c r="N114" s="212"/>
      <c r="O114" s="212"/>
      <c r="P114" s="213">
        <f>P115</f>
        <v>0</v>
      </c>
      <c r="Q114" s="212"/>
      <c r="R114" s="213">
        <f>R115</f>
        <v>9.1760850000000005</v>
      </c>
      <c r="S114" s="212"/>
      <c r="T114" s="214">
        <f>T115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15" t="s">
        <v>21</v>
      </c>
      <c r="AT114" s="216" t="s">
        <v>78</v>
      </c>
      <c r="AU114" s="216" t="s">
        <v>21</v>
      </c>
      <c r="AY114" s="215" t="s">
        <v>132</v>
      </c>
      <c r="BK114" s="217">
        <f>BK115</f>
        <v>0</v>
      </c>
    </row>
    <row r="115" s="2" customFormat="1" ht="21.75" customHeight="1">
      <c r="A115" s="40"/>
      <c r="B115" s="41"/>
      <c r="C115" s="220" t="s">
        <v>220</v>
      </c>
      <c r="D115" s="220" t="s">
        <v>135</v>
      </c>
      <c r="E115" s="221" t="s">
        <v>221</v>
      </c>
      <c r="F115" s="222" t="s">
        <v>222</v>
      </c>
      <c r="G115" s="223" t="s">
        <v>223</v>
      </c>
      <c r="H115" s="224">
        <v>40.5</v>
      </c>
      <c r="I115" s="225"/>
      <c r="J115" s="226">
        <f>ROUND(I115*H115,2)</f>
        <v>0</v>
      </c>
      <c r="K115" s="222" t="s">
        <v>139</v>
      </c>
      <c r="L115" s="46"/>
      <c r="M115" s="227" t="s">
        <v>32</v>
      </c>
      <c r="N115" s="228" t="s">
        <v>51</v>
      </c>
      <c r="O115" s="86"/>
      <c r="P115" s="229">
        <f>O115*H115</f>
        <v>0</v>
      </c>
      <c r="Q115" s="229">
        <v>0.22656999999999999</v>
      </c>
      <c r="R115" s="229">
        <f>Q115*H115</f>
        <v>9.1760850000000005</v>
      </c>
      <c r="S115" s="229">
        <v>0</v>
      </c>
      <c r="T115" s="230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31" t="s">
        <v>150</v>
      </c>
      <c r="AT115" s="231" t="s">
        <v>135</v>
      </c>
      <c r="AU115" s="231" t="s">
        <v>141</v>
      </c>
      <c r="AY115" s="18" t="s">
        <v>132</v>
      </c>
      <c r="BE115" s="232">
        <f>IF(N115="základní",J115,0)</f>
        <v>0</v>
      </c>
      <c r="BF115" s="232">
        <f>IF(N115="snížená",J115,0)</f>
        <v>0</v>
      </c>
      <c r="BG115" s="232">
        <f>IF(N115="zákl. přenesená",J115,0)</f>
        <v>0</v>
      </c>
      <c r="BH115" s="232">
        <f>IF(N115="sníž. přenesená",J115,0)</f>
        <v>0</v>
      </c>
      <c r="BI115" s="232">
        <f>IF(N115="nulová",J115,0)</f>
        <v>0</v>
      </c>
      <c r="BJ115" s="18" t="s">
        <v>141</v>
      </c>
      <c r="BK115" s="232">
        <f>ROUND(I115*H115,2)</f>
        <v>0</v>
      </c>
      <c r="BL115" s="18" t="s">
        <v>150</v>
      </c>
      <c r="BM115" s="231" t="s">
        <v>702</v>
      </c>
    </row>
    <row r="116" s="12" customFormat="1" ht="22.8" customHeight="1">
      <c r="A116" s="12"/>
      <c r="B116" s="204"/>
      <c r="C116" s="205"/>
      <c r="D116" s="206" t="s">
        <v>78</v>
      </c>
      <c r="E116" s="218" t="s">
        <v>146</v>
      </c>
      <c r="F116" s="218" t="s">
        <v>226</v>
      </c>
      <c r="G116" s="205"/>
      <c r="H116" s="205"/>
      <c r="I116" s="208"/>
      <c r="J116" s="219">
        <f>BK116</f>
        <v>0</v>
      </c>
      <c r="K116" s="205"/>
      <c r="L116" s="210"/>
      <c r="M116" s="211"/>
      <c r="N116" s="212"/>
      <c r="O116" s="212"/>
      <c r="P116" s="213">
        <f>P117</f>
        <v>0</v>
      </c>
      <c r="Q116" s="212"/>
      <c r="R116" s="213">
        <f>R117</f>
        <v>14.961600000000001</v>
      </c>
      <c r="S116" s="212"/>
      <c r="T116" s="214">
        <f>T117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5" t="s">
        <v>21</v>
      </c>
      <c r="AT116" s="216" t="s">
        <v>78</v>
      </c>
      <c r="AU116" s="216" t="s">
        <v>21</v>
      </c>
      <c r="AY116" s="215" t="s">
        <v>132</v>
      </c>
      <c r="BK116" s="217">
        <f>BK117</f>
        <v>0</v>
      </c>
    </row>
    <row r="117" s="2" customFormat="1" ht="16.5" customHeight="1">
      <c r="A117" s="40"/>
      <c r="B117" s="41"/>
      <c r="C117" s="220" t="s">
        <v>227</v>
      </c>
      <c r="D117" s="220" t="s">
        <v>135</v>
      </c>
      <c r="E117" s="221" t="s">
        <v>228</v>
      </c>
      <c r="F117" s="222" t="s">
        <v>229</v>
      </c>
      <c r="G117" s="223" t="s">
        <v>138</v>
      </c>
      <c r="H117" s="224">
        <v>8</v>
      </c>
      <c r="I117" s="225"/>
      <c r="J117" s="226">
        <f>ROUND(I117*H117,2)</f>
        <v>0</v>
      </c>
      <c r="K117" s="222" t="s">
        <v>139</v>
      </c>
      <c r="L117" s="46"/>
      <c r="M117" s="227" t="s">
        <v>32</v>
      </c>
      <c r="N117" s="228" t="s">
        <v>51</v>
      </c>
      <c r="O117" s="86"/>
      <c r="P117" s="229">
        <f>O117*H117</f>
        <v>0</v>
      </c>
      <c r="Q117" s="229">
        <v>1.8702000000000001</v>
      </c>
      <c r="R117" s="229">
        <f>Q117*H117</f>
        <v>14.961600000000001</v>
      </c>
      <c r="S117" s="229">
        <v>0</v>
      </c>
      <c r="T117" s="230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31" t="s">
        <v>150</v>
      </c>
      <c r="AT117" s="231" t="s">
        <v>135</v>
      </c>
      <c r="AU117" s="231" t="s">
        <v>141</v>
      </c>
      <c r="AY117" s="18" t="s">
        <v>132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141</v>
      </c>
      <c r="BK117" s="232">
        <f>ROUND(I117*H117,2)</f>
        <v>0</v>
      </c>
      <c r="BL117" s="18" t="s">
        <v>150</v>
      </c>
      <c r="BM117" s="231" t="s">
        <v>703</v>
      </c>
    </row>
    <row r="118" s="12" customFormat="1" ht="22.8" customHeight="1">
      <c r="A118" s="12"/>
      <c r="B118" s="204"/>
      <c r="C118" s="205"/>
      <c r="D118" s="206" t="s">
        <v>78</v>
      </c>
      <c r="E118" s="218" t="s">
        <v>150</v>
      </c>
      <c r="F118" s="218" t="s">
        <v>231</v>
      </c>
      <c r="G118" s="205"/>
      <c r="H118" s="205"/>
      <c r="I118" s="208"/>
      <c r="J118" s="219">
        <f>BK118</f>
        <v>0</v>
      </c>
      <c r="K118" s="205"/>
      <c r="L118" s="210"/>
      <c r="M118" s="211"/>
      <c r="N118" s="212"/>
      <c r="O118" s="212"/>
      <c r="P118" s="213">
        <f>P119</f>
        <v>0</v>
      </c>
      <c r="Q118" s="212"/>
      <c r="R118" s="213">
        <f>R119</f>
        <v>0</v>
      </c>
      <c r="S118" s="212"/>
      <c r="T118" s="214">
        <f>T119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21</v>
      </c>
      <c r="AT118" s="216" t="s">
        <v>78</v>
      </c>
      <c r="AU118" s="216" t="s">
        <v>21</v>
      </c>
      <c r="AY118" s="215" t="s">
        <v>132</v>
      </c>
      <c r="BK118" s="217">
        <f>BK119</f>
        <v>0</v>
      </c>
    </row>
    <row r="119" s="2" customFormat="1" ht="21.75" customHeight="1">
      <c r="A119" s="40"/>
      <c r="B119" s="41"/>
      <c r="C119" s="220" t="s">
        <v>232</v>
      </c>
      <c r="D119" s="220" t="s">
        <v>135</v>
      </c>
      <c r="E119" s="221" t="s">
        <v>233</v>
      </c>
      <c r="F119" s="222" t="s">
        <v>234</v>
      </c>
      <c r="G119" s="223" t="s">
        <v>194</v>
      </c>
      <c r="H119" s="224">
        <v>45.600000000000001</v>
      </c>
      <c r="I119" s="225"/>
      <c r="J119" s="226">
        <f>ROUND(I119*H119,2)</f>
        <v>0</v>
      </c>
      <c r="K119" s="222" t="s">
        <v>139</v>
      </c>
      <c r="L119" s="46"/>
      <c r="M119" s="227" t="s">
        <v>32</v>
      </c>
      <c r="N119" s="228" t="s">
        <v>51</v>
      </c>
      <c r="O119" s="86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31" t="s">
        <v>150</v>
      </c>
      <c r="AT119" s="231" t="s">
        <v>135</v>
      </c>
      <c r="AU119" s="231" t="s">
        <v>141</v>
      </c>
      <c r="AY119" s="18" t="s">
        <v>132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141</v>
      </c>
      <c r="BK119" s="232">
        <f>ROUND(I119*H119,2)</f>
        <v>0</v>
      </c>
      <c r="BL119" s="18" t="s">
        <v>150</v>
      </c>
      <c r="BM119" s="231" t="s">
        <v>704</v>
      </c>
    </row>
    <row r="120" s="12" customFormat="1" ht="22.8" customHeight="1">
      <c r="A120" s="12"/>
      <c r="B120" s="204"/>
      <c r="C120" s="205"/>
      <c r="D120" s="206" t="s">
        <v>78</v>
      </c>
      <c r="E120" s="218" t="s">
        <v>131</v>
      </c>
      <c r="F120" s="218" t="s">
        <v>236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SUM(P121:P126)</f>
        <v>0</v>
      </c>
      <c r="Q120" s="212"/>
      <c r="R120" s="213">
        <f>SUM(R121:R126)</f>
        <v>7.9939200000000001</v>
      </c>
      <c r="S120" s="212"/>
      <c r="T120" s="214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21</v>
      </c>
      <c r="AT120" s="216" t="s">
        <v>78</v>
      </c>
      <c r="AU120" s="216" t="s">
        <v>21</v>
      </c>
      <c r="AY120" s="215" t="s">
        <v>132</v>
      </c>
      <c r="BK120" s="217">
        <f>SUM(BK121:BK126)</f>
        <v>0</v>
      </c>
    </row>
    <row r="121" s="2" customFormat="1" ht="33" customHeight="1">
      <c r="A121" s="40"/>
      <c r="B121" s="41"/>
      <c r="C121" s="220" t="s">
        <v>237</v>
      </c>
      <c r="D121" s="220" t="s">
        <v>135</v>
      </c>
      <c r="E121" s="221" t="s">
        <v>238</v>
      </c>
      <c r="F121" s="222" t="s">
        <v>239</v>
      </c>
      <c r="G121" s="223" t="s">
        <v>194</v>
      </c>
      <c r="H121" s="224">
        <v>45.600000000000001</v>
      </c>
      <c r="I121" s="225"/>
      <c r="J121" s="226">
        <f>ROUND(I121*H121,2)</f>
        <v>0</v>
      </c>
      <c r="K121" s="222" t="s">
        <v>139</v>
      </c>
      <c r="L121" s="46"/>
      <c r="M121" s="227" t="s">
        <v>32</v>
      </c>
      <c r="N121" s="228" t="s">
        <v>51</v>
      </c>
      <c r="O121" s="86"/>
      <c r="P121" s="229">
        <f>O121*H121</f>
        <v>0</v>
      </c>
      <c r="Q121" s="229">
        <v>0.088800000000000004</v>
      </c>
      <c r="R121" s="229">
        <f>Q121*H121</f>
        <v>4.0492800000000004</v>
      </c>
      <c r="S121" s="229">
        <v>0</v>
      </c>
      <c r="T121" s="230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31" t="s">
        <v>150</v>
      </c>
      <c r="AT121" s="231" t="s">
        <v>135</v>
      </c>
      <c r="AU121" s="231" t="s">
        <v>141</v>
      </c>
      <c r="AY121" s="18" t="s">
        <v>132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141</v>
      </c>
      <c r="BK121" s="232">
        <f>ROUND(I121*H121,2)</f>
        <v>0</v>
      </c>
      <c r="BL121" s="18" t="s">
        <v>150</v>
      </c>
      <c r="BM121" s="231" t="s">
        <v>705</v>
      </c>
    </row>
    <row r="122" s="13" customFormat="1">
      <c r="A122" s="13"/>
      <c r="B122" s="240"/>
      <c r="C122" s="241"/>
      <c r="D122" s="242" t="s">
        <v>196</v>
      </c>
      <c r="E122" s="243" t="s">
        <v>32</v>
      </c>
      <c r="F122" s="244" t="s">
        <v>694</v>
      </c>
      <c r="G122" s="241"/>
      <c r="H122" s="245">
        <v>45.600000000000001</v>
      </c>
      <c r="I122" s="246"/>
      <c r="J122" s="241"/>
      <c r="K122" s="241"/>
      <c r="L122" s="247"/>
      <c r="M122" s="248"/>
      <c r="N122" s="249"/>
      <c r="O122" s="249"/>
      <c r="P122" s="249"/>
      <c r="Q122" s="249"/>
      <c r="R122" s="249"/>
      <c r="S122" s="249"/>
      <c r="T122" s="25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1" t="s">
        <v>196</v>
      </c>
      <c r="AU122" s="251" t="s">
        <v>141</v>
      </c>
      <c r="AV122" s="13" t="s">
        <v>141</v>
      </c>
      <c r="AW122" s="13" t="s">
        <v>41</v>
      </c>
      <c r="AX122" s="13" t="s">
        <v>79</v>
      </c>
      <c r="AY122" s="251" t="s">
        <v>132</v>
      </c>
    </row>
    <row r="123" s="14" customFormat="1">
      <c r="A123" s="14"/>
      <c r="B123" s="252"/>
      <c r="C123" s="253"/>
      <c r="D123" s="242" t="s">
        <v>196</v>
      </c>
      <c r="E123" s="254" t="s">
        <v>32</v>
      </c>
      <c r="F123" s="255" t="s">
        <v>198</v>
      </c>
      <c r="G123" s="253"/>
      <c r="H123" s="256">
        <v>45.600000000000001</v>
      </c>
      <c r="I123" s="257"/>
      <c r="J123" s="253"/>
      <c r="K123" s="253"/>
      <c r="L123" s="258"/>
      <c r="M123" s="259"/>
      <c r="N123" s="260"/>
      <c r="O123" s="260"/>
      <c r="P123" s="260"/>
      <c r="Q123" s="260"/>
      <c r="R123" s="260"/>
      <c r="S123" s="260"/>
      <c r="T123" s="26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2" t="s">
        <v>196</v>
      </c>
      <c r="AU123" s="262" t="s">
        <v>141</v>
      </c>
      <c r="AV123" s="14" t="s">
        <v>150</v>
      </c>
      <c r="AW123" s="14" t="s">
        <v>41</v>
      </c>
      <c r="AX123" s="14" t="s">
        <v>21</v>
      </c>
      <c r="AY123" s="262" t="s">
        <v>132</v>
      </c>
    </row>
    <row r="124" s="2" customFormat="1" ht="16.5" customHeight="1">
      <c r="A124" s="40"/>
      <c r="B124" s="41"/>
      <c r="C124" s="263" t="s">
        <v>241</v>
      </c>
      <c r="D124" s="263" t="s">
        <v>242</v>
      </c>
      <c r="E124" s="264" t="s">
        <v>243</v>
      </c>
      <c r="F124" s="265" t="s">
        <v>244</v>
      </c>
      <c r="G124" s="266" t="s">
        <v>194</v>
      </c>
      <c r="H124" s="267">
        <v>18.783999999999999</v>
      </c>
      <c r="I124" s="268"/>
      <c r="J124" s="269">
        <f>ROUND(I124*H124,2)</f>
        <v>0</v>
      </c>
      <c r="K124" s="265" t="s">
        <v>139</v>
      </c>
      <c r="L124" s="270"/>
      <c r="M124" s="271" t="s">
        <v>32</v>
      </c>
      <c r="N124" s="272" t="s">
        <v>51</v>
      </c>
      <c r="O124" s="86"/>
      <c r="P124" s="229">
        <f>O124*H124</f>
        <v>0</v>
      </c>
      <c r="Q124" s="229">
        <v>0.20999999999999999</v>
      </c>
      <c r="R124" s="229">
        <f>Q124*H124</f>
        <v>3.9446399999999997</v>
      </c>
      <c r="S124" s="229">
        <v>0</v>
      </c>
      <c r="T124" s="230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31" t="s">
        <v>220</v>
      </c>
      <c r="AT124" s="231" t="s">
        <v>242</v>
      </c>
      <c r="AU124" s="231" t="s">
        <v>141</v>
      </c>
      <c r="AY124" s="18" t="s">
        <v>132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141</v>
      </c>
      <c r="BK124" s="232">
        <f>ROUND(I124*H124,2)</f>
        <v>0</v>
      </c>
      <c r="BL124" s="18" t="s">
        <v>150</v>
      </c>
      <c r="BM124" s="231" t="s">
        <v>706</v>
      </c>
    </row>
    <row r="125" s="13" customFormat="1">
      <c r="A125" s="13"/>
      <c r="B125" s="240"/>
      <c r="C125" s="241"/>
      <c r="D125" s="242" t="s">
        <v>196</v>
      </c>
      <c r="E125" s="241"/>
      <c r="F125" s="244" t="s">
        <v>707</v>
      </c>
      <c r="G125" s="241"/>
      <c r="H125" s="245">
        <v>18.783999999999999</v>
      </c>
      <c r="I125" s="246"/>
      <c r="J125" s="241"/>
      <c r="K125" s="241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196</v>
      </c>
      <c r="AU125" s="251" t="s">
        <v>141</v>
      </c>
      <c r="AV125" s="13" t="s">
        <v>141</v>
      </c>
      <c r="AW125" s="13" t="s">
        <v>4</v>
      </c>
      <c r="AX125" s="13" t="s">
        <v>21</v>
      </c>
      <c r="AY125" s="251" t="s">
        <v>132</v>
      </c>
    </row>
    <row r="126" s="2" customFormat="1" ht="21.75" customHeight="1">
      <c r="A126" s="40"/>
      <c r="B126" s="41"/>
      <c r="C126" s="220" t="s">
        <v>247</v>
      </c>
      <c r="D126" s="220" t="s">
        <v>135</v>
      </c>
      <c r="E126" s="221" t="s">
        <v>248</v>
      </c>
      <c r="F126" s="222" t="s">
        <v>249</v>
      </c>
      <c r="G126" s="223" t="s">
        <v>250</v>
      </c>
      <c r="H126" s="224">
        <v>10.424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150</v>
      </c>
      <c r="AT126" s="231" t="s">
        <v>135</v>
      </c>
      <c r="AU126" s="231" t="s">
        <v>141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150</v>
      </c>
      <c r="BM126" s="231" t="s">
        <v>708</v>
      </c>
    </row>
    <row r="127" s="12" customFormat="1" ht="22.8" customHeight="1">
      <c r="A127" s="12"/>
      <c r="B127" s="204"/>
      <c r="C127" s="205"/>
      <c r="D127" s="206" t="s">
        <v>78</v>
      </c>
      <c r="E127" s="218" t="s">
        <v>157</v>
      </c>
      <c r="F127" s="218" t="s">
        <v>252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SUM(P128:P172)</f>
        <v>0</v>
      </c>
      <c r="Q127" s="212"/>
      <c r="R127" s="213">
        <f>SUM(R128:R172)</f>
        <v>7.4982948999999994</v>
      </c>
      <c r="S127" s="212"/>
      <c r="T127" s="214">
        <f>SUM(T128:T172)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21</v>
      </c>
      <c r="AT127" s="216" t="s">
        <v>78</v>
      </c>
      <c r="AU127" s="216" t="s">
        <v>21</v>
      </c>
      <c r="AY127" s="215" t="s">
        <v>132</v>
      </c>
      <c r="BK127" s="217">
        <f>SUM(BK128:BK172)</f>
        <v>0</v>
      </c>
    </row>
    <row r="128" s="2" customFormat="1" ht="16.5" customHeight="1">
      <c r="A128" s="40"/>
      <c r="B128" s="41"/>
      <c r="C128" s="220" t="s">
        <v>253</v>
      </c>
      <c r="D128" s="220" t="s">
        <v>135</v>
      </c>
      <c r="E128" s="221" t="s">
        <v>709</v>
      </c>
      <c r="F128" s="222" t="s">
        <v>710</v>
      </c>
      <c r="G128" s="223" t="s">
        <v>138</v>
      </c>
      <c r="H128" s="224">
        <v>1</v>
      </c>
      <c r="I128" s="225"/>
      <c r="J128" s="226">
        <f>ROUND(I128*H128,2)</f>
        <v>0</v>
      </c>
      <c r="K128" s="222" t="s">
        <v>139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0.00116</v>
      </c>
      <c r="R128" s="229">
        <f>Q128*H128</f>
        <v>0.00116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150</v>
      </c>
      <c r="AT128" s="231" t="s">
        <v>135</v>
      </c>
      <c r="AU128" s="231" t="s">
        <v>141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150</v>
      </c>
      <c r="BM128" s="231" t="s">
        <v>711</v>
      </c>
    </row>
    <row r="129" s="2" customFormat="1" ht="16.5" customHeight="1">
      <c r="A129" s="40"/>
      <c r="B129" s="41"/>
      <c r="C129" s="220" t="s">
        <v>8</v>
      </c>
      <c r="D129" s="220" t="s">
        <v>135</v>
      </c>
      <c r="E129" s="221" t="s">
        <v>254</v>
      </c>
      <c r="F129" s="222" t="s">
        <v>255</v>
      </c>
      <c r="G129" s="223" t="s">
        <v>194</v>
      </c>
      <c r="H129" s="224">
        <v>63</v>
      </c>
      <c r="I129" s="225"/>
      <c r="J129" s="226">
        <f>ROUND(I129*H129,2)</f>
        <v>0</v>
      </c>
      <c r="K129" s="222" t="s">
        <v>139</v>
      </c>
      <c r="L129" s="46"/>
      <c r="M129" s="227" t="s">
        <v>32</v>
      </c>
      <c r="N129" s="228" t="s">
        <v>51</v>
      </c>
      <c r="O129" s="86"/>
      <c r="P129" s="229">
        <f>O129*H129</f>
        <v>0</v>
      </c>
      <c r="Q129" s="229">
        <v>0.0023999999999999998</v>
      </c>
      <c r="R129" s="229">
        <f>Q129*H129</f>
        <v>0.15119999999999997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150</v>
      </c>
      <c r="AT129" s="231" t="s">
        <v>135</v>
      </c>
      <c r="AU129" s="231" t="s">
        <v>141</v>
      </c>
      <c r="AY129" s="18" t="s">
        <v>132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141</v>
      </c>
      <c r="BK129" s="232">
        <f>ROUND(I129*H129,2)</f>
        <v>0</v>
      </c>
      <c r="BL129" s="18" t="s">
        <v>150</v>
      </c>
      <c r="BM129" s="231" t="s">
        <v>712</v>
      </c>
    </row>
    <row r="130" s="2" customFormat="1" ht="16.5" customHeight="1">
      <c r="A130" s="40"/>
      <c r="B130" s="41"/>
      <c r="C130" s="220" t="s">
        <v>260</v>
      </c>
      <c r="D130" s="220" t="s">
        <v>135</v>
      </c>
      <c r="E130" s="221" t="s">
        <v>257</v>
      </c>
      <c r="F130" s="222" t="s">
        <v>258</v>
      </c>
      <c r="G130" s="223" t="s">
        <v>194</v>
      </c>
      <c r="H130" s="224">
        <v>220.56999999999999</v>
      </c>
      <c r="I130" s="225"/>
      <c r="J130" s="226">
        <f>ROUND(I130*H130,2)</f>
        <v>0</v>
      </c>
      <c r="K130" s="222" t="s">
        <v>139</v>
      </c>
      <c r="L130" s="46"/>
      <c r="M130" s="227" t="s">
        <v>32</v>
      </c>
      <c r="N130" s="228" t="s">
        <v>51</v>
      </c>
      <c r="O130" s="86"/>
      <c r="P130" s="229">
        <f>O130*H130</f>
        <v>0</v>
      </c>
      <c r="Q130" s="229">
        <v>0.00025999999999999998</v>
      </c>
      <c r="R130" s="229">
        <f>Q130*H130</f>
        <v>0.057348199999999995</v>
      </c>
      <c r="S130" s="229">
        <v>0</v>
      </c>
      <c r="T130" s="230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31" t="s">
        <v>150</v>
      </c>
      <c r="AT130" s="231" t="s">
        <v>135</v>
      </c>
      <c r="AU130" s="231" t="s">
        <v>141</v>
      </c>
      <c r="AY130" s="18" t="s">
        <v>132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141</v>
      </c>
      <c r="BK130" s="232">
        <f>ROUND(I130*H130,2)</f>
        <v>0</v>
      </c>
      <c r="BL130" s="18" t="s">
        <v>150</v>
      </c>
      <c r="BM130" s="231" t="s">
        <v>713</v>
      </c>
    </row>
    <row r="131" s="2" customFormat="1" ht="16.5" customHeight="1">
      <c r="A131" s="40"/>
      <c r="B131" s="41"/>
      <c r="C131" s="220" t="s">
        <v>264</v>
      </c>
      <c r="D131" s="220" t="s">
        <v>135</v>
      </c>
      <c r="E131" s="221" t="s">
        <v>261</v>
      </c>
      <c r="F131" s="222" t="s">
        <v>262</v>
      </c>
      <c r="G131" s="223" t="s">
        <v>194</v>
      </c>
      <c r="H131" s="224">
        <v>220.56999999999999</v>
      </c>
      <c r="I131" s="225"/>
      <c r="J131" s="226">
        <f>ROUND(I131*H131,2)</f>
        <v>0</v>
      </c>
      <c r="K131" s="222" t="s">
        <v>139</v>
      </c>
      <c r="L131" s="46"/>
      <c r="M131" s="227" t="s">
        <v>32</v>
      </c>
      <c r="N131" s="228" t="s">
        <v>51</v>
      </c>
      <c r="O131" s="86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31" t="s">
        <v>150</v>
      </c>
      <c r="AT131" s="231" t="s">
        <v>135</v>
      </c>
      <c r="AU131" s="231" t="s">
        <v>141</v>
      </c>
      <c r="AY131" s="18" t="s">
        <v>132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141</v>
      </c>
      <c r="BK131" s="232">
        <f>ROUND(I131*H131,2)</f>
        <v>0</v>
      </c>
      <c r="BL131" s="18" t="s">
        <v>150</v>
      </c>
      <c r="BM131" s="231" t="s">
        <v>714</v>
      </c>
    </row>
    <row r="132" s="2" customFormat="1" ht="21.75" customHeight="1">
      <c r="A132" s="40"/>
      <c r="B132" s="41"/>
      <c r="C132" s="220" t="s">
        <v>270</v>
      </c>
      <c r="D132" s="220" t="s">
        <v>135</v>
      </c>
      <c r="E132" s="221" t="s">
        <v>265</v>
      </c>
      <c r="F132" s="222" t="s">
        <v>266</v>
      </c>
      <c r="G132" s="223" t="s">
        <v>194</v>
      </c>
      <c r="H132" s="224">
        <v>53.200000000000003</v>
      </c>
      <c r="I132" s="225"/>
      <c r="J132" s="226">
        <f>ROUND(I132*H132,2)</f>
        <v>0</v>
      </c>
      <c r="K132" s="222" t="s">
        <v>139</v>
      </c>
      <c r="L132" s="46"/>
      <c r="M132" s="227" t="s">
        <v>32</v>
      </c>
      <c r="N132" s="228" t="s">
        <v>51</v>
      </c>
      <c r="O132" s="86"/>
      <c r="P132" s="229">
        <f>O132*H132</f>
        <v>0</v>
      </c>
      <c r="Q132" s="229">
        <v>0.0085199999999999998</v>
      </c>
      <c r="R132" s="229">
        <f>Q132*H132</f>
        <v>0.453264</v>
      </c>
      <c r="S132" s="229">
        <v>0</v>
      </c>
      <c r="T132" s="230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31" t="s">
        <v>150</v>
      </c>
      <c r="AT132" s="231" t="s">
        <v>135</v>
      </c>
      <c r="AU132" s="231" t="s">
        <v>141</v>
      </c>
      <c r="AY132" s="18" t="s">
        <v>132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141</v>
      </c>
      <c r="BK132" s="232">
        <f>ROUND(I132*H132,2)</f>
        <v>0</v>
      </c>
      <c r="BL132" s="18" t="s">
        <v>150</v>
      </c>
      <c r="BM132" s="231" t="s">
        <v>715</v>
      </c>
    </row>
    <row r="133" s="15" customFormat="1">
      <c r="A133" s="15"/>
      <c r="B133" s="273"/>
      <c r="C133" s="274"/>
      <c r="D133" s="242" t="s">
        <v>196</v>
      </c>
      <c r="E133" s="275" t="s">
        <v>32</v>
      </c>
      <c r="F133" s="276" t="s">
        <v>268</v>
      </c>
      <c r="G133" s="274"/>
      <c r="H133" s="275" t="s">
        <v>32</v>
      </c>
      <c r="I133" s="277"/>
      <c r="J133" s="274"/>
      <c r="K133" s="274"/>
      <c r="L133" s="278"/>
      <c r="M133" s="279"/>
      <c r="N133" s="280"/>
      <c r="O133" s="280"/>
      <c r="P133" s="280"/>
      <c r="Q133" s="280"/>
      <c r="R133" s="280"/>
      <c r="S133" s="280"/>
      <c r="T133" s="28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82" t="s">
        <v>196</v>
      </c>
      <c r="AU133" s="282" t="s">
        <v>141</v>
      </c>
      <c r="AV133" s="15" t="s">
        <v>21</v>
      </c>
      <c r="AW133" s="15" t="s">
        <v>41</v>
      </c>
      <c r="AX133" s="15" t="s">
        <v>79</v>
      </c>
      <c r="AY133" s="282" t="s">
        <v>132</v>
      </c>
    </row>
    <row r="134" s="13" customFormat="1">
      <c r="A134" s="13"/>
      <c r="B134" s="240"/>
      <c r="C134" s="241"/>
      <c r="D134" s="242" t="s">
        <v>196</v>
      </c>
      <c r="E134" s="243" t="s">
        <v>32</v>
      </c>
      <c r="F134" s="244" t="s">
        <v>716</v>
      </c>
      <c r="G134" s="241"/>
      <c r="H134" s="245">
        <v>53.200000000000003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196</v>
      </c>
      <c r="AU134" s="251" t="s">
        <v>141</v>
      </c>
      <c r="AV134" s="13" t="s">
        <v>141</v>
      </c>
      <c r="AW134" s="13" t="s">
        <v>41</v>
      </c>
      <c r="AX134" s="13" t="s">
        <v>79</v>
      </c>
      <c r="AY134" s="251" t="s">
        <v>132</v>
      </c>
    </row>
    <row r="135" s="14" customFormat="1">
      <c r="A135" s="14"/>
      <c r="B135" s="252"/>
      <c r="C135" s="253"/>
      <c r="D135" s="242" t="s">
        <v>196</v>
      </c>
      <c r="E135" s="254" t="s">
        <v>32</v>
      </c>
      <c r="F135" s="255" t="s">
        <v>198</v>
      </c>
      <c r="G135" s="253"/>
      <c r="H135" s="256">
        <v>53.200000000000003</v>
      </c>
      <c r="I135" s="257"/>
      <c r="J135" s="253"/>
      <c r="K135" s="253"/>
      <c r="L135" s="258"/>
      <c r="M135" s="259"/>
      <c r="N135" s="260"/>
      <c r="O135" s="260"/>
      <c r="P135" s="260"/>
      <c r="Q135" s="260"/>
      <c r="R135" s="260"/>
      <c r="S135" s="260"/>
      <c r="T135" s="26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2" t="s">
        <v>196</v>
      </c>
      <c r="AU135" s="262" t="s">
        <v>141</v>
      </c>
      <c r="AV135" s="14" t="s">
        <v>150</v>
      </c>
      <c r="AW135" s="14" t="s">
        <v>41</v>
      </c>
      <c r="AX135" s="14" t="s">
        <v>21</v>
      </c>
      <c r="AY135" s="262" t="s">
        <v>132</v>
      </c>
    </row>
    <row r="136" s="2" customFormat="1" ht="16.5" customHeight="1">
      <c r="A136" s="40"/>
      <c r="B136" s="41"/>
      <c r="C136" s="263" t="s">
        <v>275</v>
      </c>
      <c r="D136" s="263" t="s">
        <v>242</v>
      </c>
      <c r="E136" s="264" t="s">
        <v>271</v>
      </c>
      <c r="F136" s="265" t="s">
        <v>272</v>
      </c>
      <c r="G136" s="266" t="s">
        <v>194</v>
      </c>
      <c r="H136" s="267">
        <v>54.264000000000003</v>
      </c>
      <c r="I136" s="268"/>
      <c r="J136" s="269">
        <f>ROUND(I136*H136,2)</f>
        <v>0</v>
      </c>
      <c r="K136" s="265" t="s">
        <v>139</v>
      </c>
      <c r="L136" s="270"/>
      <c r="M136" s="271" t="s">
        <v>32</v>
      </c>
      <c r="N136" s="272" t="s">
        <v>51</v>
      </c>
      <c r="O136" s="86"/>
      <c r="P136" s="229">
        <f>O136*H136</f>
        <v>0</v>
      </c>
      <c r="Q136" s="229">
        <v>0.0035999999999999999</v>
      </c>
      <c r="R136" s="229">
        <f>Q136*H136</f>
        <v>0.19535040000000001</v>
      </c>
      <c r="S136" s="229">
        <v>0</v>
      </c>
      <c r="T136" s="230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31" t="s">
        <v>220</v>
      </c>
      <c r="AT136" s="231" t="s">
        <v>242</v>
      </c>
      <c r="AU136" s="231" t="s">
        <v>141</v>
      </c>
      <c r="AY136" s="18" t="s">
        <v>132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141</v>
      </c>
      <c r="BK136" s="232">
        <f>ROUND(I136*H136,2)</f>
        <v>0</v>
      </c>
      <c r="BL136" s="18" t="s">
        <v>150</v>
      </c>
      <c r="BM136" s="231" t="s">
        <v>717</v>
      </c>
    </row>
    <row r="137" s="13" customFormat="1">
      <c r="A137" s="13"/>
      <c r="B137" s="240"/>
      <c r="C137" s="241"/>
      <c r="D137" s="242" t="s">
        <v>196</v>
      </c>
      <c r="E137" s="241"/>
      <c r="F137" s="244" t="s">
        <v>718</v>
      </c>
      <c r="G137" s="241"/>
      <c r="H137" s="245">
        <v>54.264000000000003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196</v>
      </c>
      <c r="AU137" s="251" t="s">
        <v>141</v>
      </c>
      <c r="AV137" s="13" t="s">
        <v>141</v>
      </c>
      <c r="AW137" s="13" t="s">
        <v>4</v>
      </c>
      <c r="AX137" s="13" t="s">
        <v>21</v>
      </c>
      <c r="AY137" s="251" t="s">
        <v>132</v>
      </c>
    </row>
    <row r="138" s="2" customFormat="1" ht="21.75" customHeight="1">
      <c r="A138" s="40"/>
      <c r="B138" s="41"/>
      <c r="C138" s="220" t="s">
        <v>279</v>
      </c>
      <c r="D138" s="220" t="s">
        <v>135</v>
      </c>
      <c r="E138" s="221" t="s">
        <v>276</v>
      </c>
      <c r="F138" s="222" t="s">
        <v>277</v>
      </c>
      <c r="G138" s="223" t="s">
        <v>194</v>
      </c>
      <c r="H138" s="224">
        <v>220.56999999999999</v>
      </c>
      <c r="I138" s="225"/>
      <c r="J138" s="226">
        <f>ROUND(I138*H138,2)</f>
        <v>0</v>
      </c>
      <c r="K138" s="222" t="s">
        <v>139</v>
      </c>
      <c r="L138" s="46"/>
      <c r="M138" s="227" t="s">
        <v>32</v>
      </c>
      <c r="N138" s="228" t="s">
        <v>51</v>
      </c>
      <c r="O138" s="86"/>
      <c r="P138" s="229">
        <f>O138*H138</f>
        <v>0</v>
      </c>
      <c r="Q138" s="229">
        <v>0.0086</v>
      </c>
      <c r="R138" s="229">
        <f>Q138*H138</f>
        <v>1.8969019999999999</v>
      </c>
      <c r="S138" s="229">
        <v>0</v>
      </c>
      <c r="T138" s="230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31" t="s">
        <v>150</v>
      </c>
      <c r="AT138" s="231" t="s">
        <v>135</v>
      </c>
      <c r="AU138" s="231" t="s">
        <v>141</v>
      </c>
      <c r="AY138" s="18" t="s">
        <v>132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141</v>
      </c>
      <c r="BK138" s="232">
        <f>ROUND(I138*H138,2)</f>
        <v>0</v>
      </c>
      <c r="BL138" s="18" t="s">
        <v>150</v>
      </c>
      <c r="BM138" s="231" t="s">
        <v>719</v>
      </c>
    </row>
    <row r="139" s="13" customFormat="1">
      <c r="A139" s="13"/>
      <c r="B139" s="240"/>
      <c r="C139" s="241"/>
      <c r="D139" s="242" t="s">
        <v>196</v>
      </c>
      <c r="E139" s="243" t="s">
        <v>32</v>
      </c>
      <c r="F139" s="244" t="s">
        <v>720</v>
      </c>
      <c r="G139" s="241"/>
      <c r="H139" s="245">
        <v>262.19999999999999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196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3" customFormat="1">
      <c r="A140" s="13"/>
      <c r="B140" s="240"/>
      <c r="C140" s="241"/>
      <c r="D140" s="242" t="s">
        <v>196</v>
      </c>
      <c r="E140" s="243" t="s">
        <v>32</v>
      </c>
      <c r="F140" s="244" t="s">
        <v>721</v>
      </c>
      <c r="G140" s="241"/>
      <c r="H140" s="245">
        <v>-18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196</v>
      </c>
      <c r="AU140" s="251" t="s">
        <v>141</v>
      </c>
      <c r="AV140" s="13" t="s">
        <v>141</v>
      </c>
      <c r="AW140" s="13" t="s">
        <v>41</v>
      </c>
      <c r="AX140" s="13" t="s">
        <v>79</v>
      </c>
      <c r="AY140" s="251" t="s">
        <v>132</v>
      </c>
    </row>
    <row r="141" s="13" customFormat="1">
      <c r="A141" s="13"/>
      <c r="B141" s="240"/>
      <c r="C141" s="241"/>
      <c r="D141" s="242" t="s">
        <v>196</v>
      </c>
      <c r="E141" s="243" t="s">
        <v>32</v>
      </c>
      <c r="F141" s="244" t="s">
        <v>722</v>
      </c>
      <c r="G141" s="241"/>
      <c r="H141" s="245">
        <v>-13.5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196</v>
      </c>
      <c r="AU141" s="251" t="s">
        <v>141</v>
      </c>
      <c r="AV141" s="13" t="s">
        <v>141</v>
      </c>
      <c r="AW141" s="13" t="s">
        <v>41</v>
      </c>
      <c r="AX141" s="13" t="s">
        <v>79</v>
      </c>
      <c r="AY141" s="251" t="s">
        <v>132</v>
      </c>
    </row>
    <row r="142" s="13" customFormat="1">
      <c r="A142" s="13"/>
      <c r="B142" s="240"/>
      <c r="C142" s="241"/>
      <c r="D142" s="242" t="s">
        <v>196</v>
      </c>
      <c r="E142" s="243" t="s">
        <v>32</v>
      </c>
      <c r="F142" s="244" t="s">
        <v>723</v>
      </c>
      <c r="G142" s="241"/>
      <c r="H142" s="245">
        <v>-3.0800000000000001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196</v>
      </c>
      <c r="AU142" s="251" t="s">
        <v>141</v>
      </c>
      <c r="AV142" s="13" t="s">
        <v>141</v>
      </c>
      <c r="AW142" s="13" t="s">
        <v>41</v>
      </c>
      <c r="AX142" s="13" t="s">
        <v>79</v>
      </c>
      <c r="AY142" s="251" t="s">
        <v>132</v>
      </c>
    </row>
    <row r="143" s="13" customFormat="1">
      <c r="A143" s="13"/>
      <c r="B143" s="240"/>
      <c r="C143" s="241"/>
      <c r="D143" s="242" t="s">
        <v>196</v>
      </c>
      <c r="E143" s="243" t="s">
        <v>32</v>
      </c>
      <c r="F143" s="244" t="s">
        <v>724</v>
      </c>
      <c r="G143" s="241"/>
      <c r="H143" s="245">
        <v>-2.1000000000000001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196</v>
      </c>
      <c r="AU143" s="251" t="s">
        <v>141</v>
      </c>
      <c r="AV143" s="13" t="s">
        <v>141</v>
      </c>
      <c r="AW143" s="13" t="s">
        <v>41</v>
      </c>
      <c r="AX143" s="13" t="s">
        <v>79</v>
      </c>
      <c r="AY143" s="251" t="s">
        <v>132</v>
      </c>
    </row>
    <row r="144" s="13" customFormat="1">
      <c r="A144" s="13"/>
      <c r="B144" s="240"/>
      <c r="C144" s="241"/>
      <c r="D144" s="242" t="s">
        <v>196</v>
      </c>
      <c r="E144" s="243" t="s">
        <v>32</v>
      </c>
      <c r="F144" s="244" t="s">
        <v>725</v>
      </c>
      <c r="G144" s="241"/>
      <c r="H144" s="245">
        <v>-2.25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196</v>
      </c>
      <c r="AU144" s="251" t="s">
        <v>141</v>
      </c>
      <c r="AV144" s="13" t="s">
        <v>141</v>
      </c>
      <c r="AW144" s="13" t="s">
        <v>41</v>
      </c>
      <c r="AX144" s="13" t="s">
        <v>79</v>
      </c>
      <c r="AY144" s="251" t="s">
        <v>132</v>
      </c>
    </row>
    <row r="145" s="13" customFormat="1">
      <c r="A145" s="13"/>
      <c r="B145" s="240"/>
      <c r="C145" s="241"/>
      <c r="D145" s="242" t="s">
        <v>196</v>
      </c>
      <c r="E145" s="243" t="s">
        <v>32</v>
      </c>
      <c r="F145" s="244" t="s">
        <v>726</v>
      </c>
      <c r="G145" s="241"/>
      <c r="H145" s="245">
        <v>-2.7000000000000002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196</v>
      </c>
      <c r="AU145" s="251" t="s">
        <v>141</v>
      </c>
      <c r="AV145" s="13" t="s">
        <v>141</v>
      </c>
      <c r="AW145" s="13" t="s">
        <v>41</v>
      </c>
      <c r="AX145" s="13" t="s">
        <v>79</v>
      </c>
      <c r="AY145" s="251" t="s">
        <v>132</v>
      </c>
    </row>
    <row r="146" s="14" customFormat="1">
      <c r="A146" s="14"/>
      <c r="B146" s="252"/>
      <c r="C146" s="253"/>
      <c r="D146" s="242" t="s">
        <v>196</v>
      </c>
      <c r="E146" s="254" t="s">
        <v>32</v>
      </c>
      <c r="F146" s="255" t="s">
        <v>198</v>
      </c>
      <c r="G146" s="253"/>
      <c r="H146" s="256">
        <v>220.56999999999999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196</v>
      </c>
      <c r="AU146" s="262" t="s">
        <v>141</v>
      </c>
      <c r="AV146" s="14" t="s">
        <v>150</v>
      </c>
      <c r="AW146" s="14" t="s">
        <v>41</v>
      </c>
      <c r="AX146" s="14" t="s">
        <v>21</v>
      </c>
      <c r="AY146" s="262" t="s">
        <v>132</v>
      </c>
    </row>
    <row r="147" s="2" customFormat="1" ht="16.5" customHeight="1">
      <c r="A147" s="40"/>
      <c r="B147" s="41"/>
      <c r="C147" s="263" t="s">
        <v>7</v>
      </c>
      <c r="D147" s="263" t="s">
        <v>242</v>
      </c>
      <c r="E147" s="264" t="s">
        <v>280</v>
      </c>
      <c r="F147" s="265" t="s">
        <v>281</v>
      </c>
      <c r="G147" s="266" t="s">
        <v>194</v>
      </c>
      <c r="H147" s="267">
        <v>224.981</v>
      </c>
      <c r="I147" s="268"/>
      <c r="J147" s="269">
        <f>ROUND(I147*H147,2)</f>
        <v>0</v>
      </c>
      <c r="K147" s="265" t="s">
        <v>139</v>
      </c>
      <c r="L147" s="270"/>
      <c r="M147" s="271" t="s">
        <v>32</v>
      </c>
      <c r="N147" s="272" t="s">
        <v>51</v>
      </c>
      <c r="O147" s="86"/>
      <c r="P147" s="229">
        <f>O147*H147</f>
        <v>0</v>
      </c>
      <c r="Q147" s="229">
        <v>0.0023999999999999998</v>
      </c>
      <c r="R147" s="229">
        <f>Q147*H147</f>
        <v>0.53995439999999995</v>
      </c>
      <c r="S147" s="229">
        <v>0</v>
      </c>
      <c r="T147" s="230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31" t="s">
        <v>220</v>
      </c>
      <c r="AT147" s="231" t="s">
        <v>242</v>
      </c>
      <c r="AU147" s="231" t="s">
        <v>141</v>
      </c>
      <c r="AY147" s="18" t="s">
        <v>132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141</v>
      </c>
      <c r="BK147" s="232">
        <f>ROUND(I147*H147,2)</f>
        <v>0</v>
      </c>
      <c r="BL147" s="18" t="s">
        <v>150</v>
      </c>
      <c r="BM147" s="231" t="s">
        <v>727</v>
      </c>
    </row>
    <row r="148" s="13" customFormat="1">
      <c r="A148" s="13"/>
      <c r="B148" s="240"/>
      <c r="C148" s="241"/>
      <c r="D148" s="242" t="s">
        <v>196</v>
      </c>
      <c r="E148" s="241"/>
      <c r="F148" s="244" t="s">
        <v>728</v>
      </c>
      <c r="G148" s="241"/>
      <c r="H148" s="245">
        <v>224.981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196</v>
      </c>
      <c r="AU148" s="251" t="s">
        <v>141</v>
      </c>
      <c r="AV148" s="13" t="s">
        <v>141</v>
      </c>
      <c r="AW148" s="13" t="s">
        <v>4</v>
      </c>
      <c r="AX148" s="13" t="s">
        <v>21</v>
      </c>
      <c r="AY148" s="251" t="s">
        <v>132</v>
      </c>
    </row>
    <row r="149" s="2" customFormat="1" ht="21.75" customHeight="1">
      <c r="A149" s="40"/>
      <c r="B149" s="41"/>
      <c r="C149" s="220" t="s">
        <v>288</v>
      </c>
      <c r="D149" s="220" t="s">
        <v>135</v>
      </c>
      <c r="E149" s="221" t="s">
        <v>284</v>
      </c>
      <c r="F149" s="222" t="s">
        <v>285</v>
      </c>
      <c r="G149" s="223" t="s">
        <v>223</v>
      </c>
      <c r="H149" s="224">
        <v>114</v>
      </c>
      <c r="I149" s="225"/>
      <c r="J149" s="226">
        <f>ROUND(I149*H149,2)</f>
        <v>0</v>
      </c>
      <c r="K149" s="222" t="s">
        <v>139</v>
      </c>
      <c r="L149" s="46"/>
      <c r="M149" s="227" t="s">
        <v>32</v>
      </c>
      <c r="N149" s="228" t="s">
        <v>51</v>
      </c>
      <c r="O149" s="86"/>
      <c r="P149" s="229">
        <f>O149*H149</f>
        <v>0</v>
      </c>
      <c r="Q149" s="229">
        <v>0.0033899999999999998</v>
      </c>
      <c r="R149" s="229">
        <f>Q149*H149</f>
        <v>0.38645999999999997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150</v>
      </c>
      <c r="AT149" s="231" t="s">
        <v>135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729</v>
      </c>
    </row>
    <row r="150" s="13" customFormat="1">
      <c r="A150" s="13"/>
      <c r="B150" s="240"/>
      <c r="C150" s="241"/>
      <c r="D150" s="242" t="s">
        <v>196</v>
      </c>
      <c r="E150" s="243" t="s">
        <v>32</v>
      </c>
      <c r="F150" s="244" t="s">
        <v>730</v>
      </c>
      <c r="G150" s="241"/>
      <c r="H150" s="245">
        <v>114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196</v>
      </c>
      <c r="AU150" s="251" t="s">
        <v>141</v>
      </c>
      <c r="AV150" s="13" t="s">
        <v>141</v>
      </c>
      <c r="AW150" s="13" t="s">
        <v>41</v>
      </c>
      <c r="AX150" s="13" t="s">
        <v>79</v>
      </c>
      <c r="AY150" s="251" t="s">
        <v>132</v>
      </c>
    </row>
    <row r="151" s="14" customFormat="1">
      <c r="A151" s="14"/>
      <c r="B151" s="252"/>
      <c r="C151" s="253"/>
      <c r="D151" s="242" t="s">
        <v>196</v>
      </c>
      <c r="E151" s="254" t="s">
        <v>32</v>
      </c>
      <c r="F151" s="255" t="s">
        <v>198</v>
      </c>
      <c r="G151" s="253"/>
      <c r="H151" s="256">
        <v>114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196</v>
      </c>
      <c r="AU151" s="262" t="s">
        <v>141</v>
      </c>
      <c r="AV151" s="14" t="s">
        <v>150</v>
      </c>
      <c r="AW151" s="14" t="s">
        <v>41</v>
      </c>
      <c r="AX151" s="14" t="s">
        <v>21</v>
      </c>
      <c r="AY151" s="262" t="s">
        <v>132</v>
      </c>
    </row>
    <row r="152" s="2" customFormat="1" ht="16.5" customHeight="1">
      <c r="A152" s="40"/>
      <c r="B152" s="41"/>
      <c r="C152" s="263" t="s">
        <v>293</v>
      </c>
      <c r="D152" s="263" t="s">
        <v>242</v>
      </c>
      <c r="E152" s="264" t="s">
        <v>289</v>
      </c>
      <c r="F152" s="265" t="s">
        <v>290</v>
      </c>
      <c r="G152" s="266" t="s">
        <v>194</v>
      </c>
      <c r="H152" s="267">
        <v>125.40000000000001</v>
      </c>
      <c r="I152" s="268"/>
      <c r="J152" s="269">
        <f>ROUND(I152*H152,2)</f>
        <v>0</v>
      </c>
      <c r="K152" s="265" t="s">
        <v>139</v>
      </c>
      <c r="L152" s="270"/>
      <c r="M152" s="271" t="s">
        <v>32</v>
      </c>
      <c r="N152" s="272" t="s">
        <v>51</v>
      </c>
      <c r="O152" s="86"/>
      <c r="P152" s="229">
        <f>O152*H152</f>
        <v>0</v>
      </c>
      <c r="Q152" s="229">
        <v>0.00051000000000000004</v>
      </c>
      <c r="R152" s="229">
        <f>Q152*H152</f>
        <v>0.063954000000000011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220</v>
      </c>
      <c r="AT152" s="231" t="s">
        <v>242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731</v>
      </c>
    </row>
    <row r="153" s="13" customFormat="1">
      <c r="A153" s="13"/>
      <c r="B153" s="240"/>
      <c r="C153" s="241"/>
      <c r="D153" s="242" t="s">
        <v>196</v>
      </c>
      <c r="E153" s="241"/>
      <c r="F153" s="244" t="s">
        <v>732</v>
      </c>
      <c r="G153" s="241"/>
      <c r="H153" s="245">
        <v>125.40000000000001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196</v>
      </c>
      <c r="AU153" s="251" t="s">
        <v>141</v>
      </c>
      <c r="AV153" s="13" t="s">
        <v>141</v>
      </c>
      <c r="AW153" s="13" t="s">
        <v>4</v>
      </c>
      <c r="AX153" s="13" t="s">
        <v>21</v>
      </c>
      <c r="AY153" s="251" t="s">
        <v>132</v>
      </c>
    </row>
    <row r="154" s="2" customFormat="1" ht="16.5" customHeight="1">
      <c r="A154" s="40"/>
      <c r="B154" s="41"/>
      <c r="C154" s="220" t="s">
        <v>297</v>
      </c>
      <c r="D154" s="220" t="s">
        <v>135</v>
      </c>
      <c r="E154" s="221" t="s">
        <v>294</v>
      </c>
      <c r="F154" s="222" t="s">
        <v>295</v>
      </c>
      <c r="G154" s="223" t="s">
        <v>223</v>
      </c>
      <c r="H154" s="224">
        <v>38</v>
      </c>
      <c r="I154" s="225"/>
      <c r="J154" s="226">
        <f>ROUND(I154*H154,2)</f>
        <v>0</v>
      </c>
      <c r="K154" s="222" t="s">
        <v>139</v>
      </c>
      <c r="L154" s="46"/>
      <c r="M154" s="227" t="s">
        <v>32</v>
      </c>
      <c r="N154" s="228" t="s">
        <v>51</v>
      </c>
      <c r="O154" s="86"/>
      <c r="P154" s="229">
        <f>O154*H154</f>
        <v>0</v>
      </c>
      <c r="Q154" s="229">
        <v>6.0000000000000002E-05</v>
      </c>
      <c r="R154" s="229">
        <f>Q154*H154</f>
        <v>0.0022799999999999999</v>
      </c>
      <c r="S154" s="229">
        <v>0</v>
      </c>
      <c r="T154" s="230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31" t="s">
        <v>150</v>
      </c>
      <c r="AT154" s="231" t="s">
        <v>135</v>
      </c>
      <c r="AU154" s="231" t="s">
        <v>141</v>
      </c>
      <c r="AY154" s="18" t="s">
        <v>132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141</v>
      </c>
      <c r="BK154" s="232">
        <f>ROUND(I154*H154,2)</f>
        <v>0</v>
      </c>
      <c r="BL154" s="18" t="s">
        <v>150</v>
      </c>
      <c r="BM154" s="231" t="s">
        <v>733</v>
      </c>
    </row>
    <row r="155" s="2" customFormat="1" ht="16.5" customHeight="1">
      <c r="A155" s="40"/>
      <c r="B155" s="41"/>
      <c r="C155" s="263" t="s">
        <v>303</v>
      </c>
      <c r="D155" s="263" t="s">
        <v>242</v>
      </c>
      <c r="E155" s="264" t="s">
        <v>298</v>
      </c>
      <c r="F155" s="265" t="s">
        <v>299</v>
      </c>
      <c r="G155" s="266" t="s">
        <v>223</v>
      </c>
      <c r="H155" s="267">
        <v>41.895000000000003</v>
      </c>
      <c r="I155" s="268"/>
      <c r="J155" s="269">
        <f>ROUND(I155*H155,2)</f>
        <v>0</v>
      </c>
      <c r="K155" s="265" t="s">
        <v>139</v>
      </c>
      <c r="L155" s="270"/>
      <c r="M155" s="271" t="s">
        <v>32</v>
      </c>
      <c r="N155" s="272" t="s">
        <v>51</v>
      </c>
      <c r="O155" s="86"/>
      <c r="P155" s="229">
        <f>O155*H155</f>
        <v>0</v>
      </c>
      <c r="Q155" s="229">
        <v>0.00050000000000000001</v>
      </c>
      <c r="R155" s="229">
        <f>Q155*H155</f>
        <v>0.020947500000000001</v>
      </c>
      <c r="S155" s="229">
        <v>0</v>
      </c>
      <c r="T155" s="230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31" t="s">
        <v>220</v>
      </c>
      <c r="AT155" s="231" t="s">
        <v>242</v>
      </c>
      <c r="AU155" s="231" t="s">
        <v>141</v>
      </c>
      <c r="AY155" s="18" t="s">
        <v>132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141</v>
      </c>
      <c r="BK155" s="232">
        <f>ROUND(I155*H155,2)</f>
        <v>0</v>
      </c>
      <c r="BL155" s="18" t="s">
        <v>150</v>
      </c>
      <c r="BM155" s="231" t="s">
        <v>734</v>
      </c>
    </row>
    <row r="156" s="13" customFormat="1">
      <c r="A156" s="13"/>
      <c r="B156" s="240"/>
      <c r="C156" s="241"/>
      <c r="D156" s="242" t="s">
        <v>196</v>
      </c>
      <c r="E156" s="243" t="s">
        <v>32</v>
      </c>
      <c r="F156" s="244" t="s">
        <v>735</v>
      </c>
      <c r="G156" s="241"/>
      <c r="H156" s="245">
        <v>39.899999999999999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196</v>
      </c>
      <c r="AU156" s="251" t="s">
        <v>141</v>
      </c>
      <c r="AV156" s="13" t="s">
        <v>141</v>
      </c>
      <c r="AW156" s="13" t="s">
        <v>41</v>
      </c>
      <c r="AX156" s="13" t="s">
        <v>79</v>
      </c>
      <c r="AY156" s="251" t="s">
        <v>132</v>
      </c>
    </row>
    <row r="157" s="14" customFormat="1">
      <c r="A157" s="14"/>
      <c r="B157" s="252"/>
      <c r="C157" s="253"/>
      <c r="D157" s="242" t="s">
        <v>196</v>
      </c>
      <c r="E157" s="254" t="s">
        <v>32</v>
      </c>
      <c r="F157" s="255" t="s">
        <v>198</v>
      </c>
      <c r="G157" s="253"/>
      <c r="H157" s="256">
        <v>39.899999999999999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196</v>
      </c>
      <c r="AU157" s="262" t="s">
        <v>141</v>
      </c>
      <c r="AV157" s="14" t="s">
        <v>150</v>
      </c>
      <c r="AW157" s="14" t="s">
        <v>41</v>
      </c>
      <c r="AX157" s="14" t="s">
        <v>21</v>
      </c>
      <c r="AY157" s="262" t="s">
        <v>132</v>
      </c>
    </row>
    <row r="158" s="13" customFormat="1">
      <c r="A158" s="13"/>
      <c r="B158" s="240"/>
      <c r="C158" s="241"/>
      <c r="D158" s="242" t="s">
        <v>196</v>
      </c>
      <c r="E158" s="241"/>
      <c r="F158" s="244" t="s">
        <v>736</v>
      </c>
      <c r="G158" s="241"/>
      <c r="H158" s="245">
        <v>41.895000000000003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196</v>
      </c>
      <c r="AU158" s="251" t="s">
        <v>141</v>
      </c>
      <c r="AV158" s="13" t="s">
        <v>141</v>
      </c>
      <c r="AW158" s="13" t="s">
        <v>4</v>
      </c>
      <c r="AX158" s="13" t="s">
        <v>21</v>
      </c>
      <c r="AY158" s="251" t="s">
        <v>132</v>
      </c>
    </row>
    <row r="159" s="2" customFormat="1" ht="16.5" customHeight="1">
      <c r="A159" s="40"/>
      <c r="B159" s="41"/>
      <c r="C159" s="220" t="s">
        <v>307</v>
      </c>
      <c r="D159" s="220" t="s">
        <v>135</v>
      </c>
      <c r="E159" s="221" t="s">
        <v>304</v>
      </c>
      <c r="F159" s="222" t="s">
        <v>305</v>
      </c>
      <c r="G159" s="223" t="s">
        <v>223</v>
      </c>
      <c r="H159" s="224">
        <v>28</v>
      </c>
      <c r="I159" s="225"/>
      <c r="J159" s="226">
        <f>ROUND(I159*H159,2)</f>
        <v>0</v>
      </c>
      <c r="K159" s="222" t="s">
        <v>139</v>
      </c>
      <c r="L159" s="46"/>
      <c r="M159" s="227" t="s">
        <v>32</v>
      </c>
      <c r="N159" s="228" t="s">
        <v>51</v>
      </c>
      <c r="O159" s="86"/>
      <c r="P159" s="229">
        <f>O159*H159</f>
        <v>0</v>
      </c>
      <c r="Q159" s="229">
        <v>0.00025000000000000001</v>
      </c>
      <c r="R159" s="229">
        <f>Q159*H159</f>
        <v>0.0070000000000000001</v>
      </c>
      <c r="S159" s="229">
        <v>0</v>
      </c>
      <c r="T159" s="230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31" t="s">
        <v>150</v>
      </c>
      <c r="AT159" s="231" t="s">
        <v>135</v>
      </c>
      <c r="AU159" s="231" t="s">
        <v>141</v>
      </c>
      <c r="AY159" s="18" t="s">
        <v>132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141</v>
      </c>
      <c r="BK159" s="232">
        <f>ROUND(I159*H159,2)</f>
        <v>0</v>
      </c>
      <c r="BL159" s="18" t="s">
        <v>150</v>
      </c>
      <c r="BM159" s="231" t="s">
        <v>737</v>
      </c>
    </row>
    <row r="160" s="2" customFormat="1" ht="16.5" customHeight="1">
      <c r="A160" s="40"/>
      <c r="B160" s="41"/>
      <c r="C160" s="263" t="s">
        <v>312</v>
      </c>
      <c r="D160" s="263" t="s">
        <v>242</v>
      </c>
      <c r="E160" s="264" t="s">
        <v>308</v>
      </c>
      <c r="F160" s="265" t="s">
        <v>309</v>
      </c>
      <c r="G160" s="266" t="s">
        <v>223</v>
      </c>
      <c r="H160" s="267">
        <v>29.399999999999999</v>
      </c>
      <c r="I160" s="268"/>
      <c r="J160" s="269">
        <f>ROUND(I160*H160,2)</f>
        <v>0</v>
      </c>
      <c r="K160" s="265" t="s">
        <v>139</v>
      </c>
      <c r="L160" s="270"/>
      <c r="M160" s="271" t="s">
        <v>32</v>
      </c>
      <c r="N160" s="272" t="s">
        <v>51</v>
      </c>
      <c r="O160" s="86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220</v>
      </c>
      <c r="AT160" s="231" t="s">
        <v>242</v>
      </c>
      <c r="AU160" s="231" t="s">
        <v>141</v>
      </c>
      <c r="AY160" s="18" t="s">
        <v>132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141</v>
      </c>
      <c r="BK160" s="232">
        <f>ROUND(I160*H160,2)</f>
        <v>0</v>
      </c>
      <c r="BL160" s="18" t="s">
        <v>150</v>
      </c>
      <c r="BM160" s="231" t="s">
        <v>738</v>
      </c>
    </row>
    <row r="161" s="13" customFormat="1">
      <c r="A161" s="13"/>
      <c r="B161" s="240"/>
      <c r="C161" s="241"/>
      <c r="D161" s="242" t="s">
        <v>196</v>
      </c>
      <c r="E161" s="243" t="s">
        <v>32</v>
      </c>
      <c r="F161" s="244" t="s">
        <v>311</v>
      </c>
      <c r="G161" s="241"/>
      <c r="H161" s="245">
        <v>29.399999999999999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196</v>
      </c>
      <c r="AU161" s="251" t="s">
        <v>141</v>
      </c>
      <c r="AV161" s="13" t="s">
        <v>141</v>
      </c>
      <c r="AW161" s="13" t="s">
        <v>41</v>
      </c>
      <c r="AX161" s="13" t="s">
        <v>79</v>
      </c>
      <c r="AY161" s="251" t="s">
        <v>132</v>
      </c>
    </row>
    <row r="162" s="14" customFormat="1">
      <c r="A162" s="14"/>
      <c r="B162" s="252"/>
      <c r="C162" s="253"/>
      <c r="D162" s="242" t="s">
        <v>196</v>
      </c>
      <c r="E162" s="254" t="s">
        <v>32</v>
      </c>
      <c r="F162" s="255" t="s">
        <v>198</v>
      </c>
      <c r="G162" s="253"/>
      <c r="H162" s="256">
        <v>29.399999999999999</v>
      </c>
      <c r="I162" s="257"/>
      <c r="J162" s="253"/>
      <c r="K162" s="253"/>
      <c r="L162" s="258"/>
      <c r="M162" s="259"/>
      <c r="N162" s="260"/>
      <c r="O162" s="260"/>
      <c r="P162" s="260"/>
      <c r="Q162" s="260"/>
      <c r="R162" s="260"/>
      <c r="S162" s="260"/>
      <c r="T162" s="26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2" t="s">
        <v>196</v>
      </c>
      <c r="AU162" s="262" t="s">
        <v>141</v>
      </c>
      <c r="AV162" s="14" t="s">
        <v>150</v>
      </c>
      <c r="AW162" s="14" t="s">
        <v>41</v>
      </c>
      <c r="AX162" s="14" t="s">
        <v>21</v>
      </c>
      <c r="AY162" s="262" t="s">
        <v>132</v>
      </c>
    </row>
    <row r="163" s="2" customFormat="1" ht="21.75" customHeight="1">
      <c r="A163" s="40"/>
      <c r="B163" s="41"/>
      <c r="C163" s="220" t="s">
        <v>316</v>
      </c>
      <c r="D163" s="220" t="s">
        <v>135</v>
      </c>
      <c r="E163" s="221" t="s">
        <v>313</v>
      </c>
      <c r="F163" s="222" t="s">
        <v>314</v>
      </c>
      <c r="G163" s="223" t="s">
        <v>194</v>
      </c>
      <c r="H163" s="224">
        <v>220.56999999999999</v>
      </c>
      <c r="I163" s="225"/>
      <c r="J163" s="226">
        <f>ROUND(I163*H163,2)</f>
        <v>0</v>
      </c>
      <c r="K163" s="222" t="s">
        <v>139</v>
      </c>
      <c r="L163" s="46"/>
      <c r="M163" s="227" t="s">
        <v>32</v>
      </c>
      <c r="N163" s="228" t="s">
        <v>51</v>
      </c>
      <c r="O163" s="86"/>
      <c r="P163" s="229">
        <f>O163*H163</f>
        <v>0</v>
      </c>
      <c r="Q163" s="229">
        <v>0.01188</v>
      </c>
      <c r="R163" s="229">
        <f>Q163*H163</f>
        <v>2.6203715999999999</v>
      </c>
      <c r="S163" s="229">
        <v>0</v>
      </c>
      <c r="T163" s="23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31" t="s">
        <v>150</v>
      </c>
      <c r="AT163" s="231" t="s">
        <v>135</v>
      </c>
      <c r="AU163" s="231" t="s">
        <v>141</v>
      </c>
      <c r="AY163" s="18" t="s">
        <v>132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141</v>
      </c>
      <c r="BK163" s="232">
        <f>ROUND(I163*H163,2)</f>
        <v>0</v>
      </c>
      <c r="BL163" s="18" t="s">
        <v>150</v>
      </c>
      <c r="BM163" s="231" t="s">
        <v>739</v>
      </c>
    </row>
    <row r="164" s="2" customFormat="1" ht="21.75" customHeight="1">
      <c r="A164" s="40"/>
      <c r="B164" s="41"/>
      <c r="C164" s="220" t="s">
        <v>320</v>
      </c>
      <c r="D164" s="220" t="s">
        <v>135</v>
      </c>
      <c r="E164" s="221" t="s">
        <v>317</v>
      </c>
      <c r="F164" s="222" t="s">
        <v>318</v>
      </c>
      <c r="G164" s="223" t="s">
        <v>194</v>
      </c>
      <c r="H164" s="224">
        <v>220.56999999999999</v>
      </c>
      <c r="I164" s="225"/>
      <c r="J164" s="226">
        <f>ROUND(I164*H164,2)</f>
        <v>0</v>
      </c>
      <c r="K164" s="222" t="s">
        <v>139</v>
      </c>
      <c r="L164" s="46"/>
      <c r="M164" s="227" t="s">
        <v>32</v>
      </c>
      <c r="N164" s="228" t="s">
        <v>51</v>
      </c>
      <c r="O164" s="86"/>
      <c r="P164" s="229">
        <f>O164*H164</f>
        <v>0</v>
      </c>
      <c r="Q164" s="229">
        <v>0.00348</v>
      </c>
      <c r="R164" s="229">
        <f>Q164*H164</f>
        <v>0.76758360000000003</v>
      </c>
      <c r="S164" s="229">
        <v>0</v>
      </c>
      <c r="T164" s="230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31" t="s">
        <v>150</v>
      </c>
      <c r="AT164" s="231" t="s">
        <v>135</v>
      </c>
      <c r="AU164" s="231" t="s">
        <v>141</v>
      </c>
      <c r="AY164" s="18" t="s">
        <v>132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141</v>
      </c>
      <c r="BK164" s="232">
        <f>ROUND(I164*H164,2)</f>
        <v>0</v>
      </c>
      <c r="BL164" s="18" t="s">
        <v>150</v>
      </c>
      <c r="BM164" s="231" t="s">
        <v>740</v>
      </c>
    </row>
    <row r="165" s="2" customFormat="1" ht="16.5" customHeight="1">
      <c r="A165" s="40"/>
      <c r="B165" s="41"/>
      <c r="C165" s="220" t="s">
        <v>324</v>
      </c>
      <c r="D165" s="220" t="s">
        <v>135</v>
      </c>
      <c r="E165" s="221" t="s">
        <v>321</v>
      </c>
      <c r="F165" s="222" t="s">
        <v>322</v>
      </c>
      <c r="G165" s="223" t="s">
        <v>194</v>
      </c>
      <c r="H165" s="224">
        <v>220.56999999999999</v>
      </c>
      <c r="I165" s="225"/>
      <c r="J165" s="226">
        <f>ROUND(I165*H165,2)</f>
        <v>0</v>
      </c>
      <c r="K165" s="222" t="s">
        <v>139</v>
      </c>
      <c r="L165" s="46"/>
      <c r="M165" s="227" t="s">
        <v>32</v>
      </c>
      <c r="N165" s="228" t="s">
        <v>51</v>
      </c>
      <c r="O165" s="86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31" t="s">
        <v>150</v>
      </c>
      <c r="AT165" s="231" t="s">
        <v>135</v>
      </c>
      <c r="AU165" s="231" t="s">
        <v>141</v>
      </c>
      <c r="AY165" s="18" t="s">
        <v>132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141</v>
      </c>
      <c r="BK165" s="232">
        <f>ROUND(I165*H165,2)</f>
        <v>0</v>
      </c>
      <c r="BL165" s="18" t="s">
        <v>150</v>
      </c>
      <c r="BM165" s="231" t="s">
        <v>741</v>
      </c>
    </row>
    <row r="166" s="2" customFormat="1" ht="16.5" customHeight="1">
      <c r="A166" s="40"/>
      <c r="B166" s="41"/>
      <c r="C166" s="220" t="s">
        <v>329</v>
      </c>
      <c r="D166" s="220" t="s">
        <v>135</v>
      </c>
      <c r="E166" s="221" t="s">
        <v>742</v>
      </c>
      <c r="F166" s="222" t="s">
        <v>743</v>
      </c>
      <c r="G166" s="223" t="s">
        <v>194</v>
      </c>
      <c r="H166" s="224">
        <v>53.200000000000003</v>
      </c>
      <c r="I166" s="225"/>
      <c r="J166" s="226">
        <f>ROUND(I166*H166,2)</f>
        <v>0</v>
      </c>
      <c r="K166" s="222" t="s">
        <v>139</v>
      </c>
      <c r="L166" s="46"/>
      <c r="M166" s="227" t="s">
        <v>32</v>
      </c>
      <c r="N166" s="228" t="s">
        <v>51</v>
      </c>
      <c r="O166" s="86"/>
      <c r="P166" s="229">
        <f>O166*H166</f>
        <v>0</v>
      </c>
      <c r="Q166" s="229">
        <v>0.0047800000000000004</v>
      </c>
      <c r="R166" s="229">
        <f>Q166*H166</f>
        <v>0.25429600000000002</v>
      </c>
      <c r="S166" s="229">
        <v>0</v>
      </c>
      <c r="T166" s="230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31" t="s">
        <v>150</v>
      </c>
      <c r="AT166" s="231" t="s">
        <v>135</v>
      </c>
      <c r="AU166" s="231" t="s">
        <v>141</v>
      </c>
      <c r="AY166" s="18" t="s">
        <v>132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141</v>
      </c>
      <c r="BK166" s="232">
        <f>ROUND(I166*H166,2)</f>
        <v>0</v>
      </c>
      <c r="BL166" s="18" t="s">
        <v>150</v>
      </c>
      <c r="BM166" s="231" t="s">
        <v>744</v>
      </c>
    </row>
    <row r="167" s="2" customFormat="1" ht="21.75" customHeight="1">
      <c r="A167" s="40"/>
      <c r="B167" s="41"/>
      <c r="C167" s="220" t="s">
        <v>333</v>
      </c>
      <c r="D167" s="220" t="s">
        <v>135</v>
      </c>
      <c r="E167" s="221" t="s">
        <v>325</v>
      </c>
      <c r="F167" s="222" t="s">
        <v>326</v>
      </c>
      <c r="G167" s="223" t="s">
        <v>194</v>
      </c>
      <c r="H167" s="224">
        <v>40.359999999999999</v>
      </c>
      <c r="I167" s="225"/>
      <c r="J167" s="226">
        <f>ROUND(I167*H167,2)</f>
        <v>0</v>
      </c>
      <c r="K167" s="222" t="s">
        <v>139</v>
      </c>
      <c r="L167" s="46"/>
      <c r="M167" s="227" t="s">
        <v>32</v>
      </c>
      <c r="N167" s="228" t="s">
        <v>51</v>
      </c>
      <c r="O167" s="86"/>
      <c r="P167" s="229">
        <f>O167*H167</f>
        <v>0</v>
      </c>
      <c r="Q167" s="229">
        <v>0.00012</v>
      </c>
      <c r="R167" s="229">
        <f>Q167*H167</f>
        <v>0.0048431999999999998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150</v>
      </c>
      <c r="AT167" s="231" t="s">
        <v>135</v>
      </c>
      <c r="AU167" s="231" t="s">
        <v>141</v>
      </c>
      <c r="AY167" s="18" t="s">
        <v>132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141</v>
      </c>
      <c r="BK167" s="232">
        <f>ROUND(I167*H167,2)</f>
        <v>0</v>
      </c>
      <c r="BL167" s="18" t="s">
        <v>150</v>
      </c>
      <c r="BM167" s="231" t="s">
        <v>745</v>
      </c>
    </row>
    <row r="168" s="13" customFormat="1">
      <c r="A168" s="13"/>
      <c r="B168" s="240"/>
      <c r="C168" s="241"/>
      <c r="D168" s="242" t="s">
        <v>196</v>
      </c>
      <c r="E168" s="243" t="s">
        <v>32</v>
      </c>
      <c r="F168" s="244" t="s">
        <v>746</v>
      </c>
      <c r="G168" s="241"/>
      <c r="H168" s="245">
        <v>40.359999999999999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196</v>
      </c>
      <c r="AU168" s="251" t="s">
        <v>141</v>
      </c>
      <c r="AV168" s="13" t="s">
        <v>141</v>
      </c>
      <c r="AW168" s="13" t="s">
        <v>41</v>
      </c>
      <c r="AX168" s="13" t="s">
        <v>79</v>
      </c>
      <c r="AY168" s="251" t="s">
        <v>132</v>
      </c>
    </row>
    <row r="169" s="14" customFormat="1">
      <c r="A169" s="14"/>
      <c r="B169" s="252"/>
      <c r="C169" s="253"/>
      <c r="D169" s="242" t="s">
        <v>196</v>
      </c>
      <c r="E169" s="254" t="s">
        <v>32</v>
      </c>
      <c r="F169" s="255" t="s">
        <v>198</v>
      </c>
      <c r="G169" s="253"/>
      <c r="H169" s="256">
        <v>40.359999999999999</v>
      </c>
      <c r="I169" s="257"/>
      <c r="J169" s="253"/>
      <c r="K169" s="253"/>
      <c r="L169" s="258"/>
      <c r="M169" s="259"/>
      <c r="N169" s="260"/>
      <c r="O169" s="260"/>
      <c r="P169" s="260"/>
      <c r="Q169" s="260"/>
      <c r="R169" s="260"/>
      <c r="S169" s="260"/>
      <c r="T169" s="26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2" t="s">
        <v>196</v>
      </c>
      <c r="AU169" s="262" t="s">
        <v>141</v>
      </c>
      <c r="AV169" s="14" t="s">
        <v>150</v>
      </c>
      <c r="AW169" s="14" t="s">
        <v>41</v>
      </c>
      <c r="AX169" s="14" t="s">
        <v>21</v>
      </c>
      <c r="AY169" s="262" t="s">
        <v>132</v>
      </c>
    </row>
    <row r="170" s="2" customFormat="1" ht="16.5" customHeight="1">
      <c r="A170" s="40"/>
      <c r="B170" s="41"/>
      <c r="C170" s="220" t="s">
        <v>338</v>
      </c>
      <c r="D170" s="220" t="s">
        <v>135</v>
      </c>
      <c r="E170" s="221" t="s">
        <v>330</v>
      </c>
      <c r="F170" s="222" t="s">
        <v>331</v>
      </c>
      <c r="G170" s="223" t="s">
        <v>194</v>
      </c>
      <c r="H170" s="224">
        <v>220.56999999999999</v>
      </c>
      <c r="I170" s="225"/>
      <c r="J170" s="226">
        <f>ROUND(I170*H170,2)</f>
        <v>0</v>
      </c>
      <c r="K170" s="222" t="s">
        <v>139</v>
      </c>
      <c r="L170" s="46"/>
      <c r="M170" s="227" t="s">
        <v>32</v>
      </c>
      <c r="N170" s="228" t="s">
        <v>51</v>
      </c>
      <c r="O170" s="86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31" t="s">
        <v>150</v>
      </c>
      <c r="AT170" s="231" t="s">
        <v>135</v>
      </c>
      <c r="AU170" s="231" t="s">
        <v>141</v>
      </c>
      <c r="AY170" s="18" t="s">
        <v>132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141</v>
      </c>
      <c r="BK170" s="232">
        <f>ROUND(I170*H170,2)</f>
        <v>0</v>
      </c>
      <c r="BL170" s="18" t="s">
        <v>150</v>
      </c>
      <c r="BM170" s="231" t="s">
        <v>747</v>
      </c>
    </row>
    <row r="171" s="2" customFormat="1" ht="21.75" customHeight="1">
      <c r="A171" s="40"/>
      <c r="B171" s="41"/>
      <c r="C171" s="220" t="s">
        <v>343</v>
      </c>
      <c r="D171" s="220" t="s">
        <v>135</v>
      </c>
      <c r="E171" s="221" t="s">
        <v>334</v>
      </c>
      <c r="F171" s="222" t="s">
        <v>335</v>
      </c>
      <c r="G171" s="223" t="s">
        <v>336</v>
      </c>
      <c r="H171" s="224">
        <v>2</v>
      </c>
      <c r="I171" s="225"/>
      <c r="J171" s="226">
        <f>ROUND(I171*H171,2)</f>
        <v>0</v>
      </c>
      <c r="K171" s="222" t="s">
        <v>139</v>
      </c>
      <c r="L171" s="46"/>
      <c r="M171" s="227" t="s">
        <v>32</v>
      </c>
      <c r="N171" s="228" t="s">
        <v>51</v>
      </c>
      <c r="O171" s="86"/>
      <c r="P171" s="229">
        <f>O171*H171</f>
        <v>0</v>
      </c>
      <c r="Q171" s="229">
        <v>0.017770000000000001</v>
      </c>
      <c r="R171" s="229">
        <f>Q171*H171</f>
        <v>0.035540000000000002</v>
      </c>
      <c r="S171" s="229">
        <v>0</v>
      </c>
      <c r="T171" s="230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31" t="s">
        <v>150</v>
      </c>
      <c r="AT171" s="231" t="s">
        <v>135</v>
      </c>
      <c r="AU171" s="231" t="s">
        <v>141</v>
      </c>
      <c r="AY171" s="18" t="s">
        <v>132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141</v>
      </c>
      <c r="BK171" s="232">
        <f>ROUND(I171*H171,2)</f>
        <v>0</v>
      </c>
      <c r="BL171" s="18" t="s">
        <v>150</v>
      </c>
      <c r="BM171" s="231" t="s">
        <v>748</v>
      </c>
    </row>
    <row r="172" s="2" customFormat="1" ht="16.5" customHeight="1">
      <c r="A172" s="40"/>
      <c r="B172" s="41"/>
      <c r="C172" s="263" t="s">
        <v>347</v>
      </c>
      <c r="D172" s="263" t="s">
        <v>242</v>
      </c>
      <c r="E172" s="264" t="s">
        <v>339</v>
      </c>
      <c r="F172" s="265" t="s">
        <v>340</v>
      </c>
      <c r="G172" s="266" t="s">
        <v>336</v>
      </c>
      <c r="H172" s="267">
        <v>2</v>
      </c>
      <c r="I172" s="268"/>
      <c r="J172" s="269">
        <f>ROUND(I172*H172,2)</f>
        <v>0</v>
      </c>
      <c r="K172" s="265" t="s">
        <v>139</v>
      </c>
      <c r="L172" s="270"/>
      <c r="M172" s="271" t="s">
        <v>32</v>
      </c>
      <c r="N172" s="272" t="s">
        <v>51</v>
      </c>
      <c r="O172" s="86"/>
      <c r="P172" s="229">
        <f>O172*H172</f>
        <v>0</v>
      </c>
      <c r="Q172" s="229">
        <v>0.01992</v>
      </c>
      <c r="R172" s="229">
        <f>Q172*H172</f>
        <v>0.03984</v>
      </c>
      <c r="S172" s="229">
        <v>0</v>
      </c>
      <c r="T172" s="230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31" t="s">
        <v>220</v>
      </c>
      <c r="AT172" s="231" t="s">
        <v>242</v>
      </c>
      <c r="AU172" s="231" t="s">
        <v>141</v>
      </c>
      <c r="AY172" s="18" t="s">
        <v>132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141</v>
      </c>
      <c r="BK172" s="232">
        <f>ROUND(I172*H172,2)</f>
        <v>0</v>
      </c>
      <c r="BL172" s="18" t="s">
        <v>150</v>
      </c>
      <c r="BM172" s="231" t="s">
        <v>749</v>
      </c>
    </row>
    <row r="173" s="12" customFormat="1" ht="22.8" customHeight="1">
      <c r="A173" s="12"/>
      <c r="B173" s="204"/>
      <c r="C173" s="205"/>
      <c r="D173" s="206" t="s">
        <v>78</v>
      </c>
      <c r="E173" s="218" t="s">
        <v>227</v>
      </c>
      <c r="F173" s="218" t="s">
        <v>359</v>
      </c>
      <c r="G173" s="205"/>
      <c r="H173" s="205"/>
      <c r="I173" s="208"/>
      <c r="J173" s="219">
        <f>BK173</f>
        <v>0</v>
      </c>
      <c r="K173" s="205"/>
      <c r="L173" s="210"/>
      <c r="M173" s="211"/>
      <c r="N173" s="212"/>
      <c r="O173" s="212"/>
      <c r="P173" s="213">
        <f>SUM(P174:P190)</f>
        <v>0</v>
      </c>
      <c r="Q173" s="212"/>
      <c r="R173" s="213">
        <f>SUM(R174:R190)</f>
        <v>0.0112686</v>
      </c>
      <c r="S173" s="212"/>
      <c r="T173" s="214">
        <f>SUM(T174:T190)</f>
        <v>10.4587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5" t="s">
        <v>21</v>
      </c>
      <c r="AT173" s="216" t="s">
        <v>78</v>
      </c>
      <c r="AU173" s="216" t="s">
        <v>21</v>
      </c>
      <c r="AY173" s="215" t="s">
        <v>132</v>
      </c>
      <c r="BK173" s="217">
        <f>SUM(BK174:BK190)</f>
        <v>0</v>
      </c>
    </row>
    <row r="174" s="2" customFormat="1" ht="21.75" customHeight="1">
      <c r="A174" s="40"/>
      <c r="B174" s="41"/>
      <c r="C174" s="220" t="s">
        <v>351</v>
      </c>
      <c r="D174" s="220" t="s">
        <v>135</v>
      </c>
      <c r="E174" s="221" t="s">
        <v>361</v>
      </c>
      <c r="F174" s="222" t="s">
        <v>362</v>
      </c>
      <c r="G174" s="223" t="s">
        <v>194</v>
      </c>
      <c r="H174" s="224">
        <v>131.09999999999999</v>
      </c>
      <c r="I174" s="225"/>
      <c r="J174" s="226">
        <f>ROUND(I174*H174,2)</f>
        <v>0</v>
      </c>
      <c r="K174" s="222" t="s">
        <v>139</v>
      </c>
      <c r="L174" s="46"/>
      <c r="M174" s="227" t="s">
        <v>32</v>
      </c>
      <c r="N174" s="228" t="s">
        <v>51</v>
      </c>
      <c r="O174" s="86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31" t="s">
        <v>150</v>
      </c>
      <c r="AT174" s="231" t="s">
        <v>135</v>
      </c>
      <c r="AU174" s="231" t="s">
        <v>141</v>
      </c>
      <c r="AY174" s="18" t="s">
        <v>132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141</v>
      </c>
      <c r="BK174" s="232">
        <f>ROUND(I174*H174,2)</f>
        <v>0</v>
      </c>
      <c r="BL174" s="18" t="s">
        <v>150</v>
      </c>
      <c r="BM174" s="231" t="s">
        <v>750</v>
      </c>
    </row>
    <row r="175" s="13" customFormat="1">
      <c r="A175" s="13"/>
      <c r="B175" s="240"/>
      <c r="C175" s="241"/>
      <c r="D175" s="242" t="s">
        <v>196</v>
      </c>
      <c r="E175" s="243" t="s">
        <v>32</v>
      </c>
      <c r="F175" s="244" t="s">
        <v>751</v>
      </c>
      <c r="G175" s="241"/>
      <c r="H175" s="245">
        <v>131.09999999999999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196</v>
      </c>
      <c r="AU175" s="251" t="s">
        <v>141</v>
      </c>
      <c r="AV175" s="13" t="s">
        <v>141</v>
      </c>
      <c r="AW175" s="13" t="s">
        <v>41</v>
      </c>
      <c r="AX175" s="13" t="s">
        <v>79</v>
      </c>
      <c r="AY175" s="251" t="s">
        <v>132</v>
      </c>
    </row>
    <row r="176" s="14" customFormat="1">
      <c r="A176" s="14"/>
      <c r="B176" s="252"/>
      <c r="C176" s="253"/>
      <c r="D176" s="242" t="s">
        <v>196</v>
      </c>
      <c r="E176" s="254" t="s">
        <v>32</v>
      </c>
      <c r="F176" s="255" t="s">
        <v>198</v>
      </c>
      <c r="G176" s="253"/>
      <c r="H176" s="256">
        <v>131.09999999999999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2" t="s">
        <v>196</v>
      </c>
      <c r="AU176" s="262" t="s">
        <v>141</v>
      </c>
      <c r="AV176" s="14" t="s">
        <v>150</v>
      </c>
      <c r="AW176" s="14" t="s">
        <v>41</v>
      </c>
      <c r="AX176" s="14" t="s">
        <v>21</v>
      </c>
      <c r="AY176" s="262" t="s">
        <v>132</v>
      </c>
    </row>
    <row r="177" s="2" customFormat="1" ht="21.75" customHeight="1">
      <c r="A177" s="40"/>
      <c r="B177" s="41"/>
      <c r="C177" s="220" t="s">
        <v>355</v>
      </c>
      <c r="D177" s="220" t="s">
        <v>135</v>
      </c>
      <c r="E177" s="221" t="s">
        <v>366</v>
      </c>
      <c r="F177" s="222" t="s">
        <v>367</v>
      </c>
      <c r="G177" s="223" t="s">
        <v>194</v>
      </c>
      <c r="H177" s="224">
        <v>3933</v>
      </c>
      <c r="I177" s="225"/>
      <c r="J177" s="226">
        <f>ROUND(I177*H177,2)</f>
        <v>0</v>
      </c>
      <c r="K177" s="222" t="s">
        <v>139</v>
      </c>
      <c r="L177" s="46"/>
      <c r="M177" s="227" t="s">
        <v>32</v>
      </c>
      <c r="N177" s="228" t="s">
        <v>51</v>
      </c>
      <c r="O177" s="86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31" t="s">
        <v>150</v>
      </c>
      <c r="AT177" s="231" t="s">
        <v>135</v>
      </c>
      <c r="AU177" s="231" t="s">
        <v>141</v>
      </c>
      <c r="AY177" s="18" t="s">
        <v>132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141</v>
      </c>
      <c r="BK177" s="232">
        <f>ROUND(I177*H177,2)</f>
        <v>0</v>
      </c>
      <c r="BL177" s="18" t="s">
        <v>150</v>
      </c>
      <c r="BM177" s="231" t="s">
        <v>752</v>
      </c>
    </row>
    <row r="178" s="13" customFormat="1">
      <c r="A178" s="13"/>
      <c r="B178" s="240"/>
      <c r="C178" s="241"/>
      <c r="D178" s="242" t="s">
        <v>196</v>
      </c>
      <c r="E178" s="243" t="s">
        <v>32</v>
      </c>
      <c r="F178" s="244" t="s">
        <v>753</v>
      </c>
      <c r="G178" s="241"/>
      <c r="H178" s="245">
        <v>3933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196</v>
      </c>
      <c r="AU178" s="251" t="s">
        <v>141</v>
      </c>
      <c r="AV178" s="13" t="s">
        <v>141</v>
      </c>
      <c r="AW178" s="13" t="s">
        <v>41</v>
      </c>
      <c r="AX178" s="13" t="s">
        <v>79</v>
      </c>
      <c r="AY178" s="251" t="s">
        <v>132</v>
      </c>
    </row>
    <row r="179" s="14" customFormat="1">
      <c r="A179" s="14"/>
      <c r="B179" s="252"/>
      <c r="C179" s="253"/>
      <c r="D179" s="242" t="s">
        <v>196</v>
      </c>
      <c r="E179" s="254" t="s">
        <v>32</v>
      </c>
      <c r="F179" s="255" t="s">
        <v>198</v>
      </c>
      <c r="G179" s="253"/>
      <c r="H179" s="256">
        <v>3933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2" t="s">
        <v>196</v>
      </c>
      <c r="AU179" s="262" t="s">
        <v>141</v>
      </c>
      <c r="AV179" s="14" t="s">
        <v>150</v>
      </c>
      <c r="AW179" s="14" t="s">
        <v>41</v>
      </c>
      <c r="AX179" s="14" t="s">
        <v>21</v>
      </c>
      <c r="AY179" s="262" t="s">
        <v>132</v>
      </c>
    </row>
    <row r="180" s="2" customFormat="1" ht="21.75" customHeight="1">
      <c r="A180" s="40"/>
      <c r="B180" s="41"/>
      <c r="C180" s="220" t="s">
        <v>360</v>
      </c>
      <c r="D180" s="220" t="s">
        <v>135</v>
      </c>
      <c r="E180" s="221" t="s">
        <v>371</v>
      </c>
      <c r="F180" s="222" t="s">
        <v>372</v>
      </c>
      <c r="G180" s="223" t="s">
        <v>194</v>
      </c>
      <c r="H180" s="224">
        <v>131.09999999999999</v>
      </c>
      <c r="I180" s="225"/>
      <c r="J180" s="226">
        <f>ROUND(I180*H180,2)</f>
        <v>0</v>
      </c>
      <c r="K180" s="222" t="s">
        <v>139</v>
      </c>
      <c r="L180" s="46"/>
      <c r="M180" s="227" t="s">
        <v>32</v>
      </c>
      <c r="N180" s="228" t="s">
        <v>51</v>
      </c>
      <c r="O180" s="86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31" t="s">
        <v>150</v>
      </c>
      <c r="AT180" s="231" t="s">
        <v>135</v>
      </c>
      <c r="AU180" s="231" t="s">
        <v>141</v>
      </c>
      <c r="AY180" s="18" t="s">
        <v>132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141</v>
      </c>
      <c r="BK180" s="232">
        <f>ROUND(I180*H180,2)</f>
        <v>0</v>
      </c>
      <c r="BL180" s="18" t="s">
        <v>150</v>
      </c>
      <c r="BM180" s="231" t="s">
        <v>754</v>
      </c>
    </row>
    <row r="181" s="2" customFormat="1" ht="21.75" customHeight="1">
      <c r="A181" s="40"/>
      <c r="B181" s="41"/>
      <c r="C181" s="220" t="s">
        <v>365</v>
      </c>
      <c r="D181" s="220" t="s">
        <v>135</v>
      </c>
      <c r="E181" s="221" t="s">
        <v>374</v>
      </c>
      <c r="F181" s="222" t="s">
        <v>375</v>
      </c>
      <c r="G181" s="223" t="s">
        <v>194</v>
      </c>
      <c r="H181" s="224">
        <v>53.659999999999997</v>
      </c>
      <c r="I181" s="225"/>
      <c r="J181" s="226">
        <f>ROUND(I181*H181,2)</f>
        <v>0</v>
      </c>
      <c r="K181" s="222" t="s">
        <v>139</v>
      </c>
      <c r="L181" s="46"/>
      <c r="M181" s="227" t="s">
        <v>32</v>
      </c>
      <c r="N181" s="228" t="s">
        <v>51</v>
      </c>
      <c r="O181" s="86"/>
      <c r="P181" s="229">
        <f>O181*H181</f>
        <v>0</v>
      </c>
      <c r="Q181" s="229">
        <v>0.00021000000000000001</v>
      </c>
      <c r="R181" s="229">
        <f>Q181*H181</f>
        <v>0.0112686</v>
      </c>
      <c r="S181" s="229">
        <v>0</v>
      </c>
      <c r="T181" s="230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31" t="s">
        <v>150</v>
      </c>
      <c r="AT181" s="231" t="s">
        <v>135</v>
      </c>
      <c r="AU181" s="231" t="s">
        <v>141</v>
      </c>
      <c r="AY181" s="18" t="s">
        <v>132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141</v>
      </c>
      <c r="BK181" s="232">
        <f>ROUND(I181*H181,2)</f>
        <v>0</v>
      </c>
      <c r="BL181" s="18" t="s">
        <v>150</v>
      </c>
      <c r="BM181" s="231" t="s">
        <v>755</v>
      </c>
    </row>
    <row r="182" s="15" customFormat="1">
      <c r="A182" s="15"/>
      <c r="B182" s="273"/>
      <c r="C182" s="274"/>
      <c r="D182" s="242" t="s">
        <v>196</v>
      </c>
      <c r="E182" s="275" t="s">
        <v>32</v>
      </c>
      <c r="F182" s="276" t="s">
        <v>377</v>
      </c>
      <c r="G182" s="274"/>
      <c r="H182" s="275" t="s">
        <v>32</v>
      </c>
      <c r="I182" s="277"/>
      <c r="J182" s="274"/>
      <c r="K182" s="274"/>
      <c r="L182" s="278"/>
      <c r="M182" s="279"/>
      <c r="N182" s="280"/>
      <c r="O182" s="280"/>
      <c r="P182" s="280"/>
      <c r="Q182" s="280"/>
      <c r="R182" s="280"/>
      <c r="S182" s="280"/>
      <c r="T182" s="281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82" t="s">
        <v>196</v>
      </c>
      <c r="AU182" s="282" t="s">
        <v>141</v>
      </c>
      <c r="AV182" s="15" t="s">
        <v>21</v>
      </c>
      <c r="AW182" s="15" t="s">
        <v>41</v>
      </c>
      <c r="AX182" s="15" t="s">
        <v>79</v>
      </c>
      <c r="AY182" s="282" t="s">
        <v>132</v>
      </c>
    </row>
    <row r="183" s="13" customFormat="1">
      <c r="A183" s="13"/>
      <c r="B183" s="240"/>
      <c r="C183" s="241"/>
      <c r="D183" s="242" t="s">
        <v>196</v>
      </c>
      <c r="E183" s="243" t="s">
        <v>32</v>
      </c>
      <c r="F183" s="244" t="s">
        <v>378</v>
      </c>
      <c r="G183" s="241"/>
      <c r="H183" s="245">
        <v>32.859999999999999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196</v>
      </c>
      <c r="AU183" s="251" t="s">
        <v>141</v>
      </c>
      <c r="AV183" s="13" t="s">
        <v>141</v>
      </c>
      <c r="AW183" s="13" t="s">
        <v>41</v>
      </c>
      <c r="AX183" s="13" t="s">
        <v>79</v>
      </c>
      <c r="AY183" s="251" t="s">
        <v>132</v>
      </c>
    </row>
    <row r="184" s="15" customFormat="1">
      <c r="A184" s="15"/>
      <c r="B184" s="273"/>
      <c r="C184" s="274"/>
      <c r="D184" s="242" t="s">
        <v>196</v>
      </c>
      <c r="E184" s="275" t="s">
        <v>32</v>
      </c>
      <c r="F184" s="276" t="s">
        <v>379</v>
      </c>
      <c r="G184" s="274"/>
      <c r="H184" s="275" t="s">
        <v>32</v>
      </c>
      <c r="I184" s="277"/>
      <c r="J184" s="274"/>
      <c r="K184" s="274"/>
      <c r="L184" s="278"/>
      <c r="M184" s="279"/>
      <c r="N184" s="280"/>
      <c r="O184" s="280"/>
      <c r="P184" s="280"/>
      <c r="Q184" s="280"/>
      <c r="R184" s="280"/>
      <c r="S184" s="280"/>
      <c r="T184" s="281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82" t="s">
        <v>196</v>
      </c>
      <c r="AU184" s="282" t="s">
        <v>141</v>
      </c>
      <c r="AV184" s="15" t="s">
        <v>21</v>
      </c>
      <c r="AW184" s="15" t="s">
        <v>41</v>
      </c>
      <c r="AX184" s="15" t="s">
        <v>79</v>
      </c>
      <c r="AY184" s="282" t="s">
        <v>132</v>
      </c>
    </row>
    <row r="185" s="13" customFormat="1">
      <c r="A185" s="13"/>
      <c r="B185" s="240"/>
      <c r="C185" s="241"/>
      <c r="D185" s="242" t="s">
        <v>196</v>
      </c>
      <c r="E185" s="243" t="s">
        <v>32</v>
      </c>
      <c r="F185" s="244" t="s">
        <v>380</v>
      </c>
      <c r="G185" s="241"/>
      <c r="H185" s="245">
        <v>20.800000000000001</v>
      </c>
      <c r="I185" s="246"/>
      <c r="J185" s="241"/>
      <c r="K185" s="241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196</v>
      </c>
      <c r="AU185" s="251" t="s">
        <v>141</v>
      </c>
      <c r="AV185" s="13" t="s">
        <v>141</v>
      </c>
      <c r="AW185" s="13" t="s">
        <v>41</v>
      </c>
      <c r="AX185" s="13" t="s">
        <v>79</v>
      </c>
      <c r="AY185" s="251" t="s">
        <v>132</v>
      </c>
    </row>
    <row r="186" s="14" customFormat="1">
      <c r="A186" s="14"/>
      <c r="B186" s="252"/>
      <c r="C186" s="253"/>
      <c r="D186" s="242" t="s">
        <v>196</v>
      </c>
      <c r="E186" s="254" t="s">
        <v>32</v>
      </c>
      <c r="F186" s="255" t="s">
        <v>198</v>
      </c>
      <c r="G186" s="253"/>
      <c r="H186" s="256">
        <v>53.659999999999997</v>
      </c>
      <c r="I186" s="257"/>
      <c r="J186" s="253"/>
      <c r="K186" s="253"/>
      <c r="L186" s="258"/>
      <c r="M186" s="259"/>
      <c r="N186" s="260"/>
      <c r="O186" s="260"/>
      <c r="P186" s="260"/>
      <c r="Q186" s="260"/>
      <c r="R186" s="260"/>
      <c r="S186" s="260"/>
      <c r="T186" s="26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2" t="s">
        <v>196</v>
      </c>
      <c r="AU186" s="262" t="s">
        <v>141</v>
      </c>
      <c r="AV186" s="14" t="s">
        <v>150</v>
      </c>
      <c r="AW186" s="14" t="s">
        <v>41</v>
      </c>
      <c r="AX186" s="14" t="s">
        <v>21</v>
      </c>
      <c r="AY186" s="262" t="s">
        <v>132</v>
      </c>
    </row>
    <row r="187" s="2" customFormat="1" ht="21.75" customHeight="1">
      <c r="A187" s="40"/>
      <c r="B187" s="41"/>
      <c r="C187" s="220" t="s">
        <v>370</v>
      </c>
      <c r="D187" s="220" t="s">
        <v>135</v>
      </c>
      <c r="E187" s="221" t="s">
        <v>382</v>
      </c>
      <c r="F187" s="222" t="s">
        <v>383</v>
      </c>
      <c r="G187" s="223" t="s">
        <v>194</v>
      </c>
      <c r="H187" s="224">
        <v>63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</v>
      </c>
      <c r="R187" s="229">
        <f>Q187*H187</f>
        <v>0</v>
      </c>
      <c r="S187" s="229">
        <v>0.13100000000000001</v>
      </c>
      <c r="T187" s="230">
        <f>S187*H187</f>
        <v>8.2530000000000001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756</v>
      </c>
    </row>
    <row r="188" s="13" customFormat="1">
      <c r="A188" s="13"/>
      <c r="B188" s="240"/>
      <c r="C188" s="241"/>
      <c r="D188" s="242" t="s">
        <v>196</v>
      </c>
      <c r="E188" s="243" t="s">
        <v>32</v>
      </c>
      <c r="F188" s="244" t="s">
        <v>385</v>
      </c>
      <c r="G188" s="241"/>
      <c r="H188" s="245">
        <v>63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196</v>
      </c>
      <c r="AU188" s="251" t="s">
        <v>141</v>
      </c>
      <c r="AV188" s="13" t="s">
        <v>141</v>
      </c>
      <c r="AW188" s="13" t="s">
        <v>41</v>
      </c>
      <c r="AX188" s="13" t="s">
        <v>79</v>
      </c>
      <c r="AY188" s="251" t="s">
        <v>132</v>
      </c>
    </row>
    <row r="189" s="14" customFormat="1">
      <c r="A189" s="14"/>
      <c r="B189" s="252"/>
      <c r="C189" s="253"/>
      <c r="D189" s="242" t="s">
        <v>196</v>
      </c>
      <c r="E189" s="254" t="s">
        <v>32</v>
      </c>
      <c r="F189" s="255" t="s">
        <v>198</v>
      </c>
      <c r="G189" s="253"/>
      <c r="H189" s="256">
        <v>63</v>
      </c>
      <c r="I189" s="257"/>
      <c r="J189" s="253"/>
      <c r="K189" s="253"/>
      <c r="L189" s="258"/>
      <c r="M189" s="259"/>
      <c r="N189" s="260"/>
      <c r="O189" s="260"/>
      <c r="P189" s="260"/>
      <c r="Q189" s="260"/>
      <c r="R189" s="260"/>
      <c r="S189" s="260"/>
      <c r="T189" s="26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2" t="s">
        <v>196</v>
      </c>
      <c r="AU189" s="262" t="s">
        <v>141</v>
      </c>
      <c r="AV189" s="14" t="s">
        <v>150</v>
      </c>
      <c r="AW189" s="14" t="s">
        <v>41</v>
      </c>
      <c r="AX189" s="14" t="s">
        <v>21</v>
      </c>
      <c r="AY189" s="262" t="s">
        <v>132</v>
      </c>
    </row>
    <row r="190" s="2" customFormat="1" ht="21.75" customHeight="1">
      <c r="A190" s="40"/>
      <c r="B190" s="41"/>
      <c r="C190" s="220" t="s">
        <v>29</v>
      </c>
      <c r="D190" s="220" t="s">
        <v>135</v>
      </c>
      <c r="E190" s="221" t="s">
        <v>387</v>
      </c>
      <c r="F190" s="222" t="s">
        <v>388</v>
      </c>
      <c r="G190" s="223" t="s">
        <v>194</v>
      </c>
      <c r="H190" s="224">
        <v>220.56999999999999</v>
      </c>
      <c r="I190" s="225"/>
      <c r="J190" s="226">
        <f>ROUND(I190*H190,2)</f>
        <v>0</v>
      </c>
      <c r="K190" s="222" t="s">
        <v>139</v>
      </c>
      <c r="L190" s="46"/>
      <c r="M190" s="227" t="s">
        <v>32</v>
      </c>
      <c r="N190" s="228" t="s">
        <v>51</v>
      </c>
      <c r="O190" s="86"/>
      <c r="P190" s="229">
        <f>O190*H190</f>
        <v>0</v>
      </c>
      <c r="Q190" s="229">
        <v>0</v>
      </c>
      <c r="R190" s="229">
        <f>Q190*H190</f>
        <v>0</v>
      </c>
      <c r="S190" s="229">
        <v>0.01</v>
      </c>
      <c r="T190" s="230">
        <f>S190*H190</f>
        <v>2.2056999999999998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31" t="s">
        <v>150</v>
      </c>
      <c r="AT190" s="231" t="s">
        <v>135</v>
      </c>
      <c r="AU190" s="231" t="s">
        <v>141</v>
      </c>
      <c r="AY190" s="18" t="s">
        <v>132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141</v>
      </c>
      <c r="BK190" s="232">
        <f>ROUND(I190*H190,2)</f>
        <v>0</v>
      </c>
      <c r="BL190" s="18" t="s">
        <v>150</v>
      </c>
      <c r="BM190" s="231" t="s">
        <v>757</v>
      </c>
    </row>
    <row r="191" s="12" customFormat="1" ht="22.8" customHeight="1">
      <c r="A191" s="12"/>
      <c r="B191" s="204"/>
      <c r="C191" s="205"/>
      <c r="D191" s="206" t="s">
        <v>78</v>
      </c>
      <c r="E191" s="218" t="s">
        <v>390</v>
      </c>
      <c r="F191" s="218" t="s">
        <v>391</v>
      </c>
      <c r="G191" s="205"/>
      <c r="H191" s="205"/>
      <c r="I191" s="208"/>
      <c r="J191" s="219">
        <f>BK191</f>
        <v>0</v>
      </c>
      <c r="K191" s="205"/>
      <c r="L191" s="210"/>
      <c r="M191" s="211"/>
      <c r="N191" s="212"/>
      <c r="O191" s="212"/>
      <c r="P191" s="213">
        <f>SUM(P192:P197)</f>
        <v>0</v>
      </c>
      <c r="Q191" s="212"/>
      <c r="R191" s="213">
        <f>SUM(R192:R197)</f>
        <v>0</v>
      </c>
      <c r="S191" s="212"/>
      <c r="T191" s="214">
        <f>SUM(T192:T197)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5" t="s">
        <v>21</v>
      </c>
      <c r="AT191" s="216" t="s">
        <v>78</v>
      </c>
      <c r="AU191" s="216" t="s">
        <v>21</v>
      </c>
      <c r="AY191" s="215" t="s">
        <v>132</v>
      </c>
      <c r="BK191" s="217">
        <f>SUM(BK192:BK197)</f>
        <v>0</v>
      </c>
    </row>
    <row r="192" s="2" customFormat="1" ht="21.75" customHeight="1">
      <c r="A192" s="40"/>
      <c r="B192" s="41"/>
      <c r="C192" s="220" t="s">
        <v>381</v>
      </c>
      <c r="D192" s="220" t="s">
        <v>135</v>
      </c>
      <c r="E192" s="221" t="s">
        <v>393</v>
      </c>
      <c r="F192" s="222" t="s">
        <v>394</v>
      </c>
      <c r="G192" s="223" t="s">
        <v>250</v>
      </c>
      <c r="H192" s="224">
        <v>29.603999999999999</v>
      </c>
      <c r="I192" s="225"/>
      <c r="J192" s="226">
        <f>ROUND(I192*H192,2)</f>
        <v>0</v>
      </c>
      <c r="K192" s="222" t="s">
        <v>139</v>
      </c>
      <c r="L192" s="46"/>
      <c r="M192" s="227" t="s">
        <v>32</v>
      </c>
      <c r="N192" s="228" t="s">
        <v>51</v>
      </c>
      <c r="O192" s="86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31" t="s">
        <v>150</v>
      </c>
      <c r="AT192" s="231" t="s">
        <v>135</v>
      </c>
      <c r="AU192" s="231" t="s">
        <v>141</v>
      </c>
      <c r="AY192" s="18" t="s">
        <v>132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141</v>
      </c>
      <c r="BK192" s="232">
        <f>ROUND(I192*H192,2)</f>
        <v>0</v>
      </c>
      <c r="BL192" s="18" t="s">
        <v>150</v>
      </c>
      <c r="BM192" s="231" t="s">
        <v>758</v>
      </c>
    </row>
    <row r="193" s="2" customFormat="1" ht="21.75" customHeight="1">
      <c r="A193" s="40"/>
      <c r="B193" s="41"/>
      <c r="C193" s="220" t="s">
        <v>386</v>
      </c>
      <c r="D193" s="220" t="s">
        <v>135</v>
      </c>
      <c r="E193" s="221" t="s">
        <v>397</v>
      </c>
      <c r="F193" s="222" t="s">
        <v>398</v>
      </c>
      <c r="G193" s="223" t="s">
        <v>250</v>
      </c>
      <c r="H193" s="224">
        <v>414.45600000000002</v>
      </c>
      <c r="I193" s="225"/>
      <c r="J193" s="226">
        <f>ROUND(I193*H193,2)</f>
        <v>0</v>
      </c>
      <c r="K193" s="222" t="s">
        <v>139</v>
      </c>
      <c r="L193" s="46"/>
      <c r="M193" s="227" t="s">
        <v>32</v>
      </c>
      <c r="N193" s="228" t="s">
        <v>51</v>
      </c>
      <c r="O193" s="86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31" t="s">
        <v>150</v>
      </c>
      <c r="AT193" s="231" t="s">
        <v>135</v>
      </c>
      <c r="AU193" s="231" t="s">
        <v>141</v>
      </c>
      <c r="AY193" s="18" t="s">
        <v>132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141</v>
      </c>
      <c r="BK193" s="232">
        <f>ROUND(I193*H193,2)</f>
        <v>0</v>
      </c>
      <c r="BL193" s="18" t="s">
        <v>150</v>
      </c>
      <c r="BM193" s="231" t="s">
        <v>759</v>
      </c>
    </row>
    <row r="194" s="13" customFormat="1">
      <c r="A194" s="13"/>
      <c r="B194" s="240"/>
      <c r="C194" s="241"/>
      <c r="D194" s="242" t="s">
        <v>196</v>
      </c>
      <c r="E194" s="243" t="s">
        <v>32</v>
      </c>
      <c r="F194" s="244" t="s">
        <v>400</v>
      </c>
      <c r="G194" s="241"/>
      <c r="H194" s="245">
        <v>414.45600000000002</v>
      </c>
      <c r="I194" s="246"/>
      <c r="J194" s="241"/>
      <c r="K194" s="241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196</v>
      </c>
      <c r="AU194" s="251" t="s">
        <v>141</v>
      </c>
      <c r="AV194" s="13" t="s">
        <v>141</v>
      </c>
      <c r="AW194" s="13" t="s">
        <v>41</v>
      </c>
      <c r="AX194" s="13" t="s">
        <v>79</v>
      </c>
      <c r="AY194" s="251" t="s">
        <v>132</v>
      </c>
    </row>
    <row r="195" s="14" customFormat="1">
      <c r="A195" s="14"/>
      <c r="B195" s="252"/>
      <c r="C195" s="253"/>
      <c r="D195" s="242" t="s">
        <v>196</v>
      </c>
      <c r="E195" s="254" t="s">
        <v>32</v>
      </c>
      <c r="F195" s="255" t="s">
        <v>198</v>
      </c>
      <c r="G195" s="253"/>
      <c r="H195" s="256">
        <v>414.45600000000002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196</v>
      </c>
      <c r="AU195" s="262" t="s">
        <v>141</v>
      </c>
      <c r="AV195" s="14" t="s">
        <v>150</v>
      </c>
      <c r="AW195" s="14" t="s">
        <v>41</v>
      </c>
      <c r="AX195" s="14" t="s">
        <v>21</v>
      </c>
      <c r="AY195" s="262" t="s">
        <v>132</v>
      </c>
    </row>
    <row r="196" s="2" customFormat="1" ht="16.5" customHeight="1">
      <c r="A196" s="40"/>
      <c r="B196" s="41"/>
      <c r="C196" s="220" t="s">
        <v>392</v>
      </c>
      <c r="D196" s="220" t="s">
        <v>135</v>
      </c>
      <c r="E196" s="221" t="s">
        <v>402</v>
      </c>
      <c r="F196" s="222" t="s">
        <v>403</v>
      </c>
      <c r="G196" s="223" t="s">
        <v>250</v>
      </c>
      <c r="H196" s="224">
        <v>29.603999999999999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150</v>
      </c>
      <c r="AT196" s="231" t="s">
        <v>135</v>
      </c>
      <c r="AU196" s="231" t="s">
        <v>141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150</v>
      </c>
      <c r="BM196" s="231" t="s">
        <v>760</v>
      </c>
    </row>
    <row r="197" s="2" customFormat="1" ht="21.75" customHeight="1">
      <c r="A197" s="40"/>
      <c r="B197" s="41"/>
      <c r="C197" s="220" t="s">
        <v>396</v>
      </c>
      <c r="D197" s="220" t="s">
        <v>135</v>
      </c>
      <c r="E197" s="221" t="s">
        <v>406</v>
      </c>
      <c r="F197" s="222" t="s">
        <v>407</v>
      </c>
      <c r="G197" s="223" t="s">
        <v>250</v>
      </c>
      <c r="H197" s="224">
        <v>29.603999999999999</v>
      </c>
      <c r="I197" s="225"/>
      <c r="J197" s="226">
        <f>ROUND(I197*H197,2)</f>
        <v>0</v>
      </c>
      <c r="K197" s="222" t="s">
        <v>139</v>
      </c>
      <c r="L197" s="46"/>
      <c r="M197" s="227" t="s">
        <v>32</v>
      </c>
      <c r="N197" s="228" t="s">
        <v>51</v>
      </c>
      <c r="O197" s="86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31" t="s">
        <v>150</v>
      </c>
      <c r="AT197" s="231" t="s">
        <v>135</v>
      </c>
      <c r="AU197" s="231" t="s">
        <v>141</v>
      </c>
      <c r="AY197" s="18" t="s">
        <v>132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141</v>
      </c>
      <c r="BK197" s="232">
        <f>ROUND(I197*H197,2)</f>
        <v>0</v>
      </c>
      <c r="BL197" s="18" t="s">
        <v>150</v>
      </c>
      <c r="BM197" s="231" t="s">
        <v>761</v>
      </c>
    </row>
    <row r="198" s="12" customFormat="1" ht="22.8" customHeight="1">
      <c r="A198" s="12"/>
      <c r="B198" s="204"/>
      <c r="C198" s="205"/>
      <c r="D198" s="206" t="s">
        <v>78</v>
      </c>
      <c r="E198" s="218" t="s">
        <v>409</v>
      </c>
      <c r="F198" s="218" t="s">
        <v>410</v>
      </c>
      <c r="G198" s="205"/>
      <c r="H198" s="205"/>
      <c r="I198" s="208"/>
      <c r="J198" s="219">
        <f>BK198</f>
        <v>0</v>
      </c>
      <c r="K198" s="205"/>
      <c r="L198" s="210"/>
      <c r="M198" s="211"/>
      <c r="N198" s="212"/>
      <c r="O198" s="212"/>
      <c r="P198" s="213">
        <f>P199</f>
        <v>0</v>
      </c>
      <c r="Q198" s="212"/>
      <c r="R198" s="213">
        <f>R199</f>
        <v>0</v>
      </c>
      <c r="S198" s="212"/>
      <c r="T198" s="214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5" t="s">
        <v>21</v>
      </c>
      <c r="AT198" s="216" t="s">
        <v>78</v>
      </c>
      <c r="AU198" s="216" t="s">
        <v>21</v>
      </c>
      <c r="AY198" s="215" t="s">
        <v>132</v>
      </c>
      <c r="BK198" s="217">
        <f>BK199</f>
        <v>0</v>
      </c>
    </row>
    <row r="199" s="2" customFormat="1" ht="21.75" customHeight="1">
      <c r="A199" s="40"/>
      <c r="B199" s="41"/>
      <c r="C199" s="220" t="s">
        <v>401</v>
      </c>
      <c r="D199" s="220" t="s">
        <v>135</v>
      </c>
      <c r="E199" s="221" t="s">
        <v>412</v>
      </c>
      <c r="F199" s="222" t="s">
        <v>413</v>
      </c>
      <c r="G199" s="223" t="s">
        <v>250</v>
      </c>
      <c r="H199" s="224">
        <v>39.68</v>
      </c>
      <c r="I199" s="225"/>
      <c r="J199" s="226">
        <f>ROUND(I199*H199,2)</f>
        <v>0</v>
      </c>
      <c r="K199" s="222" t="s">
        <v>139</v>
      </c>
      <c r="L199" s="46"/>
      <c r="M199" s="227" t="s">
        <v>32</v>
      </c>
      <c r="N199" s="228" t="s">
        <v>51</v>
      </c>
      <c r="O199" s="86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31" t="s">
        <v>150</v>
      </c>
      <c r="AT199" s="231" t="s">
        <v>135</v>
      </c>
      <c r="AU199" s="231" t="s">
        <v>141</v>
      </c>
      <c r="AY199" s="18" t="s">
        <v>132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141</v>
      </c>
      <c r="BK199" s="232">
        <f>ROUND(I199*H199,2)</f>
        <v>0</v>
      </c>
      <c r="BL199" s="18" t="s">
        <v>150</v>
      </c>
      <c r="BM199" s="231" t="s">
        <v>762</v>
      </c>
    </row>
    <row r="200" s="12" customFormat="1" ht="25.92" customHeight="1">
      <c r="A200" s="12"/>
      <c r="B200" s="204"/>
      <c r="C200" s="205"/>
      <c r="D200" s="206" t="s">
        <v>78</v>
      </c>
      <c r="E200" s="207" t="s">
        <v>415</v>
      </c>
      <c r="F200" s="207" t="s">
        <v>416</v>
      </c>
      <c r="G200" s="205"/>
      <c r="H200" s="205"/>
      <c r="I200" s="208"/>
      <c r="J200" s="209">
        <f>BK200</f>
        <v>0</v>
      </c>
      <c r="K200" s="205"/>
      <c r="L200" s="210"/>
      <c r="M200" s="211"/>
      <c r="N200" s="212"/>
      <c r="O200" s="212"/>
      <c r="P200" s="213">
        <f>SUM(P201:P225)</f>
        <v>0</v>
      </c>
      <c r="Q200" s="212"/>
      <c r="R200" s="213">
        <f>SUM(R201:R225)</f>
        <v>2.5847279999999997</v>
      </c>
      <c r="S200" s="212"/>
      <c r="T200" s="214">
        <f>SUM(T201:T225)</f>
        <v>0.072580000000000006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5" t="s">
        <v>141</v>
      </c>
      <c r="AT200" s="216" t="s">
        <v>78</v>
      </c>
      <c r="AU200" s="216" t="s">
        <v>79</v>
      </c>
      <c r="AY200" s="215" t="s">
        <v>132</v>
      </c>
      <c r="BK200" s="217">
        <f>SUM(BK201:BK225)</f>
        <v>0</v>
      </c>
    </row>
    <row r="201" s="2" customFormat="1" ht="16.5" customHeight="1">
      <c r="A201" s="40"/>
      <c r="B201" s="41"/>
      <c r="C201" s="220" t="s">
        <v>405</v>
      </c>
      <c r="D201" s="220" t="s">
        <v>135</v>
      </c>
      <c r="E201" s="221" t="s">
        <v>418</v>
      </c>
      <c r="F201" s="222" t="s">
        <v>419</v>
      </c>
      <c r="G201" s="223" t="s">
        <v>194</v>
      </c>
      <c r="H201" s="224">
        <v>262.19999999999999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260</v>
      </c>
      <c r="AT201" s="231" t="s">
        <v>135</v>
      </c>
      <c r="AU201" s="231" t="s">
        <v>21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260</v>
      </c>
      <c r="BM201" s="231" t="s">
        <v>763</v>
      </c>
    </row>
    <row r="202" s="13" customFormat="1">
      <c r="A202" s="13"/>
      <c r="B202" s="240"/>
      <c r="C202" s="241"/>
      <c r="D202" s="242" t="s">
        <v>196</v>
      </c>
      <c r="E202" s="243" t="s">
        <v>32</v>
      </c>
      <c r="F202" s="244" t="s">
        <v>720</v>
      </c>
      <c r="G202" s="241"/>
      <c r="H202" s="245">
        <v>262.19999999999999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196</v>
      </c>
      <c r="AU202" s="251" t="s">
        <v>21</v>
      </c>
      <c r="AV202" s="13" t="s">
        <v>141</v>
      </c>
      <c r="AW202" s="13" t="s">
        <v>41</v>
      </c>
      <c r="AX202" s="13" t="s">
        <v>79</v>
      </c>
      <c r="AY202" s="251" t="s">
        <v>132</v>
      </c>
    </row>
    <row r="203" s="14" customFormat="1">
      <c r="A203" s="14"/>
      <c r="B203" s="252"/>
      <c r="C203" s="253"/>
      <c r="D203" s="242" t="s">
        <v>196</v>
      </c>
      <c r="E203" s="254" t="s">
        <v>32</v>
      </c>
      <c r="F203" s="255" t="s">
        <v>198</v>
      </c>
      <c r="G203" s="253"/>
      <c r="H203" s="256">
        <v>262.19999999999999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2" t="s">
        <v>196</v>
      </c>
      <c r="AU203" s="262" t="s">
        <v>21</v>
      </c>
      <c r="AV203" s="14" t="s">
        <v>150</v>
      </c>
      <c r="AW203" s="14" t="s">
        <v>41</v>
      </c>
      <c r="AX203" s="14" t="s">
        <v>21</v>
      </c>
      <c r="AY203" s="262" t="s">
        <v>132</v>
      </c>
    </row>
    <row r="204" s="2" customFormat="1" ht="16.5" customHeight="1">
      <c r="A204" s="40"/>
      <c r="B204" s="41"/>
      <c r="C204" s="220" t="s">
        <v>411</v>
      </c>
      <c r="D204" s="220" t="s">
        <v>135</v>
      </c>
      <c r="E204" s="221" t="s">
        <v>423</v>
      </c>
      <c r="F204" s="222" t="s">
        <v>424</v>
      </c>
      <c r="G204" s="223" t="s">
        <v>223</v>
      </c>
      <c r="H204" s="224">
        <v>19</v>
      </c>
      <c r="I204" s="225"/>
      <c r="J204" s="226">
        <f>ROUND(I204*H204,2)</f>
        <v>0</v>
      </c>
      <c r="K204" s="222" t="s">
        <v>139</v>
      </c>
      <c r="L204" s="46"/>
      <c r="M204" s="227" t="s">
        <v>32</v>
      </c>
      <c r="N204" s="228" t="s">
        <v>51</v>
      </c>
      <c r="O204" s="86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31" t="s">
        <v>260</v>
      </c>
      <c r="AT204" s="231" t="s">
        <v>135</v>
      </c>
      <c r="AU204" s="231" t="s">
        <v>21</v>
      </c>
      <c r="AY204" s="18" t="s">
        <v>132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141</v>
      </c>
      <c r="BK204" s="232">
        <f>ROUND(I204*H204,2)</f>
        <v>0</v>
      </c>
      <c r="BL204" s="18" t="s">
        <v>260</v>
      </c>
      <c r="BM204" s="231" t="s">
        <v>764</v>
      </c>
    </row>
    <row r="205" s="2" customFormat="1" ht="16.5" customHeight="1">
      <c r="A205" s="40"/>
      <c r="B205" s="41"/>
      <c r="C205" s="220" t="s">
        <v>417</v>
      </c>
      <c r="D205" s="220" t="s">
        <v>135</v>
      </c>
      <c r="E205" s="221" t="s">
        <v>427</v>
      </c>
      <c r="F205" s="222" t="s">
        <v>428</v>
      </c>
      <c r="G205" s="223" t="s">
        <v>223</v>
      </c>
      <c r="H205" s="224">
        <v>38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0.00191</v>
      </c>
      <c r="T205" s="230">
        <f>S205*H205</f>
        <v>0.072580000000000006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260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260</v>
      </c>
      <c r="BM205" s="231" t="s">
        <v>765</v>
      </c>
    </row>
    <row r="206" s="2" customFormat="1" ht="16.5" customHeight="1">
      <c r="A206" s="40"/>
      <c r="B206" s="41"/>
      <c r="C206" s="220" t="s">
        <v>422</v>
      </c>
      <c r="D206" s="220" t="s">
        <v>135</v>
      </c>
      <c r="E206" s="221" t="s">
        <v>431</v>
      </c>
      <c r="F206" s="222" t="s">
        <v>432</v>
      </c>
      <c r="G206" s="223" t="s">
        <v>223</v>
      </c>
      <c r="H206" s="224">
        <v>38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260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260</v>
      </c>
      <c r="BM206" s="231" t="s">
        <v>766</v>
      </c>
    </row>
    <row r="207" s="2" customFormat="1" ht="16.5" customHeight="1">
      <c r="A207" s="40"/>
      <c r="B207" s="41"/>
      <c r="C207" s="220" t="s">
        <v>426</v>
      </c>
      <c r="D207" s="220" t="s">
        <v>135</v>
      </c>
      <c r="E207" s="221" t="s">
        <v>435</v>
      </c>
      <c r="F207" s="222" t="s">
        <v>436</v>
      </c>
      <c r="G207" s="223" t="s">
        <v>223</v>
      </c>
      <c r="H207" s="224">
        <v>30.399999999999999</v>
      </c>
      <c r="I207" s="225"/>
      <c r="J207" s="226">
        <f>ROUND(I207*H207,2)</f>
        <v>0</v>
      </c>
      <c r="K207" s="222" t="s">
        <v>139</v>
      </c>
      <c r="L207" s="46"/>
      <c r="M207" s="227" t="s">
        <v>32</v>
      </c>
      <c r="N207" s="228" t="s">
        <v>51</v>
      </c>
      <c r="O207" s="86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31" t="s">
        <v>260</v>
      </c>
      <c r="AT207" s="231" t="s">
        <v>135</v>
      </c>
      <c r="AU207" s="231" t="s">
        <v>21</v>
      </c>
      <c r="AY207" s="18" t="s">
        <v>132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141</v>
      </c>
      <c r="BK207" s="232">
        <f>ROUND(I207*H207,2)</f>
        <v>0</v>
      </c>
      <c r="BL207" s="18" t="s">
        <v>260</v>
      </c>
      <c r="BM207" s="231" t="s">
        <v>767</v>
      </c>
    </row>
    <row r="208" s="13" customFormat="1">
      <c r="A208" s="13"/>
      <c r="B208" s="240"/>
      <c r="C208" s="241"/>
      <c r="D208" s="242" t="s">
        <v>196</v>
      </c>
      <c r="E208" s="243" t="s">
        <v>32</v>
      </c>
      <c r="F208" s="244" t="s">
        <v>438</v>
      </c>
      <c r="G208" s="241"/>
      <c r="H208" s="245">
        <v>30.399999999999999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196</v>
      </c>
      <c r="AU208" s="251" t="s">
        <v>21</v>
      </c>
      <c r="AV208" s="13" t="s">
        <v>141</v>
      </c>
      <c r="AW208" s="13" t="s">
        <v>41</v>
      </c>
      <c r="AX208" s="13" t="s">
        <v>79</v>
      </c>
      <c r="AY208" s="251" t="s">
        <v>132</v>
      </c>
    </row>
    <row r="209" s="14" customFormat="1">
      <c r="A209" s="14"/>
      <c r="B209" s="252"/>
      <c r="C209" s="253"/>
      <c r="D209" s="242" t="s">
        <v>196</v>
      </c>
      <c r="E209" s="254" t="s">
        <v>32</v>
      </c>
      <c r="F209" s="255" t="s">
        <v>198</v>
      </c>
      <c r="G209" s="253"/>
      <c r="H209" s="256">
        <v>30.399999999999999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2" t="s">
        <v>196</v>
      </c>
      <c r="AU209" s="262" t="s">
        <v>21</v>
      </c>
      <c r="AV209" s="14" t="s">
        <v>150</v>
      </c>
      <c r="AW209" s="14" t="s">
        <v>41</v>
      </c>
      <c r="AX209" s="14" t="s">
        <v>21</v>
      </c>
      <c r="AY209" s="262" t="s">
        <v>132</v>
      </c>
    </row>
    <row r="210" s="2" customFormat="1" ht="16.5" customHeight="1">
      <c r="A210" s="40"/>
      <c r="B210" s="41"/>
      <c r="C210" s="220" t="s">
        <v>430</v>
      </c>
      <c r="D210" s="220" t="s">
        <v>135</v>
      </c>
      <c r="E210" s="221" t="s">
        <v>440</v>
      </c>
      <c r="F210" s="222" t="s">
        <v>441</v>
      </c>
      <c r="G210" s="223" t="s">
        <v>223</v>
      </c>
      <c r="H210" s="224">
        <v>38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260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260</v>
      </c>
      <c r="BM210" s="231" t="s">
        <v>768</v>
      </c>
    </row>
    <row r="211" s="2" customFormat="1" ht="21.75" customHeight="1">
      <c r="A211" s="40"/>
      <c r="B211" s="41"/>
      <c r="C211" s="220" t="s">
        <v>434</v>
      </c>
      <c r="D211" s="220" t="s">
        <v>135</v>
      </c>
      <c r="E211" s="221" t="s">
        <v>444</v>
      </c>
      <c r="F211" s="222" t="s">
        <v>445</v>
      </c>
      <c r="G211" s="223" t="s">
        <v>194</v>
      </c>
      <c r="H211" s="224">
        <v>262.19999999999999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0.0075599999999999999</v>
      </c>
      <c r="R211" s="229">
        <f>Q211*H211</f>
        <v>1.9822319999999998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260</v>
      </c>
      <c r="AT211" s="231" t="s">
        <v>135</v>
      </c>
      <c r="AU211" s="231" t="s">
        <v>21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260</v>
      </c>
      <c r="BM211" s="231" t="s">
        <v>769</v>
      </c>
    </row>
    <row r="212" s="2" customFormat="1" ht="16.5" customHeight="1">
      <c r="A212" s="40"/>
      <c r="B212" s="41"/>
      <c r="C212" s="220" t="s">
        <v>439</v>
      </c>
      <c r="D212" s="220" t="s">
        <v>135</v>
      </c>
      <c r="E212" s="221" t="s">
        <v>448</v>
      </c>
      <c r="F212" s="222" t="s">
        <v>449</v>
      </c>
      <c r="G212" s="223" t="s">
        <v>223</v>
      </c>
      <c r="H212" s="224">
        <v>19</v>
      </c>
      <c r="I212" s="225"/>
      <c r="J212" s="226">
        <f>ROUND(I212*H212,2)</f>
        <v>0</v>
      </c>
      <c r="K212" s="222" t="s">
        <v>139</v>
      </c>
      <c r="L212" s="46"/>
      <c r="M212" s="227" t="s">
        <v>32</v>
      </c>
      <c r="N212" s="228" t="s">
        <v>51</v>
      </c>
      <c r="O212" s="86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31" t="s">
        <v>260</v>
      </c>
      <c r="AT212" s="231" t="s">
        <v>135</v>
      </c>
      <c r="AU212" s="231" t="s">
        <v>21</v>
      </c>
      <c r="AY212" s="18" t="s">
        <v>132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141</v>
      </c>
      <c r="BK212" s="232">
        <f>ROUND(I212*H212,2)</f>
        <v>0</v>
      </c>
      <c r="BL212" s="18" t="s">
        <v>260</v>
      </c>
      <c r="BM212" s="231" t="s">
        <v>770</v>
      </c>
    </row>
    <row r="213" s="2" customFormat="1" ht="21.75" customHeight="1">
      <c r="A213" s="40"/>
      <c r="B213" s="41"/>
      <c r="C213" s="220" t="s">
        <v>443</v>
      </c>
      <c r="D213" s="220" t="s">
        <v>135</v>
      </c>
      <c r="E213" s="221" t="s">
        <v>452</v>
      </c>
      <c r="F213" s="222" t="s">
        <v>453</v>
      </c>
      <c r="G213" s="223" t="s">
        <v>223</v>
      </c>
      <c r="H213" s="224">
        <v>19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0.00362</v>
      </c>
      <c r="R213" s="229">
        <f>Q213*H213</f>
        <v>0.068779999999999994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260</v>
      </c>
      <c r="AT213" s="231" t="s">
        <v>135</v>
      </c>
      <c r="AU213" s="231" t="s">
        <v>21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260</v>
      </c>
      <c r="BM213" s="231" t="s">
        <v>771</v>
      </c>
    </row>
    <row r="214" s="2" customFormat="1" ht="21.75" customHeight="1">
      <c r="A214" s="40"/>
      <c r="B214" s="41"/>
      <c r="C214" s="220" t="s">
        <v>447</v>
      </c>
      <c r="D214" s="220" t="s">
        <v>135</v>
      </c>
      <c r="E214" s="221" t="s">
        <v>456</v>
      </c>
      <c r="F214" s="222" t="s">
        <v>457</v>
      </c>
      <c r="G214" s="223" t="s">
        <v>223</v>
      </c>
      <c r="H214" s="224">
        <v>38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0.0056499999999999996</v>
      </c>
      <c r="R214" s="229">
        <f>Q214*H214</f>
        <v>0.21469999999999997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260</v>
      </c>
      <c r="AT214" s="231" t="s">
        <v>135</v>
      </c>
      <c r="AU214" s="231" t="s">
        <v>21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260</v>
      </c>
      <c r="BM214" s="231" t="s">
        <v>772</v>
      </c>
    </row>
    <row r="215" s="2" customFormat="1" ht="21.75" customHeight="1">
      <c r="A215" s="40"/>
      <c r="B215" s="41"/>
      <c r="C215" s="220" t="s">
        <v>451</v>
      </c>
      <c r="D215" s="220" t="s">
        <v>135</v>
      </c>
      <c r="E215" s="221" t="s">
        <v>773</v>
      </c>
      <c r="F215" s="222" t="s">
        <v>774</v>
      </c>
      <c r="G215" s="223" t="s">
        <v>223</v>
      </c>
      <c r="H215" s="224">
        <v>26</v>
      </c>
      <c r="I215" s="225"/>
      <c r="J215" s="226">
        <f>ROUND(I215*H215,2)</f>
        <v>0</v>
      </c>
      <c r="K215" s="222" t="s">
        <v>139</v>
      </c>
      <c r="L215" s="46"/>
      <c r="M215" s="227" t="s">
        <v>32</v>
      </c>
      <c r="N215" s="228" t="s">
        <v>51</v>
      </c>
      <c r="O215" s="86"/>
      <c r="P215" s="229">
        <f>O215*H215</f>
        <v>0</v>
      </c>
      <c r="Q215" s="229">
        <v>0.0035799999999999998</v>
      </c>
      <c r="R215" s="229">
        <f>Q215*H215</f>
        <v>0.093079999999999996</v>
      </c>
      <c r="S215" s="229">
        <v>0</v>
      </c>
      <c r="T215" s="23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31" t="s">
        <v>260</v>
      </c>
      <c r="AT215" s="231" t="s">
        <v>135</v>
      </c>
      <c r="AU215" s="231" t="s">
        <v>21</v>
      </c>
      <c r="AY215" s="18" t="s">
        <v>132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141</v>
      </c>
      <c r="BK215" s="232">
        <f>ROUND(I215*H215,2)</f>
        <v>0</v>
      </c>
      <c r="BL215" s="18" t="s">
        <v>260</v>
      </c>
      <c r="BM215" s="231" t="s">
        <v>775</v>
      </c>
    </row>
    <row r="216" s="13" customFormat="1">
      <c r="A216" s="13"/>
      <c r="B216" s="240"/>
      <c r="C216" s="241"/>
      <c r="D216" s="242" t="s">
        <v>196</v>
      </c>
      <c r="E216" s="243" t="s">
        <v>32</v>
      </c>
      <c r="F216" s="244" t="s">
        <v>776</v>
      </c>
      <c r="G216" s="241"/>
      <c r="H216" s="245">
        <v>26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196</v>
      </c>
      <c r="AU216" s="251" t="s">
        <v>21</v>
      </c>
      <c r="AV216" s="13" t="s">
        <v>141</v>
      </c>
      <c r="AW216" s="13" t="s">
        <v>41</v>
      </c>
      <c r="AX216" s="13" t="s">
        <v>21</v>
      </c>
      <c r="AY216" s="251" t="s">
        <v>132</v>
      </c>
    </row>
    <row r="217" s="2" customFormat="1" ht="21.75" customHeight="1">
      <c r="A217" s="40"/>
      <c r="B217" s="41"/>
      <c r="C217" s="220" t="s">
        <v>455</v>
      </c>
      <c r="D217" s="220" t="s">
        <v>135</v>
      </c>
      <c r="E217" s="221" t="s">
        <v>460</v>
      </c>
      <c r="F217" s="222" t="s">
        <v>461</v>
      </c>
      <c r="G217" s="223" t="s">
        <v>223</v>
      </c>
      <c r="H217" s="224">
        <v>26</v>
      </c>
      <c r="I217" s="225"/>
      <c r="J217" s="226">
        <f>ROUND(I217*H217,2)</f>
        <v>0</v>
      </c>
      <c r="K217" s="222" t="s">
        <v>139</v>
      </c>
      <c r="L217" s="46"/>
      <c r="M217" s="227" t="s">
        <v>32</v>
      </c>
      <c r="N217" s="228" t="s">
        <v>51</v>
      </c>
      <c r="O217" s="86"/>
      <c r="P217" s="229">
        <f>O217*H217</f>
        <v>0</v>
      </c>
      <c r="Q217" s="229">
        <v>0.0042900000000000004</v>
      </c>
      <c r="R217" s="229">
        <f>Q217*H217</f>
        <v>0.11154000000000001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260</v>
      </c>
      <c r="AT217" s="231" t="s">
        <v>135</v>
      </c>
      <c r="AU217" s="231" t="s">
        <v>21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260</v>
      </c>
      <c r="BM217" s="231" t="s">
        <v>777</v>
      </c>
    </row>
    <row r="218" s="13" customFormat="1">
      <c r="A218" s="13"/>
      <c r="B218" s="240"/>
      <c r="C218" s="241"/>
      <c r="D218" s="242" t="s">
        <v>196</v>
      </c>
      <c r="E218" s="243" t="s">
        <v>32</v>
      </c>
      <c r="F218" s="244" t="s">
        <v>776</v>
      </c>
      <c r="G218" s="241"/>
      <c r="H218" s="245">
        <v>26</v>
      </c>
      <c r="I218" s="246"/>
      <c r="J218" s="241"/>
      <c r="K218" s="241"/>
      <c r="L218" s="247"/>
      <c r="M218" s="248"/>
      <c r="N218" s="249"/>
      <c r="O218" s="249"/>
      <c r="P218" s="249"/>
      <c r="Q218" s="249"/>
      <c r="R218" s="249"/>
      <c r="S218" s="249"/>
      <c r="T218" s="250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1" t="s">
        <v>196</v>
      </c>
      <c r="AU218" s="251" t="s">
        <v>21</v>
      </c>
      <c r="AV218" s="13" t="s">
        <v>141</v>
      </c>
      <c r="AW218" s="13" t="s">
        <v>41</v>
      </c>
      <c r="AX218" s="13" t="s">
        <v>79</v>
      </c>
      <c r="AY218" s="251" t="s">
        <v>132</v>
      </c>
    </row>
    <row r="219" s="14" customFormat="1">
      <c r="A219" s="14"/>
      <c r="B219" s="252"/>
      <c r="C219" s="253"/>
      <c r="D219" s="242" t="s">
        <v>196</v>
      </c>
      <c r="E219" s="254" t="s">
        <v>32</v>
      </c>
      <c r="F219" s="255" t="s">
        <v>198</v>
      </c>
      <c r="G219" s="253"/>
      <c r="H219" s="256">
        <v>26</v>
      </c>
      <c r="I219" s="257"/>
      <c r="J219" s="253"/>
      <c r="K219" s="253"/>
      <c r="L219" s="258"/>
      <c r="M219" s="259"/>
      <c r="N219" s="260"/>
      <c r="O219" s="260"/>
      <c r="P219" s="260"/>
      <c r="Q219" s="260"/>
      <c r="R219" s="260"/>
      <c r="S219" s="260"/>
      <c r="T219" s="26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2" t="s">
        <v>196</v>
      </c>
      <c r="AU219" s="262" t="s">
        <v>21</v>
      </c>
      <c r="AV219" s="14" t="s">
        <v>150</v>
      </c>
      <c r="AW219" s="14" t="s">
        <v>41</v>
      </c>
      <c r="AX219" s="14" t="s">
        <v>21</v>
      </c>
      <c r="AY219" s="262" t="s">
        <v>132</v>
      </c>
    </row>
    <row r="220" s="2" customFormat="1" ht="21.75" customHeight="1">
      <c r="A220" s="40"/>
      <c r="B220" s="41"/>
      <c r="C220" s="220" t="s">
        <v>459</v>
      </c>
      <c r="D220" s="220" t="s">
        <v>135</v>
      </c>
      <c r="E220" s="221" t="s">
        <v>464</v>
      </c>
      <c r="F220" s="222" t="s">
        <v>465</v>
      </c>
      <c r="G220" s="223" t="s">
        <v>194</v>
      </c>
      <c r="H220" s="224">
        <v>6</v>
      </c>
      <c r="I220" s="225"/>
      <c r="J220" s="226">
        <f>ROUND(I220*H220,2)</f>
        <v>0</v>
      </c>
      <c r="K220" s="222" t="s">
        <v>139</v>
      </c>
      <c r="L220" s="46"/>
      <c r="M220" s="227" t="s">
        <v>32</v>
      </c>
      <c r="N220" s="228" t="s">
        <v>51</v>
      </c>
      <c r="O220" s="86"/>
      <c r="P220" s="229">
        <f>O220*H220</f>
        <v>0</v>
      </c>
      <c r="Q220" s="229">
        <v>0.01082</v>
      </c>
      <c r="R220" s="229">
        <f>Q220*H220</f>
        <v>0.064920000000000005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260</v>
      </c>
      <c r="AT220" s="231" t="s">
        <v>135</v>
      </c>
      <c r="AU220" s="231" t="s">
        <v>21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260</v>
      </c>
      <c r="BM220" s="231" t="s">
        <v>778</v>
      </c>
    </row>
    <row r="221" s="2" customFormat="1" ht="16.5" customHeight="1">
      <c r="A221" s="40"/>
      <c r="B221" s="41"/>
      <c r="C221" s="220" t="s">
        <v>463</v>
      </c>
      <c r="D221" s="220" t="s">
        <v>135</v>
      </c>
      <c r="E221" s="221" t="s">
        <v>468</v>
      </c>
      <c r="F221" s="222" t="s">
        <v>469</v>
      </c>
      <c r="G221" s="223" t="s">
        <v>223</v>
      </c>
      <c r="H221" s="224">
        <v>39.200000000000003</v>
      </c>
      <c r="I221" s="225"/>
      <c r="J221" s="226">
        <f>ROUND(I221*H221,2)</f>
        <v>0</v>
      </c>
      <c r="K221" s="222" t="s">
        <v>139</v>
      </c>
      <c r="L221" s="46"/>
      <c r="M221" s="227" t="s">
        <v>32</v>
      </c>
      <c r="N221" s="228" t="s">
        <v>51</v>
      </c>
      <c r="O221" s="86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31" t="s">
        <v>260</v>
      </c>
      <c r="AT221" s="231" t="s">
        <v>135</v>
      </c>
      <c r="AU221" s="231" t="s">
        <v>21</v>
      </c>
      <c r="AY221" s="18" t="s">
        <v>132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141</v>
      </c>
      <c r="BK221" s="232">
        <f>ROUND(I221*H221,2)</f>
        <v>0</v>
      </c>
      <c r="BL221" s="18" t="s">
        <v>260</v>
      </c>
      <c r="BM221" s="231" t="s">
        <v>779</v>
      </c>
    </row>
    <row r="222" s="2" customFormat="1" ht="16.5" customHeight="1">
      <c r="A222" s="40"/>
      <c r="B222" s="41"/>
      <c r="C222" s="220" t="s">
        <v>467</v>
      </c>
      <c r="D222" s="220" t="s">
        <v>135</v>
      </c>
      <c r="E222" s="221" t="s">
        <v>472</v>
      </c>
      <c r="F222" s="222" t="s">
        <v>473</v>
      </c>
      <c r="G222" s="223" t="s">
        <v>336</v>
      </c>
      <c r="H222" s="224">
        <v>3</v>
      </c>
      <c r="I222" s="225"/>
      <c r="J222" s="226">
        <f>ROUND(I222*H222,2)</f>
        <v>0</v>
      </c>
      <c r="K222" s="222" t="s">
        <v>139</v>
      </c>
      <c r="L222" s="46"/>
      <c r="M222" s="227" t="s">
        <v>32</v>
      </c>
      <c r="N222" s="228" t="s">
        <v>51</v>
      </c>
      <c r="O222" s="86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31" t="s">
        <v>260</v>
      </c>
      <c r="AT222" s="231" t="s">
        <v>135</v>
      </c>
      <c r="AU222" s="231" t="s">
        <v>21</v>
      </c>
      <c r="AY222" s="18" t="s">
        <v>132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141</v>
      </c>
      <c r="BK222" s="232">
        <f>ROUND(I222*H222,2)</f>
        <v>0</v>
      </c>
      <c r="BL222" s="18" t="s">
        <v>260</v>
      </c>
      <c r="BM222" s="231" t="s">
        <v>780</v>
      </c>
    </row>
    <row r="223" s="2" customFormat="1" ht="21.75" customHeight="1">
      <c r="A223" s="40"/>
      <c r="B223" s="41"/>
      <c r="C223" s="220" t="s">
        <v>471</v>
      </c>
      <c r="D223" s="220" t="s">
        <v>135</v>
      </c>
      <c r="E223" s="221" t="s">
        <v>476</v>
      </c>
      <c r="F223" s="222" t="s">
        <v>477</v>
      </c>
      <c r="G223" s="223" t="s">
        <v>223</v>
      </c>
      <c r="H223" s="224">
        <v>22.800000000000001</v>
      </c>
      <c r="I223" s="225"/>
      <c r="J223" s="226">
        <f>ROUND(I223*H223,2)</f>
        <v>0</v>
      </c>
      <c r="K223" s="222" t="s">
        <v>139</v>
      </c>
      <c r="L223" s="46"/>
      <c r="M223" s="227" t="s">
        <v>32</v>
      </c>
      <c r="N223" s="228" t="s">
        <v>51</v>
      </c>
      <c r="O223" s="86"/>
      <c r="P223" s="229">
        <f>O223*H223</f>
        <v>0</v>
      </c>
      <c r="Q223" s="229">
        <v>0.0021700000000000001</v>
      </c>
      <c r="R223" s="229">
        <f>Q223*H223</f>
        <v>0.049476000000000006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260</v>
      </c>
      <c r="AT223" s="231" t="s">
        <v>135</v>
      </c>
      <c r="AU223" s="231" t="s">
        <v>21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260</v>
      </c>
      <c r="BM223" s="231" t="s">
        <v>781</v>
      </c>
    </row>
    <row r="224" s="2" customFormat="1" ht="16.5" customHeight="1">
      <c r="A224" s="40"/>
      <c r="B224" s="41"/>
      <c r="C224" s="220" t="s">
        <v>475</v>
      </c>
      <c r="D224" s="220" t="s">
        <v>135</v>
      </c>
      <c r="E224" s="221" t="s">
        <v>480</v>
      </c>
      <c r="F224" s="222" t="s">
        <v>481</v>
      </c>
      <c r="G224" s="223" t="s">
        <v>250</v>
      </c>
      <c r="H224" s="224">
        <v>2.29</v>
      </c>
      <c r="I224" s="225"/>
      <c r="J224" s="226">
        <f>ROUND(I224*H224,2)</f>
        <v>0</v>
      </c>
      <c r="K224" s="222" t="s">
        <v>139</v>
      </c>
      <c r="L224" s="46"/>
      <c r="M224" s="227" t="s">
        <v>32</v>
      </c>
      <c r="N224" s="228" t="s">
        <v>51</v>
      </c>
      <c r="O224" s="86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31" t="s">
        <v>260</v>
      </c>
      <c r="AT224" s="231" t="s">
        <v>135</v>
      </c>
      <c r="AU224" s="231" t="s">
        <v>21</v>
      </c>
      <c r="AY224" s="18" t="s">
        <v>132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141</v>
      </c>
      <c r="BK224" s="232">
        <f>ROUND(I224*H224,2)</f>
        <v>0</v>
      </c>
      <c r="BL224" s="18" t="s">
        <v>260</v>
      </c>
      <c r="BM224" s="231" t="s">
        <v>782</v>
      </c>
    </row>
    <row r="225" s="2" customFormat="1" ht="21.75" customHeight="1">
      <c r="A225" s="40"/>
      <c r="B225" s="41"/>
      <c r="C225" s="220" t="s">
        <v>479</v>
      </c>
      <c r="D225" s="220" t="s">
        <v>135</v>
      </c>
      <c r="E225" s="221" t="s">
        <v>484</v>
      </c>
      <c r="F225" s="222" t="s">
        <v>485</v>
      </c>
      <c r="G225" s="223" t="s">
        <v>250</v>
      </c>
      <c r="H225" s="224">
        <v>0.16600000000000001</v>
      </c>
      <c r="I225" s="225"/>
      <c r="J225" s="226">
        <f>ROUND(I225*H225,2)</f>
        <v>0</v>
      </c>
      <c r="K225" s="222" t="s">
        <v>139</v>
      </c>
      <c r="L225" s="46"/>
      <c r="M225" s="227" t="s">
        <v>32</v>
      </c>
      <c r="N225" s="228" t="s">
        <v>51</v>
      </c>
      <c r="O225" s="86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31" t="s">
        <v>260</v>
      </c>
      <c r="AT225" s="231" t="s">
        <v>135</v>
      </c>
      <c r="AU225" s="231" t="s">
        <v>21</v>
      </c>
      <c r="AY225" s="18" t="s">
        <v>132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141</v>
      </c>
      <c r="BK225" s="232">
        <f>ROUND(I225*H225,2)</f>
        <v>0</v>
      </c>
      <c r="BL225" s="18" t="s">
        <v>260</v>
      </c>
      <c r="BM225" s="231" t="s">
        <v>783</v>
      </c>
    </row>
    <row r="226" s="12" customFormat="1" ht="25.92" customHeight="1">
      <c r="A226" s="12"/>
      <c r="B226" s="204"/>
      <c r="C226" s="205"/>
      <c r="D226" s="206" t="s">
        <v>78</v>
      </c>
      <c r="E226" s="207" t="s">
        <v>487</v>
      </c>
      <c r="F226" s="207" t="s">
        <v>488</v>
      </c>
      <c r="G226" s="205"/>
      <c r="H226" s="205"/>
      <c r="I226" s="208"/>
      <c r="J226" s="209">
        <f>BK226</f>
        <v>0</v>
      </c>
      <c r="K226" s="205"/>
      <c r="L226" s="210"/>
      <c r="M226" s="211"/>
      <c r="N226" s="212"/>
      <c r="O226" s="212"/>
      <c r="P226" s="213">
        <f>P227+P239+P257+P260+P262+P279+P288+P294+P299</f>
        <v>0</v>
      </c>
      <c r="Q226" s="212"/>
      <c r="R226" s="213">
        <f>R227+R239+R257+R260+R262+R279+R288+R294+R299</f>
        <v>9.2705094999999993</v>
      </c>
      <c r="S226" s="212"/>
      <c r="T226" s="214">
        <f>T227+T239+T257+T260+T262+T279+T288+T294+T299</f>
        <v>0.68158999999999992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5" t="s">
        <v>141</v>
      </c>
      <c r="AT226" s="216" t="s">
        <v>78</v>
      </c>
      <c r="AU226" s="216" t="s">
        <v>79</v>
      </c>
      <c r="AY226" s="215" t="s">
        <v>132</v>
      </c>
      <c r="BK226" s="217">
        <f>BK227+BK239+BK257+BK260+BK262+BK279+BK288+BK294+BK299</f>
        <v>0</v>
      </c>
    </row>
    <row r="227" s="12" customFormat="1" ht="22.8" customHeight="1">
      <c r="A227" s="12"/>
      <c r="B227" s="204"/>
      <c r="C227" s="205"/>
      <c r="D227" s="206" t="s">
        <v>78</v>
      </c>
      <c r="E227" s="218" t="s">
        <v>489</v>
      </c>
      <c r="F227" s="218" t="s">
        <v>490</v>
      </c>
      <c r="G227" s="205"/>
      <c r="H227" s="205"/>
      <c r="I227" s="208"/>
      <c r="J227" s="219">
        <f>BK227</f>
        <v>0</v>
      </c>
      <c r="K227" s="205"/>
      <c r="L227" s="210"/>
      <c r="M227" s="211"/>
      <c r="N227" s="212"/>
      <c r="O227" s="212"/>
      <c r="P227" s="213">
        <f>SUM(P228:P238)</f>
        <v>0</v>
      </c>
      <c r="Q227" s="212"/>
      <c r="R227" s="213">
        <f>SUM(R228:R238)</f>
        <v>0.42784800000000001</v>
      </c>
      <c r="S227" s="212"/>
      <c r="T227" s="214">
        <f>SUM(T228:T238)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215" t="s">
        <v>141</v>
      </c>
      <c r="AT227" s="216" t="s">
        <v>78</v>
      </c>
      <c r="AU227" s="216" t="s">
        <v>21</v>
      </c>
      <c r="AY227" s="215" t="s">
        <v>132</v>
      </c>
      <c r="BK227" s="217">
        <f>SUM(BK228:BK238)</f>
        <v>0</v>
      </c>
    </row>
    <row r="228" s="2" customFormat="1" ht="21.75" customHeight="1">
      <c r="A228" s="40"/>
      <c r="B228" s="41"/>
      <c r="C228" s="220" t="s">
        <v>483</v>
      </c>
      <c r="D228" s="220" t="s">
        <v>135</v>
      </c>
      <c r="E228" s="221" t="s">
        <v>492</v>
      </c>
      <c r="F228" s="222" t="s">
        <v>493</v>
      </c>
      <c r="G228" s="223" t="s">
        <v>194</v>
      </c>
      <c r="H228" s="224">
        <v>63</v>
      </c>
      <c r="I228" s="225"/>
      <c r="J228" s="226">
        <f>ROUND(I228*H228,2)</f>
        <v>0</v>
      </c>
      <c r="K228" s="222" t="s">
        <v>139</v>
      </c>
      <c r="L228" s="46"/>
      <c r="M228" s="227" t="s">
        <v>32</v>
      </c>
      <c r="N228" s="228" t="s">
        <v>51</v>
      </c>
      <c r="O228" s="86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260</v>
      </c>
      <c r="AT228" s="231" t="s">
        <v>135</v>
      </c>
      <c r="AU228" s="231" t="s">
        <v>141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260</v>
      </c>
      <c r="BM228" s="231" t="s">
        <v>784</v>
      </c>
    </row>
    <row r="229" s="13" customFormat="1">
      <c r="A229" s="13"/>
      <c r="B229" s="240"/>
      <c r="C229" s="241"/>
      <c r="D229" s="242" t="s">
        <v>196</v>
      </c>
      <c r="E229" s="243" t="s">
        <v>32</v>
      </c>
      <c r="F229" s="244" t="s">
        <v>495</v>
      </c>
      <c r="G229" s="241"/>
      <c r="H229" s="245">
        <v>63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196</v>
      </c>
      <c r="AU229" s="251" t="s">
        <v>141</v>
      </c>
      <c r="AV229" s="13" t="s">
        <v>141</v>
      </c>
      <c r="AW229" s="13" t="s">
        <v>41</v>
      </c>
      <c r="AX229" s="13" t="s">
        <v>79</v>
      </c>
      <c r="AY229" s="251" t="s">
        <v>132</v>
      </c>
    </row>
    <row r="230" s="14" customFormat="1">
      <c r="A230" s="14"/>
      <c r="B230" s="252"/>
      <c r="C230" s="253"/>
      <c r="D230" s="242" t="s">
        <v>196</v>
      </c>
      <c r="E230" s="254" t="s">
        <v>32</v>
      </c>
      <c r="F230" s="255" t="s">
        <v>198</v>
      </c>
      <c r="G230" s="253"/>
      <c r="H230" s="256">
        <v>63</v>
      </c>
      <c r="I230" s="257"/>
      <c r="J230" s="253"/>
      <c r="K230" s="253"/>
      <c r="L230" s="258"/>
      <c r="M230" s="259"/>
      <c r="N230" s="260"/>
      <c r="O230" s="260"/>
      <c r="P230" s="260"/>
      <c r="Q230" s="260"/>
      <c r="R230" s="260"/>
      <c r="S230" s="260"/>
      <c r="T230" s="261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2" t="s">
        <v>196</v>
      </c>
      <c r="AU230" s="262" t="s">
        <v>141</v>
      </c>
      <c r="AV230" s="14" t="s">
        <v>150</v>
      </c>
      <c r="AW230" s="14" t="s">
        <v>41</v>
      </c>
      <c r="AX230" s="14" t="s">
        <v>21</v>
      </c>
      <c r="AY230" s="262" t="s">
        <v>132</v>
      </c>
    </row>
    <row r="231" s="2" customFormat="1" ht="16.5" customHeight="1">
      <c r="A231" s="40"/>
      <c r="B231" s="41"/>
      <c r="C231" s="263" t="s">
        <v>491</v>
      </c>
      <c r="D231" s="263" t="s">
        <v>242</v>
      </c>
      <c r="E231" s="264" t="s">
        <v>785</v>
      </c>
      <c r="F231" s="265" t="s">
        <v>786</v>
      </c>
      <c r="G231" s="266" t="s">
        <v>787</v>
      </c>
      <c r="H231" s="267">
        <v>69</v>
      </c>
      <c r="I231" s="268"/>
      <c r="J231" s="269">
        <f>ROUND(I231*H231,2)</f>
        <v>0</v>
      </c>
      <c r="K231" s="265" t="s">
        <v>139</v>
      </c>
      <c r="L231" s="270"/>
      <c r="M231" s="271" t="s">
        <v>32</v>
      </c>
      <c r="N231" s="272" t="s">
        <v>51</v>
      </c>
      <c r="O231" s="86"/>
      <c r="P231" s="229">
        <f>O231*H231</f>
        <v>0</v>
      </c>
      <c r="Q231" s="229">
        <v>0.001</v>
      </c>
      <c r="R231" s="229">
        <f>Q231*H231</f>
        <v>0.069000000000000006</v>
      </c>
      <c r="S231" s="229">
        <v>0</v>
      </c>
      <c r="T231" s="230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31" t="s">
        <v>333</v>
      </c>
      <c r="AT231" s="231" t="s">
        <v>242</v>
      </c>
      <c r="AU231" s="231" t="s">
        <v>141</v>
      </c>
      <c r="AY231" s="18" t="s">
        <v>132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141</v>
      </c>
      <c r="BK231" s="232">
        <f>ROUND(I231*H231,2)</f>
        <v>0</v>
      </c>
      <c r="BL231" s="18" t="s">
        <v>260</v>
      </c>
      <c r="BM231" s="231" t="s">
        <v>788</v>
      </c>
    </row>
    <row r="232" s="2" customFormat="1" ht="16.5" customHeight="1">
      <c r="A232" s="40"/>
      <c r="B232" s="41"/>
      <c r="C232" s="220" t="s">
        <v>496</v>
      </c>
      <c r="D232" s="220" t="s">
        <v>135</v>
      </c>
      <c r="E232" s="221" t="s">
        <v>502</v>
      </c>
      <c r="F232" s="222" t="s">
        <v>503</v>
      </c>
      <c r="G232" s="223" t="s">
        <v>194</v>
      </c>
      <c r="H232" s="224">
        <v>63</v>
      </c>
      <c r="I232" s="225"/>
      <c r="J232" s="226">
        <f>ROUND(I232*H232,2)</f>
        <v>0</v>
      </c>
      <c r="K232" s="222" t="s">
        <v>139</v>
      </c>
      <c r="L232" s="46"/>
      <c r="M232" s="227" t="s">
        <v>32</v>
      </c>
      <c r="N232" s="228" t="s">
        <v>51</v>
      </c>
      <c r="O232" s="86"/>
      <c r="P232" s="229">
        <f>O232*H232</f>
        <v>0</v>
      </c>
      <c r="Q232" s="229">
        <v>0.00040000000000000002</v>
      </c>
      <c r="R232" s="229">
        <f>Q232*H232</f>
        <v>0.0252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260</v>
      </c>
      <c r="AT232" s="231" t="s">
        <v>135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260</v>
      </c>
      <c r="BM232" s="231" t="s">
        <v>789</v>
      </c>
    </row>
    <row r="233" s="2" customFormat="1" ht="16.5" customHeight="1">
      <c r="A233" s="40"/>
      <c r="B233" s="41"/>
      <c r="C233" s="263" t="s">
        <v>501</v>
      </c>
      <c r="D233" s="263" t="s">
        <v>242</v>
      </c>
      <c r="E233" s="264" t="s">
        <v>506</v>
      </c>
      <c r="F233" s="265" t="s">
        <v>790</v>
      </c>
      <c r="G233" s="266" t="s">
        <v>194</v>
      </c>
      <c r="H233" s="267">
        <v>75.599999999999994</v>
      </c>
      <c r="I233" s="268"/>
      <c r="J233" s="269">
        <f>ROUND(I233*H233,2)</f>
        <v>0</v>
      </c>
      <c r="K233" s="265" t="s">
        <v>139</v>
      </c>
      <c r="L233" s="270"/>
      <c r="M233" s="271" t="s">
        <v>32</v>
      </c>
      <c r="N233" s="272" t="s">
        <v>51</v>
      </c>
      <c r="O233" s="86"/>
      <c r="P233" s="229">
        <f>O233*H233</f>
        <v>0</v>
      </c>
      <c r="Q233" s="229">
        <v>0.0038800000000000002</v>
      </c>
      <c r="R233" s="229">
        <f>Q233*H233</f>
        <v>0.29332799999999998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333</v>
      </c>
      <c r="AT233" s="231" t="s">
        <v>242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260</v>
      </c>
      <c r="BM233" s="231" t="s">
        <v>791</v>
      </c>
    </row>
    <row r="234" s="13" customFormat="1">
      <c r="A234" s="13"/>
      <c r="B234" s="240"/>
      <c r="C234" s="241"/>
      <c r="D234" s="242" t="s">
        <v>196</v>
      </c>
      <c r="E234" s="241"/>
      <c r="F234" s="244" t="s">
        <v>509</v>
      </c>
      <c r="G234" s="241"/>
      <c r="H234" s="245">
        <v>75.599999999999994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196</v>
      </c>
      <c r="AU234" s="251" t="s">
        <v>141</v>
      </c>
      <c r="AV234" s="13" t="s">
        <v>141</v>
      </c>
      <c r="AW234" s="13" t="s">
        <v>4</v>
      </c>
      <c r="AX234" s="13" t="s">
        <v>21</v>
      </c>
      <c r="AY234" s="251" t="s">
        <v>132</v>
      </c>
    </row>
    <row r="235" s="2" customFormat="1" ht="16.5" customHeight="1">
      <c r="A235" s="40"/>
      <c r="B235" s="41"/>
      <c r="C235" s="220" t="s">
        <v>505</v>
      </c>
      <c r="D235" s="220" t="s">
        <v>135</v>
      </c>
      <c r="E235" s="221" t="s">
        <v>511</v>
      </c>
      <c r="F235" s="222" t="s">
        <v>512</v>
      </c>
      <c r="G235" s="223" t="s">
        <v>194</v>
      </c>
      <c r="H235" s="224">
        <v>63</v>
      </c>
      <c r="I235" s="225"/>
      <c r="J235" s="226">
        <f>ROUND(I235*H235,2)</f>
        <v>0</v>
      </c>
      <c r="K235" s="222" t="s">
        <v>139</v>
      </c>
      <c r="L235" s="46"/>
      <c r="M235" s="227" t="s">
        <v>32</v>
      </c>
      <c r="N235" s="228" t="s">
        <v>51</v>
      </c>
      <c r="O235" s="86"/>
      <c r="P235" s="229">
        <f>O235*H235</f>
        <v>0</v>
      </c>
      <c r="Q235" s="229">
        <v>4.0000000000000003E-05</v>
      </c>
      <c r="R235" s="229">
        <f>Q235*H235</f>
        <v>0.0025200000000000001</v>
      </c>
      <c r="S235" s="229">
        <v>0</v>
      </c>
      <c r="T235" s="230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31" t="s">
        <v>260</v>
      </c>
      <c r="AT235" s="231" t="s">
        <v>135</v>
      </c>
      <c r="AU235" s="231" t="s">
        <v>141</v>
      </c>
      <c r="AY235" s="18" t="s">
        <v>132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141</v>
      </c>
      <c r="BK235" s="232">
        <f>ROUND(I235*H235,2)</f>
        <v>0</v>
      </c>
      <c r="BL235" s="18" t="s">
        <v>260</v>
      </c>
      <c r="BM235" s="231" t="s">
        <v>792</v>
      </c>
    </row>
    <row r="236" s="2" customFormat="1" ht="16.5" customHeight="1">
      <c r="A236" s="40"/>
      <c r="B236" s="41"/>
      <c r="C236" s="263" t="s">
        <v>510</v>
      </c>
      <c r="D236" s="263" t="s">
        <v>242</v>
      </c>
      <c r="E236" s="264" t="s">
        <v>515</v>
      </c>
      <c r="F236" s="265" t="s">
        <v>516</v>
      </c>
      <c r="G236" s="266" t="s">
        <v>194</v>
      </c>
      <c r="H236" s="267">
        <v>75.599999999999994</v>
      </c>
      <c r="I236" s="268"/>
      <c r="J236" s="269">
        <f>ROUND(I236*H236,2)</f>
        <v>0</v>
      </c>
      <c r="K236" s="265" t="s">
        <v>139</v>
      </c>
      <c r="L236" s="270"/>
      <c r="M236" s="271" t="s">
        <v>32</v>
      </c>
      <c r="N236" s="272" t="s">
        <v>51</v>
      </c>
      <c r="O236" s="86"/>
      <c r="P236" s="229">
        <f>O236*H236</f>
        <v>0</v>
      </c>
      <c r="Q236" s="229">
        <v>0.00050000000000000001</v>
      </c>
      <c r="R236" s="229">
        <f>Q236*H236</f>
        <v>0.0378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333</v>
      </c>
      <c r="AT236" s="231" t="s">
        <v>242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260</v>
      </c>
      <c r="BM236" s="231" t="s">
        <v>793</v>
      </c>
    </row>
    <row r="237" s="13" customFormat="1">
      <c r="A237" s="13"/>
      <c r="B237" s="240"/>
      <c r="C237" s="241"/>
      <c r="D237" s="242" t="s">
        <v>196</v>
      </c>
      <c r="E237" s="241"/>
      <c r="F237" s="244" t="s">
        <v>509</v>
      </c>
      <c r="G237" s="241"/>
      <c r="H237" s="245">
        <v>75.599999999999994</v>
      </c>
      <c r="I237" s="246"/>
      <c r="J237" s="241"/>
      <c r="K237" s="241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196</v>
      </c>
      <c r="AU237" s="251" t="s">
        <v>141</v>
      </c>
      <c r="AV237" s="13" t="s">
        <v>141</v>
      </c>
      <c r="AW237" s="13" t="s">
        <v>4</v>
      </c>
      <c r="AX237" s="13" t="s">
        <v>21</v>
      </c>
      <c r="AY237" s="251" t="s">
        <v>132</v>
      </c>
    </row>
    <row r="238" s="2" customFormat="1" ht="21.75" customHeight="1">
      <c r="A238" s="40"/>
      <c r="B238" s="41"/>
      <c r="C238" s="220" t="s">
        <v>514</v>
      </c>
      <c r="D238" s="220" t="s">
        <v>135</v>
      </c>
      <c r="E238" s="221" t="s">
        <v>519</v>
      </c>
      <c r="F238" s="222" t="s">
        <v>520</v>
      </c>
      <c r="G238" s="223" t="s">
        <v>250</v>
      </c>
      <c r="H238" s="224">
        <v>0.42799999999999999</v>
      </c>
      <c r="I238" s="225"/>
      <c r="J238" s="226">
        <f>ROUND(I238*H238,2)</f>
        <v>0</v>
      </c>
      <c r="K238" s="222" t="s">
        <v>139</v>
      </c>
      <c r="L238" s="46"/>
      <c r="M238" s="227" t="s">
        <v>32</v>
      </c>
      <c r="N238" s="228" t="s">
        <v>51</v>
      </c>
      <c r="O238" s="86"/>
      <c r="P238" s="229">
        <f>O238*H238</f>
        <v>0</v>
      </c>
      <c r="Q238" s="229">
        <v>0</v>
      </c>
      <c r="R238" s="229">
        <f>Q238*H238</f>
        <v>0</v>
      </c>
      <c r="S238" s="229">
        <v>0</v>
      </c>
      <c r="T238" s="230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31" t="s">
        <v>260</v>
      </c>
      <c r="AT238" s="231" t="s">
        <v>135</v>
      </c>
      <c r="AU238" s="231" t="s">
        <v>141</v>
      </c>
      <c r="AY238" s="18" t="s">
        <v>132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141</v>
      </c>
      <c r="BK238" s="232">
        <f>ROUND(I238*H238,2)</f>
        <v>0</v>
      </c>
      <c r="BL238" s="18" t="s">
        <v>260</v>
      </c>
      <c r="BM238" s="231" t="s">
        <v>794</v>
      </c>
    </row>
    <row r="239" s="12" customFormat="1" ht="22.8" customHeight="1">
      <c r="A239" s="12"/>
      <c r="B239" s="204"/>
      <c r="C239" s="205"/>
      <c r="D239" s="206" t="s">
        <v>78</v>
      </c>
      <c r="E239" s="218" t="s">
        <v>522</v>
      </c>
      <c r="F239" s="218" t="s">
        <v>523</v>
      </c>
      <c r="G239" s="205"/>
      <c r="H239" s="205"/>
      <c r="I239" s="208"/>
      <c r="J239" s="219">
        <f>BK239</f>
        <v>0</v>
      </c>
      <c r="K239" s="205"/>
      <c r="L239" s="210"/>
      <c r="M239" s="211"/>
      <c r="N239" s="212"/>
      <c r="O239" s="212"/>
      <c r="P239" s="213">
        <f>SUM(P240:P256)</f>
        <v>0</v>
      </c>
      <c r="Q239" s="212"/>
      <c r="R239" s="213">
        <f>SUM(R240:R256)</f>
        <v>2.9443865999999996</v>
      </c>
      <c r="S239" s="212"/>
      <c r="T239" s="214">
        <f>SUM(T240:T256)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5" t="s">
        <v>141</v>
      </c>
      <c r="AT239" s="216" t="s">
        <v>78</v>
      </c>
      <c r="AU239" s="216" t="s">
        <v>21</v>
      </c>
      <c r="AY239" s="215" t="s">
        <v>132</v>
      </c>
      <c r="BK239" s="217">
        <f>SUM(BK240:BK256)</f>
        <v>0</v>
      </c>
    </row>
    <row r="240" s="2" customFormat="1" ht="16.5" customHeight="1">
      <c r="A240" s="40"/>
      <c r="B240" s="41"/>
      <c r="C240" s="220" t="s">
        <v>518</v>
      </c>
      <c r="D240" s="220" t="s">
        <v>135</v>
      </c>
      <c r="E240" s="221" t="s">
        <v>525</v>
      </c>
      <c r="F240" s="222" t="s">
        <v>526</v>
      </c>
      <c r="G240" s="223" t="s">
        <v>194</v>
      </c>
      <c r="H240" s="224">
        <v>122.72</v>
      </c>
      <c r="I240" s="225"/>
      <c r="J240" s="226">
        <f>ROUND(I240*H240,2)</f>
        <v>0</v>
      </c>
      <c r="K240" s="222" t="s">
        <v>139</v>
      </c>
      <c r="L240" s="46"/>
      <c r="M240" s="227" t="s">
        <v>32</v>
      </c>
      <c r="N240" s="228" t="s">
        <v>51</v>
      </c>
      <c r="O240" s="86"/>
      <c r="P240" s="229">
        <f>O240*H240</f>
        <v>0</v>
      </c>
      <c r="Q240" s="229">
        <v>0.0060299999999999998</v>
      </c>
      <c r="R240" s="229">
        <f>Q240*H240</f>
        <v>0.74000159999999993</v>
      </c>
      <c r="S240" s="229">
        <v>0</v>
      </c>
      <c r="T240" s="230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31" t="s">
        <v>260</v>
      </c>
      <c r="AT240" s="231" t="s">
        <v>135</v>
      </c>
      <c r="AU240" s="231" t="s">
        <v>141</v>
      </c>
      <c r="AY240" s="18" t="s">
        <v>132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141</v>
      </c>
      <c r="BK240" s="232">
        <f>ROUND(I240*H240,2)</f>
        <v>0</v>
      </c>
      <c r="BL240" s="18" t="s">
        <v>260</v>
      </c>
      <c r="BM240" s="231" t="s">
        <v>795</v>
      </c>
    </row>
    <row r="241" s="2" customFormat="1" ht="16.5" customHeight="1">
      <c r="A241" s="40"/>
      <c r="B241" s="41"/>
      <c r="C241" s="263" t="s">
        <v>524</v>
      </c>
      <c r="D241" s="263" t="s">
        <v>242</v>
      </c>
      <c r="E241" s="264" t="s">
        <v>529</v>
      </c>
      <c r="F241" s="265" t="s">
        <v>530</v>
      </c>
      <c r="G241" s="266" t="s">
        <v>201</v>
      </c>
      <c r="H241" s="267">
        <v>15.462</v>
      </c>
      <c r="I241" s="268"/>
      <c r="J241" s="269">
        <f>ROUND(I241*H241,2)</f>
        <v>0</v>
      </c>
      <c r="K241" s="265" t="s">
        <v>139</v>
      </c>
      <c r="L241" s="270"/>
      <c r="M241" s="271" t="s">
        <v>32</v>
      </c>
      <c r="N241" s="272" t="s">
        <v>51</v>
      </c>
      <c r="O241" s="86"/>
      <c r="P241" s="229">
        <f>O241*H241</f>
        <v>0</v>
      </c>
      <c r="Q241" s="229">
        <v>0.040000000000000001</v>
      </c>
      <c r="R241" s="229">
        <f>Q241*H241</f>
        <v>0.61848000000000003</v>
      </c>
      <c r="S241" s="229">
        <v>0</v>
      </c>
      <c r="T241" s="230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31" t="s">
        <v>333</v>
      </c>
      <c r="AT241" s="231" t="s">
        <v>242</v>
      </c>
      <c r="AU241" s="231" t="s">
        <v>141</v>
      </c>
      <c r="AY241" s="18" t="s">
        <v>132</v>
      </c>
      <c r="BE241" s="232">
        <f>IF(N241="základní",J241,0)</f>
        <v>0</v>
      </c>
      <c r="BF241" s="232">
        <f>IF(N241="snížená",J241,0)</f>
        <v>0</v>
      </c>
      <c r="BG241" s="232">
        <f>IF(N241="zákl. přenesená",J241,0)</f>
        <v>0</v>
      </c>
      <c r="BH241" s="232">
        <f>IF(N241="sníž. přenesená",J241,0)</f>
        <v>0</v>
      </c>
      <c r="BI241" s="232">
        <f>IF(N241="nulová",J241,0)</f>
        <v>0</v>
      </c>
      <c r="BJ241" s="18" t="s">
        <v>141</v>
      </c>
      <c r="BK241" s="232">
        <f>ROUND(I241*H241,2)</f>
        <v>0</v>
      </c>
      <c r="BL241" s="18" t="s">
        <v>260</v>
      </c>
      <c r="BM241" s="231" t="s">
        <v>796</v>
      </c>
    </row>
    <row r="242" s="13" customFormat="1">
      <c r="A242" s="13"/>
      <c r="B242" s="240"/>
      <c r="C242" s="241"/>
      <c r="D242" s="242" t="s">
        <v>196</v>
      </c>
      <c r="E242" s="243" t="s">
        <v>32</v>
      </c>
      <c r="F242" s="244" t="s">
        <v>532</v>
      </c>
      <c r="G242" s="241"/>
      <c r="H242" s="245">
        <v>14.726000000000001</v>
      </c>
      <c r="I242" s="246"/>
      <c r="J242" s="241"/>
      <c r="K242" s="241"/>
      <c r="L242" s="247"/>
      <c r="M242" s="248"/>
      <c r="N242" s="249"/>
      <c r="O242" s="249"/>
      <c r="P242" s="249"/>
      <c r="Q242" s="249"/>
      <c r="R242" s="249"/>
      <c r="S242" s="249"/>
      <c r="T242" s="250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1" t="s">
        <v>196</v>
      </c>
      <c r="AU242" s="251" t="s">
        <v>141</v>
      </c>
      <c r="AV242" s="13" t="s">
        <v>141</v>
      </c>
      <c r="AW242" s="13" t="s">
        <v>41</v>
      </c>
      <c r="AX242" s="13" t="s">
        <v>21</v>
      </c>
      <c r="AY242" s="251" t="s">
        <v>132</v>
      </c>
    </row>
    <row r="243" s="13" customFormat="1">
      <c r="A243" s="13"/>
      <c r="B243" s="240"/>
      <c r="C243" s="241"/>
      <c r="D243" s="242" t="s">
        <v>196</v>
      </c>
      <c r="E243" s="241"/>
      <c r="F243" s="244" t="s">
        <v>533</v>
      </c>
      <c r="G243" s="241"/>
      <c r="H243" s="245">
        <v>15.462</v>
      </c>
      <c r="I243" s="246"/>
      <c r="J243" s="241"/>
      <c r="K243" s="241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196</v>
      </c>
      <c r="AU243" s="251" t="s">
        <v>141</v>
      </c>
      <c r="AV243" s="13" t="s">
        <v>141</v>
      </c>
      <c r="AW243" s="13" t="s">
        <v>4</v>
      </c>
      <c r="AX243" s="13" t="s">
        <v>21</v>
      </c>
      <c r="AY243" s="251" t="s">
        <v>132</v>
      </c>
    </row>
    <row r="244" s="2" customFormat="1" ht="21.75" customHeight="1">
      <c r="A244" s="40"/>
      <c r="B244" s="41"/>
      <c r="C244" s="220" t="s">
        <v>528</v>
      </c>
      <c r="D244" s="220" t="s">
        <v>135</v>
      </c>
      <c r="E244" s="221" t="s">
        <v>535</v>
      </c>
      <c r="F244" s="222" t="s">
        <v>536</v>
      </c>
      <c r="G244" s="223" t="s">
        <v>194</v>
      </c>
      <c r="H244" s="224">
        <v>152.31999999999999</v>
      </c>
      <c r="I244" s="225"/>
      <c r="J244" s="226">
        <f>ROUND(I244*H244,2)</f>
        <v>0</v>
      </c>
      <c r="K244" s="222" t="s">
        <v>139</v>
      </c>
      <c r="L244" s="46"/>
      <c r="M244" s="227" t="s">
        <v>32</v>
      </c>
      <c r="N244" s="228" t="s">
        <v>51</v>
      </c>
      <c r="O244" s="86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31" t="s">
        <v>260</v>
      </c>
      <c r="AT244" s="231" t="s">
        <v>135</v>
      </c>
      <c r="AU244" s="231" t="s">
        <v>141</v>
      </c>
      <c r="AY244" s="18" t="s">
        <v>132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141</v>
      </c>
      <c r="BK244" s="232">
        <f>ROUND(I244*H244,2)</f>
        <v>0</v>
      </c>
      <c r="BL244" s="18" t="s">
        <v>260</v>
      </c>
      <c r="BM244" s="231" t="s">
        <v>797</v>
      </c>
    </row>
    <row r="245" s="2" customFormat="1" ht="16.5" customHeight="1">
      <c r="A245" s="40"/>
      <c r="B245" s="41"/>
      <c r="C245" s="263" t="s">
        <v>534</v>
      </c>
      <c r="D245" s="263" t="s">
        <v>242</v>
      </c>
      <c r="E245" s="264" t="s">
        <v>539</v>
      </c>
      <c r="F245" s="265" t="s">
        <v>540</v>
      </c>
      <c r="G245" s="266" t="s">
        <v>194</v>
      </c>
      <c r="H245" s="267">
        <v>307.68599999999998</v>
      </c>
      <c r="I245" s="268"/>
      <c r="J245" s="269">
        <f>ROUND(I245*H245,2)</f>
        <v>0</v>
      </c>
      <c r="K245" s="265" t="s">
        <v>139</v>
      </c>
      <c r="L245" s="270"/>
      <c r="M245" s="271" t="s">
        <v>32</v>
      </c>
      <c r="N245" s="272" t="s">
        <v>51</v>
      </c>
      <c r="O245" s="86"/>
      <c r="P245" s="229">
        <f>O245*H245</f>
        <v>0</v>
      </c>
      <c r="Q245" s="229">
        <v>0.0039199999999999999</v>
      </c>
      <c r="R245" s="229">
        <f>Q245*H245</f>
        <v>1.2061291199999999</v>
      </c>
      <c r="S245" s="229">
        <v>0</v>
      </c>
      <c r="T245" s="230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31" t="s">
        <v>333</v>
      </c>
      <c r="AT245" s="231" t="s">
        <v>242</v>
      </c>
      <c r="AU245" s="231" t="s">
        <v>141</v>
      </c>
      <c r="AY245" s="18" t="s">
        <v>132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141</v>
      </c>
      <c r="BK245" s="232">
        <f>ROUND(I245*H245,2)</f>
        <v>0</v>
      </c>
      <c r="BL245" s="18" t="s">
        <v>260</v>
      </c>
      <c r="BM245" s="231" t="s">
        <v>798</v>
      </c>
    </row>
    <row r="246" s="13" customFormat="1">
      <c r="A246" s="13"/>
      <c r="B246" s="240"/>
      <c r="C246" s="241"/>
      <c r="D246" s="242" t="s">
        <v>196</v>
      </c>
      <c r="E246" s="241"/>
      <c r="F246" s="244" t="s">
        <v>799</v>
      </c>
      <c r="G246" s="241"/>
      <c r="H246" s="245">
        <v>307.68599999999998</v>
      </c>
      <c r="I246" s="246"/>
      <c r="J246" s="241"/>
      <c r="K246" s="241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196</v>
      </c>
      <c r="AU246" s="251" t="s">
        <v>141</v>
      </c>
      <c r="AV246" s="13" t="s">
        <v>141</v>
      </c>
      <c r="AW246" s="13" t="s">
        <v>4</v>
      </c>
      <c r="AX246" s="13" t="s">
        <v>21</v>
      </c>
      <c r="AY246" s="251" t="s">
        <v>132</v>
      </c>
    </row>
    <row r="247" s="2" customFormat="1" ht="16.5" customHeight="1">
      <c r="A247" s="40"/>
      <c r="B247" s="41"/>
      <c r="C247" s="220" t="s">
        <v>538</v>
      </c>
      <c r="D247" s="220" t="s">
        <v>135</v>
      </c>
      <c r="E247" s="221" t="s">
        <v>544</v>
      </c>
      <c r="F247" s="222" t="s">
        <v>545</v>
      </c>
      <c r="G247" s="223" t="s">
        <v>194</v>
      </c>
      <c r="H247" s="224">
        <v>152.31999999999999</v>
      </c>
      <c r="I247" s="225"/>
      <c r="J247" s="226">
        <f>ROUND(I247*H247,2)</f>
        <v>0</v>
      </c>
      <c r="K247" s="222" t="s">
        <v>139</v>
      </c>
      <c r="L247" s="46"/>
      <c r="M247" s="227" t="s">
        <v>32</v>
      </c>
      <c r="N247" s="228" t="s">
        <v>51</v>
      </c>
      <c r="O247" s="86"/>
      <c r="P247" s="229">
        <f>O247*H247</f>
        <v>0</v>
      </c>
      <c r="Q247" s="229">
        <v>3.0000000000000001E-05</v>
      </c>
      <c r="R247" s="229">
        <f>Q247*H247</f>
        <v>0.0045696000000000001</v>
      </c>
      <c r="S247" s="229">
        <v>0</v>
      </c>
      <c r="T247" s="230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31" t="s">
        <v>260</v>
      </c>
      <c r="AT247" s="231" t="s">
        <v>135</v>
      </c>
      <c r="AU247" s="231" t="s">
        <v>141</v>
      </c>
      <c r="AY247" s="18" t="s">
        <v>132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141</v>
      </c>
      <c r="BK247" s="232">
        <f>ROUND(I247*H247,2)</f>
        <v>0</v>
      </c>
      <c r="BL247" s="18" t="s">
        <v>260</v>
      </c>
      <c r="BM247" s="231" t="s">
        <v>800</v>
      </c>
    </row>
    <row r="248" s="2" customFormat="1" ht="16.5" customHeight="1">
      <c r="A248" s="40"/>
      <c r="B248" s="41"/>
      <c r="C248" s="263" t="s">
        <v>543</v>
      </c>
      <c r="D248" s="263" t="s">
        <v>242</v>
      </c>
      <c r="E248" s="264" t="s">
        <v>548</v>
      </c>
      <c r="F248" s="265" t="s">
        <v>549</v>
      </c>
      <c r="G248" s="266" t="s">
        <v>194</v>
      </c>
      <c r="H248" s="267">
        <v>159.93600000000001</v>
      </c>
      <c r="I248" s="268"/>
      <c r="J248" s="269">
        <f>ROUND(I248*H248,2)</f>
        <v>0</v>
      </c>
      <c r="K248" s="265" t="s">
        <v>139</v>
      </c>
      <c r="L248" s="270"/>
      <c r="M248" s="271" t="s">
        <v>32</v>
      </c>
      <c r="N248" s="272" t="s">
        <v>51</v>
      </c>
      <c r="O248" s="86"/>
      <c r="P248" s="229">
        <f>O248*H248</f>
        <v>0</v>
      </c>
      <c r="Q248" s="229">
        <v>0.00018000000000000001</v>
      </c>
      <c r="R248" s="229">
        <f>Q248*H248</f>
        <v>0.028788480000000002</v>
      </c>
      <c r="S248" s="229">
        <v>0</v>
      </c>
      <c r="T248" s="230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31" t="s">
        <v>333</v>
      </c>
      <c r="AT248" s="231" t="s">
        <v>242</v>
      </c>
      <c r="AU248" s="231" t="s">
        <v>141</v>
      </c>
      <c r="AY248" s="18" t="s">
        <v>132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141</v>
      </c>
      <c r="BK248" s="232">
        <f>ROUND(I248*H248,2)</f>
        <v>0</v>
      </c>
      <c r="BL248" s="18" t="s">
        <v>260</v>
      </c>
      <c r="BM248" s="231" t="s">
        <v>801</v>
      </c>
    </row>
    <row r="249" s="13" customFormat="1">
      <c r="A249" s="13"/>
      <c r="B249" s="240"/>
      <c r="C249" s="241"/>
      <c r="D249" s="242" t="s">
        <v>196</v>
      </c>
      <c r="E249" s="241"/>
      <c r="F249" s="244" t="s">
        <v>802</v>
      </c>
      <c r="G249" s="241"/>
      <c r="H249" s="245">
        <v>159.93600000000001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196</v>
      </c>
      <c r="AU249" s="251" t="s">
        <v>141</v>
      </c>
      <c r="AV249" s="13" t="s">
        <v>141</v>
      </c>
      <c r="AW249" s="13" t="s">
        <v>4</v>
      </c>
      <c r="AX249" s="13" t="s">
        <v>21</v>
      </c>
      <c r="AY249" s="251" t="s">
        <v>132</v>
      </c>
    </row>
    <row r="250" s="2" customFormat="1" ht="21.75" customHeight="1">
      <c r="A250" s="40"/>
      <c r="B250" s="41"/>
      <c r="C250" s="220" t="s">
        <v>547</v>
      </c>
      <c r="D250" s="220" t="s">
        <v>135</v>
      </c>
      <c r="E250" s="221" t="s">
        <v>553</v>
      </c>
      <c r="F250" s="222" t="s">
        <v>554</v>
      </c>
      <c r="G250" s="223" t="s">
        <v>194</v>
      </c>
      <c r="H250" s="224">
        <v>24.629999999999999</v>
      </c>
      <c r="I250" s="225"/>
      <c r="J250" s="226">
        <f>ROUND(I250*H250,2)</f>
        <v>0</v>
      </c>
      <c r="K250" s="222" t="s">
        <v>139</v>
      </c>
      <c r="L250" s="46"/>
      <c r="M250" s="227" t="s">
        <v>32</v>
      </c>
      <c r="N250" s="228" t="s">
        <v>51</v>
      </c>
      <c r="O250" s="86"/>
      <c r="P250" s="229">
        <f>O250*H250</f>
        <v>0</v>
      </c>
      <c r="Q250" s="229">
        <v>0.0060600000000000003</v>
      </c>
      <c r="R250" s="229">
        <f>Q250*H250</f>
        <v>0.1492578</v>
      </c>
      <c r="S250" s="229">
        <v>0</v>
      </c>
      <c r="T250" s="230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31" t="s">
        <v>260</v>
      </c>
      <c r="AT250" s="231" t="s">
        <v>135</v>
      </c>
      <c r="AU250" s="231" t="s">
        <v>141</v>
      </c>
      <c r="AY250" s="18" t="s">
        <v>132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141</v>
      </c>
      <c r="BK250" s="232">
        <f>ROUND(I250*H250,2)</f>
        <v>0</v>
      </c>
      <c r="BL250" s="18" t="s">
        <v>260</v>
      </c>
      <c r="BM250" s="231" t="s">
        <v>803</v>
      </c>
    </row>
    <row r="251" s="13" customFormat="1">
      <c r="A251" s="13"/>
      <c r="B251" s="240"/>
      <c r="C251" s="241"/>
      <c r="D251" s="242" t="s">
        <v>196</v>
      </c>
      <c r="E251" s="243" t="s">
        <v>32</v>
      </c>
      <c r="F251" s="244" t="s">
        <v>804</v>
      </c>
      <c r="G251" s="241"/>
      <c r="H251" s="245">
        <v>27.829999999999998</v>
      </c>
      <c r="I251" s="246"/>
      <c r="J251" s="241"/>
      <c r="K251" s="241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196</v>
      </c>
      <c r="AU251" s="251" t="s">
        <v>141</v>
      </c>
      <c r="AV251" s="13" t="s">
        <v>141</v>
      </c>
      <c r="AW251" s="13" t="s">
        <v>41</v>
      </c>
      <c r="AX251" s="13" t="s">
        <v>79</v>
      </c>
      <c r="AY251" s="251" t="s">
        <v>132</v>
      </c>
    </row>
    <row r="252" s="13" customFormat="1">
      <c r="A252" s="13"/>
      <c r="B252" s="240"/>
      <c r="C252" s="241"/>
      <c r="D252" s="242" t="s">
        <v>196</v>
      </c>
      <c r="E252" s="243" t="s">
        <v>32</v>
      </c>
      <c r="F252" s="244" t="s">
        <v>805</v>
      </c>
      <c r="G252" s="241"/>
      <c r="H252" s="245">
        <v>-3.2000000000000002</v>
      </c>
      <c r="I252" s="246"/>
      <c r="J252" s="241"/>
      <c r="K252" s="241"/>
      <c r="L252" s="247"/>
      <c r="M252" s="248"/>
      <c r="N252" s="249"/>
      <c r="O252" s="249"/>
      <c r="P252" s="249"/>
      <c r="Q252" s="249"/>
      <c r="R252" s="249"/>
      <c r="S252" s="249"/>
      <c r="T252" s="250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1" t="s">
        <v>196</v>
      </c>
      <c r="AU252" s="251" t="s">
        <v>141</v>
      </c>
      <c r="AV252" s="13" t="s">
        <v>141</v>
      </c>
      <c r="AW252" s="13" t="s">
        <v>41</v>
      </c>
      <c r="AX252" s="13" t="s">
        <v>79</v>
      </c>
      <c r="AY252" s="251" t="s">
        <v>132</v>
      </c>
    </row>
    <row r="253" s="14" customFormat="1">
      <c r="A253" s="14"/>
      <c r="B253" s="252"/>
      <c r="C253" s="253"/>
      <c r="D253" s="242" t="s">
        <v>196</v>
      </c>
      <c r="E253" s="254" t="s">
        <v>32</v>
      </c>
      <c r="F253" s="255" t="s">
        <v>198</v>
      </c>
      <c r="G253" s="253"/>
      <c r="H253" s="256">
        <v>24.629999999999999</v>
      </c>
      <c r="I253" s="257"/>
      <c r="J253" s="253"/>
      <c r="K253" s="253"/>
      <c r="L253" s="258"/>
      <c r="M253" s="259"/>
      <c r="N253" s="260"/>
      <c r="O253" s="260"/>
      <c r="P253" s="260"/>
      <c r="Q253" s="260"/>
      <c r="R253" s="260"/>
      <c r="S253" s="260"/>
      <c r="T253" s="261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2" t="s">
        <v>196</v>
      </c>
      <c r="AU253" s="262" t="s">
        <v>141</v>
      </c>
      <c r="AV253" s="14" t="s">
        <v>150</v>
      </c>
      <c r="AW253" s="14" t="s">
        <v>41</v>
      </c>
      <c r="AX253" s="14" t="s">
        <v>21</v>
      </c>
      <c r="AY253" s="262" t="s">
        <v>132</v>
      </c>
    </row>
    <row r="254" s="2" customFormat="1" ht="16.5" customHeight="1">
      <c r="A254" s="40"/>
      <c r="B254" s="41"/>
      <c r="C254" s="263" t="s">
        <v>552</v>
      </c>
      <c r="D254" s="263" t="s">
        <v>242</v>
      </c>
      <c r="E254" s="264" t="s">
        <v>559</v>
      </c>
      <c r="F254" s="265" t="s">
        <v>560</v>
      </c>
      <c r="G254" s="266" t="s">
        <v>194</v>
      </c>
      <c r="H254" s="267">
        <v>24.645</v>
      </c>
      <c r="I254" s="268"/>
      <c r="J254" s="269">
        <f>ROUND(I254*H254,2)</f>
        <v>0</v>
      </c>
      <c r="K254" s="265" t="s">
        <v>139</v>
      </c>
      <c r="L254" s="270"/>
      <c r="M254" s="271" t="s">
        <v>32</v>
      </c>
      <c r="N254" s="272" t="s">
        <v>51</v>
      </c>
      <c r="O254" s="86"/>
      <c r="P254" s="229">
        <f>O254*H254</f>
        <v>0</v>
      </c>
      <c r="Q254" s="229">
        <v>0.0080000000000000002</v>
      </c>
      <c r="R254" s="229">
        <f>Q254*H254</f>
        <v>0.19716</v>
      </c>
      <c r="S254" s="229">
        <v>0</v>
      </c>
      <c r="T254" s="230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333</v>
      </c>
      <c r="AT254" s="231" t="s">
        <v>242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260</v>
      </c>
      <c r="BM254" s="231" t="s">
        <v>806</v>
      </c>
    </row>
    <row r="255" s="13" customFormat="1">
      <c r="A255" s="13"/>
      <c r="B255" s="240"/>
      <c r="C255" s="241"/>
      <c r="D255" s="242" t="s">
        <v>196</v>
      </c>
      <c r="E255" s="241"/>
      <c r="F255" s="244" t="s">
        <v>807</v>
      </c>
      <c r="G255" s="241"/>
      <c r="H255" s="245">
        <v>24.645</v>
      </c>
      <c r="I255" s="246"/>
      <c r="J255" s="241"/>
      <c r="K255" s="241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196</v>
      </c>
      <c r="AU255" s="251" t="s">
        <v>141</v>
      </c>
      <c r="AV255" s="13" t="s">
        <v>141</v>
      </c>
      <c r="AW255" s="13" t="s">
        <v>4</v>
      </c>
      <c r="AX255" s="13" t="s">
        <v>21</v>
      </c>
      <c r="AY255" s="251" t="s">
        <v>132</v>
      </c>
    </row>
    <row r="256" s="2" customFormat="1" ht="21.75" customHeight="1">
      <c r="A256" s="40"/>
      <c r="B256" s="41"/>
      <c r="C256" s="220" t="s">
        <v>558</v>
      </c>
      <c r="D256" s="220" t="s">
        <v>135</v>
      </c>
      <c r="E256" s="221" t="s">
        <v>564</v>
      </c>
      <c r="F256" s="222" t="s">
        <v>565</v>
      </c>
      <c r="G256" s="223" t="s">
        <v>250</v>
      </c>
      <c r="H256" s="224">
        <v>2.944</v>
      </c>
      <c r="I256" s="225"/>
      <c r="J256" s="226">
        <f>ROUND(I256*H256,2)</f>
        <v>0</v>
      </c>
      <c r="K256" s="222" t="s">
        <v>139</v>
      </c>
      <c r="L256" s="46"/>
      <c r="M256" s="227" t="s">
        <v>32</v>
      </c>
      <c r="N256" s="228" t="s">
        <v>51</v>
      </c>
      <c r="O256" s="86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31" t="s">
        <v>260</v>
      </c>
      <c r="AT256" s="231" t="s">
        <v>135</v>
      </c>
      <c r="AU256" s="231" t="s">
        <v>141</v>
      </c>
      <c r="AY256" s="18" t="s">
        <v>132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141</v>
      </c>
      <c r="BK256" s="232">
        <f>ROUND(I256*H256,2)</f>
        <v>0</v>
      </c>
      <c r="BL256" s="18" t="s">
        <v>260</v>
      </c>
      <c r="BM256" s="231" t="s">
        <v>808</v>
      </c>
    </row>
    <row r="257" s="12" customFormat="1" ht="22.8" customHeight="1">
      <c r="A257" s="12"/>
      <c r="B257" s="204"/>
      <c r="C257" s="205"/>
      <c r="D257" s="206" t="s">
        <v>78</v>
      </c>
      <c r="E257" s="218" t="s">
        <v>567</v>
      </c>
      <c r="F257" s="218" t="s">
        <v>568</v>
      </c>
      <c r="G257" s="205"/>
      <c r="H257" s="205"/>
      <c r="I257" s="208"/>
      <c r="J257" s="219">
        <f>BK257</f>
        <v>0</v>
      </c>
      <c r="K257" s="205"/>
      <c r="L257" s="210"/>
      <c r="M257" s="211"/>
      <c r="N257" s="212"/>
      <c r="O257" s="212"/>
      <c r="P257" s="213">
        <f>SUM(P258:P259)</f>
        <v>0</v>
      </c>
      <c r="Q257" s="212"/>
      <c r="R257" s="213">
        <f>SUM(R258:R259)</f>
        <v>0.0045000000000000005</v>
      </c>
      <c r="S257" s="212"/>
      <c r="T257" s="214">
        <f>SUM(T258:T259)</f>
        <v>0.063390000000000002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5" t="s">
        <v>141</v>
      </c>
      <c r="AT257" s="216" t="s">
        <v>78</v>
      </c>
      <c r="AU257" s="216" t="s">
        <v>21</v>
      </c>
      <c r="AY257" s="215" t="s">
        <v>132</v>
      </c>
      <c r="BK257" s="217">
        <f>SUM(BK258:BK259)</f>
        <v>0</v>
      </c>
    </row>
    <row r="258" s="2" customFormat="1" ht="16.5" customHeight="1">
      <c r="A258" s="40"/>
      <c r="B258" s="41"/>
      <c r="C258" s="220" t="s">
        <v>563</v>
      </c>
      <c r="D258" s="220" t="s">
        <v>135</v>
      </c>
      <c r="E258" s="221" t="s">
        <v>574</v>
      </c>
      <c r="F258" s="222" t="s">
        <v>575</v>
      </c>
      <c r="G258" s="223" t="s">
        <v>336</v>
      </c>
      <c r="H258" s="224">
        <v>3</v>
      </c>
      <c r="I258" s="225"/>
      <c r="J258" s="226">
        <f>ROUND(I258*H258,2)</f>
        <v>0</v>
      </c>
      <c r="K258" s="222" t="s">
        <v>139</v>
      </c>
      <c r="L258" s="46"/>
      <c r="M258" s="227" t="s">
        <v>32</v>
      </c>
      <c r="N258" s="228" t="s">
        <v>51</v>
      </c>
      <c r="O258" s="86"/>
      <c r="P258" s="229">
        <f>O258*H258</f>
        <v>0</v>
      </c>
      <c r="Q258" s="229">
        <v>0.0015</v>
      </c>
      <c r="R258" s="229">
        <f>Q258*H258</f>
        <v>0.0045000000000000005</v>
      </c>
      <c r="S258" s="229">
        <v>0</v>
      </c>
      <c r="T258" s="230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31" t="s">
        <v>260</v>
      </c>
      <c r="AT258" s="231" t="s">
        <v>135</v>
      </c>
      <c r="AU258" s="231" t="s">
        <v>141</v>
      </c>
      <c r="AY258" s="18" t="s">
        <v>132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141</v>
      </c>
      <c r="BK258" s="232">
        <f>ROUND(I258*H258,2)</f>
        <v>0</v>
      </c>
      <c r="BL258" s="18" t="s">
        <v>260</v>
      </c>
      <c r="BM258" s="231" t="s">
        <v>809</v>
      </c>
    </row>
    <row r="259" s="2" customFormat="1" ht="16.5" customHeight="1">
      <c r="A259" s="40"/>
      <c r="B259" s="41"/>
      <c r="C259" s="220" t="s">
        <v>569</v>
      </c>
      <c r="D259" s="220" t="s">
        <v>135</v>
      </c>
      <c r="E259" s="221" t="s">
        <v>578</v>
      </c>
      <c r="F259" s="222" t="s">
        <v>579</v>
      </c>
      <c r="G259" s="223" t="s">
        <v>336</v>
      </c>
      <c r="H259" s="224">
        <v>3</v>
      </c>
      <c r="I259" s="225"/>
      <c r="J259" s="226">
        <f>ROUND(I259*H259,2)</f>
        <v>0</v>
      </c>
      <c r="K259" s="222" t="s">
        <v>139</v>
      </c>
      <c r="L259" s="46"/>
      <c r="M259" s="227" t="s">
        <v>32</v>
      </c>
      <c r="N259" s="228" t="s">
        <v>51</v>
      </c>
      <c r="O259" s="86"/>
      <c r="P259" s="229">
        <f>O259*H259</f>
        <v>0</v>
      </c>
      <c r="Q259" s="229">
        <v>0</v>
      </c>
      <c r="R259" s="229">
        <f>Q259*H259</f>
        <v>0</v>
      </c>
      <c r="S259" s="229">
        <v>0.021129999999999999</v>
      </c>
      <c r="T259" s="230">
        <f>S259*H259</f>
        <v>0.063390000000000002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260</v>
      </c>
      <c r="AT259" s="231" t="s">
        <v>135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260</v>
      </c>
      <c r="BM259" s="231" t="s">
        <v>810</v>
      </c>
    </row>
    <row r="260" s="12" customFormat="1" ht="22.8" customHeight="1">
      <c r="A260" s="12"/>
      <c r="B260" s="204"/>
      <c r="C260" s="205"/>
      <c r="D260" s="206" t="s">
        <v>78</v>
      </c>
      <c r="E260" s="218" t="s">
        <v>581</v>
      </c>
      <c r="F260" s="218" t="s">
        <v>582</v>
      </c>
      <c r="G260" s="205"/>
      <c r="H260" s="205"/>
      <c r="I260" s="208"/>
      <c r="J260" s="219">
        <f>BK260</f>
        <v>0</v>
      </c>
      <c r="K260" s="205"/>
      <c r="L260" s="210"/>
      <c r="M260" s="211"/>
      <c r="N260" s="212"/>
      <c r="O260" s="212"/>
      <c r="P260" s="213">
        <f>P261</f>
        <v>0</v>
      </c>
      <c r="Q260" s="212"/>
      <c r="R260" s="213">
        <f>R261</f>
        <v>0</v>
      </c>
      <c r="S260" s="212"/>
      <c r="T260" s="214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5" t="s">
        <v>141</v>
      </c>
      <c r="AT260" s="216" t="s">
        <v>78</v>
      </c>
      <c r="AU260" s="216" t="s">
        <v>21</v>
      </c>
      <c r="AY260" s="215" t="s">
        <v>132</v>
      </c>
      <c r="BK260" s="217">
        <f>BK261</f>
        <v>0</v>
      </c>
    </row>
    <row r="261" s="2" customFormat="1" ht="16.5" customHeight="1">
      <c r="A261" s="40"/>
      <c r="B261" s="41"/>
      <c r="C261" s="220" t="s">
        <v>573</v>
      </c>
      <c r="D261" s="220" t="s">
        <v>135</v>
      </c>
      <c r="E261" s="221" t="s">
        <v>584</v>
      </c>
      <c r="F261" s="222" t="s">
        <v>585</v>
      </c>
      <c r="G261" s="223" t="s">
        <v>138</v>
      </c>
      <c r="H261" s="224">
        <v>1</v>
      </c>
      <c r="I261" s="225"/>
      <c r="J261" s="226">
        <f>ROUND(I261*H261,2)</f>
        <v>0</v>
      </c>
      <c r="K261" s="222" t="s">
        <v>139</v>
      </c>
      <c r="L261" s="46"/>
      <c r="M261" s="227" t="s">
        <v>32</v>
      </c>
      <c r="N261" s="228" t="s">
        <v>51</v>
      </c>
      <c r="O261" s="86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31" t="s">
        <v>260</v>
      </c>
      <c r="AT261" s="231" t="s">
        <v>135</v>
      </c>
      <c r="AU261" s="231" t="s">
        <v>141</v>
      </c>
      <c r="AY261" s="18" t="s">
        <v>132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141</v>
      </c>
      <c r="BK261" s="232">
        <f>ROUND(I261*H261,2)</f>
        <v>0</v>
      </c>
      <c r="BL261" s="18" t="s">
        <v>260</v>
      </c>
      <c r="BM261" s="231" t="s">
        <v>811</v>
      </c>
    </row>
    <row r="262" s="12" customFormat="1" ht="22.8" customHeight="1">
      <c r="A262" s="12"/>
      <c r="B262" s="204"/>
      <c r="C262" s="205"/>
      <c r="D262" s="206" t="s">
        <v>78</v>
      </c>
      <c r="E262" s="218" t="s">
        <v>587</v>
      </c>
      <c r="F262" s="218" t="s">
        <v>588</v>
      </c>
      <c r="G262" s="205"/>
      <c r="H262" s="205"/>
      <c r="I262" s="208"/>
      <c r="J262" s="219">
        <f>BK262</f>
        <v>0</v>
      </c>
      <c r="K262" s="205"/>
      <c r="L262" s="210"/>
      <c r="M262" s="211"/>
      <c r="N262" s="212"/>
      <c r="O262" s="212"/>
      <c r="P262" s="213">
        <f>SUM(P263:P278)</f>
        <v>0</v>
      </c>
      <c r="Q262" s="212"/>
      <c r="R262" s="213">
        <f>SUM(R263:R278)</f>
        <v>5.500734500000001</v>
      </c>
      <c r="S262" s="212"/>
      <c r="T262" s="214">
        <f>SUM(T263:T278)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5" t="s">
        <v>141</v>
      </c>
      <c r="AT262" s="216" t="s">
        <v>78</v>
      </c>
      <c r="AU262" s="216" t="s">
        <v>21</v>
      </c>
      <c r="AY262" s="215" t="s">
        <v>132</v>
      </c>
      <c r="BK262" s="217">
        <f>SUM(BK263:BK278)</f>
        <v>0</v>
      </c>
    </row>
    <row r="263" s="2" customFormat="1" ht="21.75" customHeight="1">
      <c r="A263" s="40"/>
      <c r="B263" s="41"/>
      <c r="C263" s="220" t="s">
        <v>577</v>
      </c>
      <c r="D263" s="220" t="s">
        <v>135</v>
      </c>
      <c r="E263" s="221" t="s">
        <v>590</v>
      </c>
      <c r="F263" s="222" t="s">
        <v>812</v>
      </c>
      <c r="G263" s="223" t="s">
        <v>194</v>
      </c>
      <c r="H263" s="224">
        <v>78.659999999999997</v>
      </c>
      <c r="I263" s="225"/>
      <c r="J263" s="226">
        <f>ROUND(I263*H263,2)</f>
        <v>0</v>
      </c>
      <c r="K263" s="222" t="s">
        <v>139</v>
      </c>
      <c r="L263" s="46"/>
      <c r="M263" s="227" t="s">
        <v>32</v>
      </c>
      <c r="N263" s="228" t="s">
        <v>51</v>
      </c>
      <c r="O263" s="86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31" t="s">
        <v>260</v>
      </c>
      <c r="AT263" s="231" t="s">
        <v>135</v>
      </c>
      <c r="AU263" s="231" t="s">
        <v>141</v>
      </c>
      <c r="AY263" s="18" t="s">
        <v>132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141</v>
      </c>
      <c r="BK263" s="232">
        <f>ROUND(I263*H263,2)</f>
        <v>0</v>
      </c>
      <c r="BL263" s="18" t="s">
        <v>260</v>
      </c>
      <c r="BM263" s="231" t="s">
        <v>813</v>
      </c>
    </row>
    <row r="264" s="13" customFormat="1">
      <c r="A264" s="13"/>
      <c r="B264" s="240"/>
      <c r="C264" s="241"/>
      <c r="D264" s="242" t="s">
        <v>196</v>
      </c>
      <c r="E264" s="243" t="s">
        <v>32</v>
      </c>
      <c r="F264" s="244" t="s">
        <v>814</v>
      </c>
      <c r="G264" s="241"/>
      <c r="H264" s="245">
        <v>78.659999999999997</v>
      </c>
      <c r="I264" s="246"/>
      <c r="J264" s="241"/>
      <c r="K264" s="241"/>
      <c r="L264" s="247"/>
      <c r="M264" s="248"/>
      <c r="N264" s="249"/>
      <c r="O264" s="249"/>
      <c r="P264" s="249"/>
      <c r="Q264" s="249"/>
      <c r="R264" s="249"/>
      <c r="S264" s="249"/>
      <c r="T264" s="250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1" t="s">
        <v>196</v>
      </c>
      <c r="AU264" s="251" t="s">
        <v>141</v>
      </c>
      <c r="AV264" s="13" t="s">
        <v>141</v>
      </c>
      <c r="AW264" s="13" t="s">
        <v>41</v>
      </c>
      <c r="AX264" s="13" t="s">
        <v>79</v>
      </c>
      <c r="AY264" s="251" t="s">
        <v>132</v>
      </c>
    </row>
    <row r="265" s="14" customFormat="1">
      <c r="A265" s="14"/>
      <c r="B265" s="252"/>
      <c r="C265" s="253"/>
      <c r="D265" s="242" t="s">
        <v>196</v>
      </c>
      <c r="E265" s="254" t="s">
        <v>32</v>
      </c>
      <c r="F265" s="255" t="s">
        <v>198</v>
      </c>
      <c r="G265" s="253"/>
      <c r="H265" s="256">
        <v>78.659999999999997</v>
      </c>
      <c r="I265" s="257"/>
      <c r="J265" s="253"/>
      <c r="K265" s="253"/>
      <c r="L265" s="258"/>
      <c r="M265" s="259"/>
      <c r="N265" s="260"/>
      <c r="O265" s="260"/>
      <c r="P265" s="260"/>
      <c r="Q265" s="260"/>
      <c r="R265" s="260"/>
      <c r="S265" s="260"/>
      <c r="T265" s="261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2" t="s">
        <v>196</v>
      </c>
      <c r="AU265" s="262" t="s">
        <v>141</v>
      </c>
      <c r="AV265" s="14" t="s">
        <v>150</v>
      </c>
      <c r="AW265" s="14" t="s">
        <v>41</v>
      </c>
      <c r="AX265" s="14" t="s">
        <v>21</v>
      </c>
      <c r="AY265" s="262" t="s">
        <v>132</v>
      </c>
    </row>
    <row r="266" s="2" customFormat="1" ht="16.5" customHeight="1">
      <c r="A266" s="40"/>
      <c r="B266" s="41"/>
      <c r="C266" s="263" t="s">
        <v>583</v>
      </c>
      <c r="D266" s="263" t="s">
        <v>242</v>
      </c>
      <c r="E266" s="264" t="s">
        <v>594</v>
      </c>
      <c r="F266" s="265" t="s">
        <v>595</v>
      </c>
      <c r="G266" s="266" t="s">
        <v>201</v>
      </c>
      <c r="H266" s="267">
        <v>1.9259999999999999</v>
      </c>
      <c r="I266" s="268"/>
      <c r="J266" s="269">
        <f>ROUND(I266*H266,2)</f>
        <v>0</v>
      </c>
      <c r="K266" s="265" t="s">
        <v>139</v>
      </c>
      <c r="L266" s="270"/>
      <c r="M266" s="271" t="s">
        <v>32</v>
      </c>
      <c r="N266" s="272" t="s">
        <v>51</v>
      </c>
      <c r="O266" s="86"/>
      <c r="P266" s="229">
        <f>O266*H266</f>
        <v>0</v>
      </c>
      <c r="Q266" s="229">
        <v>0.55000000000000004</v>
      </c>
      <c r="R266" s="229">
        <f>Q266*H266</f>
        <v>1.0593000000000001</v>
      </c>
      <c r="S266" s="229">
        <v>0</v>
      </c>
      <c r="T266" s="230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31" t="s">
        <v>333</v>
      </c>
      <c r="AT266" s="231" t="s">
        <v>242</v>
      </c>
      <c r="AU266" s="231" t="s">
        <v>141</v>
      </c>
      <c r="AY266" s="18" t="s">
        <v>132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141</v>
      </c>
      <c r="BK266" s="232">
        <f>ROUND(I266*H266,2)</f>
        <v>0</v>
      </c>
      <c r="BL266" s="18" t="s">
        <v>260</v>
      </c>
      <c r="BM266" s="231" t="s">
        <v>815</v>
      </c>
    </row>
    <row r="267" s="13" customFormat="1">
      <c r="A267" s="13"/>
      <c r="B267" s="240"/>
      <c r="C267" s="241"/>
      <c r="D267" s="242" t="s">
        <v>196</v>
      </c>
      <c r="E267" s="243" t="s">
        <v>32</v>
      </c>
      <c r="F267" s="244" t="s">
        <v>816</v>
      </c>
      <c r="G267" s="241"/>
      <c r="H267" s="245">
        <v>1.8879999999999999</v>
      </c>
      <c r="I267" s="246"/>
      <c r="J267" s="241"/>
      <c r="K267" s="241"/>
      <c r="L267" s="247"/>
      <c r="M267" s="248"/>
      <c r="N267" s="249"/>
      <c r="O267" s="249"/>
      <c r="P267" s="249"/>
      <c r="Q267" s="249"/>
      <c r="R267" s="249"/>
      <c r="S267" s="249"/>
      <c r="T267" s="250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1" t="s">
        <v>196</v>
      </c>
      <c r="AU267" s="251" t="s">
        <v>141</v>
      </c>
      <c r="AV267" s="13" t="s">
        <v>141</v>
      </c>
      <c r="AW267" s="13" t="s">
        <v>41</v>
      </c>
      <c r="AX267" s="13" t="s">
        <v>21</v>
      </c>
      <c r="AY267" s="251" t="s">
        <v>132</v>
      </c>
    </row>
    <row r="268" s="13" customFormat="1">
      <c r="A268" s="13"/>
      <c r="B268" s="240"/>
      <c r="C268" s="241"/>
      <c r="D268" s="242" t="s">
        <v>196</v>
      </c>
      <c r="E268" s="241"/>
      <c r="F268" s="244" t="s">
        <v>817</v>
      </c>
      <c r="G268" s="241"/>
      <c r="H268" s="245">
        <v>1.9259999999999999</v>
      </c>
      <c r="I268" s="246"/>
      <c r="J268" s="241"/>
      <c r="K268" s="241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196</v>
      </c>
      <c r="AU268" s="251" t="s">
        <v>141</v>
      </c>
      <c r="AV268" s="13" t="s">
        <v>141</v>
      </c>
      <c r="AW268" s="13" t="s">
        <v>4</v>
      </c>
      <c r="AX268" s="13" t="s">
        <v>21</v>
      </c>
      <c r="AY268" s="251" t="s">
        <v>132</v>
      </c>
    </row>
    <row r="269" s="2" customFormat="1" ht="21.75" customHeight="1">
      <c r="A269" s="40"/>
      <c r="B269" s="41"/>
      <c r="C269" s="220" t="s">
        <v>589</v>
      </c>
      <c r="D269" s="220" t="s">
        <v>135</v>
      </c>
      <c r="E269" s="221" t="s">
        <v>818</v>
      </c>
      <c r="F269" s="222" t="s">
        <v>819</v>
      </c>
      <c r="G269" s="223" t="s">
        <v>194</v>
      </c>
      <c r="H269" s="224">
        <v>66.224999999999994</v>
      </c>
      <c r="I269" s="225"/>
      <c r="J269" s="226">
        <f>ROUND(I269*H269,2)</f>
        <v>0</v>
      </c>
      <c r="K269" s="222" t="s">
        <v>139</v>
      </c>
      <c r="L269" s="46"/>
      <c r="M269" s="227" t="s">
        <v>32</v>
      </c>
      <c r="N269" s="228" t="s">
        <v>51</v>
      </c>
      <c r="O269" s="86"/>
      <c r="P269" s="229">
        <f>O269*H269</f>
        <v>0</v>
      </c>
      <c r="Q269" s="229">
        <v>0.013899999999999999</v>
      </c>
      <c r="R269" s="229">
        <f>Q269*H269</f>
        <v>0.92052749999999983</v>
      </c>
      <c r="S269" s="229">
        <v>0</v>
      </c>
      <c r="T269" s="230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31" t="s">
        <v>260</v>
      </c>
      <c r="AT269" s="231" t="s">
        <v>135</v>
      </c>
      <c r="AU269" s="231" t="s">
        <v>141</v>
      </c>
      <c r="AY269" s="18" t="s">
        <v>132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141</v>
      </c>
      <c r="BK269" s="232">
        <f>ROUND(I269*H269,2)</f>
        <v>0</v>
      </c>
      <c r="BL269" s="18" t="s">
        <v>260</v>
      </c>
      <c r="BM269" s="231" t="s">
        <v>820</v>
      </c>
    </row>
    <row r="270" s="15" customFormat="1">
      <c r="A270" s="15"/>
      <c r="B270" s="273"/>
      <c r="C270" s="274"/>
      <c r="D270" s="242" t="s">
        <v>196</v>
      </c>
      <c r="E270" s="275" t="s">
        <v>32</v>
      </c>
      <c r="F270" s="276" t="s">
        <v>821</v>
      </c>
      <c r="G270" s="274"/>
      <c r="H270" s="275" t="s">
        <v>32</v>
      </c>
      <c r="I270" s="277"/>
      <c r="J270" s="274"/>
      <c r="K270" s="274"/>
      <c r="L270" s="278"/>
      <c r="M270" s="279"/>
      <c r="N270" s="280"/>
      <c r="O270" s="280"/>
      <c r="P270" s="280"/>
      <c r="Q270" s="280"/>
      <c r="R270" s="280"/>
      <c r="S270" s="280"/>
      <c r="T270" s="281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82" t="s">
        <v>196</v>
      </c>
      <c r="AU270" s="282" t="s">
        <v>141</v>
      </c>
      <c r="AV270" s="15" t="s">
        <v>21</v>
      </c>
      <c r="AW270" s="15" t="s">
        <v>41</v>
      </c>
      <c r="AX270" s="15" t="s">
        <v>79</v>
      </c>
      <c r="AY270" s="282" t="s">
        <v>132</v>
      </c>
    </row>
    <row r="271" s="13" customFormat="1">
      <c r="A271" s="13"/>
      <c r="B271" s="240"/>
      <c r="C271" s="241"/>
      <c r="D271" s="242" t="s">
        <v>196</v>
      </c>
      <c r="E271" s="243" t="s">
        <v>32</v>
      </c>
      <c r="F271" s="244" t="s">
        <v>822</v>
      </c>
      <c r="G271" s="241"/>
      <c r="H271" s="245">
        <v>66.224999999999994</v>
      </c>
      <c r="I271" s="246"/>
      <c r="J271" s="241"/>
      <c r="K271" s="241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196</v>
      </c>
      <c r="AU271" s="251" t="s">
        <v>141</v>
      </c>
      <c r="AV271" s="13" t="s">
        <v>141</v>
      </c>
      <c r="AW271" s="13" t="s">
        <v>41</v>
      </c>
      <c r="AX271" s="13" t="s">
        <v>79</v>
      </c>
      <c r="AY271" s="251" t="s">
        <v>132</v>
      </c>
    </row>
    <row r="272" s="14" customFormat="1">
      <c r="A272" s="14"/>
      <c r="B272" s="252"/>
      <c r="C272" s="253"/>
      <c r="D272" s="242" t="s">
        <v>196</v>
      </c>
      <c r="E272" s="254" t="s">
        <v>32</v>
      </c>
      <c r="F272" s="255" t="s">
        <v>198</v>
      </c>
      <c r="G272" s="253"/>
      <c r="H272" s="256">
        <v>66.224999999999994</v>
      </c>
      <c r="I272" s="257"/>
      <c r="J272" s="253"/>
      <c r="K272" s="253"/>
      <c r="L272" s="258"/>
      <c r="M272" s="259"/>
      <c r="N272" s="260"/>
      <c r="O272" s="260"/>
      <c r="P272" s="260"/>
      <c r="Q272" s="260"/>
      <c r="R272" s="260"/>
      <c r="S272" s="260"/>
      <c r="T272" s="261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2" t="s">
        <v>196</v>
      </c>
      <c r="AU272" s="262" t="s">
        <v>141</v>
      </c>
      <c r="AV272" s="14" t="s">
        <v>150</v>
      </c>
      <c r="AW272" s="14" t="s">
        <v>41</v>
      </c>
      <c r="AX272" s="14" t="s">
        <v>21</v>
      </c>
      <c r="AY272" s="262" t="s">
        <v>132</v>
      </c>
    </row>
    <row r="273" s="2" customFormat="1" ht="21.75" customHeight="1">
      <c r="A273" s="40"/>
      <c r="B273" s="41"/>
      <c r="C273" s="220" t="s">
        <v>593</v>
      </c>
      <c r="D273" s="220" t="s">
        <v>135</v>
      </c>
      <c r="E273" s="221" t="s">
        <v>600</v>
      </c>
      <c r="F273" s="222" t="s">
        <v>601</v>
      </c>
      <c r="G273" s="223" t="s">
        <v>194</v>
      </c>
      <c r="H273" s="224">
        <v>152.31999999999999</v>
      </c>
      <c r="I273" s="225"/>
      <c r="J273" s="226">
        <f>ROUND(I273*H273,2)</f>
        <v>0</v>
      </c>
      <c r="K273" s="222" t="s">
        <v>139</v>
      </c>
      <c r="L273" s="46"/>
      <c r="M273" s="227" t="s">
        <v>32</v>
      </c>
      <c r="N273" s="228" t="s">
        <v>51</v>
      </c>
      <c r="O273" s="86"/>
      <c r="P273" s="229">
        <f>O273*H273</f>
        <v>0</v>
      </c>
      <c r="Q273" s="229">
        <v>0</v>
      </c>
      <c r="R273" s="229">
        <f>Q273*H273</f>
        <v>0</v>
      </c>
      <c r="S273" s="229">
        <v>0</v>
      </c>
      <c r="T273" s="230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31" t="s">
        <v>260</v>
      </c>
      <c r="AT273" s="231" t="s">
        <v>135</v>
      </c>
      <c r="AU273" s="231" t="s">
        <v>141</v>
      </c>
      <c r="AY273" s="18" t="s">
        <v>132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141</v>
      </c>
      <c r="BK273" s="232">
        <f>ROUND(I273*H273,2)</f>
        <v>0</v>
      </c>
      <c r="BL273" s="18" t="s">
        <v>260</v>
      </c>
      <c r="BM273" s="231" t="s">
        <v>823</v>
      </c>
    </row>
    <row r="274" s="2" customFormat="1" ht="16.5" customHeight="1">
      <c r="A274" s="40"/>
      <c r="B274" s="41"/>
      <c r="C274" s="263" t="s">
        <v>599</v>
      </c>
      <c r="D274" s="263" t="s">
        <v>242</v>
      </c>
      <c r="E274" s="264" t="s">
        <v>604</v>
      </c>
      <c r="F274" s="265" t="s">
        <v>605</v>
      </c>
      <c r="G274" s="266" t="s">
        <v>194</v>
      </c>
      <c r="H274" s="267">
        <v>164.506</v>
      </c>
      <c r="I274" s="268"/>
      <c r="J274" s="269">
        <f>ROUND(I274*H274,2)</f>
        <v>0</v>
      </c>
      <c r="K274" s="265" t="s">
        <v>139</v>
      </c>
      <c r="L274" s="270"/>
      <c r="M274" s="271" t="s">
        <v>32</v>
      </c>
      <c r="N274" s="272" t="s">
        <v>51</v>
      </c>
      <c r="O274" s="86"/>
      <c r="P274" s="229">
        <f>O274*H274</f>
        <v>0</v>
      </c>
      <c r="Q274" s="229">
        <v>0.014500000000000001</v>
      </c>
      <c r="R274" s="229">
        <f>Q274*H274</f>
        <v>2.3853370000000003</v>
      </c>
      <c r="S274" s="229">
        <v>0</v>
      </c>
      <c r="T274" s="230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31" t="s">
        <v>333</v>
      </c>
      <c r="AT274" s="231" t="s">
        <v>242</v>
      </c>
      <c r="AU274" s="231" t="s">
        <v>141</v>
      </c>
      <c r="AY274" s="18" t="s">
        <v>132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141</v>
      </c>
      <c r="BK274" s="232">
        <f>ROUND(I274*H274,2)</f>
        <v>0</v>
      </c>
      <c r="BL274" s="18" t="s">
        <v>260</v>
      </c>
      <c r="BM274" s="231" t="s">
        <v>824</v>
      </c>
    </row>
    <row r="275" s="13" customFormat="1">
      <c r="A275" s="13"/>
      <c r="B275" s="240"/>
      <c r="C275" s="241"/>
      <c r="D275" s="242" t="s">
        <v>196</v>
      </c>
      <c r="E275" s="241"/>
      <c r="F275" s="244" t="s">
        <v>825</v>
      </c>
      <c r="G275" s="241"/>
      <c r="H275" s="245">
        <v>164.506</v>
      </c>
      <c r="I275" s="246"/>
      <c r="J275" s="241"/>
      <c r="K275" s="241"/>
      <c r="L275" s="247"/>
      <c r="M275" s="248"/>
      <c r="N275" s="249"/>
      <c r="O275" s="249"/>
      <c r="P275" s="249"/>
      <c r="Q275" s="249"/>
      <c r="R275" s="249"/>
      <c r="S275" s="249"/>
      <c r="T275" s="250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1" t="s">
        <v>196</v>
      </c>
      <c r="AU275" s="251" t="s">
        <v>141</v>
      </c>
      <c r="AV275" s="13" t="s">
        <v>141</v>
      </c>
      <c r="AW275" s="13" t="s">
        <v>4</v>
      </c>
      <c r="AX275" s="13" t="s">
        <v>21</v>
      </c>
      <c r="AY275" s="251" t="s">
        <v>132</v>
      </c>
    </row>
    <row r="276" s="2" customFormat="1" ht="16.5" customHeight="1">
      <c r="A276" s="40"/>
      <c r="B276" s="41"/>
      <c r="C276" s="220" t="s">
        <v>603</v>
      </c>
      <c r="D276" s="220" t="s">
        <v>135</v>
      </c>
      <c r="E276" s="221" t="s">
        <v>609</v>
      </c>
      <c r="F276" s="222" t="s">
        <v>610</v>
      </c>
      <c r="G276" s="223" t="s">
        <v>223</v>
      </c>
      <c r="H276" s="224">
        <v>257</v>
      </c>
      <c r="I276" s="225"/>
      <c r="J276" s="226">
        <f>ROUND(I276*H276,2)</f>
        <v>0</v>
      </c>
      <c r="K276" s="222" t="s">
        <v>139</v>
      </c>
      <c r="L276" s="46"/>
      <c r="M276" s="227" t="s">
        <v>32</v>
      </c>
      <c r="N276" s="228" t="s">
        <v>51</v>
      </c>
      <c r="O276" s="86"/>
      <c r="P276" s="229">
        <f>O276*H276</f>
        <v>0</v>
      </c>
      <c r="Q276" s="229">
        <v>1.0000000000000001E-05</v>
      </c>
      <c r="R276" s="229">
        <f>Q276*H276</f>
        <v>0.0025700000000000002</v>
      </c>
      <c r="S276" s="229">
        <v>0</v>
      </c>
      <c r="T276" s="230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31" t="s">
        <v>260</v>
      </c>
      <c r="AT276" s="231" t="s">
        <v>135</v>
      </c>
      <c r="AU276" s="231" t="s">
        <v>141</v>
      </c>
      <c r="AY276" s="18" t="s">
        <v>132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141</v>
      </c>
      <c r="BK276" s="232">
        <f>ROUND(I276*H276,2)</f>
        <v>0</v>
      </c>
      <c r="BL276" s="18" t="s">
        <v>260</v>
      </c>
      <c r="BM276" s="231" t="s">
        <v>826</v>
      </c>
    </row>
    <row r="277" s="2" customFormat="1" ht="16.5" customHeight="1">
      <c r="A277" s="40"/>
      <c r="B277" s="41"/>
      <c r="C277" s="263" t="s">
        <v>608</v>
      </c>
      <c r="D277" s="263" t="s">
        <v>242</v>
      </c>
      <c r="E277" s="264" t="s">
        <v>613</v>
      </c>
      <c r="F277" s="265" t="s">
        <v>614</v>
      </c>
      <c r="G277" s="266" t="s">
        <v>201</v>
      </c>
      <c r="H277" s="267">
        <v>2.0600000000000001</v>
      </c>
      <c r="I277" s="268"/>
      <c r="J277" s="269">
        <f>ROUND(I277*H277,2)</f>
        <v>0</v>
      </c>
      <c r="K277" s="265" t="s">
        <v>139</v>
      </c>
      <c r="L277" s="270"/>
      <c r="M277" s="271" t="s">
        <v>32</v>
      </c>
      <c r="N277" s="272" t="s">
        <v>51</v>
      </c>
      <c r="O277" s="86"/>
      <c r="P277" s="229">
        <f>O277*H277</f>
        <v>0</v>
      </c>
      <c r="Q277" s="229">
        <v>0.55000000000000004</v>
      </c>
      <c r="R277" s="229">
        <f>Q277*H277</f>
        <v>1.1330000000000002</v>
      </c>
      <c r="S277" s="229">
        <v>0</v>
      </c>
      <c r="T277" s="230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31" t="s">
        <v>333</v>
      </c>
      <c r="AT277" s="231" t="s">
        <v>242</v>
      </c>
      <c r="AU277" s="231" t="s">
        <v>141</v>
      </c>
      <c r="AY277" s="18" t="s">
        <v>132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141</v>
      </c>
      <c r="BK277" s="232">
        <f>ROUND(I277*H277,2)</f>
        <v>0</v>
      </c>
      <c r="BL277" s="18" t="s">
        <v>260</v>
      </c>
      <c r="BM277" s="231" t="s">
        <v>827</v>
      </c>
    </row>
    <row r="278" s="2" customFormat="1" ht="21.75" customHeight="1">
      <c r="A278" s="40"/>
      <c r="B278" s="41"/>
      <c r="C278" s="220" t="s">
        <v>612</v>
      </c>
      <c r="D278" s="220" t="s">
        <v>135</v>
      </c>
      <c r="E278" s="221" t="s">
        <v>617</v>
      </c>
      <c r="F278" s="222" t="s">
        <v>618</v>
      </c>
      <c r="G278" s="223" t="s">
        <v>250</v>
      </c>
      <c r="H278" s="224">
        <v>5.5010000000000003</v>
      </c>
      <c r="I278" s="225"/>
      <c r="J278" s="226">
        <f>ROUND(I278*H278,2)</f>
        <v>0</v>
      </c>
      <c r="K278" s="222" t="s">
        <v>139</v>
      </c>
      <c r="L278" s="46"/>
      <c r="M278" s="227" t="s">
        <v>32</v>
      </c>
      <c r="N278" s="228" t="s">
        <v>51</v>
      </c>
      <c r="O278" s="86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31" t="s">
        <v>260</v>
      </c>
      <c r="AT278" s="231" t="s">
        <v>135</v>
      </c>
      <c r="AU278" s="231" t="s">
        <v>141</v>
      </c>
      <c r="AY278" s="18" t="s">
        <v>132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141</v>
      </c>
      <c r="BK278" s="232">
        <f>ROUND(I278*H278,2)</f>
        <v>0</v>
      </c>
      <c r="BL278" s="18" t="s">
        <v>260</v>
      </c>
      <c r="BM278" s="231" t="s">
        <v>828</v>
      </c>
    </row>
    <row r="279" s="12" customFormat="1" ht="22.8" customHeight="1">
      <c r="A279" s="12"/>
      <c r="B279" s="204"/>
      <c r="C279" s="205"/>
      <c r="D279" s="206" t="s">
        <v>78</v>
      </c>
      <c r="E279" s="218" t="s">
        <v>620</v>
      </c>
      <c r="F279" s="218" t="s">
        <v>621</v>
      </c>
      <c r="G279" s="205"/>
      <c r="H279" s="205"/>
      <c r="I279" s="208"/>
      <c r="J279" s="219">
        <f>BK279</f>
        <v>0</v>
      </c>
      <c r="K279" s="205"/>
      <c r="L279" s="210"/>
      <c r="M279" s="211"/>
      <c r="N279" s="212"/>
      <c r="O279" s="212"/>
      <c r="P279" s="213">
        <f>SUM(P280:P287)</f>
        <v>0</v>
      </c>
      <c r="Q279" s="212"/>
      <c r="R279" s="213">
        <f>SUM(R280:R287)</f>
        <v>0.22261999999999999</v>
      </c>
      <c r="S279" s="212"/>
      <c r="T279" s="214">
        <f>SUM(T280:T287)</f>
        <v>0.25019999999999998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5" t="s">
        <v>141</v>
      </c>
      <c r="AT279" s="216" t="s">
        <v>78</v>
      </c>
      <c r="AU279" s="216" t="s">
        <v>21</v>
      </c>
      <c r="AY279" s="215" t="s">
        <v>132</v>
      </c>
      <c r="BK279" s="217">
        <f>SUM(BK280:BK287)</f>
        <v>0</v>
      </c>
    </row>
    <row r="280" s="2" customFormat="1" ht="21.75" customHeight="1">
      <c r="A280" s="40"/>
      <c r="B280" s="41"/>
      <c r="C280" s="220" t="s">
        <v>616</v>
      </c>
      <c r="D280" s="220" t="s">
        <v>135</v>
      </c>
      <c r="E280" s="221" t="s">
        <v>829</v>
      </c>
      <c r="F280" s="222" t="s">
        <v>830</v>
      </c>
      <c r="G280" s="223" t="s">
        <v>336</v>
      </c>
      <c r="H280" s="224">
        <v>1</v>
      </c>
      <c r="I280" s="225"/>
      <c r="J280" s="226">
        <f>ROUND(I280*H280,2)</f>
        <v>0</v>
      </c>
      <c r="K280" s="222" t="s">
        <v>139</v>
      </c>
      <c r="L280" s="46"/>
      <c r="M280" s="227" t="s">
        <v>32</v>
      </c>
      <c r="N280" s="228" t="s">
        <v>51</v>
      </c>
      <c r="O280" s="86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31" t="s">
        <v>260</v>
      </c>
      <c r="AT280" s="231" t="s">
        <v>135</v>
      </c>
      <c r="AU280" s="231" t="s">
        <v>141</v>
      </c>
      <c r="AY280" s="18" t="s">
        <v>132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141</v>
      </c>
      <c r="BK280" s="232">
        <f>ROUND(I280*H280,2)</f>
        <v>0</v>
      </c>
      <c r="BL280" s="18" t="s">
        <v>260</v>
      </c>
      <c r="BM280" s="231" t="s">
        <v>831</v>
      </c>
    </row>
    <row r="281" s="2" customFormat="1" ht="21.75" customHeight="1">
      <c r="A281" s="40"/>
      <c r="B281" s="41"/>
      <c r="C281" s="263" t="s">
        <v>622</v>
      </c>
      <c r="D281" s="263" t="s">
        <v>242</v>
      </c>
      <c r="E281" s="264" t="s">
        <v>832</v>
      </c>
      <c r="F281" s="265" t="s">
        <v>833</v>
      </c>
      <c r="G281" s="266" t="s">
        <v>336</v>
      </c>
      <c r="H281" s="267">
        <v>1</v>
      </c>
      <c r="I281" s="268"/>
      <c r="J281" s="269">
        <f>ROUND(I281*H281,2)</f>
        <v>0</v>
      </c>
      <c r="K281" s="265" t="s">
        <v>32</v>
      </c>
      <c r="L281" s="270"/>
      <c r="M281" s="271" t="s">
        <v>32</v>
      </c>
      <c r="N281" s="272" t="s">
        <v>51</v>
      </c>
      <c r="O281" s="86"/>
      <c r="P281" s="229">
        <f>O281*H281</f>
        <v>0</v>
      </c>
      <c r="Q281" s="229">
        <v>0.073999999999999996</v>
      </c>
      <c r="R281" s="229">
        <f>Q281*H281</f>
        <v>0.073999999999999996</v>
      </c>
      <c r="S281" s="229">
        <v>0</v>
      </c>
      <c r="T281" s="230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31" t="s">
        <v>333</v>
      </c>
      <c r="AT281" s="231" t="s">
        <v>242</v>
      </c>
      <c r="AU281" s="231" t="s">
        <v>141</v>
      </c>
      <c r="AY281" s="18" t="s">
        <v>132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141</v>
      </c>
      <c r="BK281" s="232">
        <f>ROUND(I281*H281,2)</f>
        <v>0</v>
      </c>
      <c r="BL281" s="18" t="s">
        <v>260</v>
      </c>
      <c r="BM281" s="231" t="s">
        <v>834</v>
      </c>
    </row>
    <row r="282" s="2" customFormat="1" ht="21.75" customHeight="1">
      <c r="A282" s="40"/>
      <c r="B282" s="41"/>
      <c r="C282" s="220" t="s">
        <v>626</v>
      </c>
      <c r="D282" s="220" t="s">
        <v>135</v>
      </c>
      <c r="E282" s="221" t="s">
        <v>623</v>
      </c>
      <c r="F282" s="222" t="s">
        <v>624</v>
      </c>
      <c r="G282" s="223" t="s">
        <v>336</v>
      </c>
      <c r="H282" s="224">
        <v>2</v>
      </c>
      <c r="I282" s="225"/>
      <c r="J282" s="226">
        <f>ROUND(I282*H282,2)</f>
        <v>0</v>
      </c>
      <c r="K282" s="222" t="s">
        <v>139</v>
      </c>
      <c r="L282" s="46"/>
      <c r="M282" s="227" t="s">
        <v>32</v>
      </c>
      <c r="N282" s="228" t="s">
        <v>51</v>
      </c>
      <c r="O282" s="86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31" t="s">
        <v>150</v>
      </c>
      <c r="AT282" s="231" t="s">
        <v>135</v>
      </c>
      <c r="AU282" s="231" t="s">
        <v>141</v>
      </c>
      <c r="AY282" s="18" t="s">
        <v>132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141</v>
      </c>
      <c r="BK282" s="232">
        <f>ROUND(I282*H282,2)</f>
        <v>0</v>
      </c>
      <c r="BL282" s="18" t="s">
        <v>150</v>
      </c>
      <c r="BM282" s="231" t="s">
        <v>835</v>
      </c>
    </row>
    <row r="283" s="2" customFormat="1" ht="21.75" customHeight="1">
      <c r="A283" s="40"/>
      <c r="B283" s="41"/>
      <c r="C283" s="263" t="s">
        <v>630</v>
      </c>
      <c r="D283" s="263" t="s">
        <v>242</v>
      </c>
      <c r="E283" s="264" t="s">
        <v>627</v>
      </c>
      <c r="F283" s="265" t="s">
        <v>628</v>
      </c>
      <c r="G283" s="266" t="s">
        <v>336</v>
      </c>
      <c r="H283" s="267">
        <v>2</v>
      </c>
      <c r="I283" s="268"/>
      <c r="J283" s="269">
        <f>ROUND(I283*H283,2)</f>
        <v>0</v>
      </c>
      <c r="K283" s="265" t="s">
        <v>139</v>
      </c>
      <c r="L283" s="270"/>
      <c r="M283" s="271" t="s">
        <v>32</v>
      </c>
      <c r="N283" s="272" t="s">
        <v>51</v>
      </c>
      <c r="O283" s="86"/>
      <c r="P283" s="229">
        <f>O283*H283</f>
        <v>0</v>
      </c>
      <c r="Q283" s="229">
        <v>0.0195</v>
      </c>
      <c r="R283" s="229">
        <f>Q283*H283</f>
        <v>0.039</v>
      </c>
      <c r="S283" s="229">
        <v>0</v>
      </c>
      <c r="T283" s="230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31" t="s">
        <v>220</v>
      </c>
      <c r="AT283" s="231" t="s">
        <v>242</v>
      </c>
      <c r="AU283" s="231" t="s">
        <v>141</v>
      </c>
      <c r="AY283" s="18" t="s">
        <v>132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141</v>
      </c>
      <c r="BK283" s="232">
        <f>ROUND(I283*H283,2)</f>
        <v>0</v>
      </c>
      <c r="BL283" s="18" t="s">
        <v>150</v>
      </c>
      <c r="BM283" s="231" t="s">
        <v>836</v>
      </c>
    </row>
    <row r="284" s="2" customFormat="1" ht="33" customHeight="1">
      <c r="A284" s="40"/>
      <c r="B284" s="41"/>
      <c r="C284" s="220" t="s">
        <v>634</v>
      </c>
      <c r="D284" s="220" t="s">
        <v>135</v>
      </c>
      <c r="E284" s="221" t="s">
        <v>631</v>
      </c>
      <c r="F284" s="222" t="s">
        <v>632</v>
      </c>
      <c r="G284" s="223" t="s">
        <v>336</v>
      </c>
      <c r="H284" s="224">
        <v>6</v>
      </c>
      <c r="I284" s="225"/>
      <c r="J284" s="226">
        <f>ROUND(I284*H284,2)</f>
        <v>0</v>
      </c>
      <c r="K284" s="222" t="s">
        <v>139</v>
      </c>
      <c r="L284" s="46"/>
      <c r="M284" s="227" t="s">
        <v>32</v>
      </c>
      <c r="N284" s="228" t="s">
        <v>51</v>
      </c>
      <c r="O284" s="86"/>
      <c r="P284" s="229">
        <f>O284*H284</f>
        <v>0</v>
      </c>
      <c r="Q284" s="229">
        <v>0.00027</v>
      </c>
      <c r="R284" s="229">
        <f>Q284*H284</f>
        <v>0.0016199999999999999</v>
      </c>
      <c r="S284" s="229">
        <v>0</v>
      </c>
      <c r="T284" s="230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31" t="s">
        <v>260</v>
      </c>
      <c r="AT284" s="231" t="s">
        <v>135</v>
      </c>
      <c r="AU284" s="231" t="s">
        <v>141</v>
      </c>
      <c r="AY284" s="18" t="s">
        <v>132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141</v>
      </c>
      <c r="BK284" s="232">
        <f>ROUND(I284*H284,2)</f>
        <v>0</v>
      </c>
      <c r="BL284" s="18" t="s">
        <v>260</v>
      </c>
      <c r="BM284" s="231" t="s">
        <v>837</v>
      </c>
    </row>
    <row r="285" s="2" customFormat="1" ht="16.5" customHeight="1">
      <c r="A285" s="40"/>
      <c r="B285" s="41"/>
      <c r="C285" s="263" t="s">
        <v>638</v>
      </c>
      <c r="D285" s="263" t="s">
        <v>242</v>
      </c>
      <c r="E285" s="264" t="s">
        <v>635</v>
      </c>
      <c r="F285" s="265" t="s">
        <v>636</v>
      </c>
      <c r="G285" s="266" t="s">
        <v>336</v>
      </c>
      <c r="H285" s="267">
        <v>6</v>
      </c>
      <c r="I285" s="268"/>
      <c r="J285" s="269">
        <f>ROUND(I285*H285,2)</f>
        <v>0</v>
      </c>
      <c r="K285" s="265" t="s">
        <v>139</v>
      </c>
      <c r="L285" s="270"/>
      <c r="M285" s="271" t="s">
        <v>32</v>
      </c>
      <c r="N285" s="272" t="s">
        <v>51</v>
      </c>
      <c r="O285" s="86"/>
      <c r="P285" s="229">
        <f>O285*H285</f>
        <v>0</v>
      </c>
      <c r="Q285" s="229">
        <v>0.017999999999999999</v>
      </c>
      <c r="R285" s="229">
        <f>Q285*H285</f>
        <v>0.10799999999999999</v>
      </c>
      <c r="S285" s="229">
        <v>0</v>
      </c>
      <c r="T285" s="230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31" t="s">
        <v>333</v>
      </c>
      <c r="AT285" s="231" t="s">
        <v>242</v>
      </c>
      <c r="AU285" s="231" t="s">
        <v>141</v>
      </c>
      <c r="AY285" s="18" t="s">
        <v>132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141</v>
      </c>
      <c r="BK285" s="232">
        <f>ROUND(I285*H285,2)</f>
        <v>0</v>
      </c>
      <c r="BL285" s="18" t="s">
        <v>260</v>
      </c>
      <c r="BM285" s="231" t="s">
        <v>838</v>
      </c>
    </row>
    <row r="286" s="2" customFormat="1" ht="16.5" customHeight="1">
      <c r="A286" s="40"/>
      <c r="B286" s="41"/>
      <c r="C286" s="220" t="s">
        <v>642</v>
      </c>
      <c r="D286" s="220" t="s">
        <v>135</v>
      </c>
      <c r="E286" s="221" t="s">
        <v>639</v>
      </c>
      <c r="F286" s="222" t="s">
        <v>640</v>
      </c>
      <c r="G286" s="223" t="s">
        <v>336</v>
      </c>
      <c r="H286" s="224">
        <v>6</v>
      </c>
      <c r="I286" s="225"/>
      <c r="J286" s="226">
        <f>ROUND(I286*H286,2)</f>
        <v>0</v>
      </c>
      <c r="K286" s="222" t="s">
        <v>139</v>
      </c>
      <c r="L286" s="46"/>
      <c r="M286" s="227" t="s">
        <v>32</v>
      </c>
      <c r="N286" s="228" t="s">
        <v>51</v>
      </c>
      <c r="O286" s="86"/>
      <c r="P286" s="229">
        <f>O286*H286</f>
        <v>0</v>
      </c>
      <c r="Q286" s="229">
        <v>0</v>
      </c>
      <c r="R286" s="229">
        <f>Q286*H286</f>
        <v>0</v>
      </c>
      <c r="S286" s="229">
        <v>0.041700000000000001</v>
      </c>
      <c r="T286" s="230">
        <f>S286*H286</f>
        <v>0.25019999999999998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31" t="s">
        <v>260</v>
      </c>
      <c r="AT286" s="231" t="s">
        <v>135</v>
      </c>
      <c r="AU286" s="231" t="s">
        <v>141</v>
      </c>
      <c r="AY286" s="18" t="s">
        <v>132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141</v>
      </c>
      <c r="BK286" s="232">
        <f>ROUND(I286*H286,2)</f>
        <v>0</v>
      </c>
      <c r="BL286" s="18" t="s">
        <v>260</v>
      </c>
      <c r="BM286" s="231" t="s">
        <v>839</v>
      </c>
    </row>
    <row r="287" s="2" customFormat="1" ht="21.75" customHeight="1">
      <c r="A287" s="40"/>
      <c r="B287" s="41"/>
      <c r="C287" s="220" t="s">
        <v>648</v>
      </c>
      <c r="D287" s="220" t="s">
        <v>135</v>
      </c>
      <c r="E287" s="221" t="s">
        <v>643</v>
      </c>
      <c r="F287" s="222" t="s">
        <v>644</v>
      </c>
      <c r="G287" s="223" t="s">
        <v>250</v>
      </c>
      <c r="H287" s="224">
        <v>0.184</v>
      </c>
      <c r="I287" s="225"/>
      <c r="J287" s="226">
        <f>ROUND(I287*H287,2)</f>
        <v>0</v>
      </c>
      <c r="K287" s="222" t="s">
        <v>139</v>
      </c>
      <c r="L287" s="46"/>
      <c r="M287" s="227" t="s">
        <v>32</v>
      </c>
      <c r="N287" s="228" t="s">
        <v>51</v>
      </c>
      <c r="O287" s="86"/>
      <c r="P287" s="229">
        <f>O287*H287</f>
        <v>0</v>
      </c>
      <c r="Q287" s="229">
        <v>0</v>
      </c>
      <c r="R287" s="229">
        <f>Q287*H287</f>
        <v>0</v>
      </c>
      <c r="S287" s="229">
        <v>0</v>
      </c>
      <c r="T287" s="230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31" t="s">
        <v>260</v>
      </c>
      <c r="AT287" s="231" t="s">
        <v>135</v>
      </c>
      <c r="AU287" s="231" t="s">
        <v>141</v>
      </c>
      <c r="AY287" s="18" t="s">
        <v>132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141</v>
      </c>
      <c r="BK287" s="232">
        <f>ROUND(I287*H287,2)</f>
        <v>0</v>
      </c>
      <c r="BL287" s="18" t="s">
        <v>260</v>
      </c>
      <c r="BM287" s="231" t="s">
        <v>840</v>
      </c>
    </row>
    <row r="288" s="12" customFormat="1" ht="22.8" customHeight="1">
      <c r="A288" s="12"/>
      <c r="B288" s="204"/>
      <c r="C288" s="205"/>
      <c r="D288" s="206" t="s">
        <v>78</v>
      </c>
      <c r="E288" s="218" t="s">
        <v>646</v>
      </c>
      <c r="F288" s="218" t="s">
        <v>647</v>
      </c>
      <c r="G288" s="205"/>
      <c r="H288" s="205"/>
      <c r="I288" s="208"/>
      <c r="J288" s="219">
        <f>BK288</f>
        <v>0</v>
      </c>
      <c r="K288" s="205"/>
      <c r="L288" s="210"/>
      <c r="M288" s="211"/>
      <c r="N288" s="212"/>
      <c r="O288" s="212"/>
      <c r="P288" s="213">
        <f>SUM(P289:P293)</f>
        <v>0</v>
      </c>
      <c r="Q288" s="212"/>
      <c r="R288" s="213">
        <f>SUM(R289:R293)</f>
        <v>0.000426</v>
      </c>
      <c r="S288" s="212"/>
      <c r="T288" s="214">
        <f>SUM(T289:T293)</f>
        <v>0.36799999999999999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5" t="s">
        <v>141</v>
      </c>
      <c r="AT288" s="216" t="s">
        <v>78</v>
      </c>
      <c r="AU288" s="216" t="s">
        <v>21</v>
      </c>
      <c r="AY288" s="215" t="s">
        <v>132</v>
      </c>
      <c r="BK288" s="217">
        <f>SUM(BK289:BK293)</f>
        <v>0</v>
      </c>
    </row>
    <row r="289" s="2" customFormat="1" ht="21.75" customHeight="1">
      <c r="A289" s="40"/>
      <c r="B289" s="41"/>
      <c r="C289" s="220" t="s">
        <v>652</v>
      </c>
      <c r="D289" s="220" t="s">
        <v>135</v>
      </c>
      <c r="E289" s="221" t="s">
        <v>841</v>
      </c>
      <c r="F289" s="222" t="s">
        <v>842</v>
      </c>
      <c r="G289" s="223" t="s">
        <v>223</v>
      </c>
      <c r="H289" s="224">
        <v>7.0999999999999996</v>
      </c>
      <c r="I289" s="225"/>
      <c r="J289" s="226">
        <f>ROUND(I289*H289,2)</f>
        <v>0</v>
      </c>
      <c r="K289" s="222" t="s">
        <v>139</v>
      </c>
      <c r="L289" s="46"/>
      <c r="M289" s="227" t="s">
        <v>32</v>
      </c>
      <c r="N289" s="228" t="s">
        <v>51</v>
      </c>
      <c r="O289" s="86"/>
      <c r="P289" s="229">
        <f>O289*H289</f>
        <v>0</v>
      </c>
      <c r="Q289" s="229">
        <v>6.0000000000000002E-05</v>
      </c>
      <c r="R289" s="229">
        <f>Q289*H289</f>
        <v>0.000426</v>
      </c>
      <c r="S289" s="229">
        <v>0</v>
      </c>
      <c r="T289" s="230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31" t="s">
        <v>260</v>
      </c>
      <c r="AT289" s="231" t="s">
        <v>135</v>
      </c>
      <c r="AU289" s="231" t="s">
        <v>141</v>
      </c>
      <c r="AY289" s="18" t="s">
        <v>132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141</v>
      </c>
      <c r="BK289" s="232">
        <f>ROUND(I289*H289,2)</f>
        <v>0</v>
      </c>
      <c r="BL289" s="18" t="s">
        <v>260</v>
      </c>
      <c r="BM289" s="231" t="s">
        <v>843</v>
      </c>
    </row>
    <row r="290" s="2" customFormat="1" ht="16.5" customHeight="1">
      <c r="A290" s="40"/>
      <c r="B290" s="41"/>
      <c r="C290" s="220" t="s">
        <v>656</v>
      </c>
      <c r="D290" s="220" t="s">
        <v>135</v>
      </c>
      <c r="E290" s="221" t="s">
        <v>844</v>
      </c>
      <c r="F290" s="222" t="s">
        <v>845</v>
      </c>
      <c r="G290" s="223" t="s">
        <v>223</v>
      </c>
      <c r="H290" s="224">
        <v>7.0999999999999996</v>
      </c>
      <c r="I290" s="225"/>
      <c r="J290" s="226">
        <f>ROUND(I290*H290,2)</f>
        <v>0</v>
      </c>
      <c r="K290" s="222" t="s">
        <v>139</v>
      </c>
      <c r="L290" s="46"/>
      <c r="M290" s="227" t="s">
        <v>32</v>
      </c>
      <c r="N290" s="228" t="s">
        <v>51</v>
      </c>
      <c r="O290" s="86"/>
      <c r="P290" s="229">
        <f>O290*H290</f>
        <v>0</v>
      </c>
      <c r="Q290" s="229">
        <v>0</v>
      </c>
      <c r="R290" s="229">
        <f>Q290*H290</f>
        <v>0</v>
      </c>
      <c r="S290" s="229">
        <v>0.025000000000000001</v>
      </c>
      <c r="T290" s="230">
        <f>S290*H290</f>
        <v>0.17749999999999999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31" t="s">
        <v>260</v>
      </c>
      <c r="AT290" s="231" t="s">
        <v>135</v>
      </c>
      <c r="AU290" s="231" t="s">
        <v>141</v>
      </c>
      <c r="AY290" s="18" t="s">
        <v>132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141</v>
      </c>
      <c r="BK290" s="232">
        <f>ROUND(I290*H290,2)</f>
        <v>0</v>
      </c>
      <c r="BL290" s="18" t="s">
        <v>260</v>
      </c>
      <c r="BM290" s="231" t="s">
        <v>846</v>
      </c>
    </row>
    <row r="291" s="2" customFormat="1" ht="16.5" customHeight="1">
      <c r="A291" s="40"/>
      <c r="B291" s="41"/>
      <c r="C291" s="220" t="s">
        <v>662</v>
      </c>
      <c r="D291" s="220" t="s">
        <v>135</v>
      </c>
      <c r="E291" s="221" t="s">
        <v>649</v>
      </c>
      <c r="F291" s="222" t="s">
        <v>650</v>
      </c>
      <c r="G291" s="223" t="s">
        <v>336</v>
      </c>
      <c r="H291" s="224">
        <v>2</v>
      </c>
      <c r="I291" s="225"/>
      <c r="J291" s="226">
        <f>ROUND(I291*H291,2)</f>
        <v>0</v>
      </c>
      <c r="K291" s="222" t="s">
        <v>139</v>
      </c>
      <c r="L291" s="46"/>
      <c r="M291" s="227" t="s">
        <v>32</v>
      </c>
      <c r="N291" s="228" t="s">
        <v>51</v>
      </c>
      <c r="O291" s="86"/>
      <c r="P291" s="229">
        <f>O291*H291</f>
        <v>0</v>
      </c>
      <c r="Q291" s="229">
        <v>0</v>
      </c>
      <c r="R291" s="229">
        <f>Q291*H291</f>
        <v>0</v>
      </c>
      <c r="S291" s="229">
        <v>0.012999999999999999</v>
      </c>
      <c r="T291" s="230">
        <f>S291*H291</f>
        <v>0.025999999999999999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31" t="s">
        <v>150</v>
      </c>
      <c r="AT291" s="231" t="s">
        <v>135</v>
      </c>
      <c r="AU291" s="231" t="s">
        <v>141</v>
      </c>
      <c r="AY291" s="18" t="s">
        <v>132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141</v>
      </c>
      <c r="BK291" s="232">
        <f>ROUND(I291*H291,2)</f>
        <v>0</v>
      </c>
      <c r="BL291" s="18" t="s">
        <v>150</v>
      </c>
      <c r="BM291" s="231" t="s">
        <v>847</v>
      </c>
    </row>
    <row r="292" s="2" customFormat="1" ht="16.5" customHeight="1">
      <c r="A292" s="40"/>
      <c r="B292" s="41"/>
      <c r="C292" s="220" t="s">
        <v>666</v>
      </c>
      <c r="D292" s="220" t="s">
        <v>135</v>
      </c>
      <c r="E292" s="221" t="s">
        <v>848</v>
      </c>
      <c r="F292" s="222" t="s">
        <v>654</v>
      </c>
      <c r="G292" s="223" t="s">
        <v>223</v>
      </c>
      <c r="H292" s="224">
        <v>4.7000000000000002</v>
      </c>
      <c r="I292" s="225"/>
      <c r="J292" s="226">
        <f>ROUND(I292*H292,2)</f>
        <v>0</v>
      </c>
      <c r="K292" s="222" t="s">
        <v>139</v>
      </c>
      <c r="L292" s="46"/>
      <c r="M292" s="227" t="s">
        <v>32</v>
      </c>
      <c r="N292" s="228" t="s">
        <v>51</v>
      </c>
      <c r="O292" s="86"/>
      <c r="P292" s="229">
        <f>O292*H292</f>
        <v>0</v>
      </c>
      <c r="Q292" s="229">
        <v>0</v>
      </c>
      <c r="R292" s="229">
        <f>Q292*H292</f>
        <v>0</v>
      </c>
      <c r="S292" s="229">
        <v>0</v>
      </c>
      <c r="T292" s="230">
        <f>S292*H292</f>
        <v>0</v>
      </c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R292" s="231" t="s">
        <v>260</v>
      </c>
      <c r="AT292" s="231" t="s">
        <v>135</v>
      </c>
      <c r="AU292" s="231" t="s">
        <v>141</v>
      </c>
      <c r="AY292" s="18" t="s">
        <v>132</v>
      </c>
      <c r="BE292" s="232">
        <f>IF(N292="základní",J292,0)</f>
        <v>0</v>
      </c>
      <c r="BF292" s="232">
        <f>IF(N292="snížená",J292,0)</f>
        <v>0</v>
      </c>
      <c r="BG292" s="232">
        <f>IF(N292="zákl. přenesená",J292,0)</f>
        <v>0</v>
      </c>
      <c r="BH292" s="232">
        <f>IF(N292="sníž. přenesená",J292,0)</f>
        <v>0</v>
      </c>
      <c r="BI292" s="232">
        <f>IF(N292="nulová",J292,0)</f>
        <v>0</v>
      </c>
      <c r="BJ292" s="18" t="s">
        <v>141</v>
      </c>
      <c r="BK292" s="232">
        <f>ROUND(I292*H292,2)</f>
        <v>0</v>
      </c>
      <c r="BL292" s="18" t="s">
        <v>260</v>
      </c>
      <c r="BM292" s="231" t="s">
        <v>849</v>
      </c>
    </row>
    <row r="293" s="2" customFormat="1" ht="16.5" customHeight="1">
      <c r="A293" s="40"/>
      <c r="B293" s="41"/>
      <c r="C293" s="220" t="s">
        <v>670</v>
      </c>
      <c r="D293" s="220" t="s">
        <v>135</v>
      </c>
      <c r="E293" s="221" t="s">
        <v>657</v>
      </c>
      <c r="F293" s="222" t="s">
        <v>658</v>
      </c>
      <c r="G293" s="223" t="s">
        <v>223</v>
      </c>
      <c r="H293" s="224">
        <v>4.7000000000000002</v>
      </c>
      <c r="I293" s="225"/>
      <c r="J293" s="226">
        <f>ROUND(I293*H293,2)</f>
        <v>0</v>
      </c>
      <c r="K293" s="222" t="s">
        <v>139</v>
      </c>
      <c r="L293" s="46"/>
      <c r="M293" s="227" t="s">
        <v>32</v>
      </c>
      <c r="N293" s="228" t="s">
        <v>51</v>
      </c>
      <c r="O293" s="86"/>
      <c r="P293" s="229">
        <f>O293*H293</f>
        <v>0</v>
      </c>
      <c r="Q293" s="229">
        <v>0</v>
      </c>
      <c r="R293" s="229">
        <f>Q293*H293</f>
        <v>0</v>
      </c>
      <c r="S293" s="229">
        <v>0.035000000000000003</v>
      </c>
      <c r="T293" s="230">
        <f>S293*H293</f>
        <v>0.16450000000000004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31" t="s">
        <v>260</v>
      </c>
      <c r="AT293" s="231" t="s">
        <v>135</v>
      </c>
      <c r="AU293" s="231" t="s">
        <v>141</v>
      </c>
      <c r="AY293" s="18" t="s">
        <v>132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141</v>
      </c>
      <c r="BK293" s="232">
        <f>ROUND(I293*H293,2)</f>
        <v>0</v>
      </c>
      <c r="BL293" s="18" t="s">
        <v>260</v>
      </c>
      <c r="BM293" s="231" t="s">
        <v>850</v>
      </c>
    </row>
    <row r="294" s="12" customFormat="1" ht="22.8" customHeight="1">
      <c r="A294" s="12"/>
      <c r="B294" s="204"/>
      <c r="C294" s="205"/>
      <c r="D294" s="206" t="s">
        <v>78</v>
      </c>
      <c r="E294" s="218" t="s">
        <v>660</v>
      </c>
      <c r="F294" s="218" t="s">
        <v>661</v>
      </c>
      <c r="G294" s="205"/>
      <c r="H294" s="205"/>
      <c r="I294" s="208"/>
      <c r="J294" s="219">
        <f>BK294</f>
        <v>0</v>
      </c>
      <c r="K294" s="205"/>
      <c r="L294" s="210"/>
      <c r="M294" s="211"/>
      <c r="N294" s="212"/>
      <c r="O294" s="212"/>
      <c r="P294" s="213">
        <f>SUM(P295:P298)</f>
        <v>0</v>
      </c>
      <c r="Q294" s="212"/>
      <c r="R294" s="213">
        <f>SUM(R295:R298)</f>
        <v>0.063974400000000001</v>
      </c>
      <c r="S294" s="212"/>
      <c r="T294" s="214">
        <f>SUM(T295:T298)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5" t="s">
        <v>141</v>
      </c>
      <c r="AT294" s="216" t="s">
        <v>78</v>
      </c>
      <c r="AU294" s="216" t="s">
        <v>21</v>
      </c>
      <c r="AY294" s="215" t="s">
        <v>132</v>
      </c>
      <c r="BK294" s="217">
        <f>SUM(BK295:BK298)</f>
        <v>0</v>
      </c>
    </row>
    <row r="295" s="2" customFormat="1" ht="16.5" customHeight="1">
      <c r="A295" s="40"/>
      <c r="B295" s="41"/>
      <c r="C295" s="220" t="s">
        <v>676</v>
      </c>
      <c r="D295" s="220" t="s">
        <v>135</v>
      </c>
      <c r="E295" s="221" t="s">
        <v>663</v>
      </c>
      <c r="F295" s="222" t="s">
        <v>664</v>
      </c>
      <c r="G295" s="223" t="s">
        <v>194</v>
      </c>
      <c r="H295" s="224">
        <v>152.31999999999999</v>
      </c>
      <c r="I295" s="225"/>
      <c r="J295" s="226">
        <f>ROUND(I295*H295,2)</f>
        <v>0</v>
      </c>
      <c r="K295" s="222" t="s">
        <v>139</v>
      </c>
      <c r="L295" s="46"/>
      <c r="M295" s="227" t="s">
        <v>32</v>
      </c>
      <c r="N295" s="228" t="s">
        <v>51</v>
      </c>
      <c r="O295" s="86"/>
      <c r="P295" s="229">
        <f>O295*H295</f>
        <v>0</v>
      </c>
      <c r="Q295" s="229">
        <v>0</v>
      </c>
      <c r="R295" s="229">
        <f>Q295*H295</f>
        <v>0</v>
      </c>
      <c r="S295" s="229">
        <v>0</v>
      </c>
      <c r="T295" s="230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31" t="s">
        <v>260</v>
      </c>
      <c r="AT295" s="231" t="s">
        <v>135</v>
      </c>
      <c r="AU295" s="231" t="s">
        <v>141</v>
      </c>
      <c r="AY295" s="18" t="s">
        <v>132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141</v>
      </c>
      <c r="BK295" s="232">
        <f>ROUND(I295*H295,2)</f>
        <v>0</v>
      </c>
      <c r="BL295" s="18" t="s">
        <v>260</v>
      </c>
      <c r="BM295" s="231" t="s">
        <v>851</v>
      </c>
    </row>
    <row r="296" s="2" customFormat="1" ht="21.75" customHeight="1">
      <c r="A296" s="40"/>
      <c r="B296" s="41"/>
      <c r="C296" s="263" t="s">
        <v>680</v>
      </c>
      <c r="D296" s="263" t="s">
        <v>242</v>
      </c>
      <c r="E296" s="264" t="s">
        <v>667</v>
      </c>
      <c r="F296" s="265" t="s">
        <v>668</v>
      </c>
      <c r="G296" s="266" t="s">
        <v>223</v>
      </c>
      <c r="H296" s="267">
        <v>159.93600000000001</v>
      </c>
      <c r="I296" s="268"/>
      <c r="J296" s="269">
        <f>ROUND(I296*H296,2)</f>
        <v>0</v>
      </c>
      <c r="K296" s="265" t="s">
        <v>139</v>
      </c>
      <c r="L296" s="270"/>
      <c r="M296" s="271" t="s">
        <v>32</v>
      </c>
      <c r="N296" s="272" t="s">
        <v>51</v>
      </c>
      <c r="O296" s="86"/>
      <c r="P296" s="229">
        <f>O296*H296</f>
        <v>0</v>
      </c>
      <c r="Q296" s="229">
        <v>0.00040000000000000002</v>
      </c>
      <c r="R296" s="229">
        <f>Q296*H296</f>
        <v>0.063974400000000001</v>
      </c>
      <c r="S296" s="229">
        <v>0</v>
      </c>
      <c r="T296" s="230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31" t="s">
        <v>333</v>
      </c>
      <c r="AT296" s="231" t="s">
        <v>242</v>
      </c>
      <c r="AU296" s="231" t="s">
        <v>141</v>
      </c>
      <c r="AY296" s="18" t="s">
        <v>132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141</v>
      </c>
      <c r="BK296" s="232">
        <f>ROUND(I296*H296,2)</f>
        <v>0</v>
      </c>
      <c r="BL296" s="18" t="s">
        <v>260</v>
      </c>
      <c r="BM296" s="231" t="s">
        <v>852</v>
      </c>
    </row>
    <row r="297" s="13" customFormat="1">
      <c r="A297" s="13"/>
      <c r="B297" s="240"/>
      <c r="C297" s="241"/>
      <c r="D297" s="242" t="s">
        <v>196</v>
      </c>
      <c r="E297" s="241"/>
      <c r="F297" s="244" t="s">
        <v>802</v>
      </c>
      <c r="G297" s="241"/>
      <c r="H297" s="245">
        <v>159.93600000000001</v>
      </c>
      <c r="I297" s="246"/>
      <c r="J297" s="241"/>
      <c r="K297" s="241"/>
      <c r="L297" s="247"/>
      <c r="M297" s="248"/>
      <c r="N297" s="249"/>
      <c r="O297" s="249"/>
      <c r="P297" s="249"/>
      <c r="Q297" s="249"/>
      <c r="R297" s="249"/>
      <c r="S297" s="249"/>
      <c r="T297" s="250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1" t="s">
        <v>196</v>
      </c>
      <c r="AU297" s="251" t="s">
        <v>141</v>
      </c>
      <c r="AV297" s="13" t="s">
        <v>141</v>
      </c>
      <c r="AW297" s="13" t="s">
        <v>4</v>
      </c>
      <c r="AX297" s="13" t="s">
        <v>21</v>
      </c>
      <c r="AY297" s="251" t="s">
        <v>132</v>
      </c>
    </row>
    <row r="298" s="2" customFormat="1" ht="21.75" customHeight="1">
      <c r="A298" s="40"/>
      <c r="B298" s="41"/>
      <c r="C298" s="220" t="s">
        <v>684</v>
      </c>
      <c r="D298" s="220" t="s">
        <v>135</v>
      </c>
      <c r="E298" s="221" t="s">
        <v>671</v>
      </c>
      <c r="F298" s="222" t="s">
        <v>672</v>
      </c>
      <c r="G298" s="223" t="s">
        <v>250</v>
      </c>
      <c r="H298" s="224">
        <v>0.064000000000000001</v>
      </c>
      <c r="I298" s="225"/>
      <c r="J298" s="226">
        <f>ROUND(I298*H298,2)</f>
        <v>0</v>
      </c>
      <c r="K298" s="222" t="s">
        <v>139</v>
      </c>
      <c r="L298" s="46"/>
      <c r="M298" s="227" t="s">
        <v>32</v>
      </c>
      <c r="N298" s="228" t="s">
        <v>51</v>
      </c>
      <c r="O298" s="86"/>
      <c r="P298" s="229">
        <f>O298*H298</f>
        <v>0</v>
      </c>
      <c r="Q298" s="229">
        <v>0</v>
      </c>
      <c r="R298" s="229">
        <f>Q298*H298</f>
        <v>0</v>
      </c>
      <c r="S298" s="229">
        <v>0</v>
      </c>
      <c r="T298" s="230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31" t="s">
        <v>260</v>
      </c>
      <c r="AT298" s="231" t="s">
        <v>135</v>
      </c>
      <c r="AU298" s="231" t="s">
        <v>141</v>
      </c>
      <c r="AY298" s="18" t="s">
        <v>132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141</v>
      </c>
      <c r="BK298" s="232">
        <f>ROUND(I298*H298,2)</f>
        <v>0</v>
      </c>
      <c r="BL298" s="18" t="s">
        <v>260</v>
      </c>
      <c r="BM298" s="231" t="s">
        <v>853</v>
      </c>
    </row>
    <row r="299" s="12" customFormat="1" ht="22.8" customHeight="1">
      <c r="A299" s="12"/>
      <c r="B299" s="204"/>
      <c r="C299" s="205"/>
      <c r="D299" s="206" t="s">
        <v>78</v>
      </c>
      <c r="E299" s="218" t="s">
        <v>674</v>
      </c>
      <c r="F299" s="218" t="s">
        <v>675</v>
      </c>
      <c r="G299" s="205"/>
      <c r="H299" s="205"/>
      <c r="I299" s="208"/>
      <c r="J299" s="219">
        <f>BK299</f>
        <v>0</v>
      </c>
      <c r="K299" s="205"/>
      <c r="L299" s="210"/>
      <c r="M299" s="211"/>
      <c r="N299" s="212"/>
      <c r="O299" s="212"/>
      <c r="P299" s="213">
        <f>SUM(P300:P303)</f>
        <v>0</v>
      </c>
      <c r="Q299" s="212"/>
      <c r="R299" s="213">
        <f>SUM(R300:R303)</f>
        <v>0.10602000000000002</v>
      </c>
      <c r="S299" s="212"/>
      <c r="T299" s="214">
        <f>SUM(T300:T303)</f>
        <v>0</v>
      </c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R299" s="215" t="s">
        <v>141</v>
      </c>
      <c r="AT299" s="216" t="s">
        <v>78</v>
      </c>
      <c r="AU299" s="216" t="s">
        <v>21</v>
      </c>
      <c r="AY299" s="215" t="s">
        <v>132</v>
      </c>
      <c r="BK299" s="217">
        <f>SUM(BK300:BK303)</f>
        <v>0</v>
      </c>
    </row>
    <row r="300" s="2" customFormat="1" ht="16.5" customHeight="1">
      <c r="A300" s="40"/>
      <c r="B300" s="41"/>
      <c r="C300" s="220" t="s">
        <v>688</v>
      </c>
      <c r="D300" s="220" t="s">
        <v>135</v>
      </c>
      <c r="E300" s="221" t="s">
        <v>677</v>
      </c>
      <c r="F300" s="222" t="s">
        <v>678</v>
      </c>
      <c r="G300" s="223" t="s">
        <v>194</v>
      </c>
      <c r="H300" s="224">
        <v>393</v>
      </c>
      <c r="I300" s="225"/>
      <c r="J300" s="226">
        <f>ROUND(I300*H300,2)</f>
        <v>0</v>
      </c>
      <c r="K300" s="222" t="s">
        <v>139</v>
      </c>
      <c r="L300" s="46"/>
      <c r="M300" s="227" t="s">
        <v>32</v>
      </c>
      <c r="N300" s="228" t="s">
        <v>51</v>
      </c>
      <c r="O300" s="86"/>
      <c r="P300" s="229">
        <f>O300*H300</f>
        <v>0</v>
      </c>
      <c r="Q300" s="229">
        <v>2.0000000000000002E-05</v>
      </c>
      <c r="R300" s="229">
        <f>Q300*H300</f>
        <v>0.0078600000000000007</v>
      </c>
      <c r="S300" s="229">
        <v>0</v>
      </c>
      <c r="T300" s="230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31" t="s">
        <v>260</v>
      </c>
      <c r="AT300" s="231" t="s">
        <v>135</v>
      </c>
      <c r="AU300" s="231" t="s">
        <v>141</v>
      </c>
      <c r="AY300" s="18" t="s">
        <v>132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141</v>
      </c>
      <c r="BK300" s="232">
        <f>ROUND(I300*H300,2)</f>
        <v>0</v>
      </c>
      <c r="BL300" s="18" t="s">
        <v>260</v>
      </c>
      <c r="BM300" s="231" t="s">
        <v>854</v>
      </c>
    </row>
    <row r="301" s="2" customFormat="1" ht="16.5" customHeight="1">
      <c r="A301" s="40"/>
      <c r="B301" s="41"/>
      <c r="C301" s="220" t="s">
        <v>855</v>
      </c>
      <c r="D301" s="220" t="s">
        <v>135</v>
      </c>
      <c r="E301" s="221" t="s">
        <v>681</v>
      </c>
      <c r="F301" s="222" t="s">
        <v>682</v>
      </c>
      <c r="G301" s="223" t="s">
        <v>194</v>
      </c>
      <c r="H301" s="224">
        <v>393</v>
      </c>
      <c r="I301" s="225"/>
      <c r="J301" s="226">
        <f>ROUND(I301*H301,2)</f>
        <v>0</v>
      </c>
      <c r="K301" s="222" t="s">
        <v>139</v>
      </c>
      <c r="L301" s="46"/>
      <c r="M301" s="227" t="s">
        <v>32</v>
      </c>
      <c r="N301" s="228" t="s">
        <v>51</v>
      </c>
      <c r="O301" s="86"/>
      <c r="P301" s="229">
        <f>O301*H301</f>
        <v>0</v>
      </c>
      <c r="Q301" s="229">
        <v>0</v>
      </c>
      <c r="R301" s="229">
        <f>Q301*H301</f>
        <v>0</v>
      </c>
      <c r="S301" s="229">
        <v>0</v>
      </c>
      <c r="T301" s="230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31" t="s">
        <v>260</v>
      </c>
      <c r="AT301" s="231" t="s">
        <v>135</v>
      </c>
      <c r="AU301" s="231" t="s">
        <v>141</v>
      </c>
      <c r="AY301" s="18" t="s">
        <v>132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8" t="s">
        <v>141</v>
      </c>
      <c r="BK301" s="232">
        <f>ROUND(I301*H301,2)</f>
        <v>0</v>
      </c>
      <c r="BL301" s="18" t="s">
        <v>260</v>
      </c>
      <c r="BM301" s="231" t="s">
        <v>856</v>
      </c>
    </row>
    <row r="302" s="2" customFormat="1" ht="21.75" customHeight="1">
      <c r="A302" s="40"/>
      <c r="B302" s="41"/>
      <c r="C302" s="220" t="s">
        <v>857</v>
      </c>
      <c r="D302" s="220" t="s">
        <v>135</v>
      </c>
      <c r="E302" s="221" t="s">
        <v>685</v>
      </c>
      <c r="F302" s="222" t="s">
        <v>686</v>
      </c>
      <c r="G302" s="223" t="s">
        <v>194</v>
      </c>
      <c r="H302" s="224">
        <v>393</v>
      </c>
      <c r="I302" s="225"/>
      <c r="J302" s="226">
        <f>ROUND(I302*H302,2)</f>
        <v>0</v>
      </c>
      <c r="K302" s="222" t="s">
        <v>139</v>
      </c>
      <c r="L302" s="46"/>
      <c r="M302" s="227" t="s">
        <v>32</v>
      </c>
      <c r="N302" s="228" t="s">
        <v>51</v>
      </c>
      <c r="O302" s="86"/>
      <c r="P302" s="229">
        <f>O302*H302</f>
        <v>0</v>
      </c>
      <c r="Q302" s="229">
        <v>0.00022000000000000001</v>
      </c>
      <c r="R302" s="229">
        <f>Q302*H302</f>
        <v>0.086460000000000009</v>
      </c>
      <c r="S302" s="229">
        <v>0</v>
      </c>
      <c r="T302" s="230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31" t="s">
        <v>260</v>
      </c>
      <c r="AT302" s="231" t="s">
        <v>135</v>
      </c>
      <c r="AU302" s="231" t="s">
        <v>141</v>
      </c>
      <c r="AY302" s="18" t="s">
        <v>132</v>
      </c>
      <c r="BE302" s="232">
        <f>IF(N302="základní",J302,0)</f>
        <v>0</v>
      </c>
      <c r="BF302" s="232">
        <f>IF(N302="snížená",J302,0)</f>
        <v>0</v>
      </c>
      <c r="BG302" s="232">
        <f>IF(N302="zákl. přenesená",J302,0)</f>
        <v>0</v>
      </c>
      <c r="BH302" s="232">
        <f>IF(N302="sníž. přenesená",J302,0)</f>
        <v>0</v>
      </c>
      <c r="BI302" s="232">
        <f>IF(N302="nulová",J302,0)</f>
        <v>0</v>
      </c>
      <c r="BJ302" s="18" t="s">
        <v>141</v>
      </c>
      <c r="BK302" s="232">
        <f>ROUND(I302*H302,2)</f>
        <v>0</v>
      </c>
      <c r="BL302" s="18" t="s">
        <v>260</v>
      </c>
      <c r="BM302" s="231" t="s">
        <v>858</v>
      </c>
    </row>
    <row r="303" s="2" customFormat="1" ht="21.75" customHeight="1">
      <c r="A303" s="40"/>
      <c r="B303" s="41"/>
      <c r="C303" s="220" t="s">
        <v>859</v>
      </c>
      <c r="D303" s="220" t="s">
        <v>135</v>
      </c>
      <c r="E303" s="221" t="s">
        <v>689</v>
      </c>
      <c r="F303" s="222" t="s">
        <v>690</v>
      </c>
      <c r="G303" s="223" t="s">
        <v>194</v>
      </c>
      <c r="H303" s="224">
        <v>78</v>
      </c>
      <c r="I303" s="225"/>
      <c r="J303" s="226">
        <f>ROUND(I303*H303,2)</f>
        <v>0</v>
      </c>
      <c r="K303" s="222" t="s">
        <v>139</v>
      </c>
      <c r="L303" s="46"/>
      <c r="M303" s="233" t="s">
        <v>32</v>
      </c>
      <c r="N303" s="234" t="s">
        <v>51</v>
      </c>
      <c r="O303" s="235"/>
      <c r="P303" s="236">
        <f>O303*H303</f>
        <v>0</v>
      </c>
      <c r="Q303" s="236">
        <v>0.00014999999999999999</v>
      </c>
      <c r="R303" s="236">
        <f>Q303*H303</f>
        <v>0.011699999999999999</v>
      </c>
      <c r="S303" s="236">
        <v>0</v>
      </c>
      <c r="T303" s="237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31" t="s">
        <v>260</v>
      </c>
      <c r="AT303" s="231" t="s">
        <v>135</v>
      </c>
      <c r="AU303" s="231" t="s">
        <v>141</v>
      </c>
      <c r="AY303" s="18" t="s">
        <v>132</v>
      </c>
      <c r="BE303" s="232">
        <f>IF(N303="základní",J303,0)</f>
        <v>0</v>
      </c>
      <c r="BF303" s="232">
        <f>IF(N303="snížená",J303,0)</f>
        <v>0</v>
      </c>
      <c r="BG303" s="232">
        <f>IF(N303="zákl. přenesená",J303,0)</f>
        <v>0</v>
      </c>
      <c r="BH303" s="232">
        <f>IF(N303="sníž. přenesená",J303,0)</f>
        <v>0</v>
      </c>
      <c r="BI303" s="232">
        <f>IF(N303="nulová",J303,0)</f>
        <v>0</v>
      </c>
      <c r="BJ303" s="18" t="s">
        <v>141</v>
      </c>
      <c r="BK303" s="232">
        <f>ROUND(I303*H303,2)</f>
        <v>0</v>
      </c>
      <c r="BL303" s="18" t="s">
        <v>260</v>
      </c>
      <c r="BM303" s="231" t="s">
        <v>860</v>
      </c>
    </row>
    <row r="304" s="2" customFormat="1" ht="6.96" customHeight="1">
      <c r="A304" s="40"/>
      <c r="B304" s="61"/>
      <c r="C304" s="62"/>
      <c r="D304" s="62"/>
      <c r="E304" s="62"/>
      <c r="F304" s="62"/>
      <c r="G304" s="62"/>
      <c r="H304" s="62"/>
      <c r="I304" s="169"/>
      <c r="J304" s="62"/>
      <c r="K304" s="62"/>
      <c r="L304" s="46"/>
      <c r="M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</row>
  </sheetData>
  <sheetProtection sheet="1" autoFilter="0" formatColumns="0" formatRows="0" objects="1" scenarios="1" spinCount="100000" saltValue="00dSocYEg0XTw6ESS8L8VAgDdWHzO13cLCrK2uF6Ec/6KveqYAGCQXSHjwTDXKxnu0NFgvaYrQ5j8VE60lckZA==" hashValue="TQ42KrHAj1sT7YUG5hc0SPzSNEnR/uuAxHEhKejiH0xmGl5ztJ4nep7HV0M8Qm/OQW71/WHpatOIqjsTIYmCuw==" algorithmName="SHA-512" password="CC35"/>
  <autoFilter ref="C99:K303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861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32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136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ROUND(J100,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ROUND((SUM(BE100:BE296)),  2)</f>
        <v>0</v>
      </c>
      <c r="G33" s="40"/>
      <c r="H33" s="40"/>
      <c r="I33" s="158">
        <v>0.20999999999999999</v>
      </c>
      <c r="J33" s="157">
        <f>ROUND(((SUM(BE100:BE296))*I33),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ROUND((SUM(BF100:BF296)),  2)</f>
        <v>0</v>
      </c>
      <c r="G34" s="40"/>
      <c r="H34" s="40"/>
      <c r="I34" s="158">
        <v>0.14999999999999999</v>
      </c>
      <c r="J34" s="157">
        <f>ROUND(((SUM(BF100:BF296))*I34),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ROUND((SUM(BG100:BG296)),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ROUND((SUM(BH100:BH296)),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ROUND((SUM(BI100:BI296)),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D.1.1/1-8 - Chrustova 8 - Stavební práce vnější - zateplení objektu, izolace suterénu, střecha   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J100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J101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J102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169</v>
      </c>
      <c r="E62" s="188"/>
      <c r="F62" s="188"/>
      <c r="G62" s="188"/>
      <c r="H62" s="188"/>
      <c r="I62" s="189"/>
      <c r="J62" s="190">
        <f>J114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170</v>
      </c>
      <c r="E63" s="188"/>
      <c r="F63" s="188"/>
      <c r="G63" s="188"/>
      <c r="H63" s="188"/>
      <c r="I63" s="189"/>
      <c r="J63" s="190">
        <f>J116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171</v>
      </c>
      <c r="E64" s="188"/>
      <c r="F64" s="188"/>
      <c r="G64" s="188"/>
      <c r="H64" s="188"/>
      <c r="I64" s="189"/>
      <c r="J64" s="190">
        <f>J118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172</v>
      </c>
      <c r="E65" s="188"/>
      <c r="F65" s="188"/>
      <c r="G65" s="188"/>
      <c r="H65" s="188"/>
      <c r="I65" s="189"/>
      <c r="J65" s="190">
        <f>J120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173</v>
      </c>
      <c r="E66" s="188"/>
      <c r="F66" s="188"/>
      <c r="G66" s="188"/>
      <c r="H66" s="188"/>
      <c r="I66" s="189"/>
      <c r="J66" s="190">
        <f>J127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175</v>
      </c>
      <c r="E67" s="188"/>
      <c r="F67" s="188"/>
      <c r="G67" s="188"/>
      <c r="H67" s="188"/>
      <c r="I67" s="189"/>
      <c r="J67" s="190">
        <f>J168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176</v>
      </c>
      <c r="E68" s="188"/>
      <c r="F68" s="188"/>
      <c r="G68" s="188"/>
      <c r="H68" s="188"/>
      <c r="I68" s="189"/>
      <c r="J68" s="190">
        <f>J185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177</v>
      </c>
      <c r="E69" s="188"/>
      <c r="F69" s="188"/>
      <c r="G69" s="188"/>
      <c r="H69" s="188"/>
      <c r="I69" s="189"/>
      <c r="J69" s="190">
        <f>J192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178</v>
      </c>
      <c r="E70" s="181"/>
      <c r="F70" s="181"/>
      <c r="G70" s="181"/>
      <c r="H70" s="181"/>
      <c r="I70" s="182"/>
      <c r="J70" s="183">
        <f>J194</f>
        <v>0</v>
      </c>
      <c r="K70" s="179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8"/>
      <c r="C71" s="179"/>
      <c r="D71" s="180" t="s">
        <v>179</v>
      </c>
      <c r="E71" s="181"/>
      <c r="F71" s="181"/>
      <c r="G71" s="181"/>
      <c r="H71" s="181"/>
      <c r="I71" s="182"/>
      <c r="J71" s="183">
        <f>J229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5"/>
      <c r="C72" s="186"/>
      <c r="D72" s="187" t="s">
        <v>180</v>
      </c>
      <c r="E72" s="188"/>
      <c r="F72" s="188"/>
      <c r="G72" s="188"/>
      <c r="H72" s="188"/>
      <c r="I72" s="189"/>
      <c r="J72" s="190">
        <f>J230</f>
        <v>0</v>
      </c>
      <c r="K72" s="186"/>
      <c r="L72" s="19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86"/>
      <c r="D73" s="187" t="s">
        <v>181</v>
      </c>
      <c r="E73" s="188"/>
      <c r="F73" s="188"/>
      <c r="G73" s="188"/>
      <c r="H73" s="188"/>
      <c r="I73" s="189"/>
      <c r="J73" s="190">
        <f>J241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182</v>
      </c>
      <c r="E74" s="188"/>
      <c r="F74" s="188"/>
      <c r="G74" s="188"/>
      <c r="H74" s="188"/>
      <c r="I74" s="189"/>
      <c r="J74" s="190">
        <f>J259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183</v>
      </c>
      <c r="E75" s="188"/>
      <c r="F75" s="188"/>
      <c r="G75" s="188"/>
      <c r="H75" s="188"/>
      <c r="I75" s="189"/>
      <c r="J75" s="190">
        <f>J263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184</v>
      </c>
      <c r="E76" s="188"/>
      <c r="F76" s="188"/>
      <c r="G76" s="188"/>
      <c r="H76" s="188"/>
      <c r="I76" s="189"/>
      <c r="J76" s="190">
        <f>J265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185</v>
      </c>
      <c r="E77" s="188"/>
      <c r="F77" s="188"/>
      <c r="G77" s="188"/>
      <c r="H77" s="188"/>
      <c r="I77" s="189"/>
      <c r="J77" s="190">
        <f>J276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86"/>
      <c r="D78" s="187" t="s">
        <v>186</v>
      </c>
      <c r="E78" s="188"/>
      <c r="F78" s="188"/>
      <c r="G78" s="188"/>
      <c r="H78" s="188"/>
      <c r="I78" s="189"/>
      <c r="J78" s="190">
        <f>J283</f>
        <v>0</v>
      </c>
      <c r="K78" s="186"/>
      <c r="L78" s="19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86"/>
      <c r="D79" s="187" t="s">
        <v>187</v>
      </c>
      <c r="E79" s="188"/>
      <c r="F79" s="188"/>
      <c r="G79" s="188"/>
      <c r="H79" s="188"/>
      <c r="I79" s="189"/>
      <c r="J79" s="190">
        <f>J287</f>
        <v>0</v>
      </c>
      <c r="K79" s="186"/>
      <c r="L79" s="19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86"/>
      <c r="D80" s="187" t="s">
        <v>188</v>
      </c>
      <c r="E80" s="188"/>
      <c r="F80" s="188"/>
      <c r="G80" s="188"/>
      <c r="H80" s="188"/>
      <c r="I80" s="189"/>
      <c r="J80" s="190">
        <f>J292</f>
        <v>0</v>
      </c>
      <c r="K80" s="186"/>
      <c r="L80" s="19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136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169"/>
      <c r="J82" s="62"/>
      <c r="K82" s="6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172"/>
      <c r="J86" s="64"/>
      <c r="K86" s="64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4" t="s">
        <v>116</v>
      </c>
      <c r="D87" s="42"/>
      <c r="E87" s="42"/>
      <c r="F87" s="42"/>
      <c r="G87" s="42"/>
      <c r="H87" s="42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16</v>
      </c>
      <c r="D89" s="42"/>
      <c r="E89" s="42"/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239" t="str">
        <f>E7</f>
        <v>Regenerace bytového fondu Mírová osada I.etapa -ul.Chrustova - VZ ZATEPLENÍ ,IZOLACE</v>
      </c>
      <c r="F90" s="33"/>
      <c r="G90" s="33"/>
      <c r="H90" s="33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165</v>
      </c>
      <c r="D91" s="42"/>
      <c r="E91" s="42"/>
      <c r="F91" s="42"/>
      <c r="G91" s="42"/>
      <c r="H91" s="42"/>
      <c r="I91" s="136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6.5" customHeight="1">
      <c r="A92" s="40"/>
      <c r="B92" s="41"/>
      <c r="C92" s="42"/>
      <c r="D92" s="42"/>
      <c r="E92" s="71" t="str">
        <f>E9</f>
        <v xml:space="preserve">D.1.1/1-8 - Chrustova 8 - Stavební práce vnější - zateplení objektu, izolace suterénu, střecha    </v>
      </c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136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3" t="s">
        <v>22</v>
      </c>
      <c r="D94" s="42"/>
      <c r="E94" s="42"/>
      <c r="F94" s="28" t="str">
        <f>F12</f>
        <v xml:space="preserve">Slezská Ostrava </v>
      </c>
      <c r="G94" s="42"/>
      <c r="H94" s="42"/>
      <c r="I94" s="140" t="s">
        <v>24</v>
      </c>
      <c r="J94" s="74" t="str">
        <f>IF(J12="","",J12)</f>
        <v>22. 3. 2020</v>
      </c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136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30</v>
      </c>
      <c r="D96" s="42"/>
      <c r="E96" s="42"/>
      <c r="F96" s="28" t="str">
        <f>E15</f>
        <v xml:space="preserve"> </v>
      </c>
      <c r="G96" s="42"/>
      <c r="H96" s="42"/>
      <c r="I96" s="140" t="s">
        <v>37</v>
      </c>
      <c r="J96" s="38" t="str">
        <f>E21</f>
        <v xml:space="preserve">Lenka Jerakasová </v>
      </c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3" t="s">
        <v>35</v>
      </c>
      <c r="D97" s="42"/>
      <c r="E97" s="42"/>
      <c r="F97" s="28" t="str">
        <f>IF(E18="","",E18)</f>
        <v>Vyplň údaj</v>
      </c>
      <c r="G97" s="42"/>
      <c r="H97" s="42"/>
      <c r="I97" s="140" t="s">
        <v>42</v>
      </c>
      <c r="J97" s="38" t="str">
        <f>E24</f>
        <v xml:space="preserve">Lenka Jerakasová </v>
      </c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136"/>
      <c r="J98" s="42"/>
      <c r="K98" s="42"/>
      <c r="L98" s="13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92"/>
      <c r="B99" s="193"/>
      <c r="C99" s="194" t="s">
        <v>117</v>
      </c>
      <c r="D99" s="195" t="s">
        <v>64</v>
      </c>
      <c r="E99" s="195" t="s">
        <v>60</v>
      </c>
      <c r="F99" s="195" t="s">
        <v>61</v>
      </c>
      <c r="G99" s="195" t="s">
        <v>118</v>
      </c>
      <c r="H99" s="195" t="s">
        <v>119</v>
      </c>
      <c r="I99" s="196" t="s">
        <v>120</v>
      </c>
      <c r="J99" s="195" t="s">
        <v>112</v>
      </c>
      <c r="K99" s="197" t="s">
        <v>121</v>
      </c>
      <c r="L99" s="198"/>
      <c r="M99" s="94" t="s">
        <v>32</v>
      </c>
      <c r="N99" s="95" t="s">
        <v>49</v>
      </c>
      <c r="O99" s="95" t="s">
        <v>122</v>
      </c>
      <c r="P99" s="95" t="s">
        <v>123</v>
      </c>
      <c r="Q99" s="95" t="s">
        <v>124</v>
      </c>
      <c r="R99" s="95" t="s">
        <v>125</v>
      </c>
      <c r="S99" s="95" t="s">
        <v>126</v>
      </c>
      <c r="T99" s="96" t="s">
        <v>127</v>
      </c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</row>
    <row r="100" s="2" customFormat="1" ht="22.8" customHeight="1">
      <c r="A100" s="40"/>
      <c r="B100" s="41"/>
      <c r="C100" s="101" t="s">
        <v>128</v>
      </c>
      <c r="D100" s="42"/>
      <c r="E100" s="42"/>
      <c r="F100" s="42"/>
      <c r="G100" s="42"/>
      <c r="H100" s="42"/>
      <c r="I100" s="136"/>
      <c r="J100" s="199">
        <f>BK100</f>
        <v>0</v>
      </c>
      <c r="K100" s="42"/>
      <c r="L100" s="46"/>
      <c r="M100" s="97"/>
      <c r="N100" s="200"/>
      <c r="O100" s="98"/>
      <c r="P100" s="201">
        <f>P101+P194+P229</f>
        <v>0</v>
      </c>
      <c r="Q100" s="98"/>
      <c r="R100" s="201">
        <f>R101+R194+R229</f>
        <v>54.982962220000005</v>
      </c>
      <c r="S100" s="98"/>
      <c r="T100" s="202">
        <f>T101+T194+T229</f>
        <v>27.954995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8" t="s">
        <v>78</v>
      </c>
      <c r="AU100" s="18" t="s">
        <v>113</v>
      </c>
      <c r="BK100" s="203">
        <f>BK101+BK194+BK229</f>
        <v>0</v>
      </c>
    </row>
    <row r="101" s="12" customFormat="1" ht="25.92" customHeight="1">
      <c r="A101" s="12"/>
      <c r="B101" s="204"/>
      <c r="C101" s="205"/>
      <c r="D101" s="206" t="s">
        <v>78</v>
      </c>
      <c r="E101" s="207" t="s">
        <v>189</v>
      </c>
      <c r="F101" s="207" t="s">
        <v>190</v>
      </c>
      <c r="G101" s="205"/>
      <c r="H101" s="205"/>
      <c r="I101" s="208"/>
      <c r="J101" s="209">
        <f>BK101</f>
        <v>0</v>
      </c>
      <c r="K101" s="205"/>
      <c r="L101" s="210"/>
      <c r="M101" s="211"/>
      <c r="N101" s="212"/>
      <c r="O101" s="212"/>
      <c r="P101" s="213">
        <f>P102+P114+P116+P118+P120+P127+P168+P185+P192</f>
        <v>0</v>
      </c>
      <c r="Q101" s="212"/>
      <c r="R101" s="213">
        <f>R102+R114+R116+R118+R120+R127+R168+R185+R192</f>
        <v>43.708977699999998</v>
      </c>
      <c r="S101" s="212"/>
      <c r="T101" s="214">
        <f>T102+T114+T116+T118+T120+T127+T168+T185+T192</f>
        <v>27.301703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5" t="s">
        <v>21</v>
      </c>
      <c r="AT101" s="216" t="s">
        <v>78</v>
      </c>
      <c r="AU101" s="216" t="s">
        <v>79</v>
      </c>
      <c r="AY101" s="215" t="s">
        <v>132</v>
      </c>
      <c r="BK101" s="217">
        <f>BK102+BK114+BK116+BK118+BK120+BK127+BK168+BK185+BK192</f>
        <v>0</v>
      </c>
    </row>
    <row r="102" s="12" customFormat="1" ht="22.8" customHeight="1">
      <c r="A102" s="12"/>
      <c r="B102" s="204"/>
      <c r="C102" s="205"/>
      <c r="D102" s="206" t="s">
        <v>78</v>
      </c>
      <c r="E102" s="218" t="s">
        <v>21</v>
      </c>
      <c r="F102" s="218" t="s">
        <v>191</v>
      </c>
      <c r="G102" s="205"/>
      <c r="H102" s="205"/>
      <c r="I102" s="208"/>
      <c r="J102" s="219">
        <f>BK102</f>
        <v>0</v>
      </c>
      <c r="K102" s="205"/>
      <c r="L102" s="210"/>
      <c r="M102" s="211"/>
      <c r="N102" s="212"/>
      <c r="O102" s="212"/>
      <c r="P102" s="213">
        <f>SUM(P103:P113)</f>
        <v>0</v>
      </c>
      <c r="Q102" s="212"/>
      <c r="R102" s="213">
        <f>SUM(R103:R113)</f>
        <v>0</v>
      </c>
      <c r="S102" s="212"/>
      <c r="T102" s="214">
        <f>SUM(T103:T113)</f>
        <v>15.1623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5" t="s">
        <v>21</v>
      </c>
      <c r="AT102" s="216" t="s">
        <v>78</v>
      </c>
      <c r="AU102" s="216" t="s">
        <v>21</v>
      </c>
      <c r="AY102" s="215" t="s">
        <v>132</v>
      </c>
      <c r="BK102" s="217">
        <f>SUM(BK103:BK113)</f>
        <v>0</v>
      </c>
    </row>
    <row r="103" s="2" customFormat="1" ht="33" customHeight="1">
      <c r="A103" s="40"/>
      <c r="B103" s="41"/>
      <c r="C103" s="220" t="s">
        <v>21</v>
      </c>
      <c r="D103" s="220" t="s">
        <v>135</v>
      </c>
      <c r="E103" s="221" t="s">
        <v>192</v>
      </c>
      <c r="F103" s="222" t="s">
        <v>193</v>
      </c>
      <c r="G103" s="223" t="s">
        <v>194</v>
      </c>
      <c r="H103" s="224">
        <v>59.460000000000001</v>
      </c>
      <c r="I103" s="225"/>
      <c r="J103" s="226">
        <f>ROUND(I103*H103,2)</f>
        <v>0</v>
      </c>
      <c r="K103" s="222" t="s">
        <v>139</v>
      </c>
      <c r="L103" s="46"/>
      <c r="M103" s="227" t="s">
        <v>32</v>
      </c>
      <c r="N103" s="228" t="s">
        <v>51</v>
      </c>
      <c r="O103" s="86"/>
      <c r="P103" s="229">
        <f>O103*H103</f>
        <v>0</v>
      </c>
      <c r="Q103" s="229">
        <v>0</v>
      </c>
      <c r="R103" s="229">
        <f>Q103*H103</f>
        <v>0</v>
      </c>
      <c r="S103" s="229">
        <v>0.255</v>
      </c>
      <c r="T103" s="230">
        <f>S103*H103</f>
        <v>15.1623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31" t="s">
        <v>150</v>
      </c>
      <c r="AT103" s="231" t="s">
        <v>135</v>
      </c>
      <c r="AU103" s="231" t="s">
        <v>141</v>
      </c>
      <c r="AY103" s="18" t="s">
        <v>132</v>
      </c>
      <c r="BE103" s="232">
        <f>IF(N103="základní",J103,0)</f>
        <v>0</v>
      </c>
      <c r="BF103" s="232">
        <f>IF(N103="snížená",J103,0)</f>
        <v>0</v>
      </c>
      <c r="BG103" s="232">
        <f>IF(N103="zákl. přenesená",J103,0)</f>
        <v>0</v>
      </c>
      <c r="BH103" s="232">
        <f>IF(N103="sníž. přenesená",J103,0)</f>
        <v>0</v>
      </c>
      <c r="BI103" s="232">
        <f>IF(N103="nulová",J103,0)</f>
        <v>0</v>
      </c>
      <c r="BJ103" s="18" t="s">
        <v>141</v>
      </c>
      <c r="BK103" s="232">
        <f>ROUND(I103*H103,2)</f>
        <v>0</v>
      </c>
      <c r="BL103" s="18" t="s">
        <v>150</v>
      </c>
      <c r="BM103" s="231" t="s">
        <v>862</v>
      </c>
    </row>
    <row r="104" s="13" customFormat="1">
      <c r="A104" s="13"/>
      <c r="B104" s="240"/>
      <c r="C104" s="241"/>
      <c r="D104" s="242" t="s">
        <v>196</v>
      </c>
      <c r="E104" s="243" t="s">
        <v>32</v>
      </c>
      <c r="F104" s="244" t="s">
        <v>863</v>
      </c>
      <c r="G104" s="241"/>
      <c r="H104" s="245">
        <v>59.460000000000001</v>
      </c>
      <c r="I104" s="246"/>
      <c r="J104" s="241"/>
      <c r="K104" s="241"/>
      <c r="L104" s="247"/>
      <c r="M104" s="248"/>
      <c r="N104" s="249"/>
      <c r="O104" s="249"/>
      <c r="P104" s="249"/>
      <c r="Q104" s="249"/>
      <c r="R104" s="249"/>
      <c r="S104" s="249"/>
      <c r="T104" s="25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1" t="s">
        <v>196</v>
      </c>
      <c r="AU104" s="251" t="s">
        <v>141</v>
      </c>
      <c r="AV104" s="13" t="s">
        <v>141</v>
      </c>
      <c r="AW104" s="13" t="s">
        <v>41</v>
      </c>
      <c r="AX104" s="13" t="s">
        <v>79</v>
      </c>
      <c r="AY104" s="251" t="s">
        <v>132</v>
      </c>
    </row>
    <row r="105" s="14" customFormat="1">
      <c r="A105" s="14"/>
      <c r="B105" s="252"/>
      <c r="C105" s="253"/>
      <c r="D105" s="242" t="s">
        <v>196</v>
      </c>
      <c r="E105" s="254" t="s">
        <v>32</v>
      </c>
      <c r="F105" s="255" t="s">
        <v>198</v>
      </c>
      <c r="G105" s="253"/>
      <c r="H105" s="256">
        <v>59.460000000000001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2" t="s">
        <v>196</v>
      </c>
      <c r="AU105" s="262" t="s">
        <v>141</v>
      </c>
      <c r="AV105" s="14" t="s">
        <v>150</v>
      </c>
      <c r="AW105" s="14" t="s">
        <v>41</v>
      </c>
      <c r="AX105" s="14" t="s">
        <v>21</v>
      </c>
      <c r="AY105" s="262" t="s">
        <v>132</v>
      </c>
    </row>
    <row r="106" s="2" customFormat="1" ht="21.75" customHeight="1">
      <c r="A106" s="40"/>
      <c r="B106" s="41"/>
      <c r="C106" s="220" t="s">
        <v>141</v>
      </c>
      <c r="D106" s="220" t="s">
        <v>135</v>
      </c>
      <c r="E106" s="221" t="s">
        <v>199</v>
      </c>
      <c r="F106" s="222" t="s">
        <v>200</v>
      </c>
      <c r="G106" s="223" t="s">
        <v>201</v>
      </c>
      <c r="H106" s="224">
        <v>78.040999999999997</v>
      </c>
      <c r="I106" s="225"/>
      <c r="J106" s="226">
        <f>ROUND(I106*H106,2)</f>
        <v>0</v>
      </c>
      <c r="K106" s="222" t="s">
        <v>139</v>
      </c>
      <c r="L106" s="46"/>
      <c r="M106" s="227" t="s">
        <v>32</v>
      </c>
      <c r="N106" s="228" t="s">
        <v>51</v>
      </c>
      <c r="O106" s="86"/>
      <c r="P106" s="229">
        <f>O106*H106</f>
        <v>0</v>
      </c>
      <c r="Q106" s="229">
        <v>0</v>
      </c>
      <c r="R106" s="229">
        <f>Q106*H106</f>
        <v>0</v>
      </c>
      <c r="S106" s="229">
        <v>0</v>
      </c>
      <c r="T106" s="230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31" t="s">
        <v>150</v>
      </c>
      <c r="AT106" s="231" t="s">
        <v>135</v>
      </c>
      <c r="AU106" s="231" t="s">
        <v>141</v>
      </c>
      <c r="AY106" s="18" t="s">
        <v>132</v>
      </c>
      <c r="BE106" s="232">
        <f>IF(N106="základní",J106,0)</f>
        <v>0</v>
      </c>
      <c r="BF106" s="232">
        <f>IF(N106="snížená",J106,0)</f>
        <v>0</v>
      </c>
      <c r="BG106" s="232">
        <f>IF(N106="zákl. přenesená",J106,0)</f>
        <v>0</v>
      </c>
      <c r="BH106" s="232">
        <f>IF(N106="sníž. přenesená",J106,0)</f>
        <v>0</v>
      </c>
      <c r="BI106" s="232">
        <f>IF(N106="nulová",J106,0)</f>
        <v>0</v>
      </c>
      <c r="BJ106" s="18" t="s">
        <v>141</v>
      </c>
      <c r="BK106" s="232">
        <f>ROUND(I106*H106,2)</f>
        <v>0</v>
      </c>
      <c r="BL106" s="18" t="s">
        <v>150</v>
      </c>
      <c r="BM106" s="231" t="s">
        <v>864</v>
      </c>
    </row>
    <row r="107" s="13" customFormat="1">
      <c r="A107" s="13"/>
      <c r="B107" s="240"/>
      <c r="C107" s="241"/>
      <c r="D107" s="242" t="s">
        <v>196</v>
      </c>
      <c r="E107" s="243" t="s">
        <v>32</v>
      </c>
      <c r="F107" s="244" t="s">
        <v>865</v>
      </c>
      <c r="G107" s="241"/>
      <c r="H107" s="245">
        <v>78.040999999999997</v>
      </c>
      <c r="I107" s="246"/>
      <c r="J107" s="241"/>
      <c r="K107" s="241"/>
      <c r="L107" s="247"/>
      <c r="M107" s="248"/>
      <c r="N107" s="249"/>
      <c r="O107" s="249"/>
      <c r="P107" s="249"/>
      <c r="Q107" s="249"/>
      <c r="R107" s="249"/>
      <c r="S107" s="249"/>
      <c r="T107" s="25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51" t="s">
        <v>196</v>
      </c>
      <c r="AU107" s="251" t="s">
        <v>141</v>
      </c>
      <c r="AV107" s="13" t="s">
        <v>141</v>
      </c>
      <c r="AW107" s="13" t="s">
        <v>41</v>
      </c>
      <c r="AX107" s="13" t="s">
        <v>79</v>
      </c>
      <c r="AY107" s="251" t="s">
        <v>132</v>
      </c>
    </row>
    <row r="108" s="14" customFormat="1">
      <c r="A108" s="14"/>
      <c r="B108" s="252"/>
      <c r="C108" s="253"/>
      <c r="D108" s="242" t="s">
        <v>196</v>
      </c>
      <c r="E108" s="254" t="s">
        <v>32</v>
      </c>
      <c r="F108" s="255" t="s">
        <v>198</v>
      </c>
      <c r="G108" s="253"/>
      <c r="H108" s="256">
        <v>78.040999999999997</v>
      </c>
      <c r="I108" s="257"/>
      <c r="J108" s="253"/>
      <c r="K108" s="253"/>
      <c r="L108" s="258"/>
      <c r="M108" s="259"/>
      <c r="N108" s="260"/>
      <c r="O108" s="260"/>
      <c r="P108" s="260"/>
      <c r="Q108" s="260"/>
      <c r="R108" s="260"/>
      <c r="S108" s="260"/>
      <c r="T108" s="26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62" t="s">
        <v>196</v>
      </c>
      <c r="AU108" s="262" t="s">
        <v>141</v>
      </c>
      <c r="AV108" s="14" t="s">
        <v>150</v>
      </c>
      <c r="AW108" s="14" t="s">
        <v>41</v>
      </c>
      <c r="AX108" s="14" t="s">
        <v>21</v>
      </c>
      <c r="AY108" s="262" t="s">
        <v>132</v>
      </c>
    </row>
    <row r="109" s="2" customFormat="1" ht="21.75" customHeight="1">
      <c r="A109" s="40"/>
      <c r="B109" s="41"/>
      <c r="C109" s="220" t="s">
        <v>146</v>
      </c>
      <c r="D109" s="220" t="s">
        <v>135</v>
      </c>
      <c r="E109" s="221" t="s">
        <v>204</v>
      </c>
      <c r="F109" s="222" t="s">
        <v>205</v>
      </c>
      <c r="G109" s="223" t="s">
        <v>201</v>
      </c>
      <c r="H109" s="224">
        <v>78.040999999999997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866</v>
      </c>
    </row>
    <row r="110" s="2" customFormat="1" ht="21.75" customHeight="1">
      <c r="A110" s="40"/>
      <c r="B110" s="41"/>
      <c r="C110" s="220" t="s">
        <v>150</v>
      </c>
      <c r="D110" s="220" t="s">
        <v>135</v>
      </c>
      <c r="E110" s="221" t="s">
        <v>207</v>
      </c>
      <c r="F110" s="222" t="s">
        <v>208</v>
      </c>
      <c r="G110" s="223" t="s">
        <v>201</v>
      </c>
      <c r="H110" s="224">
        <v>78.040999999999997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867</v>
      </c>
    </row>
    <row r="111" s="2" customFormat="1" ht="21.75" customHeight="1">
      <c r="A111" s="40"/>
      <c r="B111" s="41"/>
      <c r="C111" s="220" t="s">
        <v>131</v>
      </c>
      <c r="D111" s="220" t="s">
        <v>135</v>
      </c>
      <c r="E111" s="221" t="s">
        <v>210</v>
      </c>
      <c r="F111" s="222" t="s">
        <v>211</v>
      </c>
      <c r="G111" s="223" t="s">
        <v>201</v>
      </c>
      <c r="H111" s="224">
        <v>78.040999999999997</v>
      </c>
      <c r="I111" s="225"/>
      <c r="J111" s="226">
        <f>ROUND(I111*H111,2)</f>
        <v>0</v>
      </c>
      <c r="K111" s="222" t="s">
        <v>139</v>
      </c>
      <c r="L111" s="46"/>
      <c r="M111" s="227" t="s">
        <v>32</v>
      </c>
      <c r="N111" s="228" t="s">
        <v>51</v>
      </c>
      <c r="O111" s="8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31" t="s">
        <v>150</v>
      </c>
      <c r="AT111" s="231" t="s">
        <v>135</v>
      </c>
      <c r="AU111" s="231" t="s">
        <v>141</v>
      </c>
      <c r="AY111" s="18" t="s">
        <v>132</v>
      </c>
      <c r="BE111" s="232">
        <f>IF(N111="základní",J111,0)</f>
        <v>0</v>
      </c>
      <c r="BF111" s="232">
        <f>IF(N111="snížená",J111,0)</f>
        <v>0</v>
      </c>
      <c r="BG111" s="232">
        <f>IF(N111="zákl. přenesená",J111,0)</f>
        <v>0</v>
      </c>
      <c r="BH111" s="232">
        <f>IF(N111="sníž. přenesená",J111,0)</f>
        <v>0</v>
      </c>
      <c r="BI111" s="232">
        <f>IF(N111="nulová",J111,0)</f>
        <v>0</v>
      </c>
      <c r="BJ111" s="18" t="s">
        <v>141</v>
      </c>
      <c r="BK111" s="232">
        <f>ROUND(I111*H111,2)</f>
        <v>0</v>
      </c>
      <c r="BL111" s="18" t="s">
        <v>150</v>
      </c>
      <c r="BM111" s="231" t="s">
        <v>868</v>
      </c>
    </row>
    <row r="112" s="2" customFormat="1" ht="21.75" customHeight="1">
      <c r="A112" s="40"/>
      <c r="B112" s="41"/>
      <c r="C112" s="220" t="s">
        <v>157</v>
      </c>
      <c r="D112" s="220" t="s">
        <v>135</v>
      </c>
      <c r="E112" s="221" t="s">
        <v>213</v>
      </c>
      <c r="F112" s="222" t="s">
        <v>214</v>
      </c>
      <c r="G112" s="223" t="s">
        <v>201</v>
      </c>
      <c r="H112" s="224">
        <v>78.040999999999997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</v>
      </c>
      <c r="R112" s="229">
        <f>Q112*H112</f>
        <v>0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869</v>
      </c>
    </row>
    <row r="113" s="2" customFormat="1" ht="21.75" customHeight="1">
      <c r="A113" s="40"/>
      <c r="B113" s="41"/>
      <c r="C113" s="220" t="s">
        <v>161</v>
      </c>
      <c r="D113" s="220" t="s">
        <v>135</v>
      </c>
      <c r="E113" s="221" t="s">
        <v>216</v>
      </c>
      <c r="F113" s="222" t="s">
        <v>217</v>
      </c>
      <c r="G113" s="223" t="s">
        <v>201</v>
      </c>
      <c r="H113" s="224">
        <v>78</v>
      </c>
      <c r="I113" s="225"/>
      <c r="J113" s="226">
        <f>ROUND(I113*H113,2)</f>
        <v>0</v>
      </c>
      <c r="K113" s="222" t="s">
        <v>139</v>
      </c>
      <c r="L113" s="46"/>
      <c r="M113" s="227" t="s">
        <v>32</v>
      </c>
      <c r="N113" s="228" t="s">
        <v>51</v>
      </c>
      <c r="O113" s="86"/>
      <c r="P113" s="229">
        <f>O113*H113</f>
        <v>0</v>
      </c>
      <c r="Q113" s="229">
        <v>0</v>
      </c>
      <c r="R113" s="229">
        <f>Q113*H113</f>
        <v>0</v>
      </c>
      <c r="S113" s="229">
        <v>0</v>
      </c>
      <c r="T113" s="230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31" t="s">
        <v>150</v>
      </c>
      <c r="AT113" s="231" t="s">
        <v>135</v>
      </c>
      <c r="AU113" s="231" t="s">
        <v>141</v>
      </c>
      <c r="AY113" s="18" t="s">
        <v>132</v>
      </c>
      <c r="BE113" s="232">
        <f>IF(N113="základní",J113,0)</f>
        <v>0</v>
      </c>
      <c r="BF113" s="232">
        <f>IF(N113="snížená",J113,0)</f>
        <v>0</v>
      </c>
      <c r="BG113" s="232">
        <f>IF(N113="zákl. přenesená",J113,0)</f>
        <v>0</v>
      </c>
      <c r="BH113" s="232">
        <f>IF(N113="sníž. přenesená",J113,0)</f>
        <v>0</v>
      </c>
      <c r="BI113" s="232">
        <f>IF(N113="nulová",J113,0)</f>
        <v>0</v>
      </c>
      <c r="BJ113" s="18" t="s">
        <v>141</v>
      </c>
      <c r="BK113" s="232">
        <f>ROUND(I113*H113,2)</f>
        <v>0</v>
      </c>
      <c r="BL113" s="18" t="s">
        <v>150</v>
      </c>
      <c r="BM113" s="231" t="s">
        <v>870</v>
      </c>
    </row>
    <row r="114" s="12" customFormat="1" ht="22.8" customHeight="1">
      <c r="A114" s="12"/>
      <c r="B114" s="204"/>
      <c r="C114" s="205"/>
      <c r="D114" s="206" t="s">
        <v>78</v>
      </c>
      <c r="E114" s="218" t="s">
        <v>141</v>
      </c>
      <c r="F114" s="218" t="s">
        <v>219</v>
      </c>
      <c r="G114" s="205"/>
      <c r="H114" s="205"/>
      <c r="I114" s="208"/>
      <c r="J114" s="219">
        <f>BK114</f>
        <v>0</v>
      </c>
      <c r="K114" s="205"/>
      <c r="L114" s="210"/>
      <c r="M114" s="211"/>
      <c r="N114" s="212"/>
      <c r="O114" s="212"/>
      <c r="P114" s="213">
        <f>P115</f>
        <v>0</v>
      </c>
      <c r="Q114" s="212"/>
      <c r="R114" s="213">
        <f>R115</f>
        <v>11.3285</v>
      </c>
      <c r="S114" s="212"/>
      <c r="T114" s="214">
        <f>T115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15" t="s">
        <v>21</v>
      </c>
      <c r="AT114" s="216" t="s">
        <v>78</v>
      </c>
      <c r="AU114" s="216" t="s">
        <v>21</v>
      </c>
      <c r="AY114" s="215" t="s">
        <v>132</v>
      </c>
      <c r="BK114" s="217">
        <f>BK115</f>
        <v>0</v>
      </c>
    </row>
    <row r="115" s="2" customFormat="1" ht="21.75" customHeight="1">
      <c r="A115" s="40"/>
      <c r="B115" s="41"/>
      <c r="C115" s="220" t="s">
        <v>220</v>
      </c>
      <c r="D115" s="220" t="s">
        <v>135</v>
      </c>
      <c r="E115" s="221" t="s">
        <v>221</v>
      </c>
      <c r="F115" s="222" t="s">
        <v>222</v>
      </c>
      <c r="G115" s="223" t="s">
        <v>223</v>
      </c>
      <c r="H115" s="224">
        <v>50</v>
      </c>
      <c r="I115" s="225"/>
      <c r="J115" s="226">
        <f>ROUND(I115*H115,2)</f>
        <v>0</v>
      </c>
      <c r="K115" s="222" t="s">
        <v>224</v>
      </c>
      <c r="L115" s="46"/>
      <c r="M115" s="227" t="s">
        <v>32</v>
      </c>
      <c r="N115" s="228" t="s">
        <v>51</v>
      </c>
      <c r="O115" s="86"/>
      <c r="P115" s="229">
        <f>O115*H115</f>
        <v>0</v>
      </c>
      <c r="Q115" s="229">
        <v>0.22656999999999999</v>
      </c>
      <c r="R115" s="229">
        <f>Q115*H115</f>
        <v>11.3285</v>
      </c>
      <c r="S115" s="229">
        <v>0</v>
      </c>
      <c r="T115" s="230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31" t="s">
        <v>150</v>
      </c>
      <c r="AT115" s="231" t="s">
        <v>135</v>
      </c>
      <c r="AU115" s="231" t="s">
        <v>141</v>
      </c>
      <c r="AY115" s="18" t="s">
        <v>132</v>
      </c>
      <c r="BE115" s="232">
        <f>IF(N115="základní",J115,0)</f>
        <v>0</v>
      </c>
      <c r="BF115" s="232">
        <f>IF(N115="snížená",J115,0)</f>
        <v>0</v>
      </c>
      <c r="BG115" s="232">
        <f>IF(N115="zákl. přenesená",J115,0)</f>
        <v>0</v>
      </c>
      <c r="BH115" s="232">
        <f>IF(N115="sníž. přenesená",J115,0)</f>
        <v>0</v>
      </c>
      <c r="BI115" s="232">
        <f>IF(N115="nulová",J115,0)</f>
        <v>0</v>
      </c>
      <c r="BJ115" s="18" t="s">
        <v>141</v>
      </c>
      <c r="BK115" s="232">
        <f>ROUND(I115*H115,2)</f>
        <v>0</v>
      </c>
      <c r="BL115" s="18" t="s">
        <v>150</v>
      </c>
      <c r="BM115" s="231" t="s">
        <v>871</v>
      </c>
    </row>
    <row r="116" s="12" customFormat="1" ht="22.8" customHeight="1">
      <c r="A116" s="12"/>
      <c r="B116" s="204"/>
      <c r="C116" s="205"/>
      <c r="D116" s="206" t="s">
        <v>78</v>
      </c>
      <c r="E116" s="218" t="s">
        <v>146</v>
      </c>
      <c r="F116" s="218" t="s">
        <v>226</v>
      </c>
      <c r="G116" s="205"/>
      <c r="H116" s="205"/>
      <c r="I116" s="208"/>
      <c r="J116" s="219">
        <f>BK116</f>
        <v>0</v>
      </c>
      <c r="K116" s="205"/>
      <c r="L116" s="210"/>
      <c r="M116" s="211"/>
      <c r="N116" s="212"/>
      <c r="O116" s="212"/>
      <c r="P116" s="213">
        <f>P117</f>
        <v>0</v>
      </c>
      <c r="Q116" s="212"/>
      <c r="R116" s="213">
        <f>R117</f>
        <v>14.961600000000001</v>
      </c>
      <c r="S116" s="212"/>
      <c r="T116" s="214">
        <f>T117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5" t="s">
        <v>21</v>
      </c>
      <c r="AT116" s="216" t="s">
        <v>78</v>
      </c>
      <c r="AU116" s="216" t="s">
        <v>21</v>
      </c>
      <c r="AY116" s="215" t="s">
        <v>132</v>
      </c>
      <c r="BK116" s="217">
        <f>BK117</f>
        <v>0</v>
      </c>
    </row>
    <row r="117" s="2" customFormat="1" ht="16.5" customHeight="1">
      <c r="A117" s="40"/>
      <c r="B117" s="41"/>
      <c r="C117" s="220" t="s">
        <v>227</v>
      </c>
      <c r="D117" s="220" t="s">
        <v>135</v>
      </c>
      <c r="E117" s="221" t="s">
        <v>228</v>
      </c>
      <c r="F117" s="222" t="s">
        <v>229</v>
      </c>
      <c r="G117" s="223" t="s">
        <v>138</v>
      </c>
      <c r="H117" s="224">
        <v>8</v>
      </c>
      <c r="I117" s="225"/>
      <c r="J117" s="226">
        <f>ROUND(I117*H117,2)</f>
        <v>0</v>
      </c>
      <c r="K117" s="222" t="s">
        <v>139</v>
      </c>
      <c r="L117" s="46"/>
      <c r="M117" s="227" t="s">
        <v>32</v>
      </c>
      <c r="N117" s="228" t="s">
        <v>51</v>
      </c>
      <c r="O117" s="86"/>
      <c r="P117" s="229">
        <f>O117*H117</f>
        <v>0</v>
      </c>
      <c r="Q117" s="229">
        <v>1.8702000000000001</v>
      </c>
      <c r="R117" s="229">
        <f>Q117*H117</f>
        <v>14.961600000000001</v>
      </c>
      <c r="S117" s="229">
        <v>0</v>
      </c>
      <c r="T117" s="230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31" t="s">
        <v>150</v>
      </c>
      <c r="AT117" s="231" t="s">
        <v>135</v>
      </c>
      <c r="AU117" s="231" t="s">
        <v>141</v>
      </c>
      <c r="AY117" s="18" t="s">
        <v>132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141</v>
      </c>
      <c r="BK117" s="232">
        <f>ROUND(I117*H117,2)</f>
        <v>0</v>
      </c>
      <c r="BL117" s="18" t="s">
        <v>150</v>
      </c>
      <c r="BM117" s="231" t="s">
        <v>872</v>
      </c>
    </row>
    <row r="118" s="12" customFormat="1" ht="22.8" customHeight="1">
      <c r="A118" s="12"/>
      <c r="B118" s="204"/>
      <c r="C118" s="205"/>
      <c r="D118" s="206" t="s">
        <v>78</v>
      </c>
      <c r="E118" s="218" t="s">
        <v>150</v>
      </c>
      <c r="F118" s="218" t="s">
        <v>231</v>
      </c>
      <c r="G118" s="205"/>
      <c r="H118" s="205"/>
      <c r="I118" s="208"/>
      <c r="J118" s="219">
        <f>BK118</f>
        <v>0</v>
      </c>
      <c r="K118" s="205"/>
      <c r="L118" s="210"/>
      <c r="M118" s="211"/>
      <c r="N118" s="212"/>
      <c r="O118" s="212"/>
      <c r="P118" s="213">
        <f>P119</f>
        <v>0</v>
      </c>
      <c r="Q118" s="212"/>
      <c r="R118" s="213">
        <f>R119</f>
        <v>0</v>
      </c>
      <c r="S118" s="212"/>
      <c r="T118" s="214">
        <f>T119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21</v>
      </c>
      <c r="AT118" s="216" t="s">
        <v>78</v>
      </c>
      <c r="AU118" s="216" t="s">
        <v>21</v>
      </c>
      <c r="AY118" s="215" t="s">
        <v>132</v>
      </c>
      <c r="BK118" s="217">
        <f>BK119</f>
        <v>0</v>
      </c>
    </row>
    <row r="119" s="2" customFormat="1" ht="21.75" customHeight="1">
      <c r="A119" s="40"/>
      <c r="B119" s="41"/>
      <c r="C119" s="220" t="s">
        <v>232</v>
      </c>
      <c r="D119" s="220" t="s">
        <v>135</v>
      </c>
      <c r="E119" s="221" t="s">
        <v>233</v>
      </c>
      <c r="F119" s="222" t="s">
        <v>234</v>
      </c>
      <c r="G119" s="223" t="s">
        <v>194</v>
      </c>
      <c r="H119" s="224">
        <v>59.460000000000001</v>
      </c>
      <c r="I119" s="225"/>
      <c r="J119" s="226">
        <f>ROUND(I119*H119,2)</f>
        <v>0</v>
      </c>
      <c r="K119" s="222" t="s">
        <v>139</v>
      </c>
      <c r="L119" s="46"/>
      <c r="M119" s="227" t="s">
        <v>32</v>
      </c>
      <c r="N119" s="228" t="s">
        <v>51</v>
      </c>
      <c r="O119" s="86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31" t="s">
        <v>150</v>
      </c>
      <c r="AT119" s="231" t="s">
        <v>135</v>
      </c>
      <c r="AU119" s="231" t="s">
        <v>141</v>
      </c>
      <c r="AY119" s="18" t="s">
        <v>132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141</v>
      </c>
      <c r="BK119" s="232">
        <f>ROUND(I119*H119,2)</f>
        <v>0</v>
      </c>
      <c r="BL119" s="18" t="s">
        <v>150</v>
      </c>
      <c r="BM119" s="231" t="s">
        <v>873</v>
      </c>
    </row>
    <row r="120" s="12" customFormat="1" ht="22.8" customHeight="1">
      <c r="A120" s="12"/>
      <c r="B120" s="204"/>
      <c r="C120" s="205"/>
      <c r="D120" s="206" t="s">
        <v>78</v>
      </c>
      <c r="E120" s="218" t="s">
        <v>131</v>
      </c>
      <c r="F120" s="218" t="s">
        <v>236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SUM(P121:P126)</f>
        <v>0</v>
      </c>
      <c r="Q120" s="212"/>
      <c r="R120" s="213">
        <f>SUM(R121:R126)</f>
        <v>10.423577999999999</v>
      </c>
      <c r="S120" s="212"/>
      <c r="T120" s="214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21</v>
      </c>
      <c r="AT120" s="216" t="s">
        <v>78</v>
      </c>
      <c r="AU120" s="216" t="s">
        <v>21</v>
      </c>
      <c r="AY120" s="215" t="s">
        <v>132</v>
      </c>
      <c r="BK120" s="217">
        <f>SUM(BK121:BK126)</f>
        <v>0</v>
      </c>
    </row>
    <row r="121" s="2" customFormat="1" ht="33" customHeight="1">
      <c r="A121" s="40"/>
      <c r="B121" s="41"/>
      <c r="C121" s="220" t="s">
        <v>237</v>
      </c>
      <c r="D121" s="220" t="s">
        <v>135</v>
      </c>
      <c r="E121" s="221" t="s">
        <v>238</v>
      </c>
      <c r="F121" s="222" t="s">
        <v>239</v>
      </c>
      <c r="G121" s="223" t="s">
        <v>194</v>
      </c>
      <c r="H121" s="224">
        <v>59.460000000000001</v>
      </c>
      <c r="I121" s="225"/>
      <c r="J121" s="226">
        <f>ROUND(I121*H121,2)</f>
        <v>0</v>
      </c>
      <c r="K121" s="222" t="s">
        <v>139</v>
      </c>
      <c r="L121" s="46"/>
      <c r="M121" s="227" t="s">
        <v>32</v>
      </c>
      <c r="N121" s="228" t="s">
        <v>51</v>
      </c>
      <c r="O121" s="86"/>
      <c r="P121" s="229">
        <f>O121*H121</f>
        <v>0</v>
      </c>
      <c r="Q121" s="229">
        <v>0.088800000000000004</v>
      </c>
      <c r="R121" s="229">
        <f>Q121*H121</f>
        <v>5.2800480000000007</v>
      </c>
      <c r="S121" s="229">
        <v>0</v>
      </c>
      <c r="T121" s="230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31" t="s">
        <v>150</v>
      </c>
      <c r="AT121" s="231" t="s">
        <v>135</v>
      </c>
      <c r="AU121" s="231" t="s">
        <v>141</v>
      </c>
      <c r="AY121" s="18" t="s">
        <v>132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141</v>
      </c>
      <c r="BK121" s="232">
        <f>ROUND(I121*H121,2)</f>
        <v>0</v>
      </c>
      <c r="BL121" s="18" t="s">
        <v>150</v>
      </c>
      <c r="BM121" s="231" t="s">
        <v>874</v>
      </c>
    </row>
    <row r="122" s="13" customFormat="1">
      <c r="A122" s="13"/>
      <c r="B122" s="240"/>
      <c r="C122" s="241"/>
      <c r="D122" s="242" t="s">
        <v>196</v>
      </c>
      <c r="E122" s="243" t="s">
        <v>32</v>
      </c>
      <c r="F122" s="244" t="s">
        <v>863</v>
      </c>
      <c r="G122" s="241"/>
      <c r="H122" s="245">
        <v>59.460000000000001</v>
      </c>
      <c r="I122" s="246"/>
      <c r="J122" s="241"/>
      <c r="K122" s="241"/>
      <c r="L122" s="247"/>
      <c r="M122" s="248"/>
      <c r="N122" s="249"/>
      <c r="O122" s="249"/>
      <c r="P122" s="249"/>
      <c r="Q122" s="249"/>
      <c r="R122" s="249"/>
      <c r="S122" s="249"/>
      <c r="T122" s="25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1" t="s">
        <v>196</v>
      </c>
      <c r="AU122" s="251" t="s">
        <v>141</v>
      </c>
      <c r="AV122" s="13" t="s">
        <v>141</v>
      </c>
      <c r="AW122" s="13" t="s">
        <v>41</v>
      </c>
      <c r="AX122" s="13" t="s">
        <v>79</v>
      </c>
      <c r="AY122" s="251" t="s">
        <v>132</v>
      </c>
    </row>
    <row r="123" s="14" customFormat="1">
      <c r="A123" s="14"/>
      <c r="B123" s="252"/>
      <c r="C123" s="253"/>
      <c r="D123" s="242" t="s">
        <v>196</v>
      </c>
      <c r="E123" s="254" t="s">
        <v>32</v>
      </c>
      <c r="F123" s="255" t="s">
        <v>198</v>
      </c>
      <c r="G123" s="253"/>
      <c r="H123" s="256">
        <v>59.460000000000001</v>
      </c>
      <c r="I123" s="257"/>
      <c r="J123" s="253"/>
      <c r="K123" s="253"/>
      <c r="L123" s="258"/>
      <c r="M123" s="259"/>
      <c r="N123" s="260"/>
      <c r="O123" s="260"/>
      <c r="P123" s="260"/>
      <c r="Q123" s="260"/>
      <c r="R123" s="260"/>
      <c r="S123" s="260"/>
      <c r="T123" s="26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2" t="s">
        <v>196</v>
      </c>
      <c r="AU123" s="262" t="s">
        <v>141</v>
      </c>
      <c r="AV123" s="14" t="s">
        <v>150</v>
      </c>
      <c r="AW123" s="14" t="s">
        <v>41</v>
      </c>
      <c r="AX123" s="14" t="s">
        <v>21</v>
      </c>
      <c r="AY123" s="262" t="s">
        <v>132</v>
      </c>
    </row>
    <row r="124" s="2" customFormat="1" ht="16.5" customHeight="1">
      <c r="A124" s="40"/>
      <c r="B124" s="41"/>
      <c r="C124" s="263" t="s">
        <v>241</v>
      </c>
      <c r="D124" s="263" t="s">
        <v>242</v>
      </c>
      <c r="E124" s="264" t="s">
        <v>243</v>
      </c>
      <c r="F124" s="265" t="s">
        <v>244</v>
      </c>
      <c r="G124" s="266" t="s">
        <v>194</v>
      </c>
      <c r="H124" s="267">
        <v>24.492999999999999</v>
      </c>
      <c r="I124" s="268"/>
      <c r="J124" s="269">
        <f>ROUND(I124*H124,2)</f>
        <v>0</v>
      </c>
      <c r="K124" s="265" t="s">
        <v>139</v>
      </c>
      <c r="L124" s="270"/>
      <c r="M124" s="271" t="s">
        <v>32</v>
      </c>
      <c r="N124" s="272" t="s">
        <v>51</v>
      </c>
      <c r="O124" s="86"/>
      <c r="P124" s="229">
        <f>O124*H124</f>
        <v>0</v>
      </c>
      <c r="Q124" s="229">
        <v>0.20999999999999999</v>
      </c>
      <c r="R124" s="229">
        <f>Q124*H124</f>
        <v>5.1435299999999993</v>
      </c>
      <c r="S124" s="229">
        <v>0</v>
      </c>
      <c r="T124" s="230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31" t="s">
        <v>220</v>
      </c>
      <c r="AT124" s="231" t="s">
        <v>242</v>
      </c>
      <c r="AU124" s="231" t="s">
        <v>141</v>
      </c>
      <c r="AY124" s="18" t="s">
        <v>132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141</v>
      </c>
      <c r="BK124" s="232">
        <f>ROUND(I124*H124,2)</f>
        <v>0</v>
      </c>
      <c r="BL124" s="18" t="s">
        <v>150</v>
      </c>
      <c r="BM124" s="231" t="s">
        <v>875</v>
      </c>
    </row>
    <row r="125" s="13" customFormat="1">
      <c r="A125" s="13"/>
      <c r="B125" s="240"/>
      <c r="C125" s="241"/>
      <c r="D125" s="242" t="s">
        <v>196</v>
      </c>
      <c r="E125" s="241"/>
      <c r="F125" s="244" t="s">
        <v>876</v>
      </c>
      <c r="G125" s="241"/>
      <c r="H125" s="245">
        <v>24.492999999999999</v>
      </c>
      <c r="I125" s="246"/>
      <c r="J125" s="241"/>
      <c r="K125" s="241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196</v>
      </c>
      <c r="AU125" s="251" t="s">
        <v>141</v>
      </c>
      <c r="AV125" s="13" t="s">
        <v>141</v>
      </c>
      <c r="AW125" s="13" t="s">
        <v>4</v>
      </c>
      <c r="AX125" s="13" t="s">
        <v>21</v>
      </c>
      <c r="AY125" s="251" t="s">
        <v>132</v>
      </c>
    </row>
    <row r="126" s="2" customFormat="1" ht="21.75" customHeight="1">
      <c r="A126" s="40"/>
      <c r="B126" s="41"/>
      <c r="C126" s="220" t="s">
        <v>247</v>
      </c>
      <c r="D126" s="220" t="s">
        <v>135</v>
      </c>
      <c r="E126" s="221" t="s">
        <v>248</v>
      </c>
      <c r="F126" s="222" t="s">
        <v>249</v>
      </c>
      <c r="G126" s="223" t="s">
        <v>250</v>
      </c>
      <c r="H126" s="224">
        <v>10.424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150</v>
      </c>
      <c r="AT126" s="231" t="s">
        <v>135</v>
      </c>
      <c r="AU126" s="231" t="s">
        <v>141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150</v>
      </c>
      <c r="BM126" s="231" t="s">
        <v>877</v>
      </c>
    </row>
    <row r="127" s="12" customFormat="1" ht="22.8" customHeight="1">
      <c r="A127" s="12"/>
      <c r="B127" s="204"/>
      <c r="C127" s="205"/>
      <c r="D127" s="206" t="s">
        <v>78</v>
      </c>
      <c r="E127" s="218" t="s">
        <v>157</v>
      </c>
      <c r="F127" s="218" t="s">
        <v>252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SUM(P128:P167)</f>
        <v>0</v>
      </c>
      <c r="Q127" s="212"/>
      <c r="R127" s="213">
        <f>SUM(R128:R167)</f>
        <v>6.9840310999999993</v>
      </c>
      <c r="S127" s="212"/>
      <c r="T127" s="214">
        <f>SUM(T128:T167)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21</v>
      </c>
      <c r="AT127" s="216" t="s">
        <v>78</v>
      </c>
      <c r="AU127" s="216" t="s">
        <v>21</v>
      </c>
      <c r="AY127" s="215" t="s">
        <v>132</v>
      </c>
      <c r="BK127" s="217">
        <f>SUM(BK128:BK167)</f>
        <v>0</v>
      </c>
    </row>
    <row r="128" s="2" customFormat="1" ht="16.5" customHeight="1">
      <c r="A128" s="40"/>
      <c r="B128" s="41"/>
      <c r="C128" s="220" t="s">
        <v>253</v>
      </c>
      <c r="D128" s="220" t="s">
        <v>135</v>
      </c>
      <c r="E128" s="221" t="s">
        <v>254</v>
      </c>
      <c r="F128" s="222" t="s">
        <v>255</v>
      </c>
      <c r="G128" s="223" t="s">
        <v>194</v>
      </c>
      <c r="H128" s="224">
        <v>87</v>
      </c>
      <c r="I128" s="225"/>
      <c r="J128" s="226">
        <f>ROUND(I128*H128,2)</f>
        <v>0</v>
      </c>
      <c r="K128" s="222" t="s">
        <v>139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0.0023999999999999998</v>
      </c>
      <c r="R128" s="229">
        <f>Q128*H128</f>
        <v>0.20879999999999999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150</v>
      </c>
      <c r="AT128" s="231" t="s">
        <v>135</v>
      </c>
      <c r="AU128" s="231" t="s">
        <v>141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150</v>
      </c>
      <c r="BM128" s="231" t="s">
        <v>878</v>
      </c>
    </row>
    <row r="129" s="2" customFormat="1" ht="16.5" customHeight="1">
      <c r="A129" s="40"/>
      <c r="B129" s="41"/>
      <c r="C129" s="220" t="s">
        <v>8</v>
      </c>
      <c r="D129" s="220" t="s">
        <v>135</v>
      </c>
      <c r="E129" s="221" t="s">
        <v>257</v>
      </c>
      <c r="F129" s="222" t="s">
        <v>258</v>
      </c>
      <c r="G129" s="223" t="s">
        <v>194</v>
      </c>
      <c r="H129" s="224">
        <v>308.23500000000001</v>
      </c>
      <c r="I129" s="225"/>
      <c r="J129" s="226">
        <f>ROUND(I129*H129,2)</f>
        <v>0</v>
      </c>
      <c r="K129" s="222" t="s">
        <v>139</v>
      </c>
      <c r="L129" s="46"/>
      <c r="M129" s="227" t="s">
        <v>32</v>
      </c>
      <c r="N129" s="228" t="s">
        <v>51</v>
      </c>
      <c r="O129" s="86"/>
      <c r="P129" s="229">
        <f>O129*H129</f>
        <v>0</v>
      </c>
      <c r="Q129" s="229">
        <v>0.00025999999999999998</v>
      </c>
      <c r="R129" s="229">
        <f>Q129*H129</f>
        <v>0.080141099999999993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150</v>
      </c>
      <c r="AT129" s="231" t="s">
        <v>135</v>
      </c>
      <c r="AU129" s="231" t="s">
        <v>141</v>
      </c>
      <c r="AY129" s="18" t="s">
        <v>132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141</v>
      </c>
      <c r="BK129" s="232">
        <f>ROUND(I129*H129,2)</f>
        <v>0</v>
      </c>
      <c r="BL129" s="18" t="s">
        <v>150</v>
      </c>
      <c r="BM129" s="231" t="s">
        <v>879</v>
      </c>
    </row>
    <row r="130" s="2" customFormat="1" ht="16.5" customHeight="1">
      <c r="A130" s="40"/>
      <c r="B130" s="41"/>
      <c r="C130" s="220" t="s">
        <v>260</v>
      </c>
      <c r="D130" s="220" t="s">
        <v>135</v>
      </c>
      <c r="E130" s="221" t="s">
        <v>261</v>
      </c>
      <c r="F130" s="222" t="s">
        <v>262</v>
      </c>
      <c r="G130" s="223" t="s">
        <v>194</v>
      </c>
      <c r="H130" s="224">
        <v>308.23500000000001</v>
      </c>
      <c r="I130" s="225"/>
      <c r="J130" s="226">
        <f>ROUND(I130*H130,2)</f>
        <v>0</v>
      </c>
      <c r="K130" s="222" t="s">
        <v>139</v>
      </c>
      <c r="L130" s="46"/>
      <c r="M130" s="227" t="s">
        <v>32</v>
      </c>
      <c r="N130" s="228" t="s">
        <v>51</v>
      </c>
      <c r="O130" s="86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31" t="s">
        <v>150</v>
      </c>
      <c r="AT130" s="231" t="s">
        <v>135</v>
      </c>
      <c r="AU130" s="231" t="s">
        <v>141</v>
      </c>
      <c r="AY130" s="18" t="s">
        <v>132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141</v>
      </c>
      <c r="BK130" s="232">
        <f>ROUND(I130*H130,2)</f>
        <v>0</v>
      </c>
      <c r="BL130" s="18" t="s">
        <v>150</v>
      </c>
      <c r="BM130" s="231" t="s">
        <v>880</v>
      </c>
    </row>
    <row r="131" s="2" customFormat="1" ht="21.75" customHeight="1">
      <c r="A131" s="40"/>
      <c r="B131" s="41"/>
      <c r="C131" s="220" t="s">
        <v>264</v>
      </c>
      <c r="D131" s="220" t="s">
        <v>135</v>
      </c>
      <c r="E131" s="221" t="s">
        <v>265</v>
      </c>
      <c r="F131" s="222" t="s">
        <v>266</v>
      </c>
      <c r="G131" s="223" t="s">
        <v>194</v>
      </c>
      <c r="H131" s="224">
        <v>70.769999999999996</v>
      </c>
      <c r="I131" s="225"/>
      <c r="J131" s="226">
        <f>ROUND(I131*H131,2)</f>
        <v>0</v>
      </c>
      <c r="K131" s="222" t="s">
        <v>224</v>
      </c>
      <c r="L131" s="46"/>
      <c r="M131" s="227" t="s">
        <v>32</v>
      </c>
      <c r="N131" s="228" t="s">
        <v>51</v>
      </c>
      <c r="O131" s="86"/>
      <c r="P131" s="229">
        <f>O131*H131</f>
        <v>0</v>
      </c>
      <c r="Q131" s="229">
        <v>0.0085199999999999998</v>
      </c>
      <c r="R131" s="229">
        <f>Q131*H131</f>
        <v>0.60296039999999995</v>
      </c>
      <c r="S131" s="229">
        <v>0</v>
      </c>
      <c r="T131" s="23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31" t="s">
        <v>150</v>
      </c>
      <c r="AT131" s="231" t="s">
        <v>135</v>
      </c>
      <c r="AU131" s="231" t="s">
        <v>141</v>
      </c>
      <c r="AY131" s="18" t="s">
        <v>132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141</v>
      </c>
      <c r="BK131" s="232">
        <f>ROUND(I131*H131,2)</f>
        <v>0</v>
      </c>
      <c r="BL131" s="18" t="s">
        <v>150</v>
      </c>
      <c r="BM131" s="231" t="s">
        <v>881</v>
      </c>
    </row>
    <row r="132" s="15" customFormat="1">
      <c r="A132" s="15"/>
      <c r="B132" s="273"/>
      <c r="C132" s="274"/>
      <c r="D132" s="242" t="s">
        <v>196</v>
      </c>
      <c r="E132" s="275" t="s">
        <v>32</v>
      </c>
      <c r="F132" s="276" t="s">
        <v>268</v>
      </c>
      <c r="G132" s="274"/>
      <c r="H132" s="275" t="s">
        <v>32</v>
      </c>
      <c r="I132" s="277"/>
      <c r="J132" s="274"/>
      <c r="K132" s="274"/>
      <c r="L132" s="278"/>
      <c r="M132" s="279"/>
      <c r="N132" s="280"/>
      <c r="O132" s="280"/>
      <c r="P132" s="280"/>
      <c r="Q132" s="280"/>
      <c r="R132" s="280"/>
      <c r="S132" s="280"/>
      <c r="T132" s="28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82" t="s">
        <v>196</v>
      </c>
      <c r="AU132" s="282" t="s">
        <v>141</v>
      </c>
      <c r="AV132" s="15" t="s">
        <v>21</v>
      </c>
      <c r="AW132" s="15" t="s">
        <v>41</v>
      </c>
      <c r="AX132" s="15" t="s">
        <v>79</v>
      </c>
      <c r="AY132" s="282" t="s">
        <v>132</v>
      </c>
    </row>
    <row r="133" s="13" customFormat="1">
      <c r="A133" s="13"/>
      <c r="B133" s="240"/>
      <c r="C133" s="241"/>
      <c r="D133" s="242" t="s">
        <v>196</v>
      </c>
      <c r="E133" s="243" t="s">
        <v>32</v>
      </c>
      <c r="F133" s="244" t="s">
        <v>882</v>
      </c>
      <c r="G133" s="241"/>
      <c r="H133" s="245">
        <v>70.769999999999996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196</v>
      </c>
      <c r="AU133" s="251" t="s">
        <v>141</v>
      </c>
      <c r="AV133" s="13" t="s">
        <v>141</v>
      </c>
      <c r="AW133" s="13" t="s">
        <v>41</v>
      </c>
      <c r="AX133" s="13" t="s">
        <v>79</v>
      </c>
      <c r="AY133" s="251" t="s">
        <v>132</v>
      </c>
    </row>
    <row r="134" s="14" customFormat="1">
      <c r="A134" s="14"/>
      <c r="B134" s="252"/>
      <c r="C134" s="253"/>
      <c r="D134" s="242" t="s">
        <v>196</v>
      </c>
      <c r="E134" s="254" t="s">
        <v>32</v>
      </c>
      <c r="F134" s="255" t="s">
        <v>198</v>
      </c>
      <c r="G134" s="253"/>
      <c r="H134" s="256">
        <v>70.769999999999996</v>
      </c>
      <c r="I134" s="257"/>
      <c r="J134" s="253"/>
      <c r="K134" s="253"/>
      <c r="L134" s="258"/>
      <c r="M134" s="259"/>
      <c r="N134" s="260"/>
      <c r="O134" s="260"/>
      <c r="P134" s="260"/>
      <c r="Q134" s="260"/>
      <c r="R134" s="260"/>
      <c r="S134" s="260"/>
      <c r="T134" s="26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2" t="s">
        <v>196</v>
      </c>
      <c r="AU134" s="262" t="s">
        <v>141</v>
      </c>
      <c r="AV134" s="14" t="s">
        <v>150</v>
      </c>
      <c r="AW134" s="14" t="s">
        <v>41</v>
      </c>
      <c r="AX134" s="14" t="s">
        <v>21</v>
      </c>
      <c r="AY134" s="262" t="s">
        <v>132</v>
      </c>
    </row>
    <row r="135" s="2" customFormat="1" ht="16.5" customHeight="1">
      <c r="A135" s="40"/>
      <c r="B135" s="41"/>
      <c r="C135" s="263" t="s">
        <v>270</v>
      </c>
      <c r="D135" s="263" t="s">
        <v>242</v>
      </c>
      <c r="E135" s="264" t="s">
        <v>271</v>
      </c>
      <c r="F135" s="265" t="s">
        <v>272</v>
      </c>
      <c r="G135" s="266" t="s">
        <v>194</v>
      </c>
      <c r="H135" s="267">
        <v>72.185000000000002</v>
      </c>
      <c r="I135" s="268"/>
      <c r="J135" s="269">
        <f>ROUND(I135*H135,2)</f>
        <v>0</v>
      </c>
      <c r="K135" s="265" t="s">
        <v>139</v>
      </c>
      <c r="L135" s="270"/>
      <c r="M135" s="271" t="s">
        <v>32</v>
      </c>
      <c r="N135" s="272" t="s">
        <v>51</v>
      </c>
      <c r="O135" s="86"/>
      <c r="P135" s="229">
        <f>O135*H135</f>
        <v>0</v>
      </c>
      <c r="Q135" s="229">
        <v>0.0035999999999999999</v>
      </c>
      <c r="R135" s="229">
        <f>Q135*H135</f>
        <v>0.25986599999999999</v>
      </c>
      <c r="S135" s="229">
        <v>0</v>
      </c>
      <c r="T135" s="230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31" t="s">
        <v>220</v>
      </c>
      <c r="AT135" s="231" t="s">
        <v>242</v>
      </c>
      <c r="AU135" s="231" t="s">
        <v>141</v>
      </c>
      <c r="AY135" s="18" t="s">
        <v>132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141</v>
      </c>
      <c r="BK135" s="232">
        <f>ROUND(I135*H135,2)</f>
        <v>0</v>
      </c>
      <c r="BL135" s="18" t="s">
        <v>150</v>
      </c>
      <c r="BM135" s="231" t="s">
        <v>883</v>
      </c>
    </row>
    <row r="136" s="13" customFormat="1">
      <c r="A136" s="13"/>
      <c r="B136" s="240"/>
      <c r="C136" s="241"/>
      <c r="D136" s="242" t="s">
        <v>196</v>
      </c>
      <c r="E136" s="241"/>
      <c r="F136" s="244" t="s">
        <v>884</v>
      </c>
      <c r="G136" s="241"/>
      <c r="H136" s="245">
        <v>72.185000000000002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196</v>
      </c>
      <c r="AU136" s="251" t="s">
        <v>141</v>
      </c>
      <c r="AV136" s="13" t="s">
        <v>141</v>
      </c>
      <c r="AW136" s="13" t="s">
        <v>4</v>
      </c>
      <c r="AX136" s="13" t="s">
        <v>21</v>
      </c>
      <c r="AY136" s="251" t="s">
        <v>132</v>
      </c>
    </row>
    <row r="137" s="2" customFormat="1" ht="21.75" customHeight="1">
      <c r="A137" s="40"/>
      <c r="B137" s="41"/>
      <c r="C137" s="220" t="s">
        <v>275</v>
      </c>
      <c r="D137" s="220" t="s">
        <v>135</v>
      </c>
      <c r="E137" s="221" t="s">
        <v>276</v>
      </c>
      <c r="F137" s="222" t="s">
        <v>277</v>
      </c>
      <c r="G137" s="223" t="s">
        <v>194</v>
      </c>
      <c r="H137" s="224">
        <v>308.23500000000001</v>
      </c>
      <c r="I137" s="225"/>
      <c r="J137" s="226">
        <f>ROUND(I137*H137,2)</f>
        <v>0</v>
      </c>
      <c r="K137" s="222" t="s">
        <v>139</v>
      </c>
      <c r="L137" s="46"/>
      <c r="M137" s="227" t="s">
        <v>32</v>
      </c>
      <c r="N137" s="228" t="s">
        <v>51</v>
      </c>
      <c r="O137" s="86"/>
      <c r="P137" s="229">
        <f>O137*H137</f>
        <v>0</v>
      </c>
      <c r="Q137" s="229">
        <v>0.0086</v>
      </c>
      <c r="R137" s="229">
        <f>Q137*H137</f>
        <v>2.6508210000000001</v>
      </c>
      <c r="S137" s="229">
        <v>0</v>
      </c>
      <c r="T137" s="230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31" t="s">
        <v>150</v>
      </c>
      <c r="AT137" s="231" t="s">
        <v>135</v>
      </c>
      <c r="AU137" s="231" t="s">
        <v>141</v>
      </c>
      <c r="AY137" s="18" t="s">
        <v>132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141</v>
      </c>
      <c r="BK137" s="232">
        <f>ROUND(I137*H137,2)</f>
        <v>0</v>
      </c>
      <c r="BL137" s="18" t="s">
        <v>150</v>
      </c>
      <c r="BM137" s="231" t="s">
        <v>885</v>
      </c>
    </row>
    <row r="138" s="13" customFormat="1">
      <c r="A138" s="13"/>
      <c r="B138" s="240"/>
      <c r="C138" s="241"/>
      <c r="D138" s="242" t="s">
        <v>196</v>
      </c>
      <c r="E138" s="243" t="s">
        <v>32</v>
      </c>
      <c r="F138" s="244" t="s">
        <v>886</v>
      </c>
      <c r="G138" s="241"/>
      <c r="H138" s="245">
        <v>348.79500000000002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196</v>
      </c>
      <c r="AU138" s="251" t="s">
        <v>141</v>
      </c>
      <c r="AV138" s="13" t="s">
        <v>141</v>
      </c>
      <c r="AW138" s="13" t="s">
        <v>41</v>
      </c>
      <c r="AX138" s="13" t="s">
        <v>79</v>
      </c>
      <c r="AY138" s="251" t="s">
        <v>132</v>
      </c>
    </row>
    <row r="139" s="13" customFormat="1">
      <c r="A139" s="13"/>
      <c r="B139" s="240"/>
      <c r="C139" s="241"/>
      <c r="D139" s="242" t="s">
        <v>196</v>
      </c>
      <c r="E139" s="243" t="s">
        <v>32</v>
      </c>
      <c r="F139" s="244" t="s">
        <v>887</v>
      </c>
      <c r="G139" s="241"/>
      <c r="H139" s="245">
        <v>-16.199999999999999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196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3" customFormat="1">
      <c r="A140" s="13"/>
      <c r="B140" s="240"/>
      <c r="C140" s="241"/>
      <c r="D140" s="242" t="s">
        <v>196</v>
      </c>
      <c r="E140" s="243" t="s">
        <v>32</v>
      </c>
      <c r="F140" s="244" t="s">
        <v>888</v>
      </c>
      <c r="G140" s="241"/>
      <c r="H140" s="245">
        <v>-21.600000000000001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196</v>
      </c>
      <c r="AU140" s="251" t="s">
        <v>141</v>
      </c>
      <c r="AV140" s="13" t="s">
        <v>141</v>
      </c>
      <c r="AW140" s="13" t="s">
        <v>41</v>
      </c>
      <c r="AX140" s="13" t="s">
        <v>79</v>
      </c>
      <c r="AY140" s="251" t="s">
        <v>132</v>
      </c>
    </row>
    <row r="141" s="13" customFormat="1">
      <c r="A141" s="13"/>
      <c r="B141" s="240"/>
      <c r="C141" s="241"/>
      <c r="D141" s="242" t="s">
        <v>196</v>
      </c>
      <c r="E141" s="243" t="s">
        <v>32</v>
      </c>
      <c r="F141" s="244" t="s">
        <v>889</v>
      </c>
      <c r="G141" s="241"/>
      <c r="H141" s="245">
        <v>-1.8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196</v>
      </c>
      <c r="AU141" s="251" t="s">
        <v>141</v>
      </c>
      <c r="AV141" s="13" t="s">
        <v>141</v>
      </c>
      <c r="AW141" s="13" t="s">
        <v>41</v>
      </c>
      <c r="AX141" s="13" t="s">
        <v>79</v>
      </c>
      <c r="AY141" s="251" t="s">
        <v>132</v>
      </c>
    </row>
    <row r="142" s="13" customFormat="1">
      <c r="A142" s="13"/>
      <c r="B142" s="240"/>
      <c r="C142" s="241"/>
      <c r="D142" s="242" t="s">
        <v>196</v>
      </c>
      <c r="E142" s="243" t="s">
        <v>32</v>
      </c>
      <c r="F142" s="244" t="s">
        <v>890</v>
      </c>
      <c r="G142" s="241"/>
      <c r="H142" s="245">
        <v>-0.95999999999999996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196</v>
      </c>
      <c r="AU142" s="251" t="s">
        <v>141</v>
      </c>
      <c r="AV142" s="13" t="s">
        <v>141</v>
      </c>
      <c r="AW142" s="13" t="s">
        <v>41</v>
      </c>
      <c r="AX142" s="13" t="s">
        <v>79</v>
      </c>
      <c r="AY142" s="251" t="s">
        <v>132</v>
      </c>
    </row>
    <row r="143" s="14" customFormat="1">
      <c r="A143" s="14"/>
      <c r="B143" s="252"/>
      <c r="C143" s="253"/>
      <c r="D143" s="242" t="s">
        <v>196</v>
      </c>
      <c r="E143" s="254" t="s">
        <v>32</v>
      </c>
      <c r="F143" s="255" t="s">
        <v>198</v>
      </c>
      <c r="G143" s="253"/>
      <c r="H143" s="256">
        <v>308.23500000000001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196</v>
      </c>
      <c r="AU143" s="262" t="s">
        <v>141</v>
      </c>
      <c r="AV143" s="14" t="s">
        <v>150</v>
      </c>
      <c r="AW143" s="14" t="s">
        <v>41</v>
      </c>
      <c r="AX143" s="14" t="s">
        <v>21</v>
      </c>
      <c r="AY143" s="262" t="s">
        <v>132</v>
      </c>
    </row>
    <row r="144" s="2" customFormat="1" ht="16.5" customHeight="1">
      <c r="A144" s="40"/>
      <c r="B144" s="41"/>
      <c r="C144" s="263" t="s">
        <v>279</v>
      </c>
      <c r="D144" s="263" t="s">
        <v>242</v>
      </c>
      <c r="E144" s="264" t="s">
        <v>280</v>
      </c>
      <c r="F144" s="265" t="s">
        <v>281</v>
      </c>
      <c r="G144" s="266" t="s">
        <v>194</v>
      </c>
      <c r="H144" s="267">
        <v>314.39999999999998</v>
      </c>
      <c r="I144" s="268"/>
      <c r="J144" s="269">
        <f>ROUND(I144*H144,2)</f>
        <v>0</v>
      </c>
      <c r="K144" s="265" t="s">
        <v>224</v>
      </c>
      <c r="L144" s="270"/>
      <c r="M144" s="271" t="s">
        <v>32</v>
      </c>
      <c r="N144" s="272" t="s">
        <v>51</v>
      </c>
      <c r="O144" s="86"/>
      <c r="P144" s="229">
        <f>O144*H144</f>
        <v>0</v>
      </c>
      <c r="Q144" s="229">
        <v>0.0023999999999999998</v>
      </c>
      <c r="R144" s="229">
        <f>Q144*H144</f>
        <v>0.7545599999999999</v>
      </c>
      <c r="S144" s="229">
        <v>0</v>
      </c>
      <c r="T144" s="230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31" t="s">
        <v>220</v>
      </c>
      <c r="AT144" s="231" t="s">
        <v>242</v>
      </c>
      <c r="AU144" s="231" t="s">
        <v>141</v>
      </c>
      <c r="AY144" s="18" t="s">
        <v>132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141</v>
      </c>
      <c r="BK144" s="232">
        <f>ROUND(I144*H144,2)</f>
        <v>0</v>
      </c>
      <c r="BL144" s="18" t="s">
        <v>150</v>
      </c>
      <c r="BM144" s="231" t="s">
        <v>891</v>
      </c>
    </row>
    <row r="145" s="13" customFormat="1">
      <c r="A145" s="13"/>
      <c r="B145" s="240"/>
      <c r="C145" s="241"/>
      <c r="D145" s="242" t="s">
        <v>196</v>
      </c>
      <c r="E145" s="241"/>
      <c r="F145" s="244" t="s">
        <v>892</v>
      </c>
      <c r="G145" s="241"/>
      <c r="H145" s="245">
        <v>314.39999999999998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196</v>
      </c>
      <c r="AU145" s="251" t="s">
        <v>141</v>
      </c>
      <c r="AV145" s="13" t="s">
        <v>141</v>
      </c>
      <c r="AW145" s="13" t="s">
        <v>4</v>
      </c>
      <c r="AX145" s="13" t="s">
        <v>21</v>
      </c>
      <c r="AY145" s="251" t="s">
        <v>132</v>
      </c>
    </row>
    <row r="146" s="2" customFormat="1" ht="21.75" customHeight="1">
      <c r="A146" s="40"/>
      <c r="B146" s="41"/>
      <c r="C146" s="220" t="s">
        <v>7</v>
      </c>
      <c r="D146" s="220" t="s">
        <v>135</v>
      </c>
      <c r="E146" s="221" t="s">
        <v>284</v>
      </c>
      <c r="F146" s="222" t="s">
        <v>285</v>
      </c>
      <c r="G146" s="223" t="s">
        <v>223</v>
      </c>
      <c r="H146" s="224">
        <v>85.599999999999994</v>
      </c>
      <c r="I146" s="225"/>
      <c r="J146" s="226">
        <f>ROUND(I146*H146,2)</f>
        <v>0</v>
      </c>
      <c r="K146" s="222" t="s">
        <v>139</v>
      </c>
      <c r="L146" s="46"/>
      <c r="M146" s="227" t="s">
        <v>32</v>
      </c>
      <c r="N146" s="228" t="s">
        <v>51</v>
      </c>
      <c r="O146" s="86"/>
      <c r="P146" s="229">
        <f>O146*H146</f>
        <v>0</v>
      </c>
      <c r="Q146" s="229">
        <v>0.0033899999999999998</v>
      </c>
      <c r="R146" s="229">
        <f>Q146*H146</f>
        <v>0.29018399999999994</v>
      </c>
      <c r="S146" s="229">
        <v>0</v>
      </c>
      <c r="T146" s="230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31" t="s">
        <v>150</v>
      </c>
      <c r="AT146" s="231" t="s">
        <v>135</v>
      </c>
      <c r="AU146" s="231" t="s">
        <v>141</v>
      </c>
      <c r="AY146" s="18" t="s">
        <v>132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141</v>
      </c>
      <c r="BK146" s="232">
        <f>ROUND(I146*H146,2)</f>
        <v>0</v>
      </c>
      <c r="BL146" s="18" t="s">
        <v>150</v>
      </c>
      <c r="BM146" s="231" t="s">
        <v>893</v>
      </c>
    </row>
    <row r="147" s="13" customFormat="1">
      <c r="A147" s="13"/>
      <c r="B147" s="240"/>
      <c r="C147" s="241"/>
      <c r="D147" s="242" t="s">
        <v>196</v>
      </c>
      <c r="E147" s="243" t="s">
        <v>32</v>
      </c>
      <c r="F147" s="244" t="s">
        <v>287</v>
      </c>
      <c r="G147" s="241"/>
      <c r="H147" s="245">
        <v>85.599999999999994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196</v>
      </c>
      <c r="AU147" s="251" t="s">
        <v>141</v>
      </c>
      <c r="AV147" s="13" t="s">
        <v>141</v>
      </c>
      <c r="AW147" s="13" t="s">
        <v>41</v>
      </c>
      <c r="AX147" s="13" t="s">
        <v>79</v>
      </c>
      <c r="AY147" s="251" t="s">
        <v>132</v>
      </c>
    </row>
    <row r="148" s="14" customFormat="1">
      <c r="A148" s="14"/>
      <c r="B148" s="252"/>
      <c r="C148" s="253"/>
      <c r="D148" s="242" t="s">
        <v>196</v>
      </c>
      <c r="E148" s="254" t="s">
        <v>32</v>
      </c>
      <c r="F148" s="255" t="s">
        <v>198</v>
      </c>
      <c r="G148" s="253"/>
      <c r="H148" s="256">
        <v>85.599999999999994</v>
      </c>
      <c r="I148" s="257"/>
      <c r="J148" s="253"/>
      <c r="K148" s="253"/>
      <c r="L148" s="258"/>
      <c r="M148" s="259"/>
      <c r="N148" s="260"/>
      <c r="O148" s="260"/>
      <c r="P148" s="260"/>
      <c r="Q148" s="260"/>
      <c r="R148" s="260"/>
      <c r="S148" s="260"/>
      <c r="T148" s="26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2" t="s">
        <v>196</v>
      </c>
      <c r="AU148" s="262" t="s">
        <v>141</v>
      </c>
      <c r="AV148" s="14" t="s">
        <v>150</v>
      </c>
      <c r="AW148" s="14" t="s">
        <v>41</v>
      </c>
      <c r="AX148" s="14" t="s">
        <v>21</v>
      </c>
      <c r="AY148" s="262" t="s">
        <v>132</v>
      </c>
    </row>
    <row r="149" s="2" customFormat="1" ht="16.5" customHeight="1">
      <c r="A149" s="40"/>
      <c r="B149" s="41"/>
      <c r="C149" s="263" t="s">
        <v>288</v>
      </c>
      <c r="D149" s="263" t="s">
        <v>242</v>
      </c>
      <c r="E149" s="264" t="s">
        <v>289</v>
      </c>
      <c r="F149" s="265" t="s">
        <v>290</v>
      </c>
      <c r="G149" s="266" t="s">
        <v>194</v>
      </c>
      <c r="H149" s="267">
        <v>94.159999999999997</v>
      </c>
      <c r="I149" s="268"/>
      <c r="J149" s="269">
        <f>ROUND(I149*H149,2)</f>
        <v>0</v>
      </c>
      <c r="K149" s="265" t="s">
        <v>139</v>
      </c>
      <c r="L149" s="270"/>
      <c r="M149" s="271" t="s">
        <v>32</v>
      </c>
      <c r="N149" s="272" t="s">
        <v>51</v>
      </c>
      <c r="O149" s="86"/>
      <c r="P149" s="229">
        <f>O149*H149</f>
        <v>0</v>
      </c>
      <c r="Q149" s="229">
        <v>0.00051000000000000004</v>
      </c>
      <c r="R149" s="229">
        <f>Q149*H149</f>
        <v>0.048021600000000005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220</v>
      </c>
      <c r="AT149" s="231" t="s">
        <v>242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894</v>
      </c>
    </row>
    <row r="150" s="13" customFormat="1">
      <c r="A150" s="13"/>
      <c r="B150" s="240"/>
      <c r="C150" s="241"/>
      <c r="D150" s="242" t="s">
        <v>196</v>
      </c>
      <c r="E150" s="241"/>
      <c r="F150" s="244" t="s">
        <v>292</v>
      </c>
      <c r="G150" s="241"/>
      <c r="H150" s="245">
        <v>94.159999999999997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196</v>
      </c>
      <c r="AU150" s="251" t="s">
        <v>141</v>
      </c>
      <c r="AV150" s="13" t="s">
        <v>141</v>
      </c>
      <c r="AW150" s="13" t="s">
        <v>4</v>
      </c>
      <c r="AX150" s="13" t="s">
        <v>21</v>
      </c>
      <c r="AY150" s="251" t="s">
        <v>132</v>
      </c>
    </row>
    <row r="151" s="2" customFormat="1" ht="16.5" customHeight="1">
      <c r="A151" s="40"/>
      <c r="B151" s="41"/>
      <c r="C151" s="220" t="s">
        <v>293</v>
      </c>
      <c r="D151" s="220" t="s">
        <v>135</v>
      </c>
      <c r="E151" s="221" t="s">
        <v>294</v>
      </c>
      <c r="F151" s="222" t="s">
        <v>295</v>
      </c>
      <c r="G151" s="223" t="s">
        <v>223</v>
      </c>
      <c r="H151" s="224">
        <v>50.549999999999997</v>
      </c>
      <c r="I151" s="225"/>
      <c r="J151" s="226">
        <f>ROUND(I151*H151,2)</f>
        <v>0</v>
      </c>
      <c r="K151" s="222" t="s">
        <v>139</v>
      </c>
      <c r="L151" s="46"/>
      <c r="M151" s="227" t="s">
        <v>32</v>
      </c>
      <c r="N151" s="228" t="s">
        <v>51</v>
      </c>
      <c r="O151" s="86"/>
      <c r="P151" s="229">
        <f>O151*H151</f>
        <v>0</v>
      </c>
      <c r="Q151" s="229">
        <v>6.0000000000000002E-05</v>
      </c>
      <c r="R151" s="229">
        <f>Q151*H151</f>
        <v>0.0030330000000000001</v>
      </c>
      <c r="S151" s="229">
        <v>0</v>
      </c>
      <c r="T151" s="23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31" t="s">
        <v>150</v>
      </c>
      <c r="AT151" s="231" t="s">
        <v>135</v>
      </c>
      <c r="AU151" s="231" t="s">
        <v>141</v>
      </c>
      <c r="AY151" s="18" t="s">
        <v>132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141</v>
      </c>
      <c r="BK151" s="232">
        <f>ROUND(I151*H151,2)</f>
        <v>0</v>
      </c>
      <c r="BL151" s="18" t="s">
        <v>150</v>
      </c>
      <c r="BM151" s="231" t="s">
        <v>895</v>
      </c>
    </row>
    <row r="152" s="2" customFormat="1" ht="16.5" customHeight="1">
      <c r="A152" s="40"/>
      <c r="B152" s="41"/>
      <c r="C152" s="263" t="s">
        <v>297</v>
      </c>
      <c r="D152" s="263" t="s">
        <v>242</v>
      </c>
      <c r="E152" s="264" t="s">
        <v>298</v>
      </c>
      <c r="F152" s="265" t="s">
        <v>299</v>
      </c>
      <c r="G152" s="266" t="s">
        <v>223</v>
      </c>
      <c r="H152" s="267">
        <v>53.078000000000003</v>
      </c>
      <c r="I152" s="268"/>
      <c r="J152" s="269">
        <f>ROUND(I152*H152,2)</f>
        <v>0</v>
      </c>
      <c r="K152" s="265" t="s">
        <v>139</v>
      </c>
      <c r="L152" s="270"/>
      <c r="M152" s="271" t="s">
        <v>32</v>
      </c>
      <c r="N152" s="272" t="s">
        <v>51</v>
      </c>
      <c r="O152" s="86"/>
      <c r="P152" s="229">
        <f>O152*H152</f>
        <v>0</v>
      </c>
      <c r="Q152" s="229">
        <v>0.00050000000000000001</v>
      </c>
      <c r="R152" s="229">
        <f>Q152*H152</f>
        <v>0.026539000000000004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220</v>
      </c>
      <c r="AT152" s="231" t="s">
        <v>242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896</v>
      </c>
    </row>
    <row r="153" s="13" customFormat="1">
      <c r="A153" s="13"/>
      <c r="B153" s="240"/>
      <c r="C153" s="241"/>
      <c r="D153" s="242" t="s">
        <v>196</v>
      </c>
      <c r="E153" s="243" t="s">
        <v>32</v>
      </c>
      <c r="F153" s="244" t="s">
        <v>897</v>
      </c>
      <c r="G153" s="241"/>
      <c r="H153" s="245">
        <v>53.078000000000003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196</v>
      </c>
      <c r="AU153" s="251" t="s">
        <v>141</v>
      </c>
      <c r="AV153" s="13" t="s">
        <v>141</v>
      </c>
      <c r="AW153" s="13" t="s">
        <v>41</v>
      </c>
      <c r="AX153" s="13" t="s">
        <v>79</v>
      </c>
      <c r="AY153" s="251" t="s">
        <v>132</v>
      </c>
    </row>
    <row r="154" s="14" customFormat="1">
      <c r="A154" s="14"/>
      <c r="B154" s="252"/>
      <c r="C154" s="253"/>
      <c r="D154" s="242" t="s">
        <v>196</v>
      </c>
      <c r="E154" s="254" t="s">
        <v>32</v>
      </c>
      <c r="F154" s="255" t="s">
        <v>198</v>
      </c>
      <c r="G154" s="253"/>
      <c r="H154" s="256">
        <v>53.078000000000003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196</v>
      </c>
      <c r="AU154" s="262" t="s">
        <v>141</v>
      </c>
      <c r="AV154" s="14" t="s">
        <v>150</v>
      </c>
      <c r="AW154" s="14" t="s">
        <v>41</v>
      </c>
      <c r="AX154" s="14" t="s">
        <v>21</v>
      </c>
      <c r="AY154" s="262" t="s">
        <v>132</v>
      </c>
    </row>
    <row r="155" s="2" customFormat="1" ht="16.5" customHeight="1">
      <c r="A155" s="40"/>
      <c r="B155" s="41"/>
      <c r="C155" s="220" t="s">
        <v>303</v>
      </c>
      <c r="D155" s="220" t="s">
        <v>135</v>
      </c>
      <c r="E155" s="221" t="s">
        <v>304</v>
      </c>
      <c r="F155" s="222" t="s">
        <v>305</v>
      </c>
      <c r="G155" s="223" t="s">
        <v>223</v>
      </c>
      <c r="H155" s="224">
        <v>69</v>
      </c>
      <c r="I155" s="225"/>
      <c r="J155" s="226">
        <f>ROUND(I155*H155,2)</f>
        <v>0</v>
      </c>
      <c r="K155" s="222" t="s">
        <v>139</v>
      </c>
      <c r="L155" s="46"/>
      <c r="M155" s="227" t="s">
        <v>32</v>
      </c>
      <c r="N155" s="228" t="s">
        <v>51</v>
      </c>
      <c r="O155" s="86"/>
      <c r="P155" s="229">
        <f>O155*H155</f>
        <v>0</v>
      </c>
      <c r="Q155" s="229">
        <v>0.00025000000000000001</v>
      </c>
      <c r="R155" s="229">
        <f>Q155*H155</f>
        <v>0.017250000000000001</v>
      </c>
      <c r="S155" s="229">
        <v>0</v>
      </c>
      <c r="T155" s="230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31" t="s">
        <v>150</v>
      </c>
      <c r="AT155" s="231" t="s">
        <v>135</v>
      </c>
      <c r="AU155" s="231" t="s">
        <v>141</v>
      </c>
      <c r="AY155" s="18" t="s">
        <v>132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141</v>
      </c>
      <c r="BK155" s="232">
        <f>ROUND(I155*H155,2)</f>
        <v>0</v>
      </c>
      <c r="BL155" s="18" t="s">
        <v>150</v>
      </c>
      <c r="BM155" s="231" t="s">
        <v>898</v>
      </c>
    </row>
    <row r="156" s="2" customFormat="1" ht="16.5" customHeight="1">
      <c r="A156" s="40"/>
      <c r="B156" s="41"/>
      <c r="C156" s="263" t="s">
        <v>307</v>
      </c>
      <c r="D156" s="263" t="s">
        <v>242</v>
      </c>
      <c r="E156" s="264" t="s">
        <v>308</v>
      </c>
      <c r="F156" s="265" t="s">
        <v>309</v>
      </c>
      <c r="G156" s="266" t="s">
        <v>223</v>
      </c>
      <c r="H156" s="267">
        <v>72.450000000000003</v>
      </c>
      <c r="I156" s="268"/>
      <c r="J156" s="269">
        <f>ROUND(I156*H156,2)</f>
        <v>0</v>
      </c>
      <c r="K156" s="265" t="s">
        <v>139</v>
      </c>
      <c r="L156" s="270"/>
      <c r="M156" s="271" t="s">
        <v>32</v>
      </c>
      <c r="N156" s="272" t="s">
        <v>51</v>
      </c>
      <c r="O156" s="86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31" t="s">
        <v>220</v>
      </c>
      <c r="AT156" s="231" t="s">
        <v>242</v>
      </c>
      <c r="AU156" s="231" t="s">
        <v>141</v>
      </c>
      <c r="AY156" s="18" t="s">
        <v>132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141</v>
      </c>
      <c r="BK156" s="232">
        <f>ROUND(I156*H156,2)</f>
        <v>0</v>
      </c>
      <c r="BL156" s="18" t="s">
        <v>150</v>
      </c>
      <c r="BM156" s="231" t="s">
        <v>899</v>
      </c>
    </row>
    <row r="157" s="13" customFormat="1">
      <c r="A157" s="13"/>
      <c r="B157" s="240"/>
      <c r="C157" s="241"/>
      <c r="D157" s="242" t="s">
        <v>196</v>
      </c>
      <c r="E157" s="243" t="s">
        <v>32</v>
      </c>
      <c r="F157" s="244" t="s">
        <v>900</v>
      </c>
      <c r="G157" s="241"/>
      <c r="H157" s="245">
        <v>72.450000000000003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196</v>
      </c>
      <c r="AU157" s="251" t="s">
        <v>141</v>
      </c>
      <c r="AV157" s="13" t="s">
        <v>141</v>
      </c>
      <c r="AW157" s="13" t="s">
        <v>41</v>
      </c>
      <c r="AX157" s="13" t="s">
        <v>79</v>
      </c>
      <c r="AY157" s="251" t="s">
        <v>132</v>
      </c>
    </row>
    <row r="158" s="14" customFormat="1">
      <c r="A158" s="14"/>
      <c r="B158" s="252"/>
      <c r="C158" s="253"/>
      <c r="D158" s="242" t="s">
        <v>196</v>
      </c>
      <c r="E158" s="254" t="s">
        <v>32</v>
      </c>
      <c r="F158" s="255" t="s">
        <v>198</v>
      </c>
      <c r="G158" s="253"/>
      <c r="H158" s="256">
        <v>72.450000000000003</v>
      </c>
      <c r="I158" s="257"/>
      <c r="J158" s="253"/>
      <c r="K158" s="253"/>
      <c r="L158" s="258"/>
      <c r="M158" s="259"/>
      <c r="N158" s="260"/>
      <c r="O158" s="260"/>
      <c r="P158" s="260"/>
      <c r="Q158" s="260"/>
      <c r="R158" s="260"/>
      <c r="S158" s="260"/>
      <c r="T158" s="261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2" t="s">
        <v>196</v>
      </c>
      <c r="AU158" s="262" t="s">
        <v>141</v>
      </c>
      <c r="AV158" s="14" t="s">
        <v>150</v>
      </c>
      <c r="AW158" s="14" t="s">
        <v>41</v>
      </c>
      <c r="AX158" s="14" t="s">
        <v>21</v>
      </c>
      <c r="AY158" s="262" t="s">
        <v>132</v>
      </c>
    </row>
    <row r="159" s="2" customFormat="1" ht="21.75" customHeight="1">
      <c r="A159" s="40"/>
      <c r="B159" s="41"/>
      <c r="C159" s="220" t="s">
        <v>312</v>
      </c>
      <c r="D159" s="220" t="s">
        <v>135</v>
      </c>
      <c r="E159" s="221" t="s">
        <v>313</v>
      </c>
      <c r="F159" s="222" t="s">
        <v>314</v>
      </c>
      <c r="G159" s="223" t="s">
        <v>194</v>
      </c>
      <c r="H159" s="224">
        <v>78</v>
      </c>
      <c r="I159" s="225"/>
      <c r="J159" s="226">
        <f>ROUND(I159*H159,2)</f>
        <v>0</v>
      </c>
      <c r="K159" s="222" t="s">
        <v>139</v>
      </c>
      <c r="L159" s="46"/>
      <c r="M159" s="227" t="s">
        <v>32</v>
      </c>
      <c r="N159" s="228" t="s">
        <v>51</v>
      </c>
      <c r="O159" s="86"/>
      <c r="P159" s="229">
        <f>O159*H159</f>
        <v>0</v>
      </c>
      <c r="Q159" s="229">
        <v>0.01188</v>
      </c>
      <c r="R159" s="229">
        <f>Q159*H159</f>
        <v>0.92664000000000002</v>
      </c>
      <c r="S159" s="229">
        <v>0</v>
      </c>
      <c r="T159" s="230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31" t="s">
        <v>150</v>
      </c>
      <c r="AT159" s="231" t="s">
        <v>135</v>
      </c>
      <c r="AU159" s="231" t="s">
        <v>141</v>
      </c>
      <c r="AY159" s="18" t="s">
        <v>132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141</v>
      </c>
      <c r="BK159" s="232">
        <f>ROUND(I159*H159,2)</f>
        <v>0</v>
      </c>
      <c r="BL159" s="18" t="s">
        <v>150</v>
      </c>
      <c r="BM159" s="231" t="s">
        <v>901</v>
      </c>
    </row>
    <row r="160" s="2" customFormat="1" ht="21.75" customHeight="1">
      <c r="A160" s="40"/>
      <c r="B160" s="41"/>
      <c r="C160" s="220" t="s">
        <v>316</v>
      </c>
      <c r="D160" s="220" t="s">
        <v>135</v>
      </c>
      <c r="E160" s="221" t="s">
        <v>317</v>
      </c>
      <c r="F160" s="222" t="s">
        <v>318</v>
      </c>
      <c r="G160" s="223" t="s">
        <v>194</v>
      </c>
      <c r="H160" s="224">
        <v>308.23500000000001</v>
      </c>
      <c r="I160" s="225"/>
      <c r="J160" s="226">
        <f>ROUND(I160*H160,2)</f>
        <v>0</v>
      </c>
      <c r="K160" s="222" t="s">
        <v>139</v>
      </c>
      <c r="L160" s="46"/>
      <c r="M160" s="227" t="s">
        <v>32</v>
      </c>
      <c r="N160" s="228" t="s">
        <v>51</v>
      </c>
      <c r="O160" s="86"/>
      <c r="P160" s="229">
        <f>O160*H160</f>
        <v>0</v>
      </c>
      <c r="Q160" s="229">
        <v>0.00348</v>
      </c>
      <c r="R160" s="229">
        <f>Q160*H160</f>
        <v>1.0726578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150</v>
      </c>
      <c r="AT160" s="231" t="s">
        <v>135</v>
      </c>
      <c r="AU160" s="231" t="s">
        <v>141</v>
      </c>
      <c r="AY160" s="18" t="s">
        <v>132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141</v>
      </c>
      <c r="BK160" s="232">
        <f>ROUND(I160*H160,2)</f>
        <v>0</v>
      </c>
      <c r="BL160" s="18" t="s">
        <v>150</v>
      </c>
      <c r="BM160" s="231" t="s">
        <v>902</v>
      </c>
    </row>
    <row r="161" s="2" customFormat="1" ht="16.5" customHeight="1">
      <c r="A161" s="40"/>
      <c r="B161" s="41"/>
      <c r="C161" s="220" t="s">
        <v>320</v>
      </c>
      <c r="D161" s="220" t="s">
        <v>135</v>
      </c>
      <c r="E161" s="221" t="s">
        <v>321</v>
      </c>
      <c r="F161" s="222" t="s">
        <v>322</v>
      </c>
      <c r="G161" s="223" t="s">
        <v>194</v>
      </c>
      <c r="H161" s="224">
        <v>308.23500000000001</v>
      </c>
      <c r="I161" s="225"/>
      <c r="J161" s="226">
        <f>ROUND(I161*H161,2)</f>
        <v>0</v>
      </c>
      <c r="K161" s="222" t="s">
        <v>139</v>
      </c>
      <c r="L161" s="46"/>
      <c r="M161" s="227" t="s">
        <v>32</v>
      </c>
      <c r="N161" s="228" t="s">
        <v>51</v>
      </c>
      <c r="O161" s="86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31" t="s">
        <v>150</v>
      </c>
      <c r="AT161" s="231" t="s">
        <v>135</v>
      </c>
      <c r="AU161" s="231" t="s">
        <v>141</v>
      </c>
      <c r="AY161" s="18" t="s">
        <v>132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141</v>
      </c>
      <c r="BK161" s="232">
        <f>ROUND(I161*H161,2)</f>
        <v>0</v>
      </c>
      <c r="BL161" s="18" t="s">
        <v>150</v>
      </c>
      <c r="BM161" s="231" t="s">
        <v>903</v>
      </c>
    </row>
    <row r="162" s="2" customFormat="1" ht="21.75" customHeight="1">
      <c r="A162" s="40"/>
      <c r="B162" s="41"/>
      <c r="C162" s="220" t="s">
        <v>324</v>
      </c>
      <c r="D162" s="220" t="s">
        <v>135</v>
      </c>
      <c r="E162" s="221" t="s">
        <v>325</v>
      </c>
      <c r="F162" s="222" t="s">
        <v>326</v>
      </c>
      <c r="G162" s="223" t="s">
        <v>194</v>
      </c>
      <c r="H162" s="224">
        <v>40.560000000000002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0.00012</v>
      </c>
      <c r="R162" s="229">
        <f>Q162*H162</f>
        <v>0.0048672000000000003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904</v>
      </c>
    </row>
    <row r="163" s="13" customFormat="1">
      <c r="A163" s="13"/>
      <c r="B163" s="240"/>
      <c r="C163" s="241"/>
      <c r="D163" s="242" t="s">
        <v>196</v>
      </c>
      <c r="E163" s="243" t="s">
        <v>32</v>
      </c>
      <c r="F163" s="244" t="s">
        <v>328</v>
      </c>
      <c r="G163" s="241"/>
      <c r="H163" s="245">
        <v>40.560000000000002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196</v>
      </c>
      <c r="AU163" s="251" t="s">
        <v>141</v>
      </c>
      <c r="AV163" s="13" t="s">
        <v>141</v>
      </c>
      <c r="AW163" s="13" t="s">
        <v>41</v>
      </c>
      <c r="AX163" s="13" t="s">
        <v>79</v>
      </c>
      <c r="AY163" s="251" t="s">
        <v>132</v>
      </c>
    </row>
    <row r="164" s="14" customFormat="1">
      <c r="A164" s="14"/>
      <c r="B164" s="252"/>
      <c r="C164" s="253"/>
      <c r="D164" s="242" t="s">
        <v>196</v>
      </c>
      <c r="E164" s="254" t="s">
        <v>32</v>
      </c>
      <c r="F164" s="255" t="s">
        <v>198</v>
      </c>
      <c r="G164" s="253"/>
      <c r="H164" s="256">
        <v>40.560000000000002</v>
      </c>
      <c r="I164" s="257"/>
      <c r="J164" s="253"/>
      <c r="K164" s="253"/>
      <c r="L164" s="258"/>
      <c r="M164" s="259"/>
      <c r="N164" s="260"/>
      <c r="O164" s="260"/>
      <c r="P164" s="260"/>
      <c r="Q164" s="260"/>
      <c r="R164" s="260"/>
      <c r="S164" s="260"/>
      <c r="T164" s="26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2" t="s">
        <v>196</v>
      </c>
      <c r="AU164" s="262" t="s">
        <v>141</v>
      </c>
      <c r="AV164" s="14" t="s">
        <v>150</v>
      </c>
      <c r="AW164" s="14" t="s">
        <v>41</v>
      </c>
      <c r="AX164" s="14" t="s">
        <v>21</v>
      </c>
      <c r="AY164" s="262" t="s">
        <v>132</v>
      </c>
    </row>
    <row r="165" s="2" customFormat="1" ht="16.5" customHeight="1">
      <c r="A165" s="40"/>
      <c r="B165" s="41"/>
      <c r="C165" s="220" t="s">
        <v>329</v>
      </c>
      <c r="D165" s="220" t="s">
        <v>135</v>
      </c>
      <c r="E165" s="221" t="s">
        <v>330</v>
      </c>
      <c r="F165" s="222" t="s">
        <v>331</v>
      </c>
      <c r="G165" s="223" t="s">
        <v>194</v>
      </c>
      <c r="H165" s="224">
        <v>308.23500000000001</v>
      </c>
      <c r="I165" s="225"/>
      <c r="J165" s="226">
        <f>ROUND(I165*H165,2)</f>
        <v>0</v>
      </c>
      <c r="K165" s="222" t="s">
        <v>139</v>
      </c>
      <c r="L165" s="46"/>
      <c r="M165" s="227" t="s">
        <v>32</v>
      </c>
      <c r="N165" s="228" t="s">
        <v>51</v>
      </c>
      <c r="O165" s="86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31" t="s">
        <v>150</v>
      </c>
      <c r="AT165" s="231" t="s">
        <v>135</v>
      </c>
      <c r="AU165" s="231" t="s">
        <v>141</v>
      </c>
      <c r="AY165" s="18" t="s">
        <v>132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141</v>
      </c>
      <c r="BK165" s="232">
        <f>ROUND(I165*H165,2)</f>
        <v>0</v>
      </c>
      <c r="BL165" s="18" t="s">
        <v>150</v>
      </c>
      <c r="BM165" s="231" t="s">
        <v>905</v>
      </c>
    </row>
    <row r="166" s="2" customFormat="1" ht="21.75" customHeight="1">
      <c r="A166" s="40"/>
      <c r="B166" s="41"/>
      <c r="C166" s="220" t="s">
        <v>333</v>
      </c>
      <c r="D166" s="220" t="s">
        <v>135</v>
      </c>
      <c r="E166" s="221" t="s">
        <v>334</v>
      </c>
      <c r="F166" s="222" t="s">
        <v>335</v>
      </c>
      <c r="G166" s="223" t="s">
        <v>336</v>
      </c>
      <c r="H166" s="224">
        <v>1</v>
      </c>
      <c r="I166" s="225"/>
      <c r="J166" s="226">
        <f>ROUND(I166*H166,2)</f>
        <v>0</v>
      </c>
      <c r="K166" s="222" t="s">
        <v>139</v>
      </c>
      <c r="L166" s="46"/>
      <c r="M166" s="227" t="s">
        <v>32</v>
      </c>
      <c r="N166" s="228" t="s">
        <v>51</v>
      </c>
      <c r="O166" s="86"/>
      <c r="P166" s="229">
        <f>O166*H166</f>
        <v>0</v>
      </c>
      <c r="Q166" s="229">
        <v>0.017770000000000001</v>
      </c>
      <c r="R166" s="229">
        <f>Q166*H166</f>
        <v>0.017770000000000001</v>
      </c>
      <c r="S166" s="229">
        <v>0</v>
      </c>
      <c r="T166" s="230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31" t="s">
        <v>150</v>
      </c>
      <c r="AT166" s="231" t="s">
        <v>135</v>
      </c>
      <c r="AU166" s="231" t="s">
        <v>141</v>
      </c>
      <c r="AY166" s="18" t="s">
        <v>132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141</v>
      </c>
      <c r="BK166" s="232">
        <f>ROUND(I166*H166,2)</f>
        <v>0</v>
      </c>
      <c r="BL166" s="18" t="s">
        <v>150</v>
      </c>
      <c r="BM166" s="231" t="s">
        <v>906</v>
      </c>
    </row>
    <row r="167" s="2" customFormat="1" ht="16.5" customHeight="1">
      <c r="A167" s="40"/>
      <c r="B167" s="41"/>
      <c r="C167" s="263" t="s">
        <v>338</v>
      </c>
      <c r="D167" s="263" t="s">
        <v>242</v>
      </c>
      <c r="E167" s="264" t="s">
        <v>339</v>
      </c>
      <c r="F167" s="265" t="s">
        <v>340</v>
      </c>
      <c r="G167" s="266" t="s">
        <v>336</v>
      </c>
      <c r="H167" s="267">
        <v>1</v>
      </c>
      <c r="I167" s="268"/>
      <c r="J167" s="269">
        <f>ROUND(I167*H167,2)</f>
        <v>0</v>
      </c>
      <c r="K167" s="265" t="s">
        <v>139</v>
      </c>
      <c r="L167" s="270"/>
      <c r="M167" s="271" t="s">
        <v>32</v>
      </c>
      <c r="N167" s="272" t="s">
        <v>51</v>
      </c>
      <c r="O167" s="86"/>
      <c r="P167" s="229">
        <f>O167*H167</f>
        <v>0</v>
      </c>
      <c r="Q167" s="229">
        <v>0.01992</v>
      </c>
      <c r="R167" s="229">
        <f>Q167*H167</f>
        <v>0.01992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220</v>
      </c>
      <c r="AT167" s="231" t="s">
        <v>242</v>
      </c>
      <c r="AU167" s="231" t="s">
        <v>141</v>
      </c>
      <c r="AY167" s="18" t="s">
        <v>132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141</v>
      </c>
      <c r="BK167" s="232">
        <f>ROUND(I167*H167,2)</f>
        <v>0</v>
      </c>
      <c r="BL167" s="18" t="s">
        <v>150</v>
      </c>
      <c r="BM167" s="231" t="s">
        <v>907</v>
      </c>
    </row>
    <row r="168" s="12" customFormat="1" ht="22.8" customHeight="1">
      <c r="A168" s="12"/>
      <c r="B168" s="204"/>
      <c r="C168" s="205"/>
      <c r="D168" s="206" t="s">
        <v>78</v>
      </c>
      <c r="E168" s="218" t="s">
        <v>227</v>
      </c>
      <c r="F168" s="218" t="s">
        <v>359</v>
      </c>
      <c r="G168" s="205"/>
      <c r="H168" s="205"/>
      <c r="I168" s="208"/>
      <c r="J168" s="219">
        <f>BK168</f>
        <v>0</v>
      </c>
      <c r="K168" s="205"/>
      <c r="L168" s="210"/>
      <c r="M168" s="211"/>
      <c r="N168" s="212"/>
      <c r="O168" s="212"/>
      <c r="P168" s="213">
        <f>SUM(P169:P184)</f>
        <v>0</v>
      </c>
      <c r="Q168" s="212"/>
      <c r="R168" s="213">
        <f>SUM(R169:R184)</f>
        <v>0.0112686</v>
      </c>
      <c r="S168" s="212"/>
      <c r="T168" s="214">
        <f>SUM(T169:T184)</f>
        <v>12.139403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5" t="s">
        <v>21</v>
      </c>
      <c r="AT168" s="216" t="s">
        <v>78</v>
      </c>
      <c r="AU168" s="216" t="s">
        <v>21</v>
      </c>
      <c r="AY168" s="215" t="s">
        <v>132</v>
      </c>
      <c r="BK168" s="217">
        <f>SUM(BK169:BK184)</f>
        <v>0</v>
      </c>
    </row>
    <row r="169" s="2" customFormat="1" ht="21.75" customHeight="1">
      <c r="A169" s="40"/>
      <c r="B169" s="41"/>
      <c r="C169" s="220" t="s">
        <v>343</v>
      </c>
      <c r="D169" s="220" t="s">
        <v>135</v>
      </c>
      <c r="E169" s="221" t="s">
        <v>361</v>
      </c>
      <c r="F169" s="222" t="s">
        <v>362</v>
      </c>
      <c r="G169" s="223" t="s">
        <v>194</v>
      </c>
      <c r="H169" s="224">
        <v>174.398</v>
      </c>
      <c r="I169" s="225"/>
      <c r="J169" s="226">
        <f>ROUND(I169*H169,2)</f>
        <v>0</v>
      </c>
      <c r="K169" s="222" t="s">
        <v>139</v>
      </c>
      <c r="L169" s="46"/>
      <c r="M169" s="227" t="s">
        <v>32</v>
      </c>
      <c r="N169" s="228" t="s">
        <v>51</v>
      </c>
      <c r="O169" s="86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31" t="s">
        <v>150</v>
      </c>
      <c r="AT169" s="231" t="s">
        <v>135</v>
      </c>
      <c r="AU169" s="231" t="s">
        <v>141</v>
      </c>
      <c r="AY169" s="18" t="s">
        <v>132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141</v>
      </c>
      <c r="BK169" s="232">
        <f>ROUND(I169*H169,2)</f>
        <v>0</v>
      </c>
      <c r="BL169" s="18" t="s">
        <v>150</v>
      </c>
      <c r="BM169" s="231" t="s">
        <v>908</v>
      </c>
    </row>
    <row r="170" s="13" customFormat="1">
      <c r="A170" s="13"/>
      <c r="B170" s="240"/>
      <c r="C170" s="241"/>
      <c r="D170" s="242" t="s">
        <v>196</v>
      </c>
      <c r="E170" s="243" t="s">
        <v>32</v>
      </c>
      <c r="F170" s="244" t="s">
        <v>909</v>
      </c>
      <c r="G170" s="241"/>
      <c r="H170" s="245">
        <v>174.398</v>
      </c>
      <c r="I170" s="246"/>
      <c r="J170" s="241"/>
      <c r="K170" s="241"/>
      <c r="L170" s="247"/>
      <c r="M170" s="248"/>
      <c r="N170" s="249"/>
      <c r="O170" s="249"/>
      <c r="P170" s="249"/>
      <c r="Q170" s="249"/>
      <c r="R170" s="249"/>
      <c r="S170" s="249"/>
      <c r="T170" s="25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51" t="s">
        <v>196</v>
      </c>
      <c r="AU170" s="251" t="s">
        <v>141</v>
      </c>
      <c r="AV170" s="13" t="s">
        <v>141</v>
      </c>
      <c r="AW170" s="13" t="s">
        <v>41</v>
      </c>
      <c r="AX170" s="13" t="s">
        <v>79</v>
      </c>
      <c r="AY170" s="251" t="s">
        <v>132</v>
      </c>
    </row>
    <row r="171" s="14" customFormat="1">
      <c r="A171" s="14"/>
      <c r="B171" s="252"/>
      <c r="C171" s="253"/>
      <c r="D171" s="242" t="s">
        <v>196</v>
      </c>
      <c r="E171" s="254" t="s">
        <v>32</v>
      </c>
      <c r="F171" s="255" t="s">
        <v>198</v>
      </c>
      <c r="G171" s="253"/>
      <c r="H171" s="256">
        <v>174.398</v>
      </c>
      <c r="I171" s="257"/>
      <c r="J171" s="253"/>
      <c r="K171" s="253"/>
      <c r="L171" s="258"/>
      <c r="M171" s="259"/>
      <c r="N171" s="260"/>
      <c r="O171" s="260"/>
      <c r="P171" s="260"/>
      <c r="Q171" s="260"/>
      <c r="R171" s="260"/>
      <c r="S171" s="260"/>
      <c r="T171" s="26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2" t="s">
        <v>196</v>
      </c>
      <c r="AU171" s="262" t="s">
        <v>141</v>
      </c>
      <c r="AV171" s="14" t="s">
        <v>150</v>
      </c>
      <c r="AW171" s="14" t="s">
        <v>41</v>
      </c>
      <c r="AX171" s="14" t="s">
        <v>21</v>
      </c>
      <c r="AY171" s="262" t="s">
        <v>132</v>
      </c>
    </row>
    <row r="172" s="2" customFormat="1" ht="21.75" customHeight="1">
      <c r="A172" s="40"/>
      <c r="B172" s="41"/>
      <c r="C172" s="220" t="s">
        <v>347</v>
      </c>
      <c r="D172" s="220" t="s">
        <v>135</v>
      </c>
      <c r="E172" s="221" t="s">
        <v>366</v>
      </c>
      <c r="F172" s="222" t="s">
        <v>367</v>
      </c>
      <c r="G172" s="223" t="s">
        <v>194</v>
      </c>
      <c r="H172" s="224">
        <v>5232</v>
      </c>
      <c r="I172" s="225"/>
      <c r="J172" s="226">
        <f>ROUND(I172*H172,2)</f>
        <v>0</v>
      </c>
      <c r="K172" s="222" t="s">
        <v>139</v>
      </c>
      <c r="L172" s="46"/>
      <c r="M172" s="227" t="s">
        <v>32</v>
      </c>
      <c r="N172" s="228" t="s">
        <v>51</v>
      </c>
      <c r="O172" s="86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31" t="s">
        <v>150</v>
      </c>
      <c r="AT172" s="231" t="s">
        <v>135</v>
      </c>
      <c r="AU172" s="231" t="s">
        <v>141</v>
      </c>
      <c r="AY172" s="18" t="s">
        <v>132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141</v>
      </c>
      <c r="BK172" s="232">
        <f>ROUND(I172*H172,2)</f>
        <v>0</v>
      </c>
      <c r="BL172" s="18" t="s">
        <v>150</v>
      </c>
      <c r="BM172" s="231" t="s">
        <v>910</v>
      </c>
    </row>
    <row r="173" s="13" customFormat="1">
      <c r="A173" s="13"/>
      <c r="B173" s="240"/>
      <c r="C173" s="241"/>
      <c r="D173" s="242" t="s">
        <v>196</v>
      </c>
      <c r="E173" s="243" t="s">
        <v>32</v>
      </c>
      <c r="F173" s="244" t="s">
        <v>911</v>
      </c>
      <c r="G173" s="241"/>
      <c r="H173" s="245">
        <v>5232</v>
      </c>
      <c r="I173" s="246"/>
      <c r="J173" s="241"/>
      <c r="K173" s="241"/>
      <c r="L173" s="247"/>
      <c r="M173" s="248"/>
      <c r="N173" s="249"/>
      <c r="O173" s="249"/>
      <c r="P173" s="249"/>
      <c r="Q173" s="249"/>
      <c r="R173" s="249"/>
      <c r="S173" s="249"/>
      <c r="T173" s="250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1" t="s">
        <v>196</v>
      </c>
      <c r="AU173" s="251" t="s">
        <v>141</v>
      </c>
      <c r="AV173" s="13" t="s">
        <v>141</v>
      </c>
      <c r="AW173" s="13" t="s">
        <v>41</v>
      </c>
      <c r="AX173" s="13" t="s">
        <v>21</v>
      </c>
      <c r="AY173" s="251" t="s">
        <v>132</v>
      </c>
    </row>
    <row r="174" s="2" customFormat="1" ht="21.75" customHeight="1">
      <c r="A174" s="40"/>
      <c r="B174" s="41"/>
      <c r="C174" s="220" t="s">
        <v>351</v>
      </c>
      <c r="D174" s="220" t="s">
        <v>135</v>
      </c>
      <c r="E174" s="221" t="s">
        <v>371</v>
      </c>
      <c r="F174" s="222" t="s">
        <v>372</v>
      </c>
      <c r="G174" s="223" t="s">
        <v>194</v>
      </c>
      <c r="H174" s="224">
        <v>174.398</v>
      </c>
      <c r="I174" s="225"/>
      <c r="J174" s="226">
        <f>ROUND(I174*H174,2)</f>
        <v>0</v>
      </c>
      <c r="K174" s="222" t="s">
        <v>139</v>
      </c>
      <c r="L174" s="46"/>
      <c r="M174" s="227" t="s">
        <v>32</v>
      </c>
      <c r="N174" s="228" t="s">
        <v>51</v>
      </c>
      <c r="O174" s="86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31" t="s">
        <v>150</v>
      </c>
      <c r="AT174" s="231" t="s">
        <v>135</v>
      </c>
      <c r="AU174" s="231" t="s">
        <v>141</v>
      </c>
      <c r="AY174" s="18" t="s">
        <v>132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141</v>
      </c>
      <c r="BK174" s="232">
        <f>ROUND(I174*H174,2)</f>
        <v>0</v>
      </c>
      <c r="BL174" s="18" t="s">
        <v>150</v>
      </c>
      <c r="BM174" s="231" t="s">
        <v>912</v>
      </c>
    </row>
    <row r="175" s="2" customFormat="1" ht="21.75" customHeight="1">
      <c r="A175" s="40"/>
      <c r="B175" s="41"/>
      <c r="C175" s="220" t="s">
        <v>355</v>
      </c>
      <c r="D175" s="220" t="s">
        <v>135</v>
      </c>
      <c r="E175" s="221" t="s">
        <v>374</v>
      </c>
      <c r="F175" s="222" t="s">
        <v>375</v>
      </c>
      <c r="G175" s="223" t="s">
        <v>194</v>
      </c>
      <c r="H175" s="224">
        <v>53.659999999999997</v>
      </c>
      <c r="I175" s="225"/>
      <c r="J175" s="226">
        <f>ROUND(I175*H175,2)</f>
        <v>0</v>
      </c>
      <c r="K175" s="222" t="s">
        <v>139</v>
      </c>
      <c r="L175" s="46"/>
      <c r="M175" s="227" t="s">
        <v>32</v>
      </c>
      <c r="N175" s="228" t="s">
        <v>51</v>
      </c>
      <c r="O175" s="86"/>
      <c r="P175" s="229">
        <f>O175*H175</f>
        <v>0</v>
      </c>
      <c r="Q175" s="229">
        <v>0.00021000000000000001</v>
      </c>
      <c r="R175" s="229">
        <f>Q175*H175</f>
        <v>0.0112686</v>
      </c>
      <c r="S175" s="229">
        <v>0</v>
      </c>
      <c r="T175" s="230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31" t="s">
        <v>150</v>
      </c>
      <c r="AT175" s="231" t="s">
        <v>135</v>
      </c>
      <c r="AU175" s="231" t="s">
        <v>141</v>
      </c>
      <c r="AY175" s="18" t="s">
        <v>132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141</v>
      </c>
      <c r="BK175" s="232">
        <f>ROUND(I175*H175,2)</f>
        <v>0</v>
      </c>
      <c r="BL175" s="18" t="s">
        <v>150</v>
      </c>
      <c r="BM175" s="231" t="s">
        <v>913</v>
      </c>
    </row>
    <row r="176" s="15" customFormat="1">
      <c r="A176" s="15"/>
      <c r="B176" s="273"/>
      <c r="C176" s="274"/>
      <c r="D176" s="242" t="s">
        <v>196</v>
      </c>
      <c r="E176" s="275" t="s">
        <v>32</v>
      </c>
      <c r="F176" s="276" t="s">
        <v>377</v>
      </c>
      <c r="G176" s="274"/>
      <c r="H176" s="275" t="s">
        <v>32</v>
      </c>
      <c r="I176" s="277"/>
      <c r="J176" s="274"/>
      <c r="K176" s="274"/>
      <c r="L176" s="278"/>
      <c r="M176" s="279"/>
      <c r="N176" s="280"/>
      <c r="O176" s="280"/>
      <c r="P176" s="280"/>
      <c r="Q176" s="280"/>
      <c r="R176" s="280"/>
      <c r="S176" s="280"/>
      <c r="T176" s="281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82" t="s">
        <v>196</v>
      </c>
      <c r="AU176" s="282" t="s">
        <v>141</v>
      </c>
      <c r="AV176" s="15" t="s">
        <v>21</v>
      </c>
      <c r="AW176" s="15" t="s">
        <v>41</v>
      </c>
      <c r="AX176" s="15" t="s">
        <v>79</v>
      </c>
      <c r="AY176" s="282" t="s">
        <v>132</v>
      </c>
    </row>
    <row r="177" s="13" customFormat="1">
      <c r="A177" s="13"/>
      <c r="B177" s="240"/>
      <c r="C177" s="241"/>
      <c r="D177" s="242" t="s">
        <v>196</v>
      </c>
      <c r="E177" s="243" t="s">
        <v>32</v>
      </c>
      <c r="F177" s="244" t="s">
        <v>378</v>
      </c>
      <c r="G177" s="241"/>
      <c r="H177" s="245">
        <v>32.859999999999999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196</v>
      </c>
      <c r="AU177" s="251" t="s">
        <v>141</v>
      </c>
      <c r="AV177" s="13" t="s">
        <v>141</v>
      </c>
      <c r="AW177" s="13" t="s">
        <v>41</v>
      </c>
      <c r="AX177" s="13" t="s">
        <v>79</v>
      </c>
      <c r="AY177" s="251" t="s">
        <v>132</v>
      </c>
    </row>
    <row r="178" s="15" customFormat="1">
      <c r="A178" s="15"/>
      <c r="B178" s="273"/>
      <c r="C178" s="274"/>
      <c r="D178" s="242" t="s">
        <v>196</v>
      </c>
      <c r="E178" s="275" t="s">
        <v>32</v>
      </c>
      <c r="F178" s="276" t="s">
        <v>379</v>
      </c>
      <c r="G178" s="274"/>
      <c r="H178" s="275" t="s">
        <v>32</v>
      </c>
      <c r="I178" s="277"/>
      <c r="J178" s="274"/>
      <c r="K178" s="274"/>
      <c r="L178" s="278"/>
      <c r="M178" s="279"/>
      <c r="N178" s="280"/>
      <c r="O178" s="280"/>
      <c r="P178" s="280"/>
      <c r="Q178" s="280"/>
      <c r="R178" s="280"/>
      <c r="S178" s="280"/>
      <c r="T178" s="281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82" t="s">
        <v>196</v>
      </c>
      <c r="AU178" s="282" t="s">
        <v>141</v>
      </c>
      <c r="AV178" s="15" t="s">
        <v>21</v>
      </c>
      <c r="AW178" s="15" t="s">
        <v>41</v>
      </c>
      <c r="AX178" s="15" t="s">
        <v>79</v>
      </c>
      <c r="AY178" s="282" t="s">
        <v>132</v>
      </c>
    </row>
    <row r="179" s="13" customFormat="1">
      <c r="A179" s="13"/>
      <c r="B179" s="240"/>
      <c r="C179" s="241"/>
      <c r="D179" s="242" t="s">
        <v>196</v>
      </c>
      <c r="E179" s="243" t="s">
        <v>32</v>
      </c>
      <c r="F179" s="244" t="s">
        <v>380</v>
      </c>
      <c r="G179" s="241"/>
      <c r="H179" s="245">
        <v>20.800000000000001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196</v>
      </c>
      <c r="AU179" s="251" t="s">
        <v>141</v>
      </c>
      <c r="AV179" s="13" t="s">
        <v>141</v>
      </c>
      <c r="AW179" s="13" t="s">
        <v>41</v>
      </c>
      <c r="AX179" s="13" t="s">
        <v>79</v>
      </c>
      <c r="AY179" s="251" t="s">
        <v>132</v>
      </c>
    </row>
    <row r="180" s="14" customFormat="1">
      <c r="A180" s="14"/>
      <c r="B180" s="252"/>
      <c r="C180" s="253"/>
      <c r="D180" s="242" t="s">
        <v>196</v>
      </c>
      <c r="E180" s="254" t="s">
        <v>32</v>
      </c>
      <c r="F180" s="255" t="s">
        <v>198</v>
      </c>
      <c r="G180" s="253"/>
      <c r="H180" s="256">
        <v>53.659999999999997</v>
      </c>
      <c r="I180" s="257"/>
      <c r="J180" s="253"/>
      <c r="K180" s="253"/>
      <c r="L180" s="258"/>
      <c r="M180" s="259"/>
      <c r="N180" s="260"/>
      <c r="O180" s="260"/>
      <c r="P180" s="260"/>
      <c r="Q180" s="260"/>
      <c r="R180" s="260"/>
      <c r="S180" s="260"/>
      <c r="T180" s="26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2" t="s">
        <v>196</v>
      </c>
      <c r="AU180" s="262" t="s">
        <v>141</v>
      </c>
      <c r="AV180" s="14" t="s">
        <v>150</v>
      </c>
      <c r="AW180" s="14" t="s">
        <v>41</v>
      </c>
      <c r="AX180" s="14" t="s">
        <v>21</v>
      </c>
      <c r="AY180" s="262" t="s">
        <v>132</v>
      </c>
    </row>
    <row r="181" s="2" customFormat="1" ht="21.75" customHeight="1">
      <c r="A181" s="40"/>
      <c r="B181" s="41"/>
      <c r="C181" s="220" t="s">
        <v>360</v>
      </c>
      <c r="D181" s="220" t="s">
        <v>135</v>
      </c>
      <c r="E181" s="221" t="s">
        <v>382</v>
      </c>
      <c r="F181" s="222" t="s">
        <v>383</v>
      </c>
      <c r="G181" s="223" t="s">
        <v>194</v>
      </c>
      <c r="H181" s="224">
        <v>86.712999999999994</v>
      </c>
      <c r="I181" s="225"/>
      <c r="J181" s="226">
        <f>ROUND(I181*H181,2)</f>
        <v>0</v>
      </c>
      <c r="K181" s="222" t="s">
        <v>139</v>
      </c>
      <c r="L181" s="46"/>
      <c r="M181" s="227" t="s">
        <v>32</v>
      </c>
      <c r="N181" s="228" t="s">
        <v>51</v>
      </c>
      <c r="O181" s="86"/>
      <c r="P181" s="229">
        <f>O181*H181</f>
        <v>0</v>
      </c>
      <c r="Q181" s="229">
        <v>0</v>
      </c>
      <c r="R181" s="229">
        <f>Q181*H181</f>
        <v>0</v>
      </c>
      <c r="S181" s="229">
        <v>0.13100000000000001</v>
      </c>
      <c r="T181" s="230">
        <f>S181*H181</f>
        <v>11.359403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31" t="s">
        <v>150</v>
      </c>
      <c r="AT181" s="231" t="s">
        <v>135</v>
      </c>
      <c r="AU181" s="231" t="s">
        <v>141</v>
      </c>
      <c r="AY181" s="18" t="s">
        <v>132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141</v>
      </c>
      <c r="BK181" s="232">
        <f>ROUND(I181*H181,2)</f>
        <v>0</v>
      </c>
      <c r="BL181" s="18" t="s">
        <v>150</v>
      </c>
      <c r="BM181" s="231" t="s">
        <v>914</v>
      </c>
    </row>
    <row r="182" s="13" customFormat="1">
      <c r="A182" s="13"/>
      <c r="B182" s="240"/>
      <c r="C182" s="241"/>
      <c r="D182" s="242" t="s">
        <v>196</v>
      </c>
      <c r="E182" s="243" t="s">
        <v>32</v>
      </c>
      <c r="F182" s="244" t="s">
        <v>915</v>
      </c>
      <c r="G182" s="241"/>
      <c r="H182" s="245">
        <v>86.712999999999994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196</v>
      </c>
      <c r="AU182" s="251" t="s">
        <v>141</v>
      </c>
      <c r="AV182" s="13" t="s">
        <v>141</v>
      </c>
      <c r="AW182" s="13" t="s">
        <v>41</v>
      </c>
      <c r="AX182" s="13" t="s">
        <v>79</v>
      </c>
      <c r="AY182" s="251" t="s">
        <v>132</v>
      </c>
    </row>
    <row r="183" s="14" customFormat="1">
      <c r="A183" s="14"/>
      <c r="B183" s="252"/>
      <c r="C183" s="253"/>
      <c r="D183" s="242" t="s">
        <v>196</v>
      </c>
      <c r="E183" s="254" t="s">
        <v>32</v>
      </c>
      <c r="F183" s="255" t="s">
        <v>198</v>
      </c>
      <c r="G183" s="253"/>
      <c r="H183" s="256">
        <v>86.712999999999994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196</v>
      </c>
      <c r="AU183" s="262" t="s">
        <v>141</v>
      </c>
      <c r="AV183" s="14" t="s">
        <v>150</v>
      </c>
      <c r="AW183" s="14" t="s">
        <v>41</v>
      </c>
      <c r="AX183" s="14" t="s">
        <v>21</v>
      </c>
      <c r="AY183" s="262" t="s">
        <v>132</v>
      </c>
    </row>
    <row r="184" s="2" customFormat="1" ht="21.75" customHeight="1">
      <c r="A184" s="40"/>
      <c r="B184" s="41"/>
      <c r="C184" s="220" t="s">
        <v>365</v>
      </c>
      <c r="D184" s="220" t="s">
        <v>135</v>
      </c>
      <c r="E184" s="221" t="s">
        <v>387</v>
      </c>
      <c r="F184" s="222" t="s">
        <v>388</v>
      </c>
      <c r="G184" s="223" t="s">
        <v>194</v>
      </c>
      <c r="H184" s="224">
        <v>78</v>
      </c>
      <c r="I184" s="225"/>
      <c r="J184" s="226">
        <f>ROUND(I184*H184,2)</f>
        <v>0</v>
      </c>
      <c r="K184" s="222" t="s">
        <v>139</v>
      </c>
      <c r="L184" s="46"/>
      <c r="M184" s="227" t="s">
        <v>32</v>
      </c>
      <c r="N184" s="228" t="s">
        <v>51</v>
      </c>
      <c r="O184" s="86"/>
      <c r="P184" s="229">
        <f>O184*H184</f>
        <v>0</v>
      </c>
      <c r="Q184" s="229">
        <v>0</v>
      </c>
      <c r="R184" s="229">
        <f>Q184*H184</f>
        <v>0</v>
      </c>
      <c r="S184" s="229">
        <v>0.01</v>
      </c>
      <c r="T184" s="230">
        <f>S184*H184</f>
        <v>0.78000000000000003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31" t="s">
        <v>150</v>
      </c>
      <c r="AT184" s="231" t="s">
        <v>135</v>
      </c>
      <c r="AU184" s="231" t="s">
        <v>141</v>
      </c>
      <c r="AY184" s="18" t="s">
        <v>132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141</v>
      </c>
      <c r="BK184" s="232">
        <f>ROUND(I184*H184,2)</f>
        <v>0</v>
      </c>
      <c r="BL184" s="18" t="s">
        <v>150</v>
      </c>
      <c r="BM184" s="231" t="s">
        <v>916</v>
      </c>
    </row>
    <row r="185" s="12" customFormat="1" ht="22.8" customHeight="1">
      <c r="A185" s="12"/>
      <c r="B185" s="204"/>
      <c r="C185" s="205"/>
      <c r="D185" s="206" t="s">
        <v>78</v>
      </c>
      <c r="E185" s="218" t="s">
        <v>390</v>
      </c>
      <c r="F185" s="218" t="s">
        <v>391</v>
      </c>
      <c r="G185" s="205"/>
      <c r="H185" s="205"/>
      <c r="I185" s="208"/>
      <c r="J185" s="219">
        <f>BK185</f>
        <v>0</v>
      </c>
      <c r="K185" s="205"/>
      <c r="L185" s="210"/>
      <c r="M185" s="211"/>
      <c r="N185" s="212"/>
      <c r="O185" s="212"/>
      <c r="P185" s="213">
        <f>SUM(P186:P191)</f>
        <v>0</v>
      </c>
      <c r="Q185" s="212"/>
      <c r="R185" s="213">
        <f>SUM(R186:R191)</f>
        <v>0</v>
      </c>
      <c r="S185" s="212"/>
      <c r="T185" s="214">
        <f>SUM(T186:T191)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5" t="s">
        <v>21</v>
      </c>
      <c r="AT185" s="216" t="s">
        <v>78</v>
      </c>
      <c r="AU185" s="216" t="s">
        <v>21</v>
      </c>
      <c r="AY185" s="215" t="s">
        <v>132</v>
      </c>
      <c r="BK185" s="217">
        <f>SUM(BK186:BK191)</f>
        <v>0</v>
      </c>
    </row>
    <row r="186" s="2" customFormat="1" ht="21.75" customHeight="1">
      <c r="A186" s="40"/>
      <c r="B186" s="41"/>
      <c r="C186" s="220" t="s">
        <v>370</v>
      </c>
      <c r="D186" s="220" t="s">
        <v>135</v>
      </c>
      <c r="E186" s="221" t="s">
        <v>393</v>
      </c>
      <c r="F186" s="222" t="s">
        <v>394</v>
      </c>
      <c r="G186" s="223" t="s">
        <v>250</v>
      </c>
      <c r="H186" s="224">
        <v>29.603999999999999</v>
      </c>
      <c r="I186" s="225"/>
      <c r="J186" s="226">
        <f>ROUND(I186*H186,2)</f>
        <v>0</v>
      </c>
      <c r="K186" s="222" t="s">
        <v>139</v>
      </c>
      <c r="L186" s="46"/>
      <c r="M186" s="227" t="s">
        <v>32</v>
      </c>
      <c r="N186" s="228" t="s">
        <v>51</v>
      </c>
      <c r="O186" s="86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31" t="s">
        <v>150</v>
      </c>
      <c r="AT186" s="231" t="s">
        <v>135</v>
      </c>
      <c r="AU186" s="231" t="s">
        <v>141</v>
      </c>
      <c r="AY186" s="18" t="s">
        <v>132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141</v>
      </c>
      <c r="BK186" s="232">
        <f>ROUND(I186*H186,2)</f>
        <v>0</v>
      </c>
      <c r="BL186" s="18" t="s">
        <v>150</v>
      </c>
      <c r="BM186" s="231" t="s">
        <v>917</v>
      </c>
    </row>
    <row r="187" s="2" customFormat="1" ht="21.75" customHeight="1">
      <c r="A187" s="40"/>
      <c r="B187" s="41"/>
      <c r="C187" s="220" t="s">
        <v>29</v>
      </c>
      <c r="D187" s="220" t="s">
        <v>135</v>
      </c>
      <c r="E187" s="221" t="s">
        <v>397</v>
      </c>
      <c r="F187" s="222" t="s">
        <v>398</v>
      </c>
      <c r="G187" s="223" t="s">
        <v>250</v>
      </c>
      <c r="H187" s="224">
        <v>414.45600000000002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918</v>
      </c>
    </row>
    <row r="188" s="13" customFormat="1">
      <c r="A188" s="13"/>
      <c r="B188" s="240"/>
      <c r="C188" s="241"/>
      <c r="D188" s="242" t="s">
        <v>196</v>
      </c>
      <c r="E188" s="243" t="s">
        <v>32</v>
      </c>
      <c r="F188" s="244" t="s">
        <v>400</v>
      </c>
      <c r="G188" s="241"/>
      <c r="H188" s="245">
        <v>414.45600000000002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196</v>
      </c>
      <c r="AU188" s="251" t="s">
        <v>141</v>
      </c>
      <c r="AV188" s="13" t="s">
        <v>141</v>
      </c>
      <c r="AW188" s="13" t="s">
        <v>41</v>
      </c>
      <c r="AX188" s="13" t="s">
        <v>79</v>
      </c>
      <c r="AY188" s="251" t="s">
        <v>132</v>
      </c>
    </row>
    <row r="189" s="14" customFormat="1">
      <c r="A189" s="14"/>
      <c r="B189" s="252"/>
      <c r="C189" s="253"/>
      <c r="D189" s="242" t="s">
        <v>196</v>
      </c>
      <c r="E189" s="254" t="s">
        <v>32</v>
      </c>
      <c r="F189" s="255" t="s">
        <v>198</v>
      </c>
      <c r="G189" s="253"/>
      <c r="H189" s="256">
        <v>414.45600000000002</v>
      </c>
      <c r="I189" s="257"/>
      <c r="J189" s="253"/>
      <c r="K189" s="253"/>
      <c r="L189" s="258"/>
      <c r="M189" s="259"/>
      <c r="N189" s="260"/>
      <c r="O189" s="260"/>
      <c r="P189" s="260"/>
      <c r="Q189" s="260"/>
      <c r="R189" s="260"/>
      <c r="S189" s="260"/>
      <c r="T189" s="26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2" t="s">
        <v>196</v>
      </c>
      <c r="AU189" s="262" t="s">
        <v>141</v>
      </c>
      <c r="AV189" s="14" t="s">
        <v>150</v>
      </c>
      <c r="AW189" s="14" t="s">
        <v>41</v>
      </c>
      <c r="AX189" s="14" t="s">
        <v>21</v>
      </c>
      <c r="AY189" s="262" t="s">
        <v>132</v>
      </c>
    </row>
    <row r="190" s="2" customFormat="1" ht="16.5" customHeight="1">
      <c r="A190" s="40"/>
      <c r="B190" s="41"/>
      <c r="C190" s="220" t="s">
        <v>381</v>
      </c>
      <c r="D190" s="220" t="s">
        <v>135</v>
      </c>
      <c r="E190" s="221" t="s">
        <v>402</v>
      </c>
      <c r="F190" s="222" t="s">
        <v>403</v>
      </c>
      <c r="G190" s="223" t="s">
        <v>250</v>
      </c>
      <c r="H190" s="224">
        <v>29.603999999999999</v>
      </c>
      <c r="I190" s="225"/>
      <c r="J190" s="226">
        <f>ROUND(I190*H190,2)</f>
        <v>0</v>
      </c>
      <c r="K190" s="222" t="s">
        <v>139</v>
      </c>
      <c r="L190" s="46"/>
      <c r="M190" s="227" t="s">
        <v>32</v>
      </c>
      <c r="N190" s="228" t="s">
        <v>51</v>
      </c>
      <c r="O190" s="86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31" t="s">
        <v>150</v>
      </c>
      <c r="AT190" s="231" t="s">
        <v>135</v>
      </c>
      <c r="AU190" s="231" t="s">
        <v>141</v>
      </c>
      <c r="AY190" s="18" t="s">
        <v>132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141</v>
      </c>
      <c r="BK190" s="232">
        <f>ROUND(I190*H190,2)</f>
        <v>0</v>
      </c>
      <c r="BL190" s="18" t="s">
        <v>150</v>
      </c>
      <c r="BM190" s="231" t="s">
        <v>919</v>
      </c>
    </row>
    <row r="191" s="2" customFormat="1" ht="21.75" customHeight="1">
      <c r="A191" s="40"/>
      <c r="B191" s="41"/>
      <c r="C191" s="220" t="s">
        <v>386</v>
      </c>
      <c r="D191" s="220" t="s">
        <v>135</v>
      </c>
      <c r="E191" s="221" t="s">
        <v>406</v>
      </c>
      <c r="F191" s="222" t="s">
        <v>407</v>
      </c>
      <c r="G191" s="223" t="s">
        <v>250</v>
      </c>
      <c r="H191" s="224">
        <v>29.603999999999999</v>
      </c>
      <c r="I191" s="225"/>
      <c r="J191" s="226">
        <f>ROUND(I191*H191,2)</f>
        <v>0</v>
      </c>
      <c r="K191" s="222" t="s">
        <v>139</v>
      </c>
      <c r="L191" s="46"/>
      <c r="M191" s="227" t="s">
        <v>32</v>
      </c>
      <c r="N191" s="228" t="s">
        <v>51</v>
      </c>
      <c r="O191" s="86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31" t="s">
        <v>150</v>
      </c>
      <c r="AT191" s="231" t="s">
        <v>135</v>
      </c>
      <c r="AU191" s="231" t="s">
        <v>141</v>
      </c>
      <c r="AY191" s="18" t="s">
        <v>132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141</v>
      </c>
      <c r="BK191" s="232">
        <f>ROUND(I191*H191,2)</f>
        <v>0</v>
      </c>
      <c r="BL191" s="18" t="s">
        <v>150</v>
      </c>
      <c r="BM191" s="231" t="s">
        <v>920</v>
      </c>
    </row>
    <row r="192" s="12" customFormat="1" ht="22.8" customHeight="1">
      <c r="A192" s="12"/>
      <c r="B192" s="204"/>
      <c r="C192" s="205"/>
      <c r="D192" s="206" t="s">
        <v>78</v>
      </c>
      <c r="E192" s="218" t="s">
        <v>409</v>
      </c>
      <c r="F192" s="218" t="s">
        <v>410</v>
      </c>
      <c r="G192" s="205"/>
      <c r="H192" s="205"/>
      <c r="I192" s="208"/>
      <c r="J192" s="219">
        <f>BK192</f>
        <v>0</v>
      </c>
      <c r="K192" s="205"/>
      <c r="L192" s="210"/>
      <c r="M192" s="211"/>
      <c r="N192" s="212"/>
      <c r="O192" s="212"/>
      <c r="P192" s="213">
        <f>P193</f>
        <v>0</v>
      </c>
      <c r="Q192" s="212"/>
      <c r="R192" s="213">
        <f>R193</f>
        <v>0</v>
      </c>
      <c r="S192" s="212"/>
      <c r="T192" s="214">
        <f>T193</f>
        <v>0</v>
      </c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R192" s="215" t="s">
        <v>21</v>
      </c>
      <c r="AT192" s="216" t="s">
        <v>78</v>
      </c>
      <c r="AU192" s="216" t="s">
        <v>21</v>
      </c>
      <c r="AY192" s="215" t="s">
        <v>132</v>
      </c>
      <c r="BK192" s="217">
        <f>BK193</f>
        <v>0</v>
      </c>
    </row>
    <row r="193" s="2" customFormat="1" ht="21.75" customHeight="1">
      <c r="A193" s="40"/>
      <c r="B193" s="41"/>
      <c r="C193" s="220" t="s">
        <v>392</v>
      </c>
      <c r="D193" s="220" t="s">
        <v>135</v>
      </c>
      <c r="E193" s="221" t="s">
        <v>412</v>
      </c>
      <c r="F193" s="222" t="s">
        <v>413</v>
      </c>
      <c r="G193" s="223" t="s">
        <v>250</v>
      </c>
      <c r="H193" s="224">
        <v>44.549999999999997</v>
      </c>
      <c r="I193" s="225"/>
      <c r="J193" s="226">
        <f>ROUND(I193*H193,2)</f>
        <v>0</v>
      </c>
      <c r="K193" s="222" t="s">
        <v>139</v>
      </c>
      <c r="L193" s="46"/>
      <c r="M193" s="227" t="s">
        <v>32</v>
      </c>
      <c r="N193" s="228" t="s">
        <v>51</v>
      </c>
      <c r="O193" s="86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31" t="s">
        <v>150</v>
      </c>
      <c r="AT193" s="231" t="s">
        <v>135</v>
      </c>
      <c r="AU193" s="231" t="s">
        <v>141</v>
      </c>
      <c r="AY193" s="18" t="s">
        <v>132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141</v>
      </c>
      <c r="BK193" s="232">
        <f>ROUND(I193*H193,2)</f>
        <v>0</v>
      </c>
      <c r="BL193" s="18" t="s">
        <v>150</v>
      </c>
      <c r="BM193" s="231" t="s">
        <v>921</v>
      </c>
    </row>
    <row r="194" s="12" customFormat="1" ht="25.92" customHeight="1">
      <c r="A194" s="12"/>
      <c r="B194" s="204"/>
      <c r="C194" s="205"/>
      <c r="D194" s="206" t="s">
        <v>78</v>
      </c>
      <c r="E194" s="207" t="s">
        <v>415</v>
      </c>
      <c r="F194" s="207" t="s">
        <v>416</v>
      </c>
      <c r="G194" s="205"/>
      <c r="H194" s="205"/>
      <c r="I194" s="208"/>
      <c r="J194" s="209">
        <f>BK194</f>
        <v>0</v>
      </c>
      <c r="K194" s="205"/>
      <c r="L194" s="210"/>
      <c r="M194" s="211"/>
      <c r="N194" s="212"/>
      <c r="O194" s="212"/>
      <c r="P194" s="213">
        <f>SUM(P195:P228)</f>
        <v>0</v>
      </c>
      <c r="Q194" s="212"/>
      <c r="R194" s="213">
        <f>SUM(R195:R228)</f>
        <v>2.8329923999999997</v>
      </c>
      <c r="S194" s="212"/>
      <c r="T194" s="214">
        <f>SUM(T195:T228)</f>
        <v>0.074872000000000008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5" t="s">
        <v>141</v>
      </c>
      <c r="AT194" s="216" t="s">
        <v>78</v>
      </c>
      <c r="AU194" s="216" t="s">
        <v>79</v>
      </c>
      <c r="AY194" s="215" t="s">
        <v>132</v>
      </c>
      <c r="BK194" s="217">
        <f>SUM(BK195:BK228)</f>
        <v>0</v>
      </c>
    </row>
    <row r="195" s="2" customFormat="1" ht="16.5" customHeight="1">
      <c r="A195" s="40"/>
      <c r="B195" s="41"/>
      <c r="C195" s="220" t="s">
        <v>396</v>
      </c>
      <c r="D195" s="220" t="s">
        <v>135</v>
      </c>
      <c r="E195" s="221" t="s">
        <v>418</v>
      </c>
      <c r="F195" s="222" t="s">
        <v>419</v>
      </c>
      <c r="G195" s="223" t="s">
        <v>194</v>
      </c>
      <c r="H195" s="224">
        <v>301.83999999999997</v>
      </c>
      <c r="I195" s="225"/>
      <c r="J195" s="226">
        <f>ROUND(I195*H195,2)</f>
        <v>0</v>
      </c>
      <c r="K195" s="222" t="s">
        <v>139</v>
      </c>
      <c r="L195" s="46"/>
      <c r="M195" s="227" t="s">
        <v>32</v>
      </c>
      <c r="N195" s="228" t="s">
        <v>51</v>
      </c>
      <c r="O195" s="86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31" t="s">
        <v>260</v>
      </c>
      <c r="AT195" s="231" t="s">
        <v>135</v>
      </c>
      <c r="AU195" s="231" t="s">
        <v>21</v>
      </c>
      <c r="AY195" s="18" t="s">
        <v>132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141</v>
      </c>
      <c r="BK195" s="232">
        <f>ROUND(I195*H195,2)</f>
        <v>0</v>
      </c>
      <c r="BL195" s="18" t="s">
        <v>260</v>
      </c>
      <c r="BM195" s="231" t="s">
        <v>922</v>
      </c>
    </row>
    <row r="196" s="13" customFormat="1">
      <c r="A196" s="13"/>
      <c r="B196" s="240"/>
      <c r="C196" s="241"/>
      <c r="D196" s="242" t="s">
        <v>196</v>
      </c>
      <c r="E196" s="243" t="s">
        <v>32</v>
      </c>
      <c r="F196" s="244" t="s">
        <v>923</v>
      </c>
      <c r="G196" s="241"/>
      <c r="H196" s="245">
        <v>301.83999999999997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196</v>
      </c>
      <c r="AU196" s="251" t="s">
        <v>21</v>
      </c>
      <c r="AV196" s="13" t="s">
        <v>141</v>
      </c>
      <c r="AW196" s="13" t="s">
        <v>41</v>
      </c>
      <c r="AX196" s="13" t="s">
        <v>79</v>
      </c>
      <c r="AY196" s="251" t="s">
        <v>132</v>
      </c>
    </row>
    <row r="197" s="14" customFormat="1">
      <c r="A197" s="14"/>
      <c r="B197" s="252"/>
      <c r="C197" s="253"/>
      <c r="D197" s="242" t="s">
        <v>196</v>
      </c>
      <c r="E197" s="254" t="s">
        <v>32</v>
      </c>
      <c r="F197" s="255" t="s">
        <v>198</v>
      </c>
      <c r="G197" s="253"/>
      <c r="H197" s="256">
        <v>301.83999999999997</v>
      </c>
      <c r="I197" s="257"/>
      <c r="J197" s="253"/>
      <c r="K197" s="253"/>
      <c r="L197" s="258"/>
      <c r="M197" s="259"/>
      <c r="N197" s="260"/>
      <c r="O197" s="260"/>
      <c r="P197" s="260"/>
      <c r="Q197" s="260"/>
      <c r="R197" s="260"/>
      <c r="S197" s="260"/>
      <c r="T197" s="26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2" t="s">
        <v>196</v>
      </c>
      <c r="AU197" s="262" t="s">
        <v>21</v>
      </c>
      <c r="AV197" s="14" t="s">
        <v>150</v>
      </c>
      <c r="AW197" s="14" t="s">
        <v>41</v>
      </c>
      <c r="AX197" s="14" t="s">
        <v>21</v>
      </c>
      <c r="AY197" s="262" t="s">
        <v>132</v>
      </c>
    </row>
    <row r="198" s="2" customFormat="1" ht="16.5" customHeight="1">
      <c r="A198" s="40"/>
      <c r="B198" s="41"/>
      <c r="C198" s="220" t="s">
        <v>401</v>
      </c>
      <c r="D198" s="220" t="s">
        <v>135</v>
      </c>
      <c r="E198" s="221" t="s">
        <v>423</v>
      </c>
      <c r="F198" s="222" t="s">
        <v>424</v>
      </c>
      <c r="G198" s="223" t="s">
        <v>223</v>
      </c>
      <c r="H198" s="224">
        <v>21.050000000000001</v>
      </c>
      <c r="I198" s="225"/>
      <c r="J198" s="226">
        <f>ROUND(I198*H198,2)</f>
        <v>0</v>
      </c>
      <c r="K198" s="222" t="s">
        <v>139</v>
      </c>
      <c r="L198" s="46"/>
      <c r="M198" s="227" t="s">
        <v>32</v>
      </c>
      <c r="N198" s="228" t="s">
        <v>51</v>
      </c>
      <c r="O198" s="86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31" t="s">
        <v>260</v>
      </c>
      <c r="AT198" s="231" t="s">
        <v>135</v>
      </c>
      <c r="AU198" s="231" t="s">
        <v>21</v>
      </c>
      <c r="AY198" s="18" t="s">
        <v>132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141</v>
      </c>
      <c r="BK198" s="232">
        <f>ROUND(I198*H198,2)</f>
        <v>0</v>
      </c>
      <c r="BL198" s="18" t="s">
        <v>260</v>
      </c>
      <c r="BM198" s="231" t="s">
        <v>924</v>
      </c>
    </row>
    <row r="199" s="13" customFormat="1">
      <c r="A199" s="13"/>
      <c r="B199" s="240"/>
      <c r="C199" s="241"/>
      <c r="D199" s="242" t="s">
        <v>196</v>
      </c>
      <c r="E199" s="243" t="s">
        <v>32</v>
      </c>
      <c r="F199" s="244" t="s">
        <v>925</v>
      </c>
      <c r="G199" s="241"/>
      <c r="H199" s="245">
        <v>21.050000000000001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196</v>
      </c>
      <c r="AU199" s="251" t="s">
        <v>21</v>
      </c>
      <c r="AV199" s="13" t="s">
        <v>141</v>
      </c>
      <c r="AW199" s="13" t="s">
        <v>41</v>
      </c>
      <c r="AX199" s="13" t="s">
        <v>79</v>
      </c>
      <c r="AY199" s="251" t="s">
        <v>132</v>
      </c>
    </row>
    <row r="200" s="14" customFormat="1">
      <c r="A200" s="14"/>
      <c r="B200" s="252"/>
      <c r="C200" s="253"/>
      <c r="D200" s="242" t="s">
        <v>196</v>
      </c>
      <c r="E200" s="254" t="s">
        <v>32</v>
      </c>
      <c r="F200" s="255" t="s">
        <v>198</v>
      </c>
      <c r="G200" s="253"/>
      <c r="H200" s="256">
        <v>21.050000000000001</v>
      </c>
      <c r="I200" s="257"/>
      <c r="J200" s="253"/>
      <c r="K200" s="253"/>
      <c r="L200" s="258"/>
      <c r="M200" s="259"/>
      <c r="N200" s="260"/>
      <c r="O200" s="260"/>
      <c r="P200" s="260"/>
      <c r="Q200" s="260"/>
      <c r="R200" s="260"/>
      <c r="S200" s="260"/>
      <c r="T200" s="26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2" t="s">
        <v>196</v>
      </c>
      <c r="AU200" s="262" t="s">
        <v>21</v>
      </c>
      <c r="AV200" s="14" t="s">
        <v>150</v>
      </c>
      <c r="AW200" s="14" t="s">
        <v>41</v>
      </c>
      <c r="AX200" s="14" t="s">
        <v>21</v>
      </c>
      <c r="AY200" s="262" t="s">
        <v>132</v>
      </c>
    </row>
    <row r="201" s="2" customFormat="1" ht="16.5" customHeight="1">
      <c r="A201" s="40"/>
      <c r="B201" s="41"/>
      <c r="C201" s="220" t="s">
        <v>405</v>
      </c>
      <c r="D201" s="220" t="s">
        <v>135</v>
      </c>
      <c r="E201" s="221" t="s">
        <v>427</v>
      </c>
      <c r="F201" s="222" t="s">
        <v>428</v>
      </c>
      <c r="G201" s="223" t="s">
        <v>223</v>
      </c>
      <c r="H201" s="224">
        <v>39.200000000000003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</v>
      </c>
      <c r="R201" s="229">
        <f>Q201*H201</f>
        <v>0</v>
      </c>
      <c r="S201" s="229">
        <v>0.00191</v>
      </c>
      <c r="T201" s="230">
        <f>S201*H201</f>
        <v>0.074872000000000008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260</v>
      </c>
      <c r="AT201" s="231" t="s">
        <v>135</v>
      </c>
      <c r="AU201" s="231" t="s">
        <v>21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260</v>
      </c>
      <c r="BM201" s="231" t="s">
        <v>926</v>
      </c>
    </row>
    <row r="202" s="15" customFormat="1">
      <c r="A202" s="15"/>
      <c r="B202" s="273"/>
      <c r="C202" s="274"/>
      <c r="D202" s="242" t="s">
        <v>196</v>
      </c>
      <c r="E202" s="275" t="s">
        <v>32</v>
      </c>
      <c r="F202" s="276" t="s">
        <v>927</v>
      </c>
      <c r="G202" s="274"/>
      <c r="H202" s="275" t="s">
        <v>32</v>
      </c>
      <c r="I202" s="277"/>
      <c r="J202" s="274"/>
      <c r="K202" s="274"/>
      <c r="L202" s="278"/>
      <c r="M202" s="279"/>
      <c r="N202" s="280"/>
      <c r="O202" s="280"/>
      <c r="P202" s="280"/>
      <c r="Q202" s="280"/>
      <c r="R202" s="280"/>
      <c r="S202" s="280"/>
      <c r="T202" s="281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T202" s="282" t="s">
        <v>196</v>
      </c>
      <c r="AU202" s="282" t="s">
        <v>21</v>
      </c>
      <c r="AV202" s="15" t="s">
        <v>21</v>
      </c>
      <c r="AW202" s="15" t="s">
        <v>41</v>
      </c>
      <c r="AX202" s="15" t="s">
        <v>79</v>
      </c>
      <c r="AY202" s="282" t="s">
        <v>132</v>
      </c>
    </row>
    <row r="203" s="13" customFormat="1">
      <c r="A203" s="13"/>
      <c r="B203" s="240"/>
      <c r="C203" s="241"/>
      <c r="D203" s="242" t="s">
        <v>196</v>
      </c>
      <c r="E203" s="243" t="s">
        <v>32</v>
      </c>
      <c r="F203" s="244" t="s">
        <v>928</v>
      </c>
      <c r="G203" s="241"/>
      <c r="H203" s="245">
        <v>39.200000000000003</v>
      </c>
      <c r="I203" s="246"/>
      <c r="J203" s="241"/>
      <c r="K203" s="241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196</v>
      </c>
      <c r="AU203" s="251" t="s">
        <v>21</v>
      </c>
      <c r="AV203" s="13" t="s">
        <v>141</v>
      </c>
      <c r="AW203" s="13" t="s">
        <v>41</v>
      </c>
      <c r="AX203" s="13" t="s">
        <v>79</v>
      </c>
      <c r="AY203" s="251" t="s">
        <v>132</v>
      </c>
    </row>
    <row r="204" s="14" customFormat="1">
      <c r="A204" s="14"/>
      <c r="B204" s="252"/>
      <c r="C204" s="253"/>
      <c r="D204" s="242" t="s">
        <v>196</v>
      </c>
      <c r="E204" s="254" t="s">
        <v>32</v>
      </c>
      <c r="F204" s="255" t="s">
        <v>198</v>
      </c>
      <c r="G204" s="253"/>
      <c r="H204" s="256">
        <v>39.200000000000003</v>
      </c>
      <c r="I204" s="257"/>
      <c r="J204" s="253"/>
      <c r="K204" s="253"/>
      <c r="L204" s="258"/>
      <c r="M204" s="259"/>
      <c r="N204" s="260"/>
      <c r="O204" s="260"/>
      <c r="P204" s="260"/>
      <c r="Q204" s="260"/>
      <c r="R204" s="260"/>
      <c r="S204" s="260"/>
      <c r="T204" s="26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2" t="s">
        <v>196</v>
      </c>
      <c r="AU204" s="262" t="s">
        <v>21</v>
      </c>
      <c r="AV204" s="14" t="s">
        <v>150</v>
      </c>
      <c r="AW204" s="14" t="s">
        <v>41</v>
      </c>
      <c r="AX204" s="14" t="s">
        <v>21</v>
      </c>
      <c r="AY204" s="262" t="s">
        <v>132</v>
      </c>
    </row>
    <row r="205" s="2" customFormat="1" ht="16.5" customHeight="1">
      <c r="A205" s="40"/>
      <c r="B205" s="41"/>
      <c r="C205" s="220" t="s">
        <v>411</v>
      </c>
      <c r="D205" s="220" t="s">
        <v>135</v>
      </c>
      <c r="E205" s="221" t="s">
        <v>431</v>
      </c>
      <c r="F205" s="222" t="s">
        <v>432</v>
      </c>
      <c r="G205" s="223" t="s">
        <v>223</v>
      </c>
      <c r="H205" s="224">
        <v>39.200000000000003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260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260</v>
      </c>
      <c r="BM205" s="231" t="s">
        <v>929</v>
      </c>
    </row>
    <row r="206" s="2" customFormat="1" ht="16.5" customHeight="1">
      <c r="A206" s="40"/>
      <c r="B206" s="41"/>
      <c r="C206" s="220" t="s">
        <v>417</v>
      </c>
      <c r="D206" s="220" t="s">
        <v>135</v>
      </c>
      <c r="E206" s="221" t="s">
        <v>435</v>
      </c>
      <c r="F206" s="222" t="s">
        <v>436</v>
      </c>
      <c r="G206" s="223" t="s">
        <v>223</v>
      </c>
      <c r="H206" s="224">
        <v>30.399999999999999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260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260</v>
      </c>
      <c r="BM206" s="231" t="s">
        <v>930</v>
      </c>
    </row>
    <row r="207" s="13" customFormat="1">
      <c r="A207" s="13"/>
      <c r="B207" s="240"/>
      <c r="C207" s="241"/>
      <c r="D207" s="242" t="s">
        <v>196</v>
      </c>
      <c r="E207" s="243" t="s">
        <v>32</v>
      </c>
      <c r="F207" s="244" t="s">
        <v>438</v>
      </c>
      <c r="G207" s="241"/>
      <c r="H207" s="245">
        <v>30.399999999999999</v>
      </c>
      <c r="I207" s="246"/>
      <c r="J207" s="241"/>
      <c r="K207" s="241"/>
      <c r="L207" s="247"/>
      <c r="M207" s="248"/>
      <c r="N207" s="249"/>
      <c r="O207" s="249"/>
      <c r="P207" s="249"/>
      <c r="Q207" s="249"/>
      <c r="R207" s="249"/>
      <c r="S207" s="249"/>
      <c r="T207" s="250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1" t="s">
        <v>196</v>
      </c>
      <c r="AU207" s="251" t="s">
        <v>21</v>
      </c>
      <c r="AV207" s="13" t="s">
        <v>141</v>
      </c>
      <c r="AW207" s="13" t="s">
        <v>41</v>
      </c>
      <c r="AX207" s="13" t="s">
        <v>79</v>
      </c>
      <c r="AY207" s="251" t="s">
        <v>132</v>
      </c>
    </row>
    <row r="208" s="14" customFormat="1">
      <c r="A208" s="14"/>
      <c r="B208" s="252"/>
      <c r="C208" s="253"/>
      <c r="D208" s="242" t="s">
        <v>196</v>
      </c>
      <c r="E208" s="254" t="s">
        <v>32</v>
      </c>
      <c r="F208" s="255" t="s">
        <v>198</v>
      </c>
      <c r="G208" s="253"/>
      <c r="H208" s="256">
        <v>30.399999999999999</v>
      </c>
      <c r="I208" s="257"/>
      <c r="J208" s="253"/>
      <c r="K208" s="253"/>
      <c r="L208" s="258"/>
      <c r="M208" s="259"/>
      <c r="N208" s="260"/>
      <c r="O208" s="260"/>
      <c r="P208" s="260"/>
      <c r="Q208" s="260"/>
      <c r="R208" s="260"/>
      <c r="S208" s="260"/>
      <c r="T208" s="261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2" t="s">
        <v>196</v>
      </c>
      <c r="AU208" s="262" t="s">
        <v>21</v>
      </c>
      <c r="AV208" s="14" t="s">
        <v>150</v>
      </c>
      <c r="AW208" s="14" t="s">
        <v>41</v>
      </c>
      <c r="AX208" s="14" t="s">
        <v>21</v>
      </c>
      <c r="AY208" s="262" t="s">
        <v>132</v>
      </c>
    </row>
    <row r="209" s="2" customFormat="1" ht="16.5" customHeight="1">
      <c r="A209" s="40"/>
      <c r="B209" s="41"/>
      <c r="C209" s="220" t="s">
        <v>422</v>
      </c>
      <c r="D209" s="220" t="s">
        <v>135</v>
      </c>
      <c r="E209" s="221" t="s">
        <v>440</v>
      </c>
      <c r="F209" s="222" t="s">
        <v>441</v>
      </c>
      <c r="G209" s="223" t="s">
        <v>223</v>
      </c>
      <c r="H209" s="224">
        <v>8</v>
      </c>
      <c r="I209" s="225"/>
      <c r="J209" s="226">
        <f>ROUND(I209*H209,2)</f>
        <v>0</v>
      </c>
      <c r="K209" s="222" t="s">
        <v>139</v>
      </c>
      <c r="L209" s="46"/>
      <c r="M209" s="227" t="s">
        <v>32</v>
      </c>
      <c r="N209" s="228" t="s">
        <v>51</v>
      </c>
      <c r="O209" s="86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31" t="s">
        <v>260</v>
      </c>
      <c r="AT209" s="231" t="s">
        <v>135</v>
      </c>
      <c r="AU209" s="231" t="s">
        <v>21</v>
      </c>
      <c r="AY209" s="18" t="s">
        <v>132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141</v>
      </c>
      <c r="BK209" s="232">
        <f>ROUND(I209*H209,2)</f>
        <v>0</v>
      </c>
      <c r="BL209" s="18" t="s">
        <v>260</v>
      </c>
      <c r="BM209" s="231" t="s">
        <v>931</v>
      </c>
    </row>
    <row r="210" s="2" customFormat="1" ht="21.75" customHeight="1">
      <c r="A210" s="40"/>
      <c r="B210" s="41"/>
      <c r="C210" s="220" t="s">
        <v>426</v>
      </c>
      <c r="D210" s="220" t="s">
        <v>135</v>
      </c>
      <c r="E210" s="221" t="s">
        <v>444</v>
      </c>
      <c r="F210" s="222" t="s">
        <v>445</v>
      </c>
      <c r="G210" s="223" t="s">
        <v>194</v>
      </c>
      <c r="H210" s="224">
        <v>301.83999999999997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0.0075599999999999999</v>
      </c>
      <c r="R210" s="229">
        <f>Q210*H210</f>
        <v>2.2819103999999997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260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260</v>
      </c>
      <c r="BM210" s="231" t="s">
        <v>932</v>
      </c>
    </row>
    <row r="211" s="2" customFormat="1" ht="16.5" customHeight="1">
      <c r="A211" s="40"/>
      <c r="B211" s="41"/>
      <c r="C211" s="220" t="s">
        <v>430</v>
      </c>
      <c r="D211" s="220" t="s">
        <v>135</v>
      </c>
      <c r="E211" s="221" t="s">
        <v>448</v>
      </c>
      <c r="F211" s="222" t="s">
        <v>449</v>
      </c>
      <c r="G211" s="223" t="s">
        <v>223</v>
      </c>
      <c r="H211" s="224">
        <v>21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260</v>
      </c>
      <c r="AT211" s="231" t="s">
        <v>135</v>
      </c>
      <c r="AU211" s="231" t="s">
        <v>21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260</v>
      </c>
      <c r="BM211" s="231" t="s">
        <v>933</v>
      </c>
    </row>
    <row r="212" s="2" customFormat="1" ht="21.75" customHeight="1">
      <c r="A212" s="40"/>
      <c r="B212" s="41"/>
      <c r="C212" s="220" t="s">
        <v>434</v>
      </c>
      <c r="D212" s="220" t="s">
        <v>135</v>
      </c>
      <c r="E212" s="221" t="s">
        <v>452</v>
      </c>
      <c r="F212" s="222" t="s">
        <v>453</v>
      </c>
      <c r="G212" s="223" t="s">
        <v>223</v>
      </c>
      <c r="H212" s="224">
        <v>21</v>
      </c>
      <c r="I212" s="225"/>
      <c r="J212" s="226">
        <f>ROUND(I212*H212,2)</f>
        <v>0</v>
      </c>
      <c r="K212" s="222" t="s">
        <v>139</v>
      </c>
      <c r="L212" s="46"/>
      <c r="M212" s="227" t="s">
        <v>32</v>
      </c>
      <c r="N212" s="228" t="s">
        <v>51</v>
      </c>
      <c r="O212" s="86"/>
      <c r="P212" s="229">
        <f>O212*H212</f>
        <v>0</v>
      </c>
      <c r="Q212" s="229">
        <v>0.00362</v>
      </c>
      <c r="R212" s="229">
        <f>Q212*H212</f>
        <v>0.076020000000000004</v>
      </c>
      <c r="S212" s="229">
        <v>0</v>
      </c>
      <c r="T212" s="230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31" t="s">
        <v>260</v>
      </c>
      <c r="AT212" s="231" t="s">
        <v>135</v>
      </c>
      <c r="AU212" s="231" t="s">
        <v>21</v>
      </c>
      <c r="AY212" s="18" t="s">
        <v>132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141</v>
      </c>
      <c r="BK212" s="232">
        <f>ROUND(I212*H212,2)</f>
        <v>0</v>
      </c>
      <c r="BL212" s="18" t="s">
        <v>260</v>
      </c>
      <c r="BM212" s="231" t="s">
        <v>934</v>
      </c>
    </row>
    <row r="213" s="2" customFormat="1" ht="16.5" customHeight="1">
      <c r="A213" s="40"/>
      <c r="B213" s="41"/>
      <c r="C213" s="220" t="s">
        <v>439</v>
      </c>
      <c r="D213" s="220" t="s">
        <v>135</v>
      </c>
      <c r="E213" s="221" t="s">
        <v>935</v>
      </c>
      <c r="F213" s="222" t="s">
        <v>936</v>
      </c>
      <c r="G213" s="223" t="s">
        <v>223</v>
      </c>
      <c r="H213" s="224">
        <v>30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260</v>
      </c>
      <c r="AT213" s="231" t="s">
        <v>135</v>
      </c>
      <c r="AU213" s="231" t="s">
        <v>21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260</v>
      </c>
      <c r="BM213" s="231" t="s">
        <v>937</v>
      </c>
    </row>
    <row r="214" s="15" customFormat="1">
      <c r="A214" s="15"/>
      <c r="B214" s="273"/>
      <c r="C214" s="274"/>
      <c r="D214" s="242" t="s">
        <v>196</v>
      </c>
      <c r="E214" s="275" t="s">
        <v>32</v>
      </c>
      <c r="F214" s="276" t="s">
        <v>938</v>
      </c>
      <c r="G214" s="274"/>
      <c r="H214" s="275" t="s">
        <v>32</v>
      </c>
      <c r="I214" s="277"/>
      <c r="J214" s="274"/>
      <c r="K214" s="274"/>
      <c r="L214" s="278"/>
      <c r="M214" s="279"/>
      <c r="N214" s="280"/>
      <c r="O214" s="280"/>
      <c r="P214" s="280"/>
      <c r="Q214" s="280"/>
      <c r="R214" s="280"/>
      <c r="S214" s="280"/>
      <c r="T214" s="281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82" t="s">
        <v>196</v>
      </c>
      <c r="AU214" s="282" t="s">
        <v>21</v>
      </c>
      <c r="AV214" s="15" t="s">
        <v>21</v>
      </c>
      <c r="AW214" s="15" t="s">
        <v>41</v>
      </c>
      <c r="AX214" s="15" t="s">
        <v>79</v>
      </c>
      <c r="AY214" s="282" t="s">
        <v>132</v>
      </c>
    </row>
    <row r="215" s="13" customFormat="1">
      <c r="A215" s="13"/>
      <c r="B215" s="240"/>
      <c r="C215" s="241"/>
      <c r="D215" s="242" t="s">
        <v>196</v>
      </c>
      <c r="E215" s="243" t="s">
        <v>32</v>
      </c>
      <c r="F215" s="244" t="s">
        <v>939</v>
      </c>
      <c r="G215" s="241"/>
      <c r="H215" s="245">
        <v>30</v>
      </c>
      <c r="I215" s="246"/>
      <c r="J215" s="241"/>
      <c r="K215" s="241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196</v>
      </c>
      <c r="AU215" s="251" t="s">
        <v>21</v>
      </c>
      <c r="AV215" s="13" t="s">
        <v>141</v>
      </c>
      <c r="AW215" s="13" t="s">
        <v>41</v>
      </c>
      <c r="AX215" s="13" t="s">
        <v>79</v>
      </c>
      <c r="AY215" s="251" t="s">
        <v>132</v>
      </c>
    </row>
    <row r="216" s="14" customFormat="1">
      <c r="A216" s="14"/>
      <c r="B216" s="252"/>
      <c r="C216" s="253"/>
      <c r="D216" s="242" t="s">
        <v>196</v>
      </c>
      <c r="E216" s="254" t="s">
        <v>32</v>
      </c>
      <c r="F216" s="255" t="s">
        <v>198</v>
      </c>
      <c r="G216" s="253"/>
      <c r="H216" s="256">
        <v>30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2" t="s">
        <v>196</v>
      </c>
      <c r="AU216" s="262" t="s">
        <v>21</v>
      </c>
      <c r="AV216" s="14" t="s">
        <v>150</v>
      </c>
      <c r="AW216" s="14" t="s">
        <v>41</v>
      </c>
      <c r="AX216" s="14" t="s">
        <v>21</v>
      </c>
      <c r="AY216" s="262" t="s">
        <v>132</v>
      </c>
    </row>
    <row r="217" s="2" customFormat="1" ht="21.75" customHeight="1">
      <c r="A217" s="40"/>
      <c r="B217" s="41"/>
      <c r="C217" s="220" t="s">
        <v>443</v>
      </c>
      <c r="D217" s="220" t="s">
        <v>135</v>
      </c>
      <c r="E217" s="221" t="s">
        <v>456</v>
      </c>
      <c r="F217" s="222" t="s">
        <v>457</v>
      </c>
      <c r="G217" s="223" t="s">
        <v>223</v>
      </c>
      <c r="H217" s="224">
        <v>39.200000000000003</v>
      </c>
      <c r="I217" s="225"/>
      <c r="J217" s="226">
        <f>ROUND(I217*H217,2)</f>
        <v>0</v>
      </c>
      <c r="K217" s="222" t="s">
        <v>139</v>
      </c>
      <c r="L217" s="46"/>
      <c r="M217" s="227" t="s">
        <v>32</v>
      </c>
      <c r="N217" s="228" t="s">
        <v>51</v>
      </c>
      <c r="O217" s="86"/>
      <c r="P217" s="229">
        <f>O217*H217</f>
        <v>0</v>
      </c>
      <c r="Q217" s="229">
        <v>0.0056499999999999996</v>
      </c>
      <c r="R217" s="229">
        <f>Q217*H217</f>
        <v>0.22148000000000001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260</v>
      </c>
      <c r="AT217" s="231" t="s">
        <v>135</v>
      </c>
      <c r="AU217" s="231" t="s">
        <v>21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260</v>
      </c>
      <c r="BM217" s="231" t="s">
        <v>940</v>
      </c>
    </row>
    <row r="218" s="2" customFormat="1" ht="16.5" customHeight="1">
      <c r="A218" s="40"/>
      <c r="B218" s="41"/>
      <c r="C218" s="220" t="s">
        <v>447</v>
      </c>
      <c r="D218" s="220" t="s">
        <v>135</v>
      </c>
      <c r="E218" s="221" t="s">
        <v>941</v>
      </c>
      <c r="F218" s="222" t="s">
        <v>942</v>
      </c>
      <c r="G218" s="223" t="s">
        <v>223</v>
      </c>
      <c r="H218" s="224">
        <v>19.199999999999999</v>
      </c>
      <c r="I218" s="225"/>
      <c r="J218" s="226">
        <f>ROUND(I218*H218,2)</f>
        <v>0</v>
      </c>
      <c r="K218" s="222" t="s">
        <v>139</v>
      </c>
      <c r="L218" s="46"/>
      <c r="M218" s="227" t="s">
        <v>32</v>
      </c>
      <c r="N218" s="228" t="s">
        <v>51</v>
      </c>
      <c r="O218" s="86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31" t="s">
        <v>260</v>
      </c>
      <c r="AT218" s="231" t="s">
        <v>135</v>
      </c>
      <c r="AU218" s="231" t="s">
        <v>21</v>
      </c>
      <c r="AY218" s="18" t="s">
        <v>132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141</v>
      </c>
      <c r="BK218" s="232">
        <f>ROUND(I218*H218,2)</f>
        <v>0</v>
      </c>
      <c r="BL218" s="18" t="s">
        <v>260</v>
      </c>
      <c r="BM218" s="231" t="s">
        <v>943</v>
      </c>
    </row>
    <row r="219" s="15" customFormat="1">
      <c r="A219" s="15"/>
      <c r="B219" s="273"/>
      <c r="C219" s="274"/>
      <c r="D219" s="242" t="s">
        <v>196</v>
      </c>
      <c r="E219" s="275" t="s">
        <v>32</v>
      </c>
      <c r="F219" s="276" t="s">
        <v>944</v>
      </c>
      <c r="G219" s="274"/>
      <c r="H219" s="275" t="s">
        <v>32</v>
      </c>
      <c r="I219" s="277"/>
      <c r="J219" s="274"/>
      <c r="K219" s="274"/>
      <c r="L219" s="278"/>
      <c r="M219" s="279"/>
      <c r="N219" s="280"/>
      <c r="O219" s="280"/>
      <c r="P219" s="280"/>
      <c r="Q219" s="280"/>
      <c r="R219" s="280"/>
      <c r="S219" s="280"/>
      <c r="T219" s="281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82" t="s">
        <v>196</v>
      </c>
      <c r="AU219" s="282" t="s">
        <v>21</v>
      </c>
      <c r="AV219" s="15" t="s">
        <v>21</v>
      </c>
      <c r="AW219" s="15" t="s">
        <v>41</v>
      </c>
      <c r="AX219" s="15" t="s">
        <v>79</v>
      </c>
      <c r="AY219" s="282" t="s">
        <v>132</v>
      </c>
    </row>
    <row r="220" s="13" customFormat="1">
      <c r="A220" s="13"/>
      <c r="B220" s="240"/>
      <c r="C220" s="241"/>
      <c r="D220" s="242" t="s">
        <v>196</v>
      </c>
      <c r="E220" s="243" t="s">
        <v>32</v>
      </c>
      <c r="F220" s="244" t="s">
        <v>945</v>
      </c>
      <c r="G220" s="241"/>
      <c r="H220" s="245">
        <v>19.199999999999999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196</v>
      </c>
      <c r="AU220" s="251" t="s">
        <v>21</v>
      </c>
      <c r="AV220" s="13" t="s">
        <v>141</v>
      </c>
      <c r="AW220" s="13" t="s">
        <v>41</v>
      </c>
      <c r="AX220" s="13" t="s">
        <v>79</v>
      </c>
      <c r="AY220" s="251" t="s">
        <v>132</v>
      </c>
    </row>
    <row r="221" s="14" customFormat="1">
      <c r="A221" s="14"/>
      <c r="B221" s="252"/>
      <c r="C221" s="253"/>
      <c r="D221" s="242" t="s">
        <v>196</v>
      </c>
      <c r="E221" s="254" t="s">
        <v>32</v>
      </c>
      <c r="F221" s="255" t="s">
        <v>198</v>
      </c>
      <c r="G221" s="253"/>
      <c r="H221" s="256">
        <v>19.199999999999999</v>
      </c>
      <c r="I221" s="257"/>
      <c r="J221" s="253"/>
      <c r="K221" s="253"/>
      <c r="L221" s="258"/>
      <c r="M221" s="259"/>
      <c r="N221" s="260"/>
      <c r="O221" s="260"/>
      <c r="P221" s="260"/>
      <c r="Q221" s="260"/>
      <c r="R221" s="260"/>
      <c r="S221" s="260"/>
      <c r="T221" s="26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2" t="s">
        <v>196</v>
      </c>
      <c r="AU221" s="262" t="s">
        <v>21</v>
      </c>
      <c r="AV221" s="14" t="s">
        <v>150</v>
      </c>
      <c r="AW221" s="14" t="s">
        <v>41</v>
      </c>
      <c r="AX221" s="14" t="s">
        <v>21</v>
      </c>
      <c r="AY221" s="262" t="s">
        <v>132</v>
      </c>
    </row>
    <row r="222" s="2" customFormat="1" ht="21.75" customHeight="1">
      <c r="A222" s="40"/>
      <c r="B222" s="41"/>
      <c r="C222" s="220" t="s">
        <v>451</v>
      </c>
      <c r="D222" s="220" t="s">
        <v>135</v>
      </c>
      <c r="E222" s="221" t="s">
        <v>460</v>
      </c>
      <c r="F222" s="222" t="s">
        <v>461</v>
      </c>
      <c r="G222" s="223" t="s">
        <v>223</v>
      </c>
      <c r="H222" s="224">
        <v>28.600000000000001</v>
      </c>
      <c r="I222" s="225"/>
      <c r="J222" s="226">
        <f>ROUND(I222*H222,2)</f>
        <v>0</v>
      </c>
      <c r="K222" s="222" t="s">
        <v>139</v>
      </c>
      <c r="L222" s="46"/>
      <c r="M222" s="227" t="s">
        <v>32</v>
      </c>
      <c r="N222" s="228" t="s">
        <v>51</v>
      </c>
      <c r="O222" s="86"/>
      <c r="P222" s="229">
        <f>O222*H222</f>
        <v>0</v>
      </c>
      <c r="Q222" s="229">
        <v>0.0042900000000000004</v>
      </c>
      <c r="R222" s="229">
        <f>Q222*H222</f>
        <v>0.12269400000000001</v>
      </c>
      <c r="S222" s="229">
        <v>0</v>
      </c>
      <c r="T222" s="230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31" t="s">
        <v>260</v>
      </c>
      <c r="AT222" s="231" t="s">
        <v>135</v>
      </c>
      <c r="AU222" s="231" t="s">
        <v>21</v>
      </c>
      <c r="AY222" s="18" t="s">
        <v>132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141</v>
      </c>
      <c r="BK222" s="232">
        <f>ROUND(I222*H222,2)</f>
        <v>0</v>
      </c>
      <c r="BL222" s="18" t="s">
        <v>260</v>
      </c>
      <c r="BM222" s="231" t="s">
        <v>946</v>
      </c>
    </row>
    <row r="223" s="2" customFormat="1" ht="21.75" customHeight="1">
      <c r="A223" s="40"/>
      <c r="B223" s="41"/>
      <c r="C223" s="220" t="s">
        <v>455</v>
      </c>
      <c r="D223" s="220" t="s">
        <v>135</v>
      </c>
      <c r="E223" s="221" t="s">
        <v>464</v>
      </c>
      <c r="F223" s="222" t="s">
        <v>465</v>
      </c>
      <c r="G223" s="223" t="s">
        <v>194</v>
      </c>
      <c r="H223" s="224">
        <v>6</v>
      </c>
      <c r="I223" s="225"/>
      <c r="J223" s="226">
        <f>ROUND(I223*H223,2)</f>
        <v>0</v>
      </c>
      <c r="K223" s="222" t="s">
        <v>139</v>
      </c>
      <c r="L223" s="46"/>
      <c r="M223" s="227" t="s">
        <v>32</v>
      </c>
      <c r="N223" s="228" t="s">
        <v>51</v>
      </c>
      <c r="O223" s="86"/>
      <c r="P223" s="229">
        <f>O223*H223</f>
        <v>0</v>
      </c>
      <c r="Q223" s="229">
        <v>0.01082</v>
      </c>
      <c r="R223" s="229">
        <f>Q223*H223</f>
        <v>0.064920000000000005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260</v>
      </c>
      <c r="AT223" s="231" t="s">
        <v>135</v>
      </c>
      <c r="AU223" s="231" t="s">
        <v>21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260</v>
      </c>
      <c r="BM223" s="231" t="s">
        <v>947</v>
      </c>
    </row>
    <row r="224" s="2" customFormat="1" ht="16.5" customHeight="1">
      <c r="A224" s="40"/>
      <c r="B224" s="41"/>
      <c r="C224" s="220" t="s">
        <v>459</v>
      </c>
      <c r="D224" s="220" t="s">
        <v>135</v>
      </c>
      <c r="E224" s="221" t="s">
        <v>468</v>
      </c>
      <c r="F224" s="222" t="s">
        <v>469</v>
      </c>
      <c r="G224" s="223" t="s">
        <v>223</v>
      </c>
      <c r="H224" s="224">
        <v>39.200000000000003</v>
      </c>
      <c r="I224" s="225"/>
      <c r="J224" s="226">
        <f>ROUND(I224*H224,2)</f>
        <v>0</v>
      </c>
      <c r="K224" s="222" t="s">
        <v>139</v>
      </c>
      <c r="L224" s="46"/>
      <c r="M224" s="227" t="s">
        <v>32</v>
      </c>
      <c r="N224" s="228" t="s">
        <v>51</v>
      </c>
      <c r="O224" s="86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31" t="s">
        <v>260</v>
      </c>
      <c r="AT224" s="231" t="s">
        <v>135</v>
      </c>
      <c r="AU224" s="231" t="s">
        <v>21</v>
      </c>
      <c r="AY224" s="18" t="s">
        <v>132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141</v>
      </c>
      <c r="BK224" s="232">
        <f>ROUND(I224*H224,2)</f>
        <v>0</v>
      </c>
      <c r="BL224" s="18" t="s">
        <v>260</v>
      </c>
      <c r="BM224" s="231" t="s">
        <v>948</v>
      </c>
    </row>
    <row r="225" s="2" customFormat="1" ht="16.5" customHeight="1">
      <c r="A225" s="40"/>
      <c r="B225" s="41"/>
      <c r="C225" s="220" t="s">
        <v>463</v>
      </c>
      <c r="D225" s="220" t="s">
        <v>135</v>
      </c>
      <c r="E225" s="221" t="s">
        <v>472</v>
      </c>
      <c r="F225" s="222" t="s">
        <v>473</v>
      </c>
      <c r="G225" s="223" t="s">
        <v>336</v>
      </c>
      <c r="H225" s="224">
        <v>4</v>
      </c>
      <c r="I225" s="225"/>
      <c r="J225" s="226">
        <f>ROUND(I225*H225,2)</f>
        <v>0</v>
      </c>
      <c r="K225" s="222" t="s">
        <v>139</v>
      </c>
      <c r="L225" s="46"/>
      <c r="M225" s="227" t="s">
        <v>32</v>
      </c>
      <c r="N225" s="228" t="s">
        <v>51</v>
      </c>
      <c r="O225" s="86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31" t="s">
        <v>260</v>
      </c>
      <c r="AT225" s="231" t="s">
        <v>135</v>
      </c>
      <c r="AU225" s="231" t="s">
        <v>21</v>
      </c>
      <c r="AY225" s="18" t="s">
        <v>132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141</v>
      </c>
      <c r="BK225" s="232">
        <f>ROUND(I225*H225,2)</f>
        <v>0</v>
      </c>
      <c r="BL225" s="18" t="s">
        <v>260</v>
      </c>
      <c r="BM225" s="231" t="s">
        <v>949</v>
      </c>
    </row>
    <row r="226" s="2" customFormat="1" ht="21.75" customHeight="1">
      <c r="A226" s="40"/>
      <c r="B226" s="41"/>
      <c r="C226" s="220" t="s">
        <v>467</v>
      </c>
      <c r="D226" s="220" t="s">
        <v>135</v>
      </c>
      <c r="E226" s="221" t="s">
        <v>476</v>
      </c>
      <c r="F226" s="222" t="s">
        <v>477</v>
      </c>
      <c r="G226" s="223" t="s">
        <v>223</v>
      </c>
      <c r="H226" s="224">
        <v>30.399999999999999</v>
      </c>
      <c r="I226" s="225"/>
      <c r="J226" s="226">
        <f>ROUND(I226*H226,2)</f>
        <v>0</v>
      </c>
      <c r="K226" s="222" t="s">
        <v>139</v>
      </c>
      <c r="L226" s="46"/>
      <c r="M226" s="227" t="s">
        <v>32</v>
      </c>
      <c r="N226" s="228" t="s">
        <v>51</v>
      </c>
      <c r="O226" s="86"/>
      <c r="P226" s="229">
        <f>O226*H226</f>
        <v>0</v>
      </c>
      <c r="Q226" s="229">
        <v>0.0021700000000000001</v>
      </c>
      <c r="R226" s="229">
        <f>Q226*H226</f>
        <v>0.065967999999999999</v>
      </c>
      <c r="S226" s="229">
        <v>0</v>
      </c>
      <c r="T226" s="230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31" t="s">
        <v>260</v>
      </c>
      <c r="AT226" s="231" t="s">
        <v>135</v>
      </c>
      <c r="AU226" s="231" t="s">
        <v>21</v>
      </c>
      <c r="AY226" s="18" t="s">
        <v>132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141</v>
      </c>
      <c r="BK226" s="232">
        <f>ROUND(I226*H226,2)</f>
        <v>0</v>
      </c>
      <c r="BL226" s="18" t="s">
        <v>260</v>
      </c>
      <c r="BM226" s="231" t="s">
        <v>950</v>
      </c>
    </row>
    <row r="227" s="2" customFormat="1" ht="16.5" customHeight="1">
      <c r="A227" s="40"/>
      <c r="B227" s="41"/>
      <c r="C227" s="220" t="s">
        <v>471</v>
      </c>
      <c r="D227" s="220" t="s">
        <v>135</v>
      </c>
      <c r="E227" s="221" t="s">
        <v>480</v>
      </c>
      <c r="F227" s="222" t="s">
        <v>481</v>
      </c>
      <c r="G227" s="223" t="s">
        <v>250</v>
      </c>
      <c r="H227" s="224">
        <v>2.29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260</v>
      </c>
      <c r="AT227" s="231" t="s">
        <v>135</v>
      </c>
      <c r="AU227" s="231" t="s">
        <v>21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260</v>
      </c>
      <c r="BM227" s="231" t="s">
        <v>951</v>
      </c>
    </row>
    <row r="228" s="2" customFormat="1" ht="21.75" customHeight="1">
      <c r="A228" s="40"/>
      <c r="B228" s="41"/>
      <c r="C228" s="220" t="s">
        <v>475</v>
      </c>
      <c r="D228" s="220" t="s">
        <v>135</v>
      </c>
      <c r="E228" s="221" t="s">
        <v>484</v>
      </c>
      <c r="F228" s="222" t="s">
        <v>485</v>
      </c>
      <c r="G228" s="223" t="s">
        <v>250</v>
      </c>
      <c r="H228" s="224">
        <v>0.16600000000000001</v>
      </c>
      <c r="I228" s="225"/>
      <c r="J228" s="226">
        <f>ROUND(I228*H228,2)</f>
        <v>0</v>
      </c>
      <c r="K228" s="222" t="s">
        <v>139</v>
      </c>
      <c r="L228" s="46"/>
      <c r="M228" s="227" t="s">
        <v>32</v>
      </c>
      <c r="N228" s="228" t="s">
        <v>51</v>
      </c>
      <c r="O228" s="86"/>
      <c r="P228" s="229">
        <f>O228*H228</f>
        <v>0</v>
      </c>
      <c r="Q228" s="229">
        <v>0</v>
      </c>
      <c r="R228" s="229">
        <f>Q228*H228</f>
        <v>0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260</v>
      </c>
      <c r="AT228" s="231" t="s">
        <v>135</v>
      </c>
      <c r="AU228" s="231" t="s">
        <v>21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260</v>
      </c>
      <c r="BM228" s="231" t="s">
        <v>952</v>
      </c>
    </row>
    <row r="229" s="12" customFormat="1" ht="25.92" customHeight="1">
      <c r="A229" s="12"/>
      <c r="B229" s="204"/>
      <c r="C229" s="205"/>
      <c r="D229" s="206" t="s">
        <v>78</v>
      </c>
      <c r="E229" s="207" t="s">
        <v>487</v>
      </c>
      <c r="F229" s="207" t="s">
        <v>488</v>
      </c>
      <c r="G229" s="205"/>
      <c r="H229" s="205"/>
      <c r="I229" s="208"/>
      <c r="J229" s="209">
        <f>BK229</f>
        <v>0</v>
      </c>
      <c r="K229" s="205"/>
      <c r="L229" s="210"/>
      <c r="M229" s="211"/>
      <c r="N229" s="212"/>
      <c r="O229" s="212"/>
      <c r="P229" s="213">
        <f>P230+P241+P259+P263+P265+P276+P283+P287+P292</f>
        <v>0</v>
      </c>
      <c r="Q229" s="212"/>
      <c r="R229" s="213">
        <f>R230+R241+R259+R263+R265+R276+R283+R287+R292</f>
        <v>8.4409921200000007</v>
      </c>
      <c r="S229" s="212"/>
      <c r="T229" s="214">
        <f>T230+T241+T259+T263+T265+T276+T283+T287+T292</f>
        <v>0.57842000000000005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5" t="s">
        <v>141</v>
      </c>
      <c r="AT229" s="216" t="s">
        <v>78</v>
      </c>
      <c r="AU229" s="216" t="s">
        <v>79</v>
      </c>
      <c r="AY229" s="215" t="s">
        <v>132</v>
      </c>
      <c r="BK229" s="217">
        <f>BK230+BK241+BK259+BK263+BK265+BK276+BK283+BK287+BK292</f>
        <v>0</v>
      </c>
    </row>
    <row r="230" s="12" customFormat="1" ht="22.8" customHeight="1">
      <c r="A230" s="12"/>
      <c r="B230" s="204"/>
      <c r="C230" s="205"/>
      <c r="D230" s="206" t="s">
        <v>78</v>
      </c>
      <c r="E230" s="218" t="s">
        <v>489</v>
      </c>
      <c r="F230" s="218" t="s">
        <v>490</v>
      </c>
      <c r="G230" s="205"/>
      <c r="H230" s="205"/>
      <c r="I230" s="208"/>
      <c r="J230" s="219">
        <f>BK230</f>
        <v>0</v>
      </c>
      <c r="K230" s="205"/>
      <c r="L230" s="210"/>
      <c r="M230" s="211"/>
      <c r="N230" s="212"/>
      <c r="O230" s="212"/>
      <c r="P230" s="213">
        <f>SUM(P231:P240)</f>
        <v>0</v>
      </c>
      <c r="Q230" s="212"/>
      <c r="R230" s="213">
        <f>SUM(R231:R240)</f>
        <v>0.58891900000000008</v>
      </c>
      <c r="S230" s="212"/>
      <c r="T230" s="214">
        <f>SUM(T231:T240)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5" t="s">
        <v>141</v>
      </c>
      <c r="AT230" s="216" t="s">
        <v>78</v>
      </c>
      <c r="AU230" s="216" t="s">
        <v>21</v>
      </c>
      <c r="AY230" s="215" t="s">
        <v>132</v>
      </c>
      <c r="BK230" s="217">
        <f>SUM(BK231:BK240)</f>
        <v>0</v>
      </c>
    </row>
    <row r="231" s="2" customFormat="1" ht="21.75" customHeight="1">
      <c r="A231" s="40"/>
      <c r="B231" s="41"/>
      <c r="C231" s="220" t="s">
        <v>479</v>
      </c>
      <c r="D231" s="220" t="s">
        <v>135</v>
      </c>
      <c r="E231" s="221" t="s">
        <v>492</v>
      </c>
      <c r="F231" s="222" t="s">
        <v>493</v>
      </c>
      <c r="G231" s="223" t="s">
        <v>194</v>
      </c>
      <c r="H231" s="224">
        <v>86.712999999999994</v>
      </c>
      <c r="I231" s="225"/>
      <c r="J231" s="226">
        <f>ROUND(I231*H231,2)</f>
        <v>0</v>
      </c>
      <c r="K231" s="222" t="s">
        <v>139</v>
      </c>
      <c r="L231" s="46"/>
      <c r="M231" s="227" t="s">
        <v>32</v>
      </c>
      <c r="N231" s="228" t="s">
        <v>51</v>
      </c>
      <c r="O231" s="86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31" t="s">
        <v>260</v>
      </c>
      <c r="AT231" s="231" t="s">
        <v>135</v>
      </c>
      <c r="AU231" s="231" t="s">
        <v>141</v>
      </c>
      <c r="AY231" s="18" t="s">
        <v>132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141</v>
      </c>
      <c r="BK231" s="232">
        <f>ROUND(I231*H231,2)</f>
        <v>0</v>
      </c>
      <c r="BL231" s="18" t="s">
        <v>260</v>
      </c>
      <c r="BM231" s="231" t="s">
        <v>953</v>
      </c>
    </row>
    <row r="232" s="2" customFormat="1" ht="16.5" customHeight="1">
      <c r="A232" s="40"/>
      <c r="B232" s="41"/>
      <c r="C232" s="263" t="s">
        <v>483</v>
      </c>
      <c r="D232" s="263" t="s">
        <v>242</v>
      </c>
      <c r="E232" s="264" t="s">
        <v>497</v>
      </c>
      <c r="F232" s="265" t="s">
        <v>498</v>
      </c>
      <c r="G232" s="266" t="s">
        <v>250</v>
      </c>
      <c r="H232" s="267">
        <v>0.095000000000000001</v>
      </c>
      <c r="I232" s="268"/>
      <c r="J232" s="269">
        <f>ROUND(I232*H232,2)</f>
        <v>0</v>
      </c>
      <c r="K232" s="265" t="s">
        <v>139</v>
      </c>
      <c r="L232" s="270"/>
      <c r="M232" s="271" t="s">
        <v>32</v>
      </c>
      <c r="N232" s="272" t="s">
        <v>51</v>
      </c>
      <c r="O232" s="86"/>
      <c r="P232" s="229">
        <f>O232*H232</f>
        <v>0</v>
      </c>
      <c r="Q232" s="229">
        <v>1</v>
      </c>
      <c r="R232" s="229">
        <f>Q232*H232</f>
        <v>0.095000000000000001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333</v>
      </c>
      <c r="AT232" s="231" t="s">
        <v>242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260</v>
      </c>
      <c r="BM232" s="231" t="s">
        <v>954</v>
      </c>
    </row>
    <row r="233" s="13" customFormat="1">
      <c r="A233" s="13"/>
      <c r="B233" s="240"/>
      <c r="C233" s="241"/>
      <c r="D233" s="242" t="s">
        <v>196</v>
      </c>
      <c r="E233" s="241"/>
      <c r="F233" s="244" t="s">
        <v>955</v>
      </c>
      <c r="G233" s="241"/>
      <c r="H233" s="245">
        <v>0.095000000000000001</v>
      </c>
      <c r="I233" s="246"/>
      <c r="J233" s="241"/>
      <c r="K233" s="241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196</v>
      </c>
      <c r="AU233" s="251" t="s">
        <v>141</v>
      </c>
      <c r="AV233" s="13" t="s">
        <v>141</v>
      </c>
      <c r="AW233" s="13" t="s">
        <v>4</v>
      </c>
      <c r="AX233" s="13" t="s">
        <v>21</v>
      </c>
      <c r="AY233" s="251" t="s">
        <v>132</v>
      </c>
    </row>
    <row r="234" s="2" customFormat="1" ht="16.5" customHeight="1">
      <c r="A234" s="40"/>
      <c r="B234" s="41"/>
      <c r="C234" s="220" t="s">
        <v>491</v>
      </c>
      <c r="D234" s="220" t="s">
        <v>135</v>
      </c>
      <c r="E234" s="221" t="s">
        <v>502</v>
      </c>
      <c r="F234" s="222" t="s">
        <v>503</v>
      </c>
      <c r="G234" s="223" t="s">
        <v>194</v>
      </c>
      <c r="H234" s="224">
        <v>86.712999999999994</v>
      </c>
      <c r="I234" s="225"/>
      <c r="J234" s="226">
        <f>ROUND(I234*H234,2)</f>
        <v>0</v>
      </c>
      <c r="K234" s="222" t="s">
        <v>139</v>
      </c>
      <c r="L234" s="46"/>
      <c r="M234" s="227" t="s">
        <v>32</v>
      </c>
      <c r="N234" s="228" t="s">
        <v>51</v>
      </c>
      <c r="O234" s="86"/>
      <c r="P234" s="229">
        <f>O234*H234</f>
        <v>0</v>
      </c>
      <c r="Q234" s="229">
        <v>0.00040000000000000002</v>
      </c>
      <c r="R234" s="229">
        <f>Q234*H234</f>
        <v>0.034685199999999999</v>
      </c>
      <c r="S234" s="229">
        <v>0</v>
      </c>
      <c r="T234" s="230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31" t="s">
        <v>260</v>
      </c>
      <c r="AT234" s="231" t="s">
        <v>135</v>
      </c>
      <c r="AU234" s="231" t="s">
        <v>141</v>
      </c>
      <c r="AY234" s="18" t="s">
        <v>132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141</v>
      </c>
      <c r="BK234" s="232">
        <f>ROUND(I234*H234,2)</f>
        <v>0</v>
      </c>
      <c r="BL234" s="18" t="s">
        <v>260</v>
      </c>
      <c r="BM234" s="231" t="s">
        <v>956</v>
      </c>
    </row>
    <row r="235" s="2" customFormat="1" ht="16.5" customHeight="1">
      <c r="A235" s="40"/>
      <c r="B235" s="41"/>
      <c r="C235" s="263" t="s">
        <v>496</v>
      </c>
      <c r="D235" s="263" t="s">
        <v>242</v>
      </c>
      <c r="E235" s="264" t="s">
        <v>506</v>
      </c>
      <c r="F235" s="265" t="s">
        <v>790</v>
      </c>
      <c r="G235" s="266" t="s">
        <v>194</v>
      </c>
      <c r="H235" s="267">
        <v>104.056</v>
      </c>
      <c r="I235" s="268"/>
      <c r="J235" s="269">
        <f>ROUND(I235*H235,2)</f>
        <v>0</v>
      </c>
      <c r="K235" s="265" t="s">
        <v>139</v>
      </c>
      <c r="L235" s="270"/>
      <c r="M235" s="271" t="s">
        <v>32</v>
      </c>
      <c r="N235" s="272" t="s">
        <v>51</v>
      </c>
      <c r="O235" s="86"/>
      <c r="P235" s="229">
        <f>O235*H235</f>
        <v>0</v>
      </c>
      <c r="Q235" s="229">
        <v>0.0038800000000000002</v>
      </c>
      <c r="R235" s="229">
        <f>Q235*H235</f>
        <v>0.40373728000000003</v>
      </c>
      <c r="S235" s="229">
        <v>0</v>
      </c>
      <c r="T235" s="230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31" t="s">
        <v>333</v>
      </c>
      <c r="AT235" s="231" t="s">
        <v>242</v>
      </c>
      <c r="AU235" s="231" t="s">
        <v>141</v>
      </c>
      <c r="AY235" s="18" t="s">
        <v>132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141</v>
      </c>
      <c r="BK235" s="232">
        <f>ROUND(I235*H235,2)</f>
        <v>0</v>
      </c>
      <c r="BL235" s="18" t="s">
        <v>260</v>
      </c>
      <c r="BM235" s="231" t="s">
        <v>957</v>
      </c>
    </row>
    <row r="236" s="13" customFormat="1">
      <c r="A236" s="13"/>
      <c r="B236" s="240"/>
      <c r="C236" s="241"/>
      <c r="D236" s="242" t="s">
        <v>196</v>
      </c>
      <c r="E236" s="241"/>
      <c r="F236" s="244" t="s">
        <v>958</v>
      </c>
      <c r="G236" s="241"/>
      <c r="H236" s="245">
        <v>104.056</v>
      </c>
      <c r="I236" s="246"/>
      <c r="J236" s="241"/>
      <c r="K236" s="241"/>
      <c r="L236" s="247"/>
      <c r="M236" s="248"/>
      <c r="N236" s="249"/>
      <c r="O236" s="249"/>
      <c r="P236" s="249"/>
      <c r="Q236" s="249"/>
      <c r="R236" s="249"/>
      <c r="S236" s="249"/>
      <c r="T236" s="250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1" t="s">
        <v>196</v>
      </c>
      <c r="AU236" s="251" t="s">
        <v>141</v>
      </c>
      <c r="AV236" s="13" t="s">
        <v>141</v>
      </c>
      <c r="AW236" s="13" t="s">
        <v>4</v>
      </c>
      <c r="AX236" s="13" t="s">
        <v>21</v>
      </c>
      <c r="AY236" s="251" t="s">
        <v>132</v>
      </c>
    </row>
    <row r="237" s="2" customFormat="1" ht="16.5" customHeight="1">
      <c r="A237" s="40"/>
      <c r="B237" s="41"/>
      <c r="C237" s="220" t="s">
        <v>501</v>
      </c>
      <c r="D237" s="220" t="s">
        <v>135</v>
      </c>
      <c r="E237" s="221" t="s">
        <v>511</v>
      </c>
      <c r="F237" s="222" t="s">
        <v>512</v>
      </c>
      <c r="G237" s="223" t="s">
        <v>194</v>
      </c>
      <c r="H237" s="224">
        <v>86.712999999999994</v>
      </c>
      <c r="I237" s="225"/>
      <c r="J237" s="226">
        <f>ROUND(I237*H237,2)</f>
        <v>0</v>
      </c>
      <c r="K237" s="222" t="s">
        <v>139</v>
      </c>
      <c r="L237" s="46"/>
      <c r="M237" s="227" t="s">
        <v>32</v>
      </c>
      <c r="N237" s="228" t="s">
        <v>51</v>
      </c>
      <c r="O237" s="86"/>
      <c r="P237" s="229">
        <f>O237*H237</f>
        <v>0</v>
      </c>
      <c r="Q237" s="229">
        <v>4.0000000000000003E-05</v>
      </c>
      <c r="R237" s="229">
        <f>Q237*H237</f>
        <v>0.0034685200000000001</v>
      </c>
      <c r="S237" s="229">
        <v>0</v>
      </c>
      <c r="T237" s="230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31" t="s">
        <v>260</v>
      </c>
      <c r="AT237" s="231" t="s">
        <v>135</v>
      </c>
      <c r="AU237" s="231" t="s">
        <v>141</v>
      </c>
      <c r="AY237" s="18" t="s">
        <v>132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141</v>
      </c>
      <c r="BK237" s="232">
        <f>ROUND(I237*H237,2)</f>
        <v>0</v>
      </c>
      <c r="BL237" s="18" t="s">
        <v>260</v>
      </c>
      <c r="BM237" s="231" t="s">
        <v>959</v>
      </c>
    </row>
    <row r="238" s="2" customFormat="1" ht="16.5" customHeight="1">
      <c r="A238" s="40"/>
      <c r="B238" s="41"/>
      <c r="C238" s="263" t="s">
        <v>505</v>
      </c>
      <c r="D238" s="263" t="s">
        <v>242</v>
      </c>
      <c r="E238" s="264" t="s">
        <v>515</v>
      </c>
      <c r="F238" s="265" t="s">
        <v>516</v>
      </c>
      <c r="G238" s="266" t="s">
        <v>194</v>
      </c>
      <c r="H238" s="267">
        <v>104.056</v>
      </c>
      <c r="I238" s="268"/>
      <c r="J238" s="269">
        <f>ROUND(I238*H238,2)</f>
        <v>0</v>
      </c>
      <c r="K238" s="265" t="s">
        <v>139</v>
      </c>
      <c r="L238" s="270"/>
      <c r="M238" s="271" t="s">
        <v>32</v>
      </c>
      <c r="N238" s="272" t="s">
        <v>51</v>
      </c>
      <c r="O238" s="86"/>
      <c r="P238" s="229">
        <f>O238*H238</f>
        <v>0</v>
      </c>
      <c r="Q238" s="229">
        <v>0.00050000000000000001</v>
      </c>
      <c r="R238" s="229">
        <f>Q238*H238</f>
        <v>0.052027999999999998</v>
      </c>
      <c r="S238" s="229">
        <v>0</v>
      </c>
      <c r="T238" s="230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31" t="s">
        <v>333</v>
      </c>
      <c r="AT238" s="231" t="s">
        <v>242</v>
      </c>
      <c r="AU238" s="231" t="s">
        <v>141</v>
      </c>
      <c r="AY238" s="18" t="s">
        <v>132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141</v>
      </c>
      <c r="BK238" s="232">
        <f>ROUND(I238*H238,2)</f>
        <v>0</v>
      </c>
      <c r="BL238" s="18" t="s">
        <v>260</v>
      </c>
      <c r="BM238" s="231" t="s">
        <v>960</v>
      </c>
    </row>
    <row r="239" s="13" customFormat="1">
      <c r="A239" s="13"/>
      <c r="B239" s="240"/>
      <c r="C239" s="241"/>
      <c r="D239" s="242" t="s">
        <v>196</v>
      </c>
      <c r="E239" s="241"/>
      <c r="F239" s="244" t="s">
        <v>958</v>
      </c>
      <c r="G239" s="241"/>
      <c r="H239" s="245">
        <v>104.056</v>
      </c>
      <c r="I239" s="246"/>
      <c r="J239" s="241"/>
      <c r="K239" s="241"/>
      <c r="L239" s="247"/>
      <c r="M239" s="248"/>
      <c r="N239" s="249"/>
      <c r="O239" s="249"/>
      <c r="P239" s="249"/>
      <c r="Q239" s="249"/>
      <c r="R239" s="249"/>
      <c r="S239" s="249"/>
      <c r="T239" s="250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1" t="s">
        <v>196</v>
      </c>
      <c r="AU239" s="251" t="s">
        <v>141</v>
      </c>
      <c r="AV239" s="13" t="s">
        <v>141</v>
      </c>
      <c r="AW239" s="13" t="s">
        <v>4</v>
      </c>
      <c r="AX239" s="13" t="s">
        <v>21</v>
      </c>
      <c r="AY239" s="251" t="s">
        <v>132</v>
      </c>
    </row>
    <row r="240" s="2" customFormat="1" ht="21.75" customHeight="1">
      <c r="A240" s="40"/>
      <c r="B240" s="41"/>
      <c r="C240" s="220" t="s">
        <v>510</v>
      </c>
      <c r="D240" s="220" t="s">
        <v>135</v>
      </c>
      <c r="E240" s="221" t="s">
        <v>519</v>
      </c>
      <c r="F240" s="222" t="s">
        <v>520</v>
      </c>
      <c r="G240" s="223" t="s">
        <v>250</v>
      </c>
      <c r="H240" s="224">
        <v>0.58899999999999997</v>
      </c>
      <c r="I240" s="225"/>
      <c r="J240" s="226">
        <f>ROUND(I240*H240,2)</f>
        <v>0</v>
      </c>
      <c r="K240" s="222" t="s">
        <v>139</v>
      </c>
      <c r="L240" s="46"/>
      <c r="M240" s="227" t="s">
        <v>32</v>
      </c>
      <c r="N240" s="228" t="s">
        <v>51</v>
      </c>
      <c r="O240" s="86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31" t="s">
        <v>260</v>
      </c>
      <c r="AT240" s="231" t="s">
        <v>135</v>
      </c>
      <c r="AU240" s="231" t="s">
        <v>141</v>
      </c>
      <c r="AY240" s="18" t="s">
        <v>132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141</v>
      </c>
      <c r="BK240" s="232">
        <f>ROUND(I240*H240,2)</f>
        <v>0</v>
      </c>
      <c r="BL240" s="18" t="s">
        <v>260</v>
      </c>
      <c r="BM240" s="231" t="s">
        <v>961</v>
      </c>
    </row>
    <row r="241" s="12" customFormat="1" ht="22.8" customHeight="1">
      <c r="A241" s="12"/>
      <c r="B241" s="204"/>
      <c r="C241" s="205"/>
      <c r="D241" s="206" t="s">
        <v>78</v>
      </c>
      <c r="E241" s="218" t="s">
        <v>522</v>
      </c>
      <c r="F241" s="218" t="s">
        <v>523</v>
      </c>
      <c r="G241" s="205"/>
      <c r="H241" s="205"/>
      <c r="I241" s="208"/>
      <c r="J241" s="219">
        <f>BK241</f>
        <v>0</v>
      </c>
      <c r="K241" s="205"/>
      <c r="L241" s="210"/>
      <c r="M241" s="211"/>
      <c r="N241" s="212"/>
      <c r="O241" s="212"/>
      <c r="P241" s="213">
        <f>SUM(P242:P258)</f>
        <v>0</v>
      </c>
      <c r="Q241" s="212"/>
      <c r="R241" s="213">
        <f>SUM(R242:R258)</f>
        <v>3.0591617199999996</v>
      </c>
      <c r="S241" s="212"/>
      <c r="T241" s="214">
        <f>SUM(T242:T258)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5" t="s">
        <v>141</v>
      </c>
      <c r="AT241" s="216" t="s">
        <v>78</v>
      </c>
      <c r="AU241" s="216" t="s">
        <v>21</v>
      </c>
      <c r="AY241" s="215" t="s">
        <v>132</v>
      </c>
      <c r="BK241" s="217">
        <f>SUM(BK242:BK258)</f>
        <v>0</v>
      </c>
    </row>
    <row r="242" s="2" customFormat="1" ht="16.5" customHeight="1">
      <c r="A242" s="40"/>
      <c r="B242" s="41"/>
      <c r="C242" s="220" t="s">
        <v>514</v>
      </c>
      <c r="D242" s="220" t="s">
        <v>135</v>
      </c>
      <c r="E242" s="221" t="s">
        <v>525</v>
      </c>
      <c r="F242" s="222" t="s">
        <v>526</v>
      </c>
      <c r="G242" s="223" t="s">
        <v>194</v>
      </c>
      <c r="H242" s="224">
        <v>122.72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0.0060299999999999998</v>
      </c>
      <c r="R242" s="229">
        <f>Q242*H242</f>
        <v>0.74000159999999993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260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260</v>
      </c>
      <c r="BM242" s="231" t="s">
        <v>962</v>
      </c>
    </row>
    <row r="243" s="2" customFormat="1" ht="16.5" customHeight="1">
      <c r="A243" s="40"/>
      <c r="B243" s="41"/>
      <c r="C243" s="263" t="s">
        <v>518</v>
      </c>
      <c r="D243" s="263" t="s">
        <v>242</v>
      </c>
      <c r="E243" s="264" t="s">
        <v>529</v>
      </c>
      <c r="F243" s="265" t="s">
        <v>530</v>
      </c>
      <c r="G243" s="266" t="s">
        <v>201</v>
      </c>
      <c r="H243" s="267">
        <v>15.462</v>
      </c>
      <c r="I243" s="268"/>
      <c r="J243" s="269">
        <f>ROUND(I243*H243,2)</f>
        <v>0</v>
      </c>
      <c r="K243" s="265" t="s">
        <v>139</v>
      </c>
      <c r="L243" s="270"/>
      <c r="M243" s="271" t="s">
        <v>32</v>
      </c>
      <c r="N243" s="272" t="s">
        <v>51</v>
      </c>
      <c r="O243" s="86"/>
      <c r="P243" s="229">
        <f>O243*H243</f>
        <v>0</v>
      </c>
      <c r="Q243" s="229">
        <v>0.040000000000000001</v>
      </c>
      <c r="R243" s="229">
        <f>Q243*H243</f>
        <v>0.61848000000000003</v>
      </c>
      <c r="S243" s="229">
        <v>0</v>
      </c>
      <c r="T243" s="230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31" t="s">
        <v>333</v>
      </c>
      <c r="AT243" s="231" t="s">
        <v>242</v>
      </c>
      <c r="AU243" s="231" t="s">
        <v>141</v>
      </c>
      <c r="AY243" s="18" t="s">
        <v>132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141</v>
      </c>
      <c r="BK243" s="232">
        <f>ROUND(I243*H243,2)</f>
        <v>0</v>
      </c>
      <c r="BL243" s="18" t="s">
        <v>260</v>
      </c>
      <c r="BM243" s="231" t="s">
        <v>963</v>
      </c>
    </row>
    <row r="244" s="13" customFormat="1">
      <c r="A244" s="13"/>
      <c r="B244" s="240"/>
      <c r="C244" s="241"/>
      <c r="D244" s="242" t="s">
        <v>196</v>
      </c>
      <c r="E244" s="243" t="s">
        <v>32</v>
      </c>
      <c r="F244" s="244" t="s">
        <v>532</v>
      </c>
      <c r="G244" s="241"/>
      <c r="H244" s="245">
        <v>14.726000000000001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196</v>
      </c>
      <c r="AU244" s="251" t="s">
        <v>141</v>
      </c>
      <c r="AV244" s="13" t="s">
        <v>141</v>
      </c>
      <c r="AW244" s="13" t="s">
        <v>41</v>
      </c>
      <c r="AX244" s="13" t="s">
        <v>21</v>
      </c>
      <c r="AY244" s="251" t="s">
        <v>132</v>
      </c>
    </row>
    <row r="245" s="13" customFormat="1">
      <c r="A245" s="13"/>
      <c r="B245" s="240"/>
      <c r="C245" s="241"/>
      <c r="D245" s="242" t="s">
        <v>196</v>
      </c>
      <c r="E245" s="241"/>
      <c r="F245" s="244" t="s">
        <v>533</v>
      </c>
      <c r="G245" s="241"/>
      <c r="H245" s="245">
        <v>15.462</v>
      </c>
      <c r="I245" s="246"/>
      <c r="J245" s="241"/>
      <c r="K245" s="241"/>
      <c r="L245" s="247"/>
      <c r="M245" s="248"/>
      <c r="N245" s="249"/>
      <c r="O245" s="249"/>
      <c r="P245" s="249"/>
      <c r="Q245" s="249"/>
      <c r="R245" s="249"/>
      <c r="S245" s="249"/>
      <c r="T245" s="250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51" t="s">
        <v>196</v>
      </c>
      <c r="AU245" s="251" t="s">
        <v>141</v>
      </c>
      <c r="AV245" s="13" t="s">
        <v>141</v>
      </c>
      <c r="AW245" s="13" t="s">
        <v>4</v>
      </c>
      <c r="AX245" s="13" t="s">
        <v>21</v>
      </c>
      <c r="AY245" s="251" t="s">
        <v>132</v>
      </c>
    </row>
    <row r="246" s="2" customFormat="1" ht="21.75" customHeight="1">
      <c r="A246" s="40"/>
      <c r="B246" s="41"/>
      <c r="C246" s="220" t="s">
        <v>524</v>
      </c>
      <c r="D246" s="220" t="s">
        <v>135</v>
      </c>
      <c r="E246" s="221" t="s">
        <v>535</v>
      </c>
      <c r="F246" s="222" t="s">
        <v>536</v>
      </c>
      <c r="G246" s="223" t="s">
        <v>194</v>
      </c>
      <c r="H246" s="224">
        <v>160.31999999999999</v>
      </c>
      <c r="I246" s="225"/>
      <c r="J246" s="226">
        <f>ROUND(I246*H246,2)</f>
        <v>0</v>
      </c>
      <c r="K246" s="222" t="s">
        <v>139</v>
      </c>
      <c r="L246" s="46"/>
      <c r="M246" s="227" t="s">
        <v>32</v>
      </c>
      <c r="N246" s="228" t="s">
        <v>51</v>
      </c>
      <c r="O246" s="86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31" t="s">
        <v>260</v>
      </c>
      <c r="AT246" s="231" t="s">
        <v>135</v>
      </c>
      <c r="AU246" s="231" t="s">
        <v>141</v>
      </c>
      <c r="AY246" s="18" t="s">
        <v>132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141</v>
      </c>
      <c r="BK246" s="232">
        <f>ROUND(I246*H246,2)</f>
        <v>0</v>
      </c>
      <c r="BL246" s="18" t="s">
        <v>260</v>
      </c>
      <c r="BM246" s="231" t="s">
        <v>964</v>
      </c>
    </row>
    <row r="247" s="2" customFormat="1" ht="16.5" customHeight="1">
      <c r="A247" s="40"/>
      <c r="B247" s="41"/>
      <c r="C247" s="263" t="s">
        <v>528</v>
      </c>
      <c r="D247" s="263" t="s">
        <v>242</v>
      </c>
      <c r="E247" s="264" t="s">
        <v>539</v>
      </c>
      <c r="F247" s="265" t="s">
        <v>540</v>
      </c>
      <c r="G247" s="266" t="s">
        <v>194</v>
      </c>
      <c r="H247" s="267">
        <v>323.846</v>
      </c>
      <c r="I247" s="268"/>
      <c r="J247" s="269">
        <f>ROUND(I247*H247,2)</f>
        <v>0</v>
      </c>
      <c r="K247" s="265" t="s">
        <v>139</v>
      </c>
      <c r="L247" s="270"/>
      <c r="M247" s="271" t="s">
        <v>32</v>
      </c>
      <c r="N247" s="272" t="s">
        <v>51</v>
      </c>
      <c r="O247" s="86"/>
      <c r="P247" s="229">
        <f>O247*H247</f>
        <v>0</v>
      </c>
      <c r="Q247" s="229">
        <v>0.0039199999999999999</v>
      </c>
      <c r="R247" s="229">
        <f>Q247*H247</f>
        <v>1.2694763199999999</v>
      </c>
      <c r="S247" s="229">
        <v>0</v>
      </c>
      <c r="T247" s="230">
        <f>S247*H247</f>
        <v>0</v>
      </c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R247" s="231" t="s">
        <v>333</v>
      </c>
      <c r="AT247" s="231" t="s">
        <v>242</v>
      </c>
      <c r="AU247" s="231" t="s">
        <v>141</v>
      </c>
      <c r="AY247" s="18" t="s">
        <v>132</v>
      </c>
      <c r="BE247" s="232">
        <f>IF(N247="základní",J247,0)</f>
        <v>0</v>
      </c>
      <c r="BF247" s="232">
        <f>IF(N247="snížená",J247,0)</f>
        <v>0</v>
      </c>
      <c r="BG247" s="232">
        <f>IF(N247="zákl. přenesená",J247,0)</f>
        <v>0</v>
      </c>
      <c r="BH247" s="232">
        <f>IF(N247="sníž. přenesená",J247,0)</f>
        <v>0</v>
      </c>
      <c r="BI247" s="232">
        <f>IF(N247="nulová",J247,0)</f>
        <v>0</v>
      </c>
      <c r="BJ247" s="18" t="s">
        <v>141</v>
      </c>
      <c r="BK247" s="232">
        <f>ROUND(I247*H247,2)</f>
        <v>0</v>
      </c>
      <c r="BL247" s="18" t="s">
        <v>260</v>
      </c>
      <c r="BM247" s="231" t="s">
        <v>965</v>
      </c>
    </row>
    <row r="248" s="13" customFormat="1">
      <c r="A248" s="13"/>
      <c r="B248" s="240"/>
      <c r="C248" s="241"/>
      <c r="D248" s="242" t="s">
        <v>196</v>
      </c>
      <c r="E248" s="241"/>
      <c r="F248" s="244" t="s">
        <v>542</v>
      </c>
      <c r="G248" s="241"/>
      <c r="H248" s="245">
        <v>323.846</v>
      </c>
      <c r="I248" s="246"/>
      <c r="J248" s="241"/>
      <c r="K248" s="241"/>
      <c r="L248" s="247"/>
      <c r="M248" s="248"/>
      <c r="N248" s="249"/>
      <c r="O248" s="249"/>
      <c r="P248" s="249"/>
      <c r="Q248" s="249"/>
      <c r="R248" s="249"/>
      <c r="S248" s="249"/>
      <c r="T248" s="250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1" t="s">
        <v>196</v>
      </c>
      <c r="AU248" s="251" t="s">
        <v>141</v>
      </c>
      <c r="AV248" s="13" t="s">
        <v>141</v>
      </c>
      <c r="AW248" s="13" t="s">
        <v>4</v>
      </c>
      <c r="AX248" s="13" t="s">
        <v>21</v>
      </c>
      <c r="AY248" s="251" t="s">
        <v>132</v>
      </c>
    </row>
    <row r="249" s="2" customFormat="1" ht="16.5" customHeight="1">
      <c r="A249" s="40"/>
      <c r="B249" s="41"/>
      <c r="C249" s="220" t="s">
        <v>534</v>
      </c>
      <c r="D249" s="220" t="s">
        <v>135</v>
      </c>
      <c r="E249" s="221" t="s">
        <v>544</v>
      </c>
      <c r="F249" s="222" t="s">
        <v>545</v>
      </c>
      <c r="G249" s="223" t="s">
        <v>194</v>
      </c>
      <c r="H249" s="224">
        <v>160.31999999999999</v>
      </c>
      <c r="I249" s="225"/>
      <c r="J249" s="226">
        <f>ROUND(I249*H249,2)</f>
        <v>0</v>
      </c>
      <c r="K249" s="222" t="s">
        <v>139</v>
      </c>
      <c r="L249" s="46"/>
      <c r="M249" s="227" t="s">
        <v>32</v>
      </c>
      <c r="N249" s="228" t="s">
        <v>51</v>
      </c>
      <c r="O249" s="86"/>
      <c r="P249" s="229">
        <f>O249*H249</f>
        <v>0</v>
      </c>
      <c r="Q249" s="229">
        <v>3.0000000000000001E-05</v>
      </c>
      <c r="R249" s="229">
        <f>Q249*H249</f>
        <v>0.0048095999999999998</v>
      </c>
      <c r="S249" s="229">
        <v>0</v>
      </c>
      <c r="T249" s="230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31" t="s">
        <v>260</v>
      </c>
      <c r="AT249" s="231" t="s">
        <v>135</v>
      </c>
      <c r="AU249" s="231" t="s">
        <v>141</v>
      </c>
      <c r="AY249" s="18" t="s">
        <v>132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141</v>
      </c>
      <c r="BK249" s="232">
        <f>ROUND(I249*H249,2)</f>
        <v>0</v>
      </c>
      <c r="BL249" s="18" t="s">
        <v>260</v>
      </c>
      <c r="BM249" s="231" t="s">
        <v>966</v>
      </c>
    </row>
    <row r="250" s="2" customFormat="1" ht="16.5" customHeight="1">
      <c r="A250" s="40"/>
      <c r="B250" s="41"/>
      <c r="C250" s="263" t="s">
        <v>538</v>
      </c>
      <c r="D250" s="263" t="s">
        <v>242</v>
      </c>
      <c r="E250" s="264" t="s">
        <v>548</v>
      </c>
      <c r="F250" s="265" t="s">
        <v>549</v>
      </c>
      <c r="G250" s="266" t="s">
        <v>194</v>
      </c>
      <c r="H250" s="267">
        <v>168.33600000000001</v>
      </c>
      <c r="I250" s="268"/>
      <c r="J250" s="269">
        <f>ROUND(I250*H250,2)</f>
        <v>0</v>
      </c>
      <c r="K250" s="265" t="s">
        <v>139</v>
      </c>
      <c r="L250" s="270"/>
      <c r="M250" s="271" t="s">
        <v>32</v>
      </c>
      <c r="N250" s="272" t="s">
        <v>51</v>
      </c>
      <c r="O250" s="86"/>
      <c r="P250" s="229">
        <f>O250*H250</f>
        <v>0</v>
      </c>
      <c r="Q250" s="229">
        <v>0.00018000000000000001</v>
      </c>
      <c r="R250" s="229">
        <f>Q250*H250</f>
        <v>0.030300480000000005</v>
      </c>
      <c r="S250" s="229">
        <v>0</v>
      </c>
      <c r="T250" s="230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31" t="s">
        <v>333</v>
      </c>
      <c r="AT250" s="231" t="s">
        <v>242</v>
      </c>
      <c r="AU250" s="231" t="s">
        <v>141</v>
      </c>
      <c r="AY250" s="18" t="s">
        <v>132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141</v>
      </c>
      <c r="BK250" s="232">
        <f>ROUND(I250*H250,2)</f>
        <v>0</v>
      </c>
      <c r="BL250" s="18" t="s">
        <v>260</v>
      </c>
      <c r="BM250" s="231" t="s">
        <v>967</v>
      </c>
    </row>
    <row r="251" s="13" customFormat="1">
      <c r="A251" s="13"/>
      <c r="B251" s="240"/>
      <c r="C251" s="241"/>
      <c r="D251" s="242" t="s">
        <v>196</v>
      </c>
      <c r="E251" s="241"/>
      <c r="F251" s="244" t="s">
        <v>551</v>
      </c>
      <c r="G251" s="241"/>
      <c r="H251" s="245">
        <v>168.33600000000001</v>
      </c>
      <c r="I251" s="246"/>
      <c r="J251" s="241"/>
      <c r="K251" s="241"/>
      <c r="L251" s="247"/>
      <c r="M251" s="248"/>
      <c r="N251" s="249"/>
      <c r="O251" s="249"/>
      <c r="P251" s="249"/>
      <c r="Q251" s="249"/>
      <c r="R251" s="249"/>
      <c r="S251" s="249"/>
      <c r="T251" s="250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1" t="s">
        <v>196</v>
      </c>
      <c r="AU251" s="251" t="s">
        <v>141</v>
      </c>
      <c r="AV251" s="13" t="s">
        <v>141</v>
      </c>
      <c r="AW251" s="13" t="s">
        <v>4</v>
      </c>
      <c r="AX251" s="13" t="s">
        <v>21</v>
      </c>
      <c r="AY251" s="251" t="s">
        <v>132</v>
      </c>
    </row>
    <row r="252" s="2" customFormat="1" ht="21.75" customHeight="1">
      <c r="A252" s="40"/>
      <c r="B252" s="41"/>
      <c r="C252" s="220" t="s">
        <v>543</v>
      </c>
      <c r="D252" s="220" t="s">
        <v>135</v>
      </c>
      <c r="E252" s="221" t="s">
        <v>553</v>
      </c>
      <c r="F252" s="222" t="s">
        <v>554</v>
      </c>
      <c r="G252" s="223" t="s">
        <v>194</v>
      </c>
      <c r="H252" s="224">
        <v>28.161999999999999</v>
      </c>
      <c r="I252" s="225"/>
      <c r="J252" s="226">
        <f>ROUND(I252*H252,2)</f>
        <v>0</v>
      </c>
      <c r="K252" s="222" t="s">
        <v>139</v>
      </c>
      <c r="L252" s="46"/>
      <c r="M252" s="227" t="s">
        <v>32</v>
      </c>
      <c r="N252" s="228" t="s">
        <v>51</v>
      </c>
      <c r="O252" s="86"/>
      <c r="P252" s="229">
        <f>O252*H252</f>
        <v>0</v>
      </c>
      <c r="Q252" s="229">
        <v>0.0060600000000000003</v>
      </c>
      <c r="R252" s="229">
        <f>Q252*H252</f>
        <v>0.17066171999999999</v>
      </c>
      <c r="S252" s="229">
        <v>0</v>
      </c>
      <c r="T252" s="230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31" t="s">
        <v>260</v>
      </c>
      <c r="AT252" s="231" t="s">
        <v>135</v>
      </c>
      <c r="AU252" s="231" t="s">
        <v>141</v>
      </c>
      <c r="AY252" s="18" t="s">
        <v>132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141</v>
      </c>
      <c r="BK252" s="232">
        <f>ROUND(I252*H252,2)</f>
        <v>0</v>
      </c>
      <c r="BL252" s="18" t="s">
        <v>260</v>
      </c>
      <c r="BM252" s="231" t="s">
        <v>968</v>
      </c>
    </row>
    <row r="253" s="13" customFormat="1">
      <c r="A253" s="13"/>
      <c r="B253" s="240"/>
      <c r="C253" s="241"/>
      <c r="D253" s="242" t="s">
        <v>196</v>
      </c>
      <c r="E253" s="243" t="s">
        <v>32</v>
      </c>
      <c r="F253" s="244" t="s">
        <v>556</v>
      </c>
      <c r="G253" s="241"/>
      <c r="H253" s="245">
        <v>29.762</v>
      </c>
      <c r="I253" s="246"/>
      <c r="J253" s="241"/>
      <c r="K253" s="241"/>
      <c r="L253" s="247"/>
      <c r="M253" s="248"/>
      <c r="N253" s="249"/>
      <c r="O253" s="249"/>
      <c r="P253" s="249"/>
      <c r="Q253" s="249"/>
      <c r="R253" s="249"/>
      <c r="S253" s="249"/>
      <c r="T253" s="25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1" t="s">
        <v>196</v>
      </c>
      <c r="AU253" s="251" t="s">
        <v>141</v>
      </c>
      <c r="AV253" s="13" t="s">
        <v>141</v>
      </c>
      <c r="AW253" s="13" t="s">
        <v>41</v>
      </c>
      <c r="AX253" s="13" t="s">
        <v>79</v>
      </c>
      <c r="AY253" s="251" t="s">
        <v>132</v>
      </c>
    </row>
    <row r="254" s="13" customFormat="1">
      <c r="A254" s="13"/>
      <c r="B254" s="240"/>
      <c r="C254" s="241"/>
      <c r="D254" s="242" t="s">
        <v>196</v>
      </c>
      <c r="E254" s="243" t="s">
        <v>32</v>
      </c>
      <c r="F254" s="244" t="s">
        <v>557</v>
      </c>
      <c r="G254" s="241"/>
      <c r="H254" s="245">
        <v>-1.6000000000000001</v>
      </c>
      <c r="I254" s="246"/>
      <c r="J254" s="241"/>
      <c r="K254" s="241"/>
      <c r="L254" s="247"/>
      <c r="M254" s="248"/>
      <c r="N254" s="249"/>
      <c r="O254" s="249"/>
      <c r="P254" s="249"/>
      <c r="Q254" s="249"/>
      <c r="R254" s="249"/>
      <c r="S254" s="249"/>
      <c r="T254" s="250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1" t="s">
        <v>196</v>
      </c>
      <c r="AU254" s="251" t="s">
        <v>141</v>
      </c>
      <c r="AV254" s="13" t="s">
        <v>141</v>
      </c>
      <c r="AW254" s="13" t="s">
        <v>41</v>
      </c>
      <c r="AX254" s="13" t="s">
        <v>79</v>
      </c>
      <c r="AY254" s="251" t="s">
        <v>132</v>
      </c>
    </row>
    <row r="255" s="14" customFormat="1">
      <c r="A255" s="14"/>
      <c r="B255" s="252"/>
      <c r="C255" s="253"/>
      <c r="D255" s="242" t="s">
        <v>196</v>
      </c>
      <c r="E255" s="254" t="s">
        <v>32</v>
      </c>
      <c r="F255" s="255" t="s">
        <v>198</v>
      </c>
      <c r="G255" s="253"/>
      <c r="H255" s="256">
        <v>28.161999999999999</v>
      </c>
      <c r="I255" s="257"/>
      <c r="J255" s="253"/>
      <c r="K255" s="253"/>
      <c r="L255" s="258"/>
      <c r="M255" s="259"/>
      <c r="N255" s="260"/>
      <c r="O255" s="260"/>
      <c r="P255" s="260"/>
      <c r="Q255" s="260"/>
      <c r="R255" s="260"/>
      <c r="S255" s="260"/>
      <c r="T255" s="261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2" t="s">
        <v>196</v>
      </c>
      <c r="AU255" s="262" t="s">
        <v>141</v>
      </c>
      <c r="AV255" s="14" t="s">
        <v>150</v>
      </c>
      <c r="AW255" s="14" t="s">
        <v>41</v>
      </c>
      <c r="AX255" s="14" t="s">
        <v>21</v>
      </c>
      <c r="AY255" s="262" t="s">
        <v>132</v>
      </c>
    </row>
    <row r="256" s="2" customFormat="1" ht="16.5" customHeight="1">
      <c r="A256" s="40"/>
      <c r="B256" s="41"/>
      <c r="C256" s="263" t="s">
        <v>547</v>
      </c>
      <c r="D256" s="263" t="s">
        <v>242</v>
      </c>
      <c r="E256" s="264" t="s">
        <v>559</v>
      </c>
      <c r="F256" s="265" t="s">
        <v>560</v>
      </c>
      <c r="G256" s="266" t="s">
        <v>194</v>
      </c>
      <c r="H256" s="267">
        <v>28.178999999999998</v>
      </c>
      <c r="I256" s="268"/>
      <c r="J256" s="269">
        <f>ROUND(I256*H256,2)</f>
        <v>0</v>
      </c>
      <c r="K256" s="265" t="s">
        <v>139</v>
      </c>
      <c r="L256" s="270"/>
      <c r="M256" s="271" t="s">
        <v>32</v>
      </c>
      <c r="N256" s="272" t="s">
        <v>51</v>
      </c>
      <c r="O256" s="86"/>
      <c r="P256" s="229">
        <f>O256*H256</f>
        <v>0</v>
      </c>
      <c r="Q256" s="229">
        <v>0.0080000000000000002</v>
      </c>
      <c r="R256" s="229">
        <f>Q256*H256</f>
        <v>0.22543199999999999</v>
      </c>
      <c r="S256" s="229">
        <v>0</v>
      </c>
      <c r="T256" s="230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31" t="s">
        <v>333</v>
      </c>
      <c r="AT256" s="231" t="s">
        <v>242</v>
      </c>
      <c r="AU256" s="231" t="s">
        <v>141</v>
      </c>
      <c r="AY256" s="18" t="s">
        <v>132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141</v>
      </c>
      <c r="BK256" s="232">
        <f>ROUND(I256*H256,2)</f>
        <v>0</v>
      </c>
      <c r="BL256" s="18" t="s">
        <v>260</v>
      </c>
      <c r="BM256" s="231" t="s">
        <v>969</v>
      </c>
    </row>
    <row r="257" s="13" customFormat="1">
      <c r="A257" s="13"/>
      <c r="B257" s="240"/>
      <c r="C257" s="241"/>
      <c r="D257" s="242" t="s">
        <v>196</v>
      </c>
      <c r="E257" s="241"/>
      <c r="F257" s="244" t="s">
        <v>970</v>
      </c>
      <c r="G257" s="241"/>
      <c r="H257" s="245">
        <v>28.178999999999998</v>
      </c>
      <c r="I257" s="246"/>
      <c r="J257" s="241"/>
      <c r="K257" s="241"/>
      <c r="L257" s="247"/>
      <c r="M257" s="248"/>
      <c r="N257" s="249"/>
      <c r="O257" s="249"/>
      <c r="P257" s="249"/>
      <c r="Q257" s="249"/>
      <c r="R257" s="249"/>
      <c r="S257" s="249"/>
      <c r="T257" s="250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1" t="s">
        <v>196</v>
      </c>
      <c r="AU257" s="251" t="s">
        <v>141</v>
      </c>
      <c r="AV257" s="13" t="s">
        <v>141</v>
      </c>
      <c r="AW257" s="13" t="s">
        <v>4</v>
      </c>
      <c r="AX257" s="13" t="s">
        <v>21</v>
      </c>
      <c r="AY257" s="251" t="s">
        <v>132</v>
      </c>
    </row>
    <row r="258" s="2" customFormat="1" ht="21.75" customHeight="1">
      <c r="A258" s="40"/>
      <c r="B258" s="41"/>
      <c r="C258" s="220" t="s">
        <v>552</v>
      </c>
      <c r="D258" s="220" t="s">
        <v>135</v>
      </c>
      <c r="E258" s="221" t="s">
        <v>564</v>
      </c>
      <c r="F258" s="222" t="s">
        <v>565</v>
      </c>
      <c r="G258" s="223" t="s">
        <v>250</v>
      </c>
      <c r="H258" s="224">
        <v>3.0590000000000002</v>
      </c>
      <c r="I258" s="225"/>
      <c r="J258" s="226">
        <f>ROUND(I258*H258,2)</f>
        <v>0</v>
      </c>
      <c r="K258" s="222" t="s">
        <v>139</v>
      </c>
      <c r="L258" s="46"/>
      <c r="M258" s="227" t="s">
        <v>32</v>
      </c>
      <c r="N258" s="228" t="s">
        <v>51</v>
      </c>
      <c r="O258" s="86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31" t="s">
        <v>260</v>
      </c>
      <c r="AT258" s="231" t="s">
        <v>135</v>
      </c>
      <c r="AU258" s="231" t="s">
        <v>141</v>
      </c>
      <c r="AY258" s="18" t="s">
        <v>132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141</v>
      </c>
      <c r="BK258" s="232">
        <f>ROUND(I258*H258,2)</f>
        <v>0</v>
      </c>
      <c r="BL258" s="18" t="s">
        <v>260</v>
      </c>
      <c r="BM258" s="231" t="s">
        <v>971</v>
      </c>
    </row>
    <row r="259" s="12" customFormat="1" ht="22.8" customHeight="1">
      <c r="A259" s="12"/>
      <c r="B259" s="204"/>
      <c r="C259" s="205"/>
      <c r="D259" s="206" t="s">
        <v>78</v>
      </c>
      <c r="E259" s="218" t="s">
        <v>567</v>
      </c>
      <c r="F259" s="218" t="s">
        <v>568</v>
      </c>
      <c r="G259" s="205"/>
      <c r="H259" s="205"/>
      <c r="I259" s="208"/>
      <c r="J259" s="219">
        <f>BK259</f>
        <v>0</v>
      </c>
      <c r="K259" s="205"/>
      <c r="L259" s="210"/>
      <c r="M259" s="211"/>
      <c r="N259" s="212"/>
      <c r="O259" s="212"/>
      <c r="P259" s="213">
        <f>SUM(P260:P262)</f>
        <v>0</v>
      </c>
      <c r="Q259" s="212"/>
      <c r="R259" s="213">
        <f>SUM(R260:R262)</f>
        <v>0.0060000000000000001</v>
      </c>
      <c r="S259" s="212"/>
      <c r="T259" s="214">
        <f>SUM(T260:T262)</f>
        <v>0.084519999999999998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5" t="s">
        <v>141</v>
      </c>
      <c r="AT259" s="216" t="s">
        <v>78</v>
      </c>
      <c r="AU259" s="216" t="s">
        <v>21</v>
      </c>
      <c r="AY259" s="215" t="s">
        <v>132</v>
      </c>
      <c r="BK259" s="217">
        <f>SUM(BK260:BK262)</f>
        <v>0</v>
      </c>
    </row>
    <row r="260" s="2" customFormat="1" ht="21.75" customHeight="1">
      <c r="A260" s="40"/>
      <c r="B260" s="41"/>
      <c r="C260" s="220" t="s">
        <v>558</v>
      </c>
      <c r="D260" s="220" t="s">
        <v>135</v>
      </c>
      <c r="E260" s="221" t="s">
        <v>570</v>
      </c>
      <c r="F260" s="222" t="s">
        <v>571</v>
      </c>
      <c r="G260" s="223" t="s">
        <v>336</v>
      </c>
      <c r="H260" s="224">
        <v>1</v>
      </c>
      <c r="I260" s="225"/>
      <c r="J260" s="226">
        <f>ROUND(I260*H260,2)</f>
        <v>0</v>
      </c>
      <c r="K260" s="222" t="s">
        <v>139</v>
      </c>
      <c r="L260" s="46"/>
      <c r="M260" s="227" t="s">
        <v>32</v>
      </c>
      <c r="N260" s="228" t="s">
        <v>51</v>
      </c>
      <c r="O260" s="86"/>
      <c r="P260" s="229">
        <f>O260*H260</f>
        <v>0</v>
      </c>
      <c r="Q260" s="229">
        <v>0.0015</v>
      </c>
      <c r="R260" s="229">
        <f>Q260*H260</f>
        <v>0.0015</v>
      </c>
      <c r="S260" s="229">
        <v>0</v>
      </c>
      <c r="T260" s="230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31" t="s">
        <v>260</v>
      </c>
      <c r="AT260" s="231" t="s">
        <v>135</v>
      </c>
      <c r="AU260" s="231" t="s">
        <v>141</v>
      </c>
      <c r="AY260" s="18" t="s">
        <v>132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141</v>
      </c>
      <c r="BK260" s="232">
        <f>ROUND(I260*H260,2)</f>
        <v>0</v>
      </c>
      <c r="BL260" s="18" t="s">
        <v>260</v>
      </c>
      <c r="BM260" s="231" t="s">
        <v>972</v>
      </c>
    </row>
    <row r="261" s="2" customFormat="1" ht="16.5" customHeight="1">
      <c r="A261" s="40"/>
      <c r="B261" s="41"/>
      <c r="C261" s="220" t="s">
        <v>563</v>
      </c>
      <c r="D261" s="220" t="s">
        <v>135</v>
      </c>
      <c r="E261" s="221" t="s">
        <v>574</v>
      </c>
      <c r="F261" s="222" t="s">
        <v>575</v>
      </c>
      <c r="G261" s="223" t="s">
        <v>336</v>
      </c>
      <c r="H261" s="224">
        <v>3</v>
      </c>
      <c r="I261" s="225"/>
      <c r="J261" s="226">
        <f>ROUND(I261*H261,2)</f>
        <v>0</v>
      </c>
      <c r="K261" s="222" t="s">
        <v>139</v>
      </c>
      <c r="L261" s="46"/>
      <c r="M261" s="227" t="s">
        <v>32</v>
      </c>
      <c r="N261" s="228" t="s">
        <v>51</v>
      </c>
      <c r="O261" s="86"/>
      <c r="P261" s="229">
        <f>O261*H261</f>
        <v>0</v>
      </c>
      <c r="Q261" s="229">
        <v>0.0015</v>
      </c>
      <c r="R261" s="229">
        <f>Q261*H261</f>
        <v>0.0045000000000000005</v>
      </c>
      <c r="S261" s="229">
        <v>0</v>
      </c>
      <c r="T261" s="230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31" t="s">
        <v>260</v>
      </c>
      <c r="AT261" s="231" t="s">
        <v>135</v>
      </c>
      <c r="AU261" s="231" t="s">
        <v>141</v>
      </c>
      <c r="AY261" s="18" t="s">
        <v>132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141</v>
      </c>
      <c r="BK261" s="232">
        <f>ROUND(I261*H261,2)</f>
        <v>0</v>
      </c>
      <c r="BL261" s="18" t="s">
        <v>260</v>
      </c>
      <c r="BM261" s="231" t="s">
        <v>973</v>
      </c>
    </row>
    <row r="262" s="2" customFormat="1" ht="16.5" customHeight="1">
      <c r="A262" s="40"/>
      <c r="B262" s="41"/>
      <c r="C262" s="220" t="s">
        <v>569</v>
      </c>
      <c r="D262" s="220" t="s">
        <v>135</v>
      </c>
      <c r="E262" s="221" t="s">
        <v>578</v>
      </c>
      <c r="F262" s="222" t="s">
        <v>579</v>
      </c>
      <c r="G262" s="223" t="s">
        <v>336</v>
      </c>
      <c r="H262" s="224">
        <v>4</v>
      </c>
      <c r="I262" s="225"/>
      <c r="J262" s="226">
        <f>ROUND(I262*H262,2)</f>
        <v>0</v>
      </c>
      <c r="K262" s="222" t="s">
        <v>139</v>
      </c>
      <c r="L262" s="46"/>
      <c r="M262" s="227" t="s">
        <v>32</v>
      </c>
      <c r="N262" s="228" t="s">
        <v>51</v>
      </c>
      <c r="O262" s="86"/>
      <c r="P262" s="229">
        <f>O262*H262</f>
        <v>0</v>
      </c>
      <c r="Q262" s="229">
        <v>0</v>
      </c>
      <c r="R262" s="229">
        <f>Q262*H262</f>
        <v>0</v>
      </c>
      <c r="S262" s="229">
        <v>0.021129999999999999</v>
      </c>
      <c r="T262" s="230">
        <f>S262*H262</f>
        <v>0.084519999999999998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31" t="s">
        <v>260</v>
      </c>
      <c r="AT262" s="231" t="s">
        <v>135</v>
      </c>
      <c r="AU262" s="231" t="s">
        <v>141</v>
      </c>
      <c r="AY262" s="18" t="s">
        <v>132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141</v>
      </c>
      <c r="BK262" s="232">
        <f>ROUND(I262*H262,2)</f>
        <v>0</v>
      </c>
      <c r="BL262" s="18" t="s">
        <v>260</v>
      </c>
      <c r="BM262" s="231" t="s">
        <v>974</v>
      </c>
    </row>
    <row r="263" s="12" customFormat="1" ht="22.8" customHeight="1">
      <c r="A263" s="12"/>
      <c r="B263" s="204"/>
      <c r="C263" s="205"/>
      <c r="D263" s="206" t="s">
        <v>78</v>
      </c>
      <c r="E263" s="218" t="s">
        <v>581</v>
      </c>
      <c r="F263" s="218" t="s">
        <v>582</v>
      </c>
      <c r="G263" s="205"/>
      <c r="H263" s="205"/>
      <c r="I263" s="208"/>
      <c r="J263" s="219">
        <f>BK263</f>
        <v>0</v>
      </c>
      <c r="K263" s="205"/>
      <c r="L263" s="210"/>
      <c r="M263" s="211"/>
      <c r="N263" s="212"/>
      <c r="O263" s="212"/>
      <c r="P263" s="213">
        <f>P264</f>
        <v>0</v>
      </c>
      <c r="Q263" s="212"/>
      <c r="R263" s="213">
        <f>R264</f>
        <v>0</v>
      </c>
      <c r="S263" s="212"/>
      <c r="T263" s="214">
        <f>T264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15" t="s">
        <v>141</v>
      </c>
      <c r="AT263" s="216" t="s">
        <v>78</v>
      </c>
      <c r="AU263" s="216" t="s">
        <v>21</v>
      </c>
      <c r="AY263" s="215" t="s">
        <v>132</v>
      </c>
      <c r="BK263" s="217">
        <f>BK264</f>
        <v>0</v>
      </c>
    </row>
    <row r="264" s="2" customFormat="1" ht="16.5" customHeight="1">
      <c r="A264" s="40"/>
      <c r="B264" s="41"/>
      <c r="C264" s="220" t="s">
        <v>573</v>
      </c>
      <c r="D264" s="220" t="s">
        <v>135</v>
      </c>
      <c r="E264" s="221" t="s">
        <v>584</v>
      </c>
      <c r="F264" s="222" t="s">
        <v>585</v>
      </c>
      <c r="G264" s="223" t="s">
        <v>138</v>
      </c>
      <c r="H264" s="224">
        <v>1</v>
      </c>
      <c r="I264" s="225"/>
      <c r="J264" s="226">
        <f>ROUND(I264*H264,2)</f>
        <v>0</v>
      </c>
      <c r="K264" s="222" t="s">
        <v>139</v>
      </c>
      <c r="L264" s="46"/>
      <c r="M264" s="227" t="s">
        <v>32</v>
      </c>
      <c r="N264" s="228" t="s">
        <v>51</v>
      </c>
      <c r="O264" s="86"/>
      <c r="P264" s="229">
        <f>O264*H264</f>
        <v>0</v>
      </c>
      <c r="Q264" s="229">
        <v>0</v>
      </c>
      <c r="R264" s="229">
        <f>Q264*H264</f>
        <v>0</v>
      </c>
      <c r="S264" s="229">
        <v>0</v>
      </c>
      <c r="T264" s="230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31" t="s">
        <v>260</v>
      </c>
      <c r="AT264" s="231" t="s">
        <v>135</v>
      </c>
      <c r="AU264" s="231" t="s">
        <v>141</v>
      </c>
      <c r="AY264" s="18" t="s">
        <v>132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141</v>
      </c>
      <c r="BK264" s="232">
        <f>ROUND(I264*H264,2)</f>
        <v>0</v>
      </c>
      <c r="BL264" s="18" t="s">
        <v>260</v>
      </c>
      <c r="BM264" s="231" t="s">
        <v>975</v>
      </c>
    </row>
    <row r="265" s="12" customFormat="1" ht="22.8" customHeight="1">
      <c r="A265" s="12"/>
      <c r="B265" s="204"/>
      <c r="C265" s="205"/>
      <c r="D265" s="206" t="s">
        <v>78</v>
      </c>
      <c r="E265" s="218" t="s">
        <v>587</v>
      </c>
      <c r="F265" s="218" t="s">
        <v>588</v>
      </c>
      <c r="G265" s="205"/>
      <c r="H265" s="205"/>
      <c r="I265" s="208"/>
      <c r="J265" s="219">
        <f>BK265</f>
        <v>0</v>
      </c>
      <c r="K265" s="205"/>
      <c r="L265" s="210"/>
      <c r="M265" s="211"/>
      <c r="N265" s="212"/>
      <c r="O265" s="212"/>
      <c r="P265" s="213">
        <f>SUM(P266:P275)</f>
        <v>0</v>
      </c>
      <c r="Q265" s="212"/>
      <c r="R265" s="213">
        <f>SUM(R266:R275)</f>
        <v>4.4673370000000006</v>
      </c>
      <c r="S265" s="212"/>
      <c r="T265" s="214">
        <f>SUM(T266:T275)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5" t="s">
        <v>141</v>
      </c>
      <c r="AT265" s="216" t="s">
        <v>78</v>
      </c>
      <c r="AU265" s="216" t="s">
        <v>21</v>
      </c>
      <c r="AY265" s="215" t="s">
        <v>132</v>
      </c>
      <c r="BK265" s="217">
        <f>SUM(BK266:BK275)</f>
        <v>0</v>
      </c>
    </row>
    <row r="266" s="2" customFormat="1" ht="21.75" customHeight="1">
      <c r="A266" s="40"/>
      <c r="B266" s="41"/>
      <c r="C266" s="220" t="s">
        <v>577</v>
      </c>
      <c r="D266" s="220" t="s">
        <v>135</v>
      </c>
      <c r="E266" s="221" t="s">
        <v>590</v>
      </c>
      <c r="F266" s="222" t="s">
        <v>591</v>
      </c>
      <c r="G266" s="223" t="s">
        <v>194</v>
      </c>
      <c r="H266" s="224">
        <v>61</v>
      </c>
      <c r="I266" s="225"/>
      <c r="J266" s="226">
        <f>ROUND(I266*H266,2)</f>
        <v>0</v>
      </c>
      <c r="K266" s="222" t="s">
        <v>139</v>
      </c>
      <c r="L266" s="46"/>
      <c r="M266" s="227" t="s">
        <v>32</v>
      </c>
      <c r="N266" s="228" t="s">
        <v>51</v>
      </c>
      <c r="O266" s="86"/>
      <c r="P266" s="229">
        <f>O266*H266</f>
        <v>0</v>
      </c>
      <c r="Q266" s="229">
        <v>0</v>
      </c>
      <c r="R266" s="229">
        <f>Q266*H266</f>
        <v>0</v>
      </c>
      <c r="S266" s="229">
        <v>0</v>
      </c>
      <c r="T266" s="230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31" t="s">
        <v>150</v>
      </c>
      <c r="AT266" s="231" t="s">
        <v>135</v>
      </c>
      <c r="AU266" s="231" t="s">
        <v>141</v>
      </c>
      <c r="AY266" s="18" t="s">
        <v>132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141</v>
      </c>
      <c r="BK266" s="232">
        <f>ROUND(I266*H266,2)</f>
        <v>0</v>
      </c>
      <c r="BL266" s="18" t="s">
        <v>150</v>
      </c>
      <c r="BM266" s="231" t="s">
        <v>976</v>
      </c>
    </row>
    <row r="267" s="2" customFormat="1" ht="16.5" customHeight="1">
      <c r="A267" s="40"/>
      <c r="B267" s="41"/>
      <c r="C267" s="263" t="s">
        <v>583</v>
      </c>
      <c r="D267" s="263" t="s">
        <v>242</v>
      </c>
      <c r="E267" s="264" t="s">
        <v>594</v>
      </c>
      <c r="F267" s="265" t="s">
        <v>595</v>
      </c>
      <c r="G267" s="266" t="s">
        <v>201</v>
      </c>
      <c r="H267" s="267">
        <v>1.4930000000000001</v>
      </c>
      <c r="I267" s="268"/>
      <c r="J267" s="269">
        <f>ROUND(I267*H267,2)</f>
        <v>0</v>
      </c>
      <c r="K267" s="265" t="s">
        <v>139</v>
      </c>
      <c r="L267" s="270"/>
      <c r="M267" s="271" t="s">
        <v>32</v>
      </c>
      <c r="N267" s="272" t="s">
        <v>51</v>
      </c>
      <c r="O267" s="86"/>
      <c r="P267" s="229">
        <f>O267*H267</f>
        <v>0</v>
      </c>
      <c r="Q267" s="229">
        <v>0.55000000000000004</v>
      </c>
      <c r="R267" s="229">
        <f>Q267*H267</f>
        <v>0.82115000000000016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220</v>
      </c>
      <c r="AT267" s="231" t="s">
        <v>242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150</v>
      </c>
      <c r="BM267" s="231" t="s">
        <v>977</v>
      </c>
    </row>
    <row r="268" s="13" customFormat="1">
      <c r="A268" s="13"/>
      <c r="B268" s="240"/>
      <c r="C268" s="241"/>
      <c r="D268" s="242" t="s">
        <v>196</v>
      </c>
      <c r="E268" s="243" t="s">
        <v>32</v>
      </c>
      <c r="F268" s="244" t="s">
        <v>978</v>
      </c>
      <c r="G268" s="241"/>
      <c r="H268" s="245">
        <v>1.464</v>
      </c>
      <c r="I268" s="246"/>
      <c r="J268" s="241"/>
      <c r="K268" s="241"/>
      <c r="L268" s="247"/>
      <c r="M268" s="248"/>
      <c r="N268" s="249"/>
      <c r="O268" s="249"/>
      <c r="P268" s="249"/>
      <c r="Q268" s="249"/>
      <c r="R268" s="249"/>
      <c r="S268" s="249"/>
      <c r="T268" s="250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1" t="s">
        <v>196</v>
      </c>
      <c r="AU268" s="251" t="s">
        <v>141</v>
      </c>
      <c r="AV268" s="13" t="s">
        <v>141</v>
      </c>
      <c r="AW268" s="13" t="s">
        <v>41</v>
      </c>
      <c r="AX268" s="13" t="s">
        <v>79</v>
      </c>
      <c r="AY268" s="251" t="s">
        <v>132</v>
      </c>
    </row>
    <row r="269" s="14" customFormat="1">
      <c r="A269" s="14"/>
      <c r="B269" s="252"/>
      <c r="C269" s="253"/>
      <c r="D269" s="242" t="s">
        <v>196</v>
      </c>
      <c r="E269" s="254" t="s">
        <v>32</v>
      </c>
      <c r="F269" s="255" t="s">
        <v>198</v>
      </c>
      <c r="G269" s="253"/>
      <c r="H269" s="256">
        <v>1.464</v>
      </c>
      <c r="I269" s="257"/>
      <c r="J269" s="253"/>
      <c r="K269" s="253"/>
      <c r="L269" s="258"/>
      <c r="M269" s="259"/>
      <c r="N269" s="260"/>
      <c r="O269" s="260"/>
      <c r="P269" s="260"/>
      <c r="Q269" s="260"/>
      <c r="R269" s="260"/>
      <c r="S269" s="260"/>
      <c r="T269" s="261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2" t="s">
        <v>196</v>
      </c>
      <c r="AU269" s="262" t="s">
        <v>141</v>
      </c>
      <c r="AV269" s="14" t="s">
        <v>150</v>
      </c>
      <c r="AW269" s="14" t="s">
        <v>41</v>
      </c>
      <c r="AX269" s="14" t="s">
        <v>21</v>
      </c>
      <c r="AY269" s="262" t="s">
        <v>132</v>
      </c>
    </row>
    <row r="270" s="13" customFormat="1">
      <c r="A270" s="13"/>
      <c r="B270" s="240"/>
      <c r="C270" s="241"/>
      <c r="D270" s="242" t="s">
        <v>196</v>
      </c>
      <c r="E270" s="241"/>
      <c r="F270" s="244" t="s">
        <v>979</v>
      </c>
      <c r="G270" s="241"/>
      <c r="H270" s="245">
        <v>1.4930000000000001</v>
      </c>
      <c r="I270" s="246"/>
      <c r="J270" s="241"/>
      <c r="K270" s="241"/>
      <c r="L270" s="247"/>
      <c r="M270" s="248"/>
      <c r="N270" s="249"/>
      <c r="O270" s="249"/>
      <c r="P270" s="249"/>
      <c r="Q270" s="249"/>
      <c r="R270" s="249"/>
      <c r="S270" s="249"/>
      <c r="T270" s="250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1" t="s">
        <v>196</v>
      </c>
      <c r="AU270" s="251" t="s">
        <v>141</v>
      </c>
      <c r="AV270" s="13" t="s">
        <v>141</v>
      </c>
      <c r="AW270" s="13" t="s">
        <v>4</v>
      </c>
      <c r="AX270" s="13" t="s">
        <v>21</v>
      </c>
      <c r="AY270" s="251" t="s">
        <v>132</v>
      </c>
    </row>
    <row r="271" s="2" customFormat="1" ht="21.75" customHeight="1">
      <c r="A271" s="40"/>
      <c r="B271" s="41"/>
      <c r="C271" s="220" t="s">
        <v>589</v>
      </c>
      <c r="D271" s="220" t="s">
        <v>135</v>
      </c>
      <c r="E271" s="221" t="s">
        <v>600</v>
      </c>
      <c r="F271" s="222" t="s">
        <v>601</v>
      </c>
      <c r="G271" s="223" t="s">
        <v>194</v>
      </c>
      <c r="H271" s="224">
        <v>160.31999999999999</v>
      </c>
      <c r="I271" s="225"/>
      <c r="J271" s="226">
        <f>ROUND(I271*H271,2)</f>
        <v>0</v>
      </c>
      <c r="K271" s="222" t="s">
        <v>139</v>
      </c>
      <c r="L271" s="46"/>
      <c r="M271" s="227" t="s">
        <v>32</v>
      </c>
      <c r="N271" s="228" t="s">
        <v>51</v>
      </c>
      <c r="O271" s="86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31" t="s">
        <v>260</v>
      </c>
      <c r="AT271" s="231" t="s">
        <v>135</v>
      </c>
      <c r="AU271" s="231" t="s">
        <v>141</v>
      </c>
      <c r="AY271" s="18" t="s">
        <v>132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141</v>
      </c>
      <c r="BK271" s="232">
        <f>ROUND(I271*H271,2)</f>
        <v>0</v>
      </c>
      <c r="BL271" s="18" t="s">
        <v>260</v>
      </c>
      <c r="BM271" s="231" t="s">
        <v>980</v>
      </c>
    </row>
    <row r="272" s="2" customFormat="1" ht="16.5" customHeight="1">
      <c r="A272" s="40"/>
      <c r="B272" s="41"/>
      <c r="C272" s="263" t="s">
        <v>593</v>
      </c>
      <c r="D272" s="263" t="s">
        <v>242</v>
      </c>
      <c r="E272" s="264" t="s">
        <v>604</v>
      </c>
      <c r="F272" s="265" t="s">
        <v>605</v>
      </c>
      <c r="G272" s="266" t="s">
        <v>194</v>
      </c>
      <c r="H272" s="267">
        <v>173.14599999999999</v>
      </c>
      <c r="I272" s="268"/>
      <c r="J272" s="269">
        <f>ROUND(I272*H272,2)</f>
        <v>0</v>
      </c>
      <c r="K272" s="265" t="s">
        <v>139</v>
      </c>
      <c r="L272" s="270"/>
      <c r="M272" s="271" t="s">
        <v>32</v>
      </c>
      <c r="N272" s="272" t="s">
        <v>51</v>
      </c>
      <c r="O272" s="86"/>
      <c r="P272" s="229">
        <f>O272*H272</f>
        <v>0</v>
      </c>
      <c r="Q272" s="229">
        <v>0.014500000000000001</v>
      </c>
      <c r="R272" s="229">
        <f>Q272*H272</f>
        <v>2.5106169999999999</v>
      </c>
      <c r="S272" s="229">
        <v>0</v>
      </c>
      <c r="T272" s="23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31" t="s">
        <v>333</v>
      </c>
      <c r="AT272" s="231" t="s">
        <v>242</v>
      </c>
      <c r="AU272" s="231" t="s">
        <v>141</v>
      </c>
      <c r="AY272" s="18" t="s">
        <v>132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141</v>
      </c>
      <c r="BK272" s="232">
        <f>ROUND(I272*H272,2)</f>
        <v>0</v>
      </c>
      <c r="BL272" s="18" t="s">
        <v>260</v>
      </c>
      <c r="BM272" s="231" t="s">
        <v>981</v>
      </c>
    </row>
    <row r="273" s="13" customFormat="1">
      <c r="A273" s="13"/>
      <c r="B273" s="240"/>
      <c r="C273" s="241"/>
      <c r="D273" s="242" t="s">
        <v>196</v>
      </c>
      <c r="E273" s="241"/>
      <c r="F273" s="244" t="s">
        <v>607</v>
      </c>
      <c r="G273" s="241"/>
      <c r="H273" s="245">
        <v>173.14599999999999</v>
      </c>
      <c r="I273" s="246"/>
      <c r="J273" s="241"/>
      <c r="K273" s="241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196</v>
      </c>
      <c r="AU273" s="251" t="s">
        <v>141</v>
      </c>
      <c r="AV273" s="13" t="s">
        <v>141</v>
      </c>
      <c r="AW273" s="13" t="s">
        <v>4</v>
      </c>
      <c r="AX273" s="13" t="s">
        <v>21</v>
      </c>
      <c r="AY273" s="251" t="s">
        <v>132</v>
      </c>
    </row>
    <row r="274" s="2" customFormat="1" ht="16.5" customHeight="1">
      <c r="A274" s="40"/>
      <c r="B274" s="41"/>
      <c r="C274" s="220" t="s">
        <v>599</v>
      </c>
      <c r="D274" s="220" t="s">
        <v>135</v>
      </c>
      <c r="E274" s="221" t="s">
        <v>609</v>
      </c>
      <c r="F274" s="222" t="s">
        <v>610</v>
      </c>
      <c r="G274" s="223" t="s">
        <v>223</v>
      </c>
      <c r="H274" s="224">
        <v>257</v>
      </c>
      <c r="I274" s="225"/>
      <c r="J274" s="226">
        <f>ROUND(I274*H274,2)</f>
        <v>0</v>
      </c>
      <c r="K274" s="222" t="s">
        <v>139</v>
      </c>
      <c r="L274" s="46"/>
      <c r="M274" s="227" t="s">
        <v>32</v>
      </c>
      <c r="N274" s="228" t="s">
        <v>51</v>
      </c>
      <c r="O274" s="86"/>
      <c r="P274" s="229">
        <f>O274*H274</f>
        <v>0</v>
      </c>
      <c r="Q274" s="229">
        <v>1.0000000000000001E-05</v>
      </c>
      <c r="R274" s="229">
        <f>Q274*H274</f>
        <v>0.0025700000000000002</v>
      </c>
      <c r="S274" s="229">
        <v>0</v>
      </c>
      <c r="T274" s="230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31" t="s">
        <v>260</v>
      </c>
      <c r="AT274" s="231" t="s">
        <v>135</v>
      </c>
      <c r="AU274" s="231" t="s">
        <v>141</v>
      </c>
      <c r="AY274" s="18" t="s">
        <v>132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141</v>
      </c>
      <c r="BK274" s="232">
        <f>ROUND(I274*H274,2)</f>
        <v>0</v>
      </c>
      <c r="BL274" s="18" t="s">
        <v>260</v>
      </c>
      <c r="BM274" s="231" t="s">
        <v>982</v>
      </c>
    </row>
    <row r="275" s="2" customFormat="1" ht="16.5" customHeight="1">
      <c r="A275" s="40"/>
      <c r="B275" s="41"/>
      <c r="C275" s="263" t="s">
        <v>603</v>
      </c>
      <c r="D275" s="263" t="s">
        <v>242</v>
      </c>
      <c r="E275" s="264" t="s">
        <v>613</v>
      </c>
      <c r="F275" s="265" t="s">
        <v>614</v>
      </c>
      <c r="G275" s="266" t="s">
        <v>201</v>
      </c>
      <c r="H275" s="267">
        <v>2.0600000000000001</v>
      </c>
      <c r="I275" s="268"/>
      <c r="J275" s="269">
        <f>ROUND(I275*H275,2)</f>
        <v>0</v>
      </c>
      <c r="K275" s="265" t="s">
        <v>139</v>
      </c>
      <c r="L275" s="270"/>
      <c r="M275" s="271" t="s">
        <v>32</v>
      </c>
      <c r="N275" s="272" t="s">
        <v>51</v>
      </c>
      <c r="O275" s="86"/>
      <c r="P275" s="229">
        <f>O275*H275</f>
        <v>0</v>
      </c>
      <c r="Q275" s="229">
        <v>0.55000000000000004</v>
      </c>
      <c r="R275" s="229">
        <f>Q275*H275</f>
        <v>1.1330000000000002</v>
      </c>
      <c r="S275" s="229">
        <v>0</v>
      </c>
      <c r="T275" s="230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31" t="s">
        <v>333</v>
      </c>
      <c r="AT275" s="231" t="s">
        <v>242</v>
      </c>
      <c r="AU275" s="231" t="s">
        <v>141</v>
      </c>
      <c r="AY275" s="18" t="s">
        <v>132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141</v>
      </c>
      <c r="BK275" s="232">
        <f>ROUND(I275*H275,2)</f>
        <v>0</v>
      </c>
      <c r="BL275" s="18" t="s">
        <v>260</v>
      </c>
      <c r="BM275" s="231" t="s">
        <v>983</v>
      </c>
    </row>
    <row r="276" s="12" customFormat="1" ht="22.8" customHeight="1">
      <c r="A276" s="12"/>
      <c r="B276" s="204"/>
      <c r="C276" s="205"/>
      <c r="D276" s="206" t="s">
        <v>78</v>
      </c>
      <c r="E276" s="218" t="s">
        <v>620</v>
      </c>
      <c r="F276" s="218" t="s">
        <v>621</v>
      </c>
      <c r="G276" s="205"/>
      <c r="H276" s="205"/>
      <c r="I276" s="208"/>
      <c r="J276" s="219">
        <f>BK276</f>
        <v>0</v>
      </c>
      <c r="K276" s="205"/>
      <c r="L276" s="210"/>
      <c r="M276" s="211"/>
      <c r="N276" s="212"/>
      <c r="O276" s="212"/>
      <c r="P276" s="213">
        <f>SUM(P277:P282)</f>
        <v>0</v>
      </c>
      <c r="Q276" s="212"/>
      <c r="R276" s="213">
        <f>SUM(R277:R282)</f>
        <v>0.14738999999999999</v>
      </c>
      <c r="S276" s="212"/>
      <c r="T276" s="214">
        <f>SUM(T277:T282)</f>
        <v>0.29189999999999999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5" t="s">
        <v>141</v>
      </c>
      <c r="AT276" s="216" t="s">
        <v>78</v>
      </c>
      <c r="AU276" s="216" t="s">
        <v>21</v>
      </c>
      <c r="AY276" s="215" t="s">
        <v>132</v>
      </c>
      <c r="BK276" s="217">
        <f>SUM(BK277:BK282)</f>
        <v>0</v>
      </c>
    </row>
    <row r="277" s="2" customFormat="1" ht="21.75" customHeight="1">
      <c r="A277" s="40"/>
      <c r="B277" s="41"/>
      <c r="C277" s="220" t="s">
        <v>608</v>
      </c>
      <c r="D277" s="220" t="s">
        <v>135</v>
      </c>
      <c r="E277" s="221" t="s">
        <v>623</v>
      </c>
      <c r="F277" s="222" t="s">
        <v>624</v>
      </c>
      <c r="G277" s="223" t="s">
        <v>336</v>
      </c>
      <c r="H277" s="224">
        <v>1</v>
      </c>
      <c r="I277" s="225"/>
      <c r="J277" s="226">
        <f>ROUND(I277*H277,2)</f>
        <v>0</v>
      </c>
      <c r="K277" s="222" t="s">
        <v>139</v>
      </c>
      <c r="L277" s="46"/>
      <c r="M277" s="227" t="s">
        <v>32</v>
      </c>
      <c r="N277" s="228" t="s">
        <v>51</v>
      </c>
      <c r="O277" s="86"/>
      <c r="P277" s="229">
        <f>O277*H277</f>
        <v>0</v>
      </c>
      <c r="Q277" s="229">
        <v>0</v>
      </c>
      <c r="R277" s="229">
        <f>Q277*H277</f>
        <v>0</v>
      </c>
      <c r="S277" s="229">
        <v>0</v>
      </c>
      <c r="T277" s="230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31" t="s">
        <v>150</v>
      </c>
      <c r="AT277" s="231" t="s">
        <v>135</v>
      </c>
      <c r="AU277" s="231" t="s">
        <v>141</v>
      </c>
      <c r="AY277" s="18" t="s">
        <v>132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141</v>
      </c>
      <c r="BK277" s="232">
        <f>ROUND(I277*H277,2)</f>
        <v>0</v>
      </c>
      <c r="BL277" s="18" t="s">
        <v>150</v>
      </c>
      <c r="BM277" s="231" t="s">
        <v>984</v>
      </c>
    </row>
    <row r="278" s="2" customFormat="1" ht="21.75" customHeight="1">
      <c r="A278" s="40"/>
      <c r="B278" s="41"/>
      <c r="C278" s="263" t="s">
        <v>612</v>
      </c>
      <c r="D278" s="263" t="s">
        <v>242</v>
      </c>
      <c r="E278" s="264" t="s">
        <v>627</v>
      </c>
      <c r="F278" s="265" t="s">
        <v>628</v>
      </c>
      <c r="G278" s="266" t="s">
        <v>336</v>
      </c>
      <c r="H278" s="267">
        <v>1</v>
      </c>
      <c r="I278" s="268"/>
      <c r="J278" s="269">
        <f>ROUND(I278*H278,2)</f>
        <v>0</v>
      </c>
      <c r="K278" s="265" t="s">
        <v>139</v>
      </c>
      <c r="L278" s="270"/>
      <c r="M278" s="271" t="s">
        <v>32</v>
      </c>
      <c r="N278" s="272" t="s">
        <v>51</v>
      </c>
      <c r="O278" s="86"/>
      <c r="P278" s="229">
        <f>O278*H278</f>
        <v>0</v>
      </c>
      <c r="Q278" s="229">
        <v>0.0195</v>
      </c>
      <c r="R278" s="229">
        <f>Q278*H278</f>
        <v>0.0195</v>
      </c>
      <c r="S278" s="229">
        <v>0</v>
      </c>
      <c r="T278" s="230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31" t="s">
        <v>220</v>
      </c>
      <c r="AT278" s="231" t="s">
        <v>242</v>
      </c>
      <c r="AU278" s="231" t="s">
        <v>141</v>
      </c>
      <c r="AY278" s="18" t="s">
        <v>132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141</v>
      </c>
      <c r="BK278" s="232">
        <f>ROUND(I278*H278,2)</f>
        <v>0</v>
      </c>
      <c r="BL278" s="18" t="s">
        <v>150</v>
      </c>
      <c r="BM278" s="231" t="s">
        <v>985</v>
      </c>
    </row>
    <row r="279" s="2" customFormat="1" ht="33" customHeight="1">
      <c r="A279" s="40"/>
      <c r="B279" s="41"/>
      <c r="C279" s="220" t="s">
        <v>616</v>
      </c>
      <c r="D279" s="220" t="s">
        <v>135</v>
      </c>
      <c r="E279" s="221" t="s">
        <v>986</v>
      </c>
      <c r="F279" s="222" t="s">
        <v>632</v>
      </c>
      <c r="G279" s="223" t="s">
        <v>336</v>
      </c>
      <c r="H279" s="224">
        <v>7</v>
      </c>
      <c r="I279" s="225"/>
      <c r="J279" s="226">
        <f>ROUND(I279*H279,2)</f>
        <v>0</v>
      </c>
      <c r="K279" s="222" t="s">
        <v>139</v>
      </c>
      <c r="L279" s="46"/>
      <c r="M279" s="227" t="s">
        <v>32</v>
      </c>
      <c r="N279" s="228" t="s">
        <v>51</v>
      </c>
      <c r="O279" s="86"/>
      <c r="P279" s="229">
        <f>O279*H279</f>
        <v>0</v>
      </c>
      <c r="Q279" s="229">
        <v>0.00027</v>
      </c>
      <c r="R279" s="229">
        <f>Q279*H279</f>
        <v>0.00189</v>
      </c>
      <c r="S279" s="229">
        <v>0</v>
      </c>
      <c r="T279" s="230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31" t="s">
        <v>260</v>
      </c>
      <c r="AT279" s="231" t="s">
        <v>135</v>
      </c>
      <c r="AU279" s="231" t="s">
        <v>141</v>
      </c>
      <c r="AY279" s="18" t="s">
        <v>132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141</v>
      </c>
      <c r="BK279" s="232">
        <f>ROUND(I279*H279,2)</f>
        <v>0</v>
      </c>
      <c r="BL279" s="18" t="s">
        <v>260</v>
      </c>
      <c r="BM279" s="231" t="s">
        <v>987</v>
      </c>
    </row>
    <row r="280" s="2" customFormat="1" ht="16.5" customHeight="1">
      <c r="A280" s="40"/>
      <c r="B280" s="41"/>
      <c r="C280" s="263" t="s">
        <v>622</v>
      </c>
      <c r="D280" s="263" t="s">
        <v>242</v>
      </c>
      <c r="E280" s="264" t="s">
        <v>635</v>
      </c>
      <c r="F280" s="265" t="s">
        <v>636</v>
      </c>
      <c r="G280" s="266" t="s">
        <v>336</v>
      </c>
      <c r="H280" s="267">
        <v>7</v>
      </c>
      <c r="I280" s="268"/>
      <c r="J280" s="269">
        <f>ROUND(I280*H280,2)</f>
        <v>0</v>
      </c>
      <c r="K280" s="265" t="s">
        <v>139</v>
      </c>
      <c r="L280" s="270"/>
      <c r="M280" s="271" t="s">
        <v>32</v>
      </c>
      <c r="N280" s="272" t="s">
        <v>51</v>
      </c>
      <c r="O280" s="86"/>
      <c r="P280" s="229">
        <f>O280*H280</f>
        <v>0</v>
      </c>
      <c r="Q280" s="229">
        <v>0.017999999999999999</v>
      </c>
      <c r="R280" s="229">
        <f>Q280*H280</f>
        <v>0.126</v>
      </c>
      <c r="S280" s="229">
        <v>0</v>
      </c>
      <c r="T280" s="230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31" t="s">
        <v>333</v>
      </c>
      <c r="AT280" s="231" t="s">
        <v>242</v>
      </c>
      <c r="AU280" s="231" t="s">
        <v>141</v>
      </c>
      <c r="AY280" s="18" t="s">
        <v>132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141</v>
      </c>
      <c r="BK280" s="232">
        <f>ROUND(I280*H280,2)</f>
        <v>0</v>
      </c>
      <c r="BL280" s="18" t="s">
        <v>260</v>
      </c>
      <c r="BM280" s="231" t="s">
        <v>988</v>
      </c>
    </row>
    <row r="281" s="2" customFormat="1" ht="16.5" customHeight="1">
      <c r="A281" s="40"/>
      <c r="B281" s="41"/>
      <c r="C281" s="220" t="s">
        <v>626</v>
      </c>
      <c r="D281" s="220" t="s">
        <v>135</v>
      </c>
      <c r="E281" s="221" t="s">
        <v>639</v>
      </c>
      <c r="F281" s="222" t="s">
        <v>640</v>
      </c>
      <c r="G281" s="223" t="s">
        <v>336</v>
      </c>
      <c r="H281" s="224">
        <v>7</v>
      </c>
      <c r="I281" s="225"/>
      <c r="J281" s="226">
        <f>ROUND(I281*H281,2)</f>
        <v>0</v>
      </c>
      <c r="K281" s="222" t="s">
        <v>139</v>
      </c>
      <c r="L281" s="46"/>
      <c r="M281" s="227" t="s">
        <v>32</v>
      </c>
      <c r="N281" s="228" t="s">
        <v>51</v>
      </c>
      <c r="O281" s="86"/>
      <c r="P281" s="229">
        <f>O281*H281</f>
        <v>0</v>
      </c>
      <c r="Q281" s="229">
        <v>0</v>
      </c>
      <c r="R281" s="229">
        <f>Q281*H281</f>
        <v>0</v>
      </c>
      <c r="S281" s="229">
        <v>0.041700000000000001</v>
      </c>
      <c r="T281" s="230">
        <f>S281*H281</f>
        <v>0.29189999999999999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31" t="s">
        <v>260</v>
      </c>
      <c r="AT281" s="231" t="s">
        <v>135</v>
      </c>
      <c r="AU281" s="231" t="s">
        <v>141</v>
      </c>
      <c r="AY281" s="18" t="s">
        <v>132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141</v>
      </c>
      <c r="BK281" s="232">
        <f>ROUND(I281*H281,2)</f>
        <v>0</v>
      </c>
      <c r="BL281" s="18" t="s">
        <v>260</v>
      </c>
      <c r="BM281" s="231" t="s">
        <v>989</v>
      </c>
    </row>
    <row r="282" s="2" customFormat="1" ht="21.75" customHeight="1">
      <c r="A282" s="40"/>
      <c r="B282" s="41"/>
      <c r="C282" s="220" t="s">
        <v>630</v>
      </c>
      <c r="D282" s="220" t="s">
        <v>135</v>
      </c>
      <c r="E282" s="221" t="s">
        <v>643</v>
      </c>
      <c r="F282" s="222" t="s">
        <v>644</v>
      </c>
      <c r="G282" s="223" t="s">
        <v>250</v>
      </c>
      <c r="H282" s="224">
        <v>0.128</v>
      </c>
      <c r="I282" s="225"/>
      <c r="J282" s="226">
        <f>ROUND(I282*H282,2)</f>
        <v>0</v>
      </c>
      <c r="K282" s="222" t="s">
        <v>139</v>
      </c>
      <c r="L282" s="46"/>
      <c r="M282" s="227" t="s">
        <v>32</v>
      </c>
      <c r="N282" s="228" t="s">
        <v>51</v>
      </c>
      <c r="O282" s="86"/>
      <c r="P282" s="229">
        <f>O282*H282</f>
        <v>0</v>
      </c>
      <c r="Q282" s="229">
        <v>0</v>
      </c>
      <c r="R282" s="229">
        <f>Q282*H282</f>
        <v>0</v>
      </c>
      <c r="S282" s="229">
        <v>0</v>
      </c>
      <c r="T282" s="230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31" t="s">
        <v>260</v>
      </c>
      <c r="AT282" s="231" t="s">
        <v>135</v>
      </c>
      <c r="AU282" s="231" t="s">
        <v>141</v>
      </c>
      <c r="AY282" s="18" t="s">
        <v>132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141</v>
      </c>
      <c r="BK282" s="232">
        <f>ROUND(I282*H282,2)</f>
        <v>0</v>
      </c>
      <c r="BL282" s="18" t="s">
        <v>260</v>
      </c>
      <c r="BM282" s="231" t="s">
        <v>990</v>
      </c>
    </row>
    <row r="283" s="12" customFormat="1" ht="22.8" customHeight="1">
      <c r="A283" s="12"/>
      <c r="B283" s="204"/>
      <c r="C283" s="205"/>
      <c r="D283" s="206" t="s">
        <v>78</v>
      </c>
      <c r="E283" s="218" t="s">
        <v>646</v>
      </c>
      <c r="F283" s="218" t="s">
        <v>647</v>
      </c>
      <c r="G283" s="205"/>
      <c r="H283" s="205"/>
      <c r="I283" s="208"/>
      <c r="J283" s="219">
        <f>BK283</f>
        <v>0</v>
      </c>
      <c r="K283" s="205"/>
      <c r="L283" s="210"/>
      <c r="M283" s="211"/>
      <c r="N283" s="212"/>
      <c r="O283" s="212"/>
      <c r="P283" s="213">
        <f>SUM(P284:P286)</f>
        <v>0</v>
      </c>
      <c r="Q283" s="212"/>
      <c r="R283" s="213">
        <f>SUM(R284:R286)</f>
        <v>0</v>
      </c>
      <c r="S283" s="212"/>
      <c r="T283" s="214">
        <f>SUM(T284:T286)</f>
        <v>0.20200000000000004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215" t="s">
        <v>141</v>
      </c>
      <c r="AT283" s="216" t="s">
        <v>78</v>
      </c>
      <c r="AU283" s="216" t="s">
        <v>21</v>
      </c>
      <c r="AY283" s="215" t="s">
        <v>132</v>
      </c>
      <c r="BK283" s="217">
        <f>SUM(BK284:BK286)</f>
        <v>0</v>
      </c>
    </row>
    <row r="284" s="2" customFormat="1" ht="16.5" customHeight="1">
      <c r="A284" s="40"/>
      <c r="B284" s="41"/>
      <c r="C284" s="220" t="s">
        <v>634</v>
      </c>
      <c r="D284" s="220" t="s">
        <v>135</v>
      </c>
      <c r="E284" s="221" t="s">
        <v>649</v>
      </c>
      <c r="F284" s="222" t="s">
        <v>650</v>
      </c>
      <c r="G284" s="223" t="s">
        <v>336</v>
      </c>
      <c r="H284" s="224">
        <v>1</v>
      </c>
      <c r="I284" s="225"/>
      <c r="J284" s="226">
        <f>ROUND(I284*H284,2)</f>
        <v>0</v>
      </c>
      <c r="K284" s="222" t="s">
        <v>139</v>
      </c>
      <c r="L284" s="46"/>
      <c r="M284" s="227" t="s">
        <v>32</v>
      </c>
      <c r="N284" s="228" t="s">
        <v>51</v>
      </c>
      <c r="O284" s="86"/>
      <c r="P284" s="229">
        <f>O284*H284</f>
        <v>0</v>
      </c>
      <c r="Q284" s="229">
        <v>0</v>
      </c>
      <c r="R284" s="229">
        <f>Q284*H284</f>
        <v>0</v>
      </c>
      <c r="S284" s="229">
        <v>0.012999999999999999</v>
      </c>
      <c r="T284" s="230">
        <f>S284*H284</f>
        <v>0.012999999999999999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31" t="s">
        <v>150</v>
      </c>
      <c r="AT284" s="231" t="s">
        <v>135</v>
      </c>
      <c r="AU284" s="231" t="s">
        <v>141</v>
      </c>
      <c r="AY284" s="18" t="s">
        <v>132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141</v>
      </c>
      <c r="BK284" s="232">
        <f>ROUND(I284*H284,2)</f>
        <v>0</v>
      </c>
      <c r="BL284" s="18" t="s">
        <v>150</v>
      </c>
      <c r="BM284" s="231" t="s">
        <v>991</v>
      </c>
    </row>
    <row r="285" s="2" customFormat="1" ht="16.5" customHeight="1">
      <c r="A285" s="40"/>
      <c r="B285" s="41"/>
      <c r="C285" s="220" t="s">
        <v>638</v>
      </c>
      <c r="D285" s="220" t="s">
        <v>135</v>
      </c>
      <c r="E285" s="221" t="s">
        <v>848</v>
      </c>
      <c r="F285" s="222" t="s">
        <v>654</v>
      </c>
      <c r="G285" s="223" t="s">
        <v>223</v>
      </c>
      <c r="H285" s="224">
        <v>5.4000000000000004</v>
      </c>
      <c r="I285" s="225"/>
      <c r="J285" s="226">
        <f>ROUND(I285*H285,2)</f>
        <v>0</v>
      </c>
      <c r="K285" s="222" t="s">
        <v>139</v>
      </c>
      <c r="L285" s="46"/>
      <c r="M285" s="227" t="s">
        <v>32</v>
      </c>
      <c r="N285" s="228" t="s">
        <v>51</v>
      </c>
      <c r="O285" s="86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31" t="s">
        <v>260</v>
      </c>
      <c r="AT285" s="231" t="s">
        <v>135</v>
      </c>
      <c r="AU285" s="231" t="s">
        <v>141</v>
      </c>
      <c r="AY285" s="18" t="s">
        <v>132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141</v>
      </c>
      <c r="BK285" s="232">
        <f>ROUND(I285*H285,2)</f>
        <v>0</v>
      </c>
      <c r="BL285" s="18" t="s">
        <v>260</v>
      </c>
      <c r="BM285" s="231" t="s">
        <v>992</v>
      </c>
    </row>
    <row r="286" s="2" customFormat="1" ht="16.5" customHeight="1">
      <c r="A286" s="40"/>
      <c r="B286" s="41"/>
      <c r="C286" s="220" t="s">
        <v>642</v>
      </c>
      <c r="D286" s="220" t="s">
        <v>135</v>
      </c>
      <c r="E286" s="221" t="s">
        <v>657</v>
      </c>
      <c r="F286" s="222" t="s">
        <v>658</v>
      </c>
      <c r="G286" s="223" t="s">
        <v>223</v>
      </c>
      <c r="H286" s="224">
        <v>5.4000000000000004</v>
      </c>
      <c r="I286" s="225"/>
      <c r="J286" s="226">
        <f>ROUND(I286*H286,2)</f>
        <v>0</v>
      </c>
      <c r="K286" s="222" t="s">
        <v>139</v>
      </c>
      <c r="L286" s="46"/>
      <c r="M286" s="227" t="s">
        <v>32</v>
      </c>
      <c r="N286" s="228" t="s">
        <v>51</v>
      </c>
      <c r="O286" s="86"/>
      <c r="P286" s="229">
        <f>O286*H286</f>
        <v>0</v>
      </c>
      <c r="Q286" s="229">
        <v>0</v>
      </c>
      <c r="R286" s="229">
        <f>Q286*H286</f>
        <v>0</v>
      </c>
      <c r="S286" s="229">
        <v>0.035000000000000003</v>
      </c>
      <c r="T286" s="230">
        <f>S286*H286</f>
        <v>0.18900000000000003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31" t="s">
        <v>260</v>
      </c>
      <c r="AT286" s="231" t="s">
        <v>135</v>
      </c>
      <c r="AU286" s="231" t="s">
        <v>141</v>
      </c>
      <c r="AY286" s="18" t="s">
        <v>132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141</v>
      </c>
      <c r="BK286" s="232">
        <f>ROUND(I286*H286,2)</f>
        <v>0</v>
      </c>
      <c r="BL286" s="18" t="s">
        <v>260</v>
      </c>
      <c r="BM286" s="231" t="s">
        <v>993</v>
      </c>
    </row>
    <row r="287" s="12" customFormat="1" ht="22.8" customHeight="1">
      <c r="A287" s="12"/>
      <c r="B287" s="204"/>
      <c r="C287" s="205"/>
      <c r="D287" s="206" t="s">
        <v>78</v>
      </c>
      <c r="E287" s="218" t="s">
        <v>660</v>
      </c>
      <c r="F287" s="218" t="s">
        <v>661</v>
      </c>
      <c r="G287" s="205"/>
      <c r="H287" s="205"/>
      <c r="I287" s="208"/>
      <c r="J287" s="219">
        <f>BK287</f>
        <v>0</v>
      </c>
      <c r="K287" s="205"/>
      <c r="L287" s="210"/>
      <c r="M287" s="211"/>
      <c r="N287" s="212"/>
      <c r="O287" s="212"/>
      <c r="P287" s="213">
        <f>SUM(P288:P291)</f>
        <v>0</v>
      </c>
      <c r="Q287" s="212"/>
      <c r="R287" s="213">
        <f>SUM(R288:R291)</f>
        <v>0.067334400000000003</v>
      </c>
      <c r="S287" s="212"/>
      <c r="T287" s="214">
        <f>SUM(T288:T291)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5" t="s">
        <v>141</v>
      </c>
      <c r="AT287" s="216" t="s">
        <v>78</v>
      </c>
      <c r="AU287" s="216" t="s">
        <v>21</v>
      </c>
      <c r="AY287" s="215" t="s">
        <v>132</v>
      </c>
      <c r="BK287" s="217">
        <f>SUM(BK288:BK291)</f>
        <v>0</v>
      </c>
    </row>
    <row r="288" s="2" customFormat="1" ht="16.5" customHeight="1">
      <c r="A288" s="40"/>
      <c r="B288" s="41"/>
      <c r="C288" s="220" t="s">
        <v>648</v>
      </c>
      <c r="D288" s="220" t="s">
        <v>135</v>
      </c>
      <c r="E288" s="221" t="s">
        <v>663</v>
      </c>
      <c r="F288" s="222" t="s">
        <v>664</v>
      </c>
      <c r="G288" s="223" t="s">
        <v>194</v>
      </c>
      <c r="H288" s="224">
        <v>160.31999999999999</v>
      </c>
      <c r="I288" s="225"/>
      <c r="J288" s="226">
        <f>ROUND(I288*H288,2)</f>
        <v>0</v>
      </c>
      <c r="K288" s="222" t="s">
        <v>139</v>
      </c>
      <c r="L288" s="46"/>
      <c r="M288" s="227" t="s">
        <v>32</v>
      </c>
      <c r="N288" s="228" t="s">
        <v>51</v>
      </c>
      <c r="O288" s="86"/>
      <c r="P288" s="229">
        <f>O288*H288</f>
        <v>0</v>
      </c>
      <c r="Q288" s="229">
        <v>0</v>
      </c>
      <c r="R288" s="229">
        <f>Q288*H288</f>
        <v>0</v>
      </c>
      <c r="S288" s="229">
        <v>0</v>
      </c>
      <c r="T288" s="230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31" t="s">
        <v>260</v>
      </c>
      <c r="AT288" s="231" t="s">
        <v>135</v>
      </c>
      <c r="AU288" s="231" t="s">
        <v>141</v>
      </c>
      <c r="AY288" s="18" t="s">
        <v>132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141</v>
      </c>
      <c r="BK288" s="232">
        <f>ROUND(I288*H288,2)</f>
        <v>0</v>
      </c>
      <c r="BL288" s="18" t="s">
        <v>260</v>
      </c>
      <c r="BM288" s="231" t="s">
        <v>994</v>
      </c>
    </row>
    <row r="289" s="2" customFormat="1" ht="21.75" customHeight="1">
      <c r="A289" s="40"/>
      <c r="B289" s="41"/>
      <c r="C289" s="263" t="s">
        <v>652</v>
      </c>
      <c r="D289" s="263" t="s">
        <v>242</v>
      </c>
      <c r="E289" s="264" t="s">
        <v>667</v>
      </c>
      <c r="F289" s="265" t="s">
        <v>668</v>
      </c>
      <c r="G289" s="266" t="s">
        <v>223</v>
      </c>
      <c r="H289" s="267">
        <v>168.33600000000001</v>
      </c>
      <c r="I289" s="268"/>
      <c r="J289" s="269">
        <f>ROUND(I289*H289,2)</f>
        <v>0</v>
      </c>
      <c r="K289" s="265" t="s">
        <v>139</v>
      </c>
      <c r="L289" s="270"/>
      <c r="M289" s="271" t="s">
        <v>32</v>
      </c>
      <c r="N289" s="272" t="s">
        <v>51</v>
      </c>
      <c r="O289" s="86"/>
      <c r="P289" s="229">
        <f>O289*H289</f>
        <v>0</v>
      </c>
      <c r="Q289" s="229">
        <v>0.00040000000000000002</v>
      </c>
      <c r="R289" s="229">
        <f>Q289*H289</f>
        <v>0.067334400000000003</v>
      </c>
      <c r="S289" s="229">
        <v>0</v>
      </c>
      <c r="T289" s="230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31" t="s">
        <v>333</v>
      </c>
      <c r="AT289" s="231" t="s">
        <v>242</v>
      </c>
      <c r="AU289" s="231" t="s">
        <v>141</v>
      </c>
      <c r="AY289" s="18" t="s">
        <v>132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141</v>
      </c>
      <c r="BK289" s="232">
        <f>ROUND(I289*H289,2)</f>
        <v>0</v>
      </c>
      <c r="BL289" s="18" t="s">
        <v>260</v>
      </c>
      <c r="BM289" s="231" t="s">
        <v>995</v>
      </c>
    </row>
    <row r="290" s="13" customFormat="1">
      <c r="A290" s="13"/>
      <c r="B290" s="240"/>
      <c r="C290" s="241"/>
      <c r="D290" s="242" t="s">
        <v>196</v>
      </c>
      <c r="E290" s="241"/>
      <c r="F290" s="244" t="s">
        <v>551</v>
      </c>
      <c r="G290" s="241"/>
      <c r="H290" s="245">
        <v>168.33600000000001</v>
      </c>
      <c r="I290" s="246"/>
      <c r="J290" s="241"/>
      <c r="K290" s="241"/>
      <c r="L290" s="247"/>
      <c r="M290" s="248"/>
      <c r="N290" s="249"/>
      <c r="O290" s="249"/>
      <c r="P290" s="249"/>
      <c r="Q290" s="249"/>
      <c r="R290" s="249"/>
      <c r="S290" s="249"/>
      <c r="T290" s="250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1" t="s">
        <v>196</v>
      </c>
      <c r="AU290" s="251" t="s">
        <v>141</v>
      </c>
      <c r="AV290" s="13" t="s">
        <v>141</v>
      </c>
      <c r="AW290" s="13" t="s">
        <v>4</v>
      </c>
      <c r="AX290" s="13" t="s">
        <v>21</v>
      </c>
      <c r="AY290" s="251" t="s">
        <v>132</v>
      </c>
    </row>
    <row r="291" s="2" customFormat="1" ht="21.75" customHeight="1">
      <c r="A291" s="40"/>
      <c r="B291" s="41"/>
      <c r="C291" s="220" t="s">
        <v>656</v>
      </c>
      <c r="D291" s="220" t="s">
        <v>135</v>
      </c>
      <c r="E291" s="221" t="s">
        <v>671</v>
      </c>
      <c r="F291" s="222" t="s">
        <v>672</v>
      </c>
      <c r="G291" s="223" t="s">
        <v>250</v>
      </c>
      <c r="H291" s="224">
        <v>0.067000000000000004</v>
      </c>
      <c r="I291" s="225"/>
      <c r="J291" s="226">
        <f>ROUND(I291*H291,2)</f>
        <v>0</v>
      </c>
      <c r="K291" s="222" t="s">
        <v>139</v>
      </c>
      <c r="L291" s="46"/>
      <c r="M291" s="227" t="s">
        <v>32</v>
      </c>
      <c r="N291" s="228" t="s">
        <v>51</v>
      </c>
      <c r="O291" s="86"/>
      <c r="P291" s="229">
        <f>O291*H291</f>
        <v>0</v>
      </c>
      <c r="Q291" s="229">
        <v>0</v>
      </c>
      <c r="R291" s="229">
        <f>Q291*H291</f>
        <v>0</v>
      </c>
      <c r="S291" s="229">
        <v>0</v>
      </c>
      <c r="T291" s="230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31" t="s">
        <v>260</v>
      </c>
      <c r="AT291" s="231" t="s">
        <v>135</v>
      </c>
      <c r="AU291" s="231" t="s">
        <v>141</v>
      </c>
      <c r="AY291" s="18" t="s">
        <v>132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141</v>
      </c>
      <c r="BK291" s="232">
        <f>ROUND(I291*H291,2)</f>
        <v>0</v>
      </c>
      <c r="BL291" s="18" t="s">
        <v>260</v>
      </c>
      <c r="BM291" s="231" t="s">
        <v>996</v>
      </c>
    </row>
    <row r="292" s="12" customFormat="1" ht="22.8" customHeight="1">
      <c r="A292" s="12"/>
      <c r="B292" s="204"/>
      <c r="C292" s="205"/>
      <c r="D292" s="206" t="s">
        <v>78</v>
      </c>
      <c r="E292" s="218" t="s">
        <v>674</v>
      </c>
      <c r="F292" s="218" t="s">
        <v>675</v>
      </c>
      <c r="G292" s="205"/>
      <c r="H292" s="205"/>
      <c r="I292" s="208"/>
      <c r="J292" s="219">
        <f>BK292</f>
        <v>0</v>
      </c>
      <c r="K292" s="205"/>
      <c r="L292" s="210"/>
      <c r="M292" s="211"/>
      <c r="N292" s="212"/>
      <c r="O292" s="212"/>
      <c r="P292" s="213">
        <f>SUM(P293:P296)</f>
        <v>0</v>
      </c>
      <c r="Q292" s="212"/>
      <c r="R292" s="213">
        <f>SUM(R293:R296)</f>
        <v>0.10485000000000001</v>
      </c>
      <c r="S292" s="212"/>
      <c r="T292" s="214">
        <f>SUM(T293:T296)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5" t="s">
        <v>141</v>
      </c>
      <c r="AT292" s="216" t="s">
        <v>78</v>
      </c>
      <c r="AU292" s="216" t="s">
        <v>21</v>
      </c>
      <c r="AY292" s="215" t="s">
        <v>132</v>
      </c>
      <c r="BK292" s="217">
        <f>SUM(BK293:BK296)</f>
        <v>0</v>
      </c>
    </row>
    <row r="293" s="2" customFormat="1" ht="16.5" customHeight="1">
      <c r="A293" s="40"/>
      <c r="B293" s="41"/>
      <c r="C293" s="220" t="s">
        <v>662</v>
      </c>
      <c r="D293" s="220" t="s">
        <v>135</v>
      </c>
      <c r="E293" s="221" t="s">
        <v>677</v>
      </c>
      <c r="F293" s="222" t="s">
        <v>678</v>
      </c>
      <c r="G293" s="223" t="s">
        <v>194</v>
      </c>
      <c r="H293" s="224">
        <v>395</v>
      </c>
      <c r="I293" s="225"/>
      <c r="J293" s="226">
        <f>ROUND(I293*H293,2)</f>
        <v>0</v>
      </c>
      <c r="K293" s="222" t="s">
        <v>139</v>
      </c>
      <c r="L293" s="46"/>
      <c r="M293" s="227" t="s">
        <v>32</v>
      </c>
      <c r="N293" s="228" t="s">
        <v>51</v>
      </c>
      <c r="O293" s="86"/>
      <c r="P293" s="229">
        <f>O293*H293</f>
        <v>0</v>
      </c>
      <c r="Q293" s="229">
        <v>2.0000000000000002E-05</v>
      </c>
      <c r="R293" s="229">
        <f>Q293*H293</f>
        <v>0.0079000000000000008</v>
      </c>
      <c r="S293" s="229">
        <v>0</v>
      </c>
      <c r="T293" s="230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31" t="s">
        <v>260</v>
      </c>
      <c r="AT293" s="231" t="s">
        <v>135</v>
      </c>
      <c r="AU293" s="231" t="s">
        <v>141</v>
      </c>
      <c r="AY293" s="18" t="s">
        <v>132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141</v>
      </c>
      <c r="BK293" s="232">
        <f>ROUND(I293*H293,2)</f>
        <v>0</v>
      </c>
      <c r="BL293" s="18" t="s">
        <v>260</v>
      </c>
      <c r="BM293" s="231" t="s">
        <v>997</v>
      </c>
    </row>
    <row r="294" s="2" customFormat="1" ht="16.5" customHeight="1">
      <c r="A294" s="40"/>
      <c r="B294" s="41"/>
      <c r="C294" s="220" t="s">
        <v>666</v>
      </c>
      <c r="D294" s="220" t="s">
        <v>135</v>
      </c>
      <c r="E294" s="221" t="s">
        <v>681</v>
      </c>
      <c r="F294" s="222" t="s">
        <v>682</v>
      </c>
      <c r="G294" s="223" t="s">
        <v>194</v>
      </c>
      <c r="H294" s="224">
        <v>395</v>
      </c>
      <c r="I294" s="225"/>
      <c r="J294" s="226">
        <f>ROUND(I294*H294,2)</f>
        <v>0</v>
      </c>
      <c r="K294" s="222" t="s">
        <v>139</v>
      </c>
      <c r="L294" s="46"/>
      <c r="M294" s="227" t="s">
        <v>32</v>
      </c>
      <c r="N294" s="228" t="s">
        <v>51</v>
      </c>
      <c r="O294" s="86"/>
      <c r="P294" s="229">
        <f>O294*H294</f>
        <v>0</v>
      </c>
      <c r="Q294" s="229">
        <v>0</v>
      </c>
      <c r="R294" s="229">
        <f>Q294*H294</f>
        <v>0</v>
      </c>
      <c r="S294" s="229">
        <v>0</v>
      </c>
      <c r="T294" s="230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31" t="s">
        <v>260</v>
      </c>
      <c r="AT294" s="231" t="s">
        <v>135</v>
      </c>
      <c r="AU294" s="231" t="s">
        <v>141</v>
      </c>
      <c r="AY294" s="18" t="s">
        <v>132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141</v>
      </c>
      <c r="BK294" s="232">
        <f>ROUND(I294*H294,2)</f>
        <v>0</v>
      </c>
      <c r="BL294" s="18" t="s">
        <v>260</v>
      </c>
      <c r="BM294" s="231" t="s">
        <v>998</v>
      </c>
    </row>
    <row r="295" s="2" customFormat="1" ht="21.75" customHeight="1">
      <c r="A295" s="40"/>
      <c r="B295" s="41"/>
      <c r="C295" s="220" t="s">
        <v>670</v>
      </c>
      <c r="D295" s="220" t="s">
        <v>135</v>
      </c>
      <c r="E295" s="221" t="s">
        <v>685</v>
      </c>
      <c r="F295" s="222" t="s">
        <v>686</v>
      </c>
      <c r="G295" s="223" t="s">
        <v>194</v>
      </c>
      <c r="H295" s="224">
        <v>395</v>
      </c>
      <c r="I295" s="225"/>
      <c r="J295" s="226">
        <f>ROUND(I295*H295,2)</f>
        <v>0</v>
      </c>
      <c r="K295" s="222" t="s">
        <v>139</v>
      </c>
      <c r="L295" s="46"/>
      <c r="M295" s="227" t="s">
        <v>32</v>
      </c>
      <c r="N295" s="228" t="s">
        <v>51</v>
      </c>
      <c r="O295" s="86"/>
      <c r="P295" s="229">
        <f>O295*H295</f>
        <v>0</v>
      </c>
      <c r="Q295" s="229">
        <v>0.00022000000000000001</v>
      </c>
      <c r="R295" s="229">
        <f>Q295*H295</f>
        <v>0.086900000000000005</v>
      </c>
      <c r="S295" s="229">
        <v>0</v>
      </c>
      <c r="T295" s="230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31" t="s">
        <v>260</v>
      </c>
      <c r="AT295" s="231" t="s">
        <v>135</v>
      </c>
      <c r="AU295" s="231" t="s">
        <v>141</v>
      </c>
      <c r="AY295" s="18" t="s">
        <v>132</v>
      </c>
      <c r="BE295" s="232">
        <f>IF(N295="základní",J295,0)</f>
        <v>0</v>
      </c>
      <c r="BF295" s="232">
        <f>IF(N295="snížená",J295,0)</f>
        <v>0</v>
      </c>
      <c r="BG295" s="232">
        <f>IF(N295="zákl. přenesená",J295,0)</f>
        <v>0</v>
      </c>
      <c r="BH295" s="232">
        <f>IF(N295="sníž. přenesená",J295,0)</f>
        <v>0</v>
      </c>
      <c r="BI295" s="232">
        <f>IF(N295="nulová",J295,0)</f>
        <v>0</v>
      </c>
      <c r="BJ295" s="18" t="s">
        <v>141</v>
      </c>
      <c r="BK295" s="232">
        <f>ROUND(I295*H295,2)</f>
        <v>0</v>
      </c>
      <c r="BL295" s="18" t="s">
        <v>260</v>
      </c>
      <c r="BM295" s="231" t="s">
        <v>999</v>
      </c>
    </row>
    <row r="296" s="2" customFormat="1" ht="21.75" customHeight="1">
      <c r="A296" s="40"/>
      <c r="B296" s="41"/>
      <c r="C296" s="220" t="s">
        <v>676</v>
      </c>
      <c r="D296" s="220" t="s">
        <v>135</v>
      </c>
      <c r="E296" s="221" t="s">
        <v>689</v>
      </c>
      <c r="F296" s="222" t="s">
        <v>690</v>
      </c>
      <c r="G296" s="223" t="s">
        <v>194</v>
      </c>
      <c r="H296" s="224">
        <v>67</v>
      </c>
      <c r="I296" s="225"/>
      <c r="J296" s="226">
        <f>ROUND(I296*H296,2)</f>
        <v>0</v>
      </c>
      <c r="K296" s="222" t="s">
        <v>139</v>
      </c>
      <c r="L296" s="46"/>
      <c r="M296" s="233" t="s">
        <v>32</v>
      </c>
      <c r="N296" s="234" t="s">
        <v>51</v>
      </c>
      <c r="O296" s="235"/>
      <c r="P296" s="236">
        <f>O296*H296</f>
        <v>0</v>
      </c>
      <c r="Q296" s="236">
        <v>0.00014999999999999999</v>
      </c>
      <c r="R296" s="236">
        <f>Q296*H296</f>
        <v>0.01005</v>
      </c>
      <c r="S296" s="236">
        <v>0</v>
      </c>
      <c r="T296" s="237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31" t="s">
        <v>260</v>
      </c>
      <c r="AT296" s="231" t="s">
        <v>135</v>
      </c>
      <c r="AU296" s="231" t="s">
        <v>141</v>
      </c>
      <c r="AY296" s="18" t="s">
        <v>132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141</v>
      </c>
      <c r="BK296" s="232">
        <f>ROUND(I296*H296,2)</f>
        <v>0</v>
      </c>
      <c r="BL296" s="18" t="s">
        <v>260</v>
      </c>
      <c r="BM296" s="231" t="s">
        <v>1000</v>
      </c>
    </row>
    <row r="297" s="2" customFormat="1" ht="6.96" customHeight="1">
      <c r="A297" s="40"/>
      <c r="B297" s="61"/>
      <c r="C297" s="62"/>
      <c r="D297" s="62"/>
      <c r="E297" s="62"/>
      <c r="F297" s="62"/>
      <c r="G297" s="62"/>
      <c r="H297" s="62"/>
      <c r="I297" s="169"/>
      <c r="J297" s="62"/>
      <c r="K297" s="62"/>
      <c r="L297" s="46"/>
      <c r="M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</row>
  </sheetData>
  <sheetProtection sheet="1" autoFilter="0" formatColumns="0" formatRows="0" objects="1" scenarios="1" spinCount="100000" saltValue="I3JxN2R4LDQDYpP40npXJWMamcv8JgOhLKQL3uIN6i6n1Ss7gmslKKB444gHlW/IXL78VQJUxk2IU0eR+8vIOQ==" hashValue="Su28Urwoh2Tu8Hu5qlbNslWUByTB19ky+RLdoVc1l6yhBWLkpdbvbMPm/Fda2tQ8scTiEc3F5G65KhZmbIA9jw==" algorithmName="SHA-512" password="CC35"/>
  <autoFilter ref="C99:K296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1001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32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136"/>
      <c r="J13" s="40"/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ROUND(J101,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ROUND((SUM(BE101:BE286)),  2)</f>
        <v>0</v>
      </c>
      <c r="G33" s="40"/>
      <c r="H33" s="40"/>
      <c r="I33" s="158">
        <v>0.20999999999999999</v>
      </c>
      <c r="J33" s="157">
        <f>ROUND(((SUM(BE101:BE286))*I33),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ROUND((SUM(BF101:BF286)),  2)</f>
        <v>0</v>
      </c>
      <c r="G34" s="40"/>
      <c r="H34" s="40"/>
      <c r="I34" s="158">
        <v>0.14999999999999999</v>
      </c>
      <c r="J34" s="157">
        <f>ROUND(((SUM(BF101:BF286))*I34),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ROUND((SUM(BG101:BG286)),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ROUND((SUM(BH101:BH286)),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ROUND((SUM(BI101:BI286)),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D.1.1/1-10 - Chrustova 10 - Stavební práce vnější - zateplení objektu,izolace suterénu, střecha  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J101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J102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J103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169</v>
      </c>
      <c r="E62" s="188"/>
      <c r="F62" s="188"/>
      <c r="G62" s="188"/>
      <c r="H62" s="188"/>
      <c r="I62" s="189"/>
      <c r="J62" s="190">
        <f>J115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170</v>
      </c>
      <c r="E63" s="188"/>
      <c r="F63" s="188"/>
      <c r="G63" s="188"/>
      <c r="H63" s="188"/>
      <c r="I63" s="189"/>
      <c r="J63" s="190">
        <f>J117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171</v>
      </c>
      <c r="E64" s="188"/>
      <c r="F64" s="188"/>
      <c r="G64" s="188"/>
      <c r="H64" s="188"/>
      <c r="I64" s="189"/>
      <c r="J64" s="190">
        <f>J119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172</v>
      </c>
      <c r="E65" s="188"/>
      <c r="F65" s="188"/>
      <c r="G65" s="188"/>
      <c r="H65" s="188"/>
      <c r="I65" s="189"/>
      <c r="J65" s="190">
        <f>J121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173</v>
      </c>
      <c r="E66" s="188"/>
      <c r="F66" s="188"/>
      <c r="G66" s="188"/>
      <c r="H66" s="188"/>
      <c r="I66" s="189"/>
      <c r="J66" s="190">
        <f>J128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174</v>
      </c>
      <c r="E67" s="188"/>
      <c r="F67" s="188"/>
      <c r="G67" s="188"/>
      <c r="H67" s="188"/>
      <c r="I67" s="189"/>
      <c r="J67" s="190">
        <f>J164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175</v>
      </c>
      <c r="E68" s="188"/>
      <c r="F68" s="188"/>
      <c r="G68" s="188"/>
      <c r="H68" s="188"/>
      <c r="I68" s="189"/>
      <c r="J68" s="190">
        <f>J169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176</v>
      </c>
      <c r="E69" s="188"/>
      <c r="F69" s="188"/>
      <c r="G69" s="188"/>
      <c r="H69" s="188"/>
      <c r="I69" s="189"/>
      <c r="J69" s="190">
        <f>J186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85"/>
      <c r="C70" s="186"/>
      <c r="D70" s="187" t="s">
        <v>177</v>
      </c>
      <c r="E70" s="188"/>
      <c r="F70" s="188"/>
      <c r="G70" s="188"/>
      <c r="H70" s="188"/>
      <c r="I70" s="189"/>
      <c r="J70" s="190">
        <f>J193</f>
        <v>0</v>
      </c>
      <c r="K70" s="186"/>
      <c r="L70" s="19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78"/>
      <c r="C71" s="179"/>
      <c r="D71" s="180" t="s">
        <v>178</v>
      </c>
      <c r="E71" s="181"/>
      <c r="F71" s="181"/>
      <c r="G71" s="181"/>
      <c r="H71" s="181"/>
      <c r="I71" s="182"/>
      <c r="J71" s="183">
        <f>J195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9" customFormat="1" ht="24.96" customHeight="1">
      <c r="A72" s="9"/>
      <c r="B72" s="178"/>
      <c r="C72" s="179"/>
      <c r="D72" s="180" t="s">
        <v>179</v>
      </c>
      <c r="E72" s="181"/>
      <c r="F72" s="181"/>
      <c r="G72" s="181"/>
      <c r="H72" s="181"/>
      <c r="I72" s="182"/>
      <c r="J72" s="183">
        <f>J217</f>
        <v>0</v>
      </c>
      <c r="K72" s="179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86"/>
      <c r="D73" s="187" t="s">
        <v>180</v>
      </c>
      <c r="E73" s="188"/>
      <c r="F73" s="188"/>
      <c r="G73" s="188"/>
      <c r="H73" s="188"/>
      <c r="I73" s="189"/>
      <c r="J73" s="190">
        <f>J218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181</v>
      </c>
      <c r="E74" s="188"/>
      <c r="F74" s="188"/>
      <c r="G74" s="188"/>
      <c r="H74" s="188"/>
      <c r="I74" s="189"/>
      <c r="J74" s="190">
        <f>J231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182</v>
      </c>
      <c r="E75" s="188"/>
      <c r="F75" s="188"/>
      <c r="G75" s="188"/>
      <c r="H75" s="188"/>
      <c r="I75" s="189"/>
      <c r="J75" s="190">
        <f>J249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183</v>
      </c>
      <c r="E76" s="188"/>
      <c r="F76" s="188"/>
      <c r="G76" s="188"/>
      <c r="H76" s="188"/>
      <c r="I76" s="189"/>
      <c r="J76" s="190">
        <f>J253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184</v>
      </c>
      <c r="E77" s="188"/>
      <c r="F77" s="188"/>
      <c r="G77" s="188"/>
      <c r="H77" s="188"/>
      <c r="I77" s="189"/>
      <c r="J77" s="190">
        <f>J255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86"/>
      <c r="D78" s="187" t="s">
        <v>185</v>
      </c>
      <c r="E78" s="188"/>
      <c r="F78" s="188"/>
      <c r="G78" s="188"/>
      <c r="H78" s="188"/>
      <c r="I78" s="189"/>
      <c r="J78" s="190">
        <f>J266</f>
        <v>0</v>
      </c>
      <c r="K78" s="186"/>
      <c r="L78" s="19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86"/>
      <c r="D79" s="187" t="s">
        <v>186</v>
      </c>
      <c r="E79" s="188"/>
      <c r="F79" s="188"/>
      <c r="G79" s="188"/>
      <c r="H79" s="188"/>
      <c r="I79" s="189"/>
      <c r="J79" s="190">
        <f>J273</f>
        <v>0</v>
      </c>
      <c r="K79" s="186"/>
      <c r="L79" s="19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86"/>
      <c r="D80" s="187" t="s">
        <v>187</v>
      </c>
      <c r="E80" s="188"/>
      <c r="F80" s="188"/>
      <c r="G80" s="188"/>
      <c r="H80" s="188"/>
      <c r="I80" s="189"/>
      <c r="J80" s="190">
        <f>J277</f>
        <v>0</v>
      </c>
      <c r="K80" s="186"/>
      <c r="L80" s="19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86"/>
      <c r="D81" s="187" t="s">
        <v>188</v>
      </c>
      <c r="E81" s="188"/>
      <c r="F81" s="188"/>
      <c r="G81" s="188"/>
      <c r="H81" s="188"/>
      <c r="I81" s="189"/>
      <c r="J81" s="190">
        <f>J282</f>
        <v>0</v>
      </c>
      <c r="K81" s="186"/>
      <c r="L81" s="19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2" customFormat="1" ht="21.84" customHeight="1">
      <c r="A82" s="40"/>
      <c r="B82" s="41"/>
      <c r="C82" s="42"/>
      <c r="D82" s="42"/>
      <c r="E82" s="42"/>
      <c r="F82" s="42"/>
      <c r="G82" s="42"/>
      <c r="H82" s="42"/>
      <c r="I82" s="136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61"/>
      <c r="C83" s="62"/>
      <c r="D83" s="62"/>
      <c r="E83" s="62"/>
      <c r="F83" s="62"/>
      <c r="G83" s="62"/>
      <c r="H83" s="62"/>
      <c r="I83" s="169"/>
      <c r="J83" s="62"/>
      <c r="K83" s="6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7" s="2" customFormat="1" ht="6.96" customHeight="1">
      <c r="A87" s="40"/>
      <c r="B87" s="63"/>
      <c r="C87" s="64"/>
      <c r="D87" s="64"/>
      <c r="E87" s="64"/>
      <c r="F87" s="64"/>
      <c r="G87" s="64"/>
      <c r="H87" s="64"/>
      <c r="I87" s="172"/>
      <c r="J87" s="64"/>
      <c r="K87" s="64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4.96" customHeight="1">
      <c r="A88" s="40"/>
      <c r="B88" s="41"/>
      <c r="C88" s="24" t="s">
        <v>116</v>
      </c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16</v>
      </c>
      <c r="D90" s="42"/>
      <c r="E90" s="42"/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239" t="str">
        <f>E7</f>
        <v>Regenerace bytového fondu Mírová osada I.etapa -ul.Chrustova - VZ ZATEPLENÍ ,IZOLACE</v>
      </c>
      <c r="F91" s="33"/>
      <c r="G91" s="33"/>
      <c r="H91" s="33"/>
      <c r="I91" s="136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3" t="s">
        <v>165</v>
      </c>
      <c r="D92" s="42"/>
      <c r="E92" s="42"/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71" t="str">
        <f>E9</f>
        <v xml:space="preserve">D.1.1/1-10 - Chrustova 10 - Stavební práce vnější - zateplení objektu,izolace suterénu, střecha   </v>
      </c>
      <c r="F93" s="42"/>
      <c r="G93" s="42"/>
      <c r="H93" s="42"/>
      <c r="I93" s="136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136"/>
      <c r="J94" s="42"/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3" t="s">
        <v>22</v>
      </c>
      <c r="D95" s="42"/>
      <c r="E95" s="42"/>
      <c r="F95" s="28" t="str">
        <f>F12</f>
        <v xml:space="preserve">Slezská Ostrava </v>
      </c>
      <c r="G95" s="42"/>
      <c r="H95" s="42"/>
      <c r="I95" s="140" t="s">
        <v>24</v>
      </c>
      <c r="J95" s="74" t="str">
        <f>IF(J12="","",J12)</f>
        <v>22. 3. 2020</v>
      </c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136"/>
      <c r="J96" s="42"/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3" t="s">
        <v>30</v>
      </c>
      <c r="D97" s="42"/>
      <c r="E97" s="42"/>
      <c r="F97" s="28" t="str">
        <f>E15</f>
        <v xml:space="preserve"> </v>
      </c>
      <c r="G97" s="42"/>
      <c r="H97" s="42"/>
      <c r="I97" s="140" t="s">
        <v>37</v>
      </c>
      <c r="J97" s="38" t="str">
        <f>E21</f>
        <v xml:space="preserve">Lenka Jerakasová </v>
      </c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3" t="s">
        <v>35</v>
      </c>
      <c r="D98" s="42"/>
      <c r="E98" s="42"/>
      <c r="F98" s="28" t="str">
        <f>IF(E18="","",E18)</f>
        <v>Vyplň údaj</v>
      </c>
      <c r="G98" s="42"/>
      <c r="H98" s="42"/>
      <c r="I98" s="140" t="s">
        <v>42</v>
      </c>
      <c r="J98" s="38" t="str">
        <f>E24</f>
        <v xml:space="preserve">Lenka Jerakasová </v>
      </c>
      <c r="K98" s="42"/>
      <c r="L98" s="13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136"/>
      <c r="J99" s="42"/>
      <c r="K99" s="42"/>
      <c r="L99" s="13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11" customFormat="1" ht="29.28" customHeight="1">
      <c r="A100" s="192"/>
      <c r="B100" s="193"/>
      <c r="C100" s="194" t="s">
        <v>117</v>
      </c>
      <c r="D100" s="195" t="s">
        <v>64</v>
      </c>
      <c r="E100" s="195" t="s">
        <v>60</v>
      </c>
      <c r="F100" s="195" t="s">
        <v>61</v>
      </c>
      <c r="G100" s="195" t="s">
        <v>118</v>
      </c>
      <c r="H100" s="195" t="s">
        <v>119</v>
      </c>
      <c r="I100" s="196" t="s">
        <v>120</v>
      </c>
      <c r="J100" s="195" t="s">
        <v>112</v>
      </c>
      <c r="K100" s="197" t="s">
        <v>121</v>
      </c>
      <c r="L100" s="198"/>
      <c r="M100" s="94" t="s">
        <v>32</v>
      </c>
      <c r="N100" s="95" t="s">
        <v>49</v>
      </c>
      <c r="O100" s="95" t="s">
        <v>122</v>
      </c>
      <c r="P100" s="95" t="s">
        <v>123</v>
      </c>
      <c r="Q100" s="95" t="s">
        <v>124</v>
      </c>
      <c r="R100" s="95" t="s">
        <v>125</v>
      </c>
      <c r="S100" s="95" t="s">
        <v>126</v>
      </c>
      <c r="T100" s="96" t="s">
        <v>127</v>
      </c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</row>
    <row r="101" s="2" customFormat="1" ht="22.8" customHeight="1">
      <c r="A101" s="40"/>
      <c r="B101" s="41"/>
      <c r="C101" s="101" t="s">
        <v>128</v>
      </c>
      <c r="D101" s="42"/>
      <c r="E101" s="42"/>
      <c r="F101" s="42"/>
      <c r="G101" s="42"/>
      <c r="H101" s="42"/>
      <c r="I101" s="136"/>
      <c r="J101" s="199">
        <f>BK101</f>
        <v>0</v>
      </c>
      <c r="K101" s="42"/>
      <c r="L101" s="46"/>
      <c r="M101" s="97"/>
      <c r="N101" s="200"/>
      <c r="O101" s="98"/>
      <c r="P101" s="201">
        <f>P102+P195+P217</f>
        <v>0</v>
      </c>
      <c r="Q101" s="98"/>
      <c r="R101" s="201">
        <f>R102+R195+R217</f>
        <v>41.110564320000002</v>
      </c>
      <c r="S101" s="98"/>
      <c r="T101" s="202">
        <f>T102+T195+T217</f>
        <v>21.987750000000002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78</v>
      </c>
      <c r="AU101" s="18" t="s">
        <v>113</v>
      </c>
      <c r="BK101" s="203">
        <f>BK102+BK195+BK217</f>
        <v>0</v>
      </c>
    </row>
    <row r="102" s="12" customFormat="1" ht="25.92" customHeight="1">
      <c r="A102" s="12"/>
      <c r="B102" s="204"/>
      <c r="C102" s="205"/>
      <c r="D102" s="206" t="s">
        <v>78</v>
      </c>
      <c r="E102" s="207" t="s">
        <v>189</v>
      </c>
      <c r="F102" s="207" t="s">
        <v>190</v>
      </c>
      <c r="G102" s="205"/>
      <c r="H102" s="205"/>
      <c r="I102" s="208"/>
      <c r="J102" s="209">
        <f>BK102</f>
        <v>0</v>
      </c>
      <c r="K102" s="205"/>
      <c r="L102" s="210"/>
      <c r="M102" s="211"/>
      <c r="N102" s="212"/>
      <c r="O102" s="212"/>
      <c r="P102" s="213">
        <f>P103+P115+P117+P119+P121+P128+P164+P169+P186+P193</f>
        <v>0</v>
      </c>
      <c r="Q102" s="212"/>
      <c r="R102" s="213">
        <f>R103+R115+R117+R119+R121+R128+R164+R169+R186+R193</f>
        <v>30.308349200000002</v>
      </c>
      <c r="S102" s="212"/>
      <c r="T102" s="214">
        <f>T103+T115+T117+T119+T121+T128+T164+T169+T186+T193</f>
        <v>21.3474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5" t="s">
        <v>21</v>
      </c>
      <c r="AT102" s="216" t="s">
        <v>78</v>
      </c>
      <c r="AU102" s="216" t="s">
        <v>79</v>
      </c>
      <c r="AY102" s="215" t="s">
        <v>132</v>
      </c>
      <c r="BK102" s="217">
        <f>BK103+BK115+BK117+BK119+BK121+BK128+BK164+BK169+BK186+BK193</f>
        <v>0</v>
      </c>
    </row>
    <row r="103" s="12" customFormat="1" ht="22.8" customHeight="1">
      <c r="A103" s="12"/>
      <c r="B103" s="204"/>
      <c r="C103" s="205"/>
      <c r="D103" s="206" t="s">
        <v>78</v>
      </c>
      <c r="E103" s="218" t="s">
        <v>21</v>
      </c>
      <c r="F103" s="218" t="s">
        <v>191</v>
      </c>
      <c r="G103" s="205"/>
      <c r="H103" s="205"/>
      <c r="I103" s="208"/>
      <c r="J103" s="219">
        <f>BK103</f>
        <v>0</v>
      </c>
      <c r="K103" s="205"/>
      <c r="L103" s="210"/>
      <c r="M103" s="211"/>
      <c r="N103" s="212"/>
      <c r="O103" s="212"/>
      <c r="P103" s="213">
        <f>SUM(P104:P114)</f>
        <v>0</v>
      </c>
      <c r="Q103" s="212"/>
      <c r="R103" s="213">
        <f>SUM(R104:R114)</f>
        <v>0</v>
      </c>
      <c r="S103" s="212"/>
      <c r="T103" s="214">
        <f>SUM(T104:T114)</f>
        <v>11.016000000000002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5" t="s">
        <v>21</v>
      </c>
      <c r="AT103" s="216" t="s">
        <v>78</v>
      </c>
      <c r="AU103" s="216" t="s">
        <v>21</v>
      </c>
      <c r="AY103" s="215" t="s">
        <v>132</v>
      </c>
      <c r="BK103" s="217">
        <f>SUM(BK104:BK114)</f>
        <v>0</v>
      </c>
    </row>
    <row r="104" s="2" customFormat="1" ht="33" customHeight="1">
      <c r="A104" s="40"/>
      <c r="B104" s="41"/>
      <c r="C104" s="220" t="s">
        <v>21</v>
      </c>
      <c r="D104" s="220" t="s">
        <v>135</v>
      </c>
      <c r="E104" s="221" t="s">
        <v>192</v>
      </c>
      <c r="F104" s="222" t="s">
        <v>193</v>
      </c>
      <c r="G104" s="223" t="s">
        <v>194</v>
      </c>
      <c r="H104" s="224">
        <v>43.200000000000003</v>
      </c>
      <c r="I104" s="225"/>
      <c r="J104" s="226">
        <f>ROUND(I104*H104,2)</f>
        <v>0</v>
      </c>
      <c r="K104" s="222" t="s">
        <v>139</v>
      </c>
      <c r="L104" s="46"/>
      <c r="M104" s="227" t="s">
        <v>32</v>
      </c>
      <c r="N104" s="228" t="s">
        <v>51</v>
      </c>
      <c r="O104" s="86"/>
      <c r="P104" s="229">
        <f>O104*H104</f>
        <v>0</v>
      </c>
      <c r="Q104" s="229">
        <v>0</v>
      </c>
      <c r="R104" s="229">
        <f>Q104*H104</f>
        <v>0</v>
      </c>
      <c r="S104" s="229">
        <v>0.255</v>
      </c>
      <c r="T104" s="230">
        <f>S104*H104</f>
        <v>11.016000000000002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31" t="s">
        <v>150</v>
      </c>
      <c r="AT104" s="231" t="s">
        <v>135</v>
      </c>
      <c r="AU104" s="231" t="s">
        <v>141</v>
      </c>
      <c r="AY104" s="18" t="s">
        <v>132</v>
      </c>
      <c r="BE104" s="232">
        <f>IF(N104="základní",J104,0)</f>
        <v>0</v>
      </c>
      <c r="BF104" s="232">
        <f>IF(N104="snížená",J104,0)</f>
        <v>0</v>
      </c>
      <c r="BG104" s="232">
        <f>IF(N104="zákl. přenesená",J104,0)</f>
        <v>0</v>
      </c>
      <c r="BH104" s="232">
        <f>IF(N104="sníž. přenesená",J104,0)</f>
        <v>0</v>
      </c>
      <c r="BI104" s="232">
        <f>IF(N104="nulová",J104,0)</f>
        <v>0</v>
      </c>
      <c r="BJ104" s="18" t="s">
        <v>141</v>
      </c>
      <c r="BK104" s="232">
        <f>ROUND(I104*H104,2)</f>
        <v>0</v>
      </c>
      <c r="BL104" s="18" t="s">
        <v>150</v>
      </c>
      <c r="BM104" s="231" t="s">
        <v>195</v>
      </c>
    </row>
    <row r="105" s="13" customFormat="1">
      <c r="A105" s="13"/>
      <c r="B105" s="240"/>
      <c r="C105" s="241"/>
      <c r="D105" s="242" t="s">
        <v>196</v>
      </c>
      <c r="E105" s="243" t="s">
        <v>32</v>
      </c>
      <c r="F105" s="244" t="s">
        <v>197</v>
      </c>
      <c r="G105" s="241"/>
      <c r="H105" s="245">
        <v>43.200000000000003</v>
      </c>
      <c r="I105" s="246"/>
      <c r="J105" s="241"/>
      <c r="K105" s="241"/>
      <c r="L105" s="247"/>
      <c r="M105" s="248"/>
      <c r="N105" s="249"/>
      <c r="O105" s="249"/>
      <c r="P105" s="249"/>
      <c r="Q105" s="249"/>
      <c r="R105" s="249"/>
      <c r="S105" s="249"/>
      <c r="T105" s="25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1" t="s">
        <v>196</v>
      </c>
      <c r="AU105" s="251" t="s">
        <v>141</v>
      </c>
      <c r="AV105" s="13" t="s">
        <v>141</v>
      </c>
      <c r="AW105" s="13" t="s">
        <v>41</v>
      </c>
      <c r="AX105" s="13" t="s">
        <v>79</v>
      </c>
      <c r="AY105" s="251" t="s">
        <v>132</v>
      </c>
    </row>
    <row r="106" s="14" customFormat="1">
      <c r="A106" s="14"/>
      <c r="B106" s="252"/>
      <c r="C106" s="253"/>
      <c r="D106" s="242" t="s">
        <v>196</v>
      </c>
      <c r="E106" s="254" t="s">
        <v>32</v>
      </c>
      <c r="F106" s="255" t="s">
        <v>198</v>
      </c>
      <c r="G106" s="253"/>
      <c r="H106" s="256">
        <v>43.200000000000003</v>
      </c>
      <c r="I106" s="257"/>
      <c r="J106" s="253"/>
      <c r="K106" s="253"/>
      <c r="L106" s="258"/>
      <c r="M106" s="259"/>
      <c r="N106" s="260"/>
      <c r="O106" s="260"/>
      <c r="P106" s="260"/>
      <c r="Q106" s="260"/>
      <c r="R106" s="260"/>
      <c r="S106" s="260"/>
      <c r="T106" s="26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2" t="s">
        <v>196</v>
      </c>
      <c r="AU106" s="262" t="s">
        <v>141</v>
      </c>
      <c r="AV106" s="14" t="s">
        <v>150</v>
      </c>
      <c r="AW106" s="14" t="s">
        <v>41</v>
      </c>
      <c r="AX106" s="14" t="s">
        <v>21</v>
      </c>
      <c r="AY106" s="262" t="s">
        <v>132</v>
      </c>
    </row>
    <row r="107" s="2" customFormat="1" ht="21.75" customHeight="1">
      <c r="A107" s="40"/>
      <c r="B107" s="41"/>
      <c r="C107" s="220" t="s">
        <v>141</v>
      </c>
      <c r="D107" s="220" t="s">
        <v>135</v>
      </c>
      <c r="E107" s="221" t="s">
        <v>199</v>
      </c>
      <c r="F107" s="222" t="s">
        <v>200</v>
      </c>
      <c r="G107" s="223" t="s">
        <v>201</v>
      </c>
      <c r="H107" s="224">
        <v>56.700000000000003</v>
      </c>
      <c r="I107" s="225"/>
      <c r="J107" s="226">
        <f>ROUND(I107*H107,2)</f>
        <v>0</v>
      </c>
      <c r="K107" s="222" t="s">
        <v>139</v>
      </c>
      <c r="L107" s="46"/>
      <c r="M107" s="227" t="s">
        <v>32</v>
      </c>
      <c r="N107" s="228" t="s">
        <v>51</v>
      </c>
      <c r="O107" s="8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31" t="s">
        <v>150</v>
      </c>
      <c r="AT107" s="231" t="s">
        <v>135</v>
      </c>
      <c r="AU107" s="231" t="s">
        <v>141</v>
      </c>
      <c r="AY107" s="18" t="s">
        <v>132</v>
      </c>
      <c r="BE107" s="232">
        <f>IF(N107="základní",J107,0)</f>
        <v>0</v>
      </c>
      <c r="BF107" s="232">
        <f>IF(N107="snížená",J107,0)</f>
        <v>0</v>
      </c>
      <c r="BG107" s="232">
        <f>IF(N107="zákl. přenesená",J107,0)</f>
        <v>0</v>
      </c>
      <c r="BH107" s="232">
        <f>IF(N107="sníž. přenesená",J107,0)</f>
        <v>0</v>
      </c>
      <c r="BI107" s="232">
        <f>IF(N107="nulová",J107,0)</f>
        <v>0</v>
      </c>
      <c r="BJ107" s="18" t="s">
        <v>141</v>
      </c>
      <c r="BK107" s="232">
        <f>ROUND(I107*H107,2)</f>
        <v>0</v>
      </c>
      <c r="BL107" s="18" t="s">
        <v>150</v>
      </c>
      <c r="BM107" s="231" t="s">
        <v>202</v>
      </c>
    </row>
    <row r="108" s="13" customFormat="1">
      <c r="A108" s="13"/>
      <c r="B108" s="240"/>
      <c r="C108" s="241"/>
      <c r="D108" s="242" t="s">
        <v>196</v>
      </c>
      <c r="E108" s="243" t="s">
        <v>32</v>
      </c>
      <c r="F108" s="244" t="s">
        <v>203</v>
      </c>
      <c r="G108" s="241"/>
      <c r="H108" s="245">
        <v>56.700000000000003</v>
      </c>
      <c r="I108" s="246"/>
      <c r="J108" s="241"/>
      <c r="K108" s="241"/>
      <c r="L108" s="247"/>
      <c r="M108" s="248"/>
      <c r="N108" s="249"/>
      <c r="O108" s="249"/>
      <c r="P108" s="249"/>
      <c r="Q108" s="249"/>
      <c r="R108" s="249"/>
      <c r="S108" s="249"/>
      <c r="T108" s="25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51" t="s">
        <v>196</v>
      </c>
      <c r="AU108" s="251" t="s">
        <v>141</v>
      </c>
      <c r="AV108" s="13" t="s">
        <v>141</v>
      </c>
      <c r="AW108" s="13" t="s">
        <v>41</v>
      </c>
      <c r="AX108" s="13" t="s">
        <v>79</v>
      </c>
      <c r="AY108" s="251" t="s">
        <v>132</v>
      </c>
    </row>
    <row r="109" s="14" customFormat="1">
      <c r="A109" s="14"/>
      <c r="B109" s="252"/>
      <c r="C109" s="253"/>
      <c r="D109" s="242" t="s">
        <v>196</v>
      </c>
      <c r="E109" s="254" t="s">
        <v>32</v>
      </c>
      <c r="F109" s="255" t="s">
        <v>198</v>
      </c>
      <c r="G109" s="253"/>
      <c r="H109" s="256">
        <v>56.700000000000003</v>
      </c>
      <c r="I109" s="257"/>
      <c r="J109" s="253"/>
      <c r="K109" s="253"/>
      <c r="L109" s="258"/>
      <c r="M109" s="259"/>
      <c r="N109" s="260"/>
      <c r="O109" s="260"/>
      <c r="P109" s="260"/>
      <c r="Q109" s="260"/>
      <c r="R109" s="260"/>
      <c r="S109" s="260"/>
      <c r="T109" s="26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62" t="s">
        <v>196</v>
      </c>
      <c r="AU109" s="262" t="s">
        <v>141</v>
      </c>
      <c r="AV109" s="14" t="s">
        <v>150</v>
      </c>
      <c r="AW109" s="14" t="s">
        <v>41</v>
      </c>
      <c r="AX109" s="14" t="s">
        <v>21</v>
      </c>
      <c r="AY109" s="262" t="s">
        <v>132</v>
      </c>
    </row>
    <row r="110" s="2" customFormat="1" ht="21.75" customHeight="1">
      <c r="A110" s="40"/>
      <c r="B110" s="41"/>
      <c r="C110" s="220" t="s">
        <v>146</v>
      </c>
      <c r="D110" s="220" t="s">
        <v>135</v>
      </c>
      <c r="E110" s="221" t="s">
        <v>204</v>
      </c>
      <c r="F110" s="222" t="s">
        <v>205</v>
      </c>
      <c r="G110" s="223" t="s">
        <v>201</v>
      </c>
      <c r="H110" s="224">
        <v>56.700000000000003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206</v>
      </c>
    </row>
    <row r="111" s="2" customFormat="1" ht="21.75" customHeight="1">
      <c r="A111" s="40"/>
      <c r="B111" s="41"/>
      <c r="C111" s="220" t="s">
        <v>150</v>
      </c>
      <c r="D111" s="220" t="s">
        <v>135</v>
      </c>
      <c r="E111" s="221" t="s">
        <v>207</v>
      </c>
      <c r="F111" s="222" t="s">
        <v>208</v>
      </c>
      <c r="G111" s="223" t="s">
        <v>201</v>
      </c>
      <c r="H111" s="224">
        <v>56.700000000000003</v>
      </c>
      <c r="I111" s="225"/>
      <c r="J111" s="226">
        <f>ROUND(I111*H111,2)</f>
        <v>0</v>
      </c>
      <c r="K111" s="222" t="s">
        <v>139</v>
      </c>
      <c r="L111" s="46"/>
      <c r="M111" s="227" t="s">
        <v>32</v>
      </c>
      <c r="N111" s="228" t="s">
        <v>51</v>
      </c>
      <c r="O111" s="8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31" t="s">
        <v>150</v>
      </c>
      <c r="AT111" s="231" t="s">
        <v>135</v>
      </c>
      <c r="AU111" s="231" t="s">
        <v>141</v>
      </c>
      <c r="AY111" s="18" t="s">
        <v>132</v>
      </c>
      <c r="BE111" s="232">
        <f>IF(N111="základní",J111,0)</f>
        <v>0</v>
      </c>
      <c r="BF111" s="232">
        <f>IF(N111="snížená",J111,0)</f>
        <v>0</v>
      </c>
      <c r="BG111" s="232">
        <f>IF(N111="zákl. přenesená",J111,0)</f>
        <v>0</v>
      </c>
      <c r="BH111" s="232">
        <f>IF(N111="sníž. přenesená",J111,0)</f>
        <v>0</v>
      </c>
      <c r="BI111" s="232">
        <f>IF(N111="nulová",J111,0)</f>
        <v>0</v>
      </c>
      <c r="BJ111" s="18" t="s">
        <v>141</v>
      </c>
      <c r="BK111" s="232">
        <f>ROUND(I111*H111,2)</f>
        <v>0</v>
      </c>
      <c r="BL111" s="18" t="s">
        <v>150</v>
      </c>
      <c r="BM111" s="231" t="s">
        <v>209</v>
      </c>
    </row>
    <row r="112" s="2" customFormat="1" ht="21.75" customHeight="1">
      <c r="A112" s="40"/>
      <c r="B112" s="41"/>
      <c r="C112" s="220" t="s">
        <v>131</v>
      </c>
      <c r="D112" s="220" t="s">
        <v>135</v>
      </c>
      <c r="E112" s="221" t="s">
        <v>210</v>
      </c>
      <c r="F112" s="222" t="s">
        <v>211</v>
      </c>
      <c r="G112" s="223" t="s">
        <v>201</v>
      </c>
      <c r="H112" s="224">
        <v>56.700000000000003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</v>
      </c>
      <c r="R112" s="229">
        <f>Q112*H112</f>
        <v>0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212</v>
      </c>
    </row>
    <row r="113" s="2" customFormat="1" ht="21.75" customHeight="1">
      <c r="A113" s="40"/>
      <c r="B113" s="41"/>
      <c r="C113" s="220" t="s">
        <v>157</v>
      </c>
      <c r="D113" s="220" t="s">
        <v>135</v>
      </c>
      <c r="E113" s="221" t="s">
        <v>213</v>
      </c>
      <c r="F113" s="222" t="s">
        <v>214</v>
      </c>
      <c r="G113" s="223" t="s">
        <v>201</v>
      </c>
      <c r="H113" s="224">
        <v>56.700000000000003</v>
      </c>
      <c r="I113" s="225"/>
      <c r="J113" s="226">
        <f>ROUND(I113*H113,2)</f>
        <v>0</v>
      </c>
      <c r="K113" s="222" t="s">
        <v>139</v>
      </c>
      <c r="L113" s="46"/>
      <c r="M113" s="227" t="s">
        <v>32</v>
      </c>
      <c r="N113" s="228" t="s">
        <v>51</v>
      </c>
      <c r="O113" s="86"/>
      <c r="P113" s="229">
        <f>O113*H113</f>
        <v>0</v>
      </c>
      <c r="Q113" s="229">
        <v>0</v>
      </c>
      <c r="R113" s="229">
        <f>Q113*H113</f>
        <v>0</v>
      </c>
      <c r="S113" s="229">
        <v>0</v>
      </c>
      <c r="T113" s="230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31" t="s">
        <v>150</v>
      </c>
      <c r="AT113" s="231" t="s">
        <v>135</v>
      </c>
      <c r="AU113" s="231" t="s">
        <v>141</v>
      </c>
      <c r="AY113" s="18" t="s">
        <v>132</v>
      </c>
      <c r="BE113" s="232">
        <f>IF(N113="základní",J113,0)</f>
        <v>0</v>
      </c>
      <c r="BF113" s="232">
        <f>IF(N113="snížená",J113,0)</f>
        <v>0</v>
      </c>
      <c r="BG113" s="232">
        <f>IF(N113="zákl. přenesená",J113,0)</f>
        <v>0</v>
      </c>
      <c r="BH113" s="232">
        <f>IF(N113="sníž. přenesená",J113,0)</f>
        <v>0</v>
      </c>
      <c r="BI113" s="232">
        <f>IF(N113="nulová",J113,0)</f>
        <v>0</v>
      </c>
      <c r="BJ113" s="18" t="s">
        <v>141</v>
      </c>
      <c r="BK113" s="232">
        <f>ROUND(I113*H113,2)</f>
        <v>0</v>
      </c>
      <c r="BL113" s="18" t="s">
        <v>150</v>
      </c>
      <c r="BM113" s="231" t="s">
        <v>215</v>
      </c>
    </row>
    <row r="114" s="2" customFormat="1" ht="21.75" customHeight="1">
      <c r="A114" s="40"/>
      <c r="B114" s="41"/>
      <c r="C114" s="220" t="s">
        <v>161</v>
      </c>
      <c r="D114" s="220" t="s">
        <v>135</v>
      </c>
      <c r="E114" s="221" t="s">
        <v>216</v>
      </c>
      <c r="F114" s="222" t="s">
        <v>217</v>
      </c>
      <c r="G114" s="223" t="s">
        <v>201</v>
      </c>
      <c r="H114" s="224">
        <v>56.700000000000003</v>
      </c>
      <c r="I114" s="225"/>
      <c r="J114" s="226">
        <f>ROUND(I114*H114,2)</f>
        <v>0</v>
      </c>
      <c r="K114" s="222" t="s">
        <v>139</v>
      </c>
      <c r="L114" s="46"/>
      <c r="M114" s="227" t="s">
        <v>32</v>
      </c>
      <c r="N114" s="228" t="s">
        <v>51</v>
      </c>
      <c r="O114" s="86"/>
      <c r="P114" s="229">
        <f>O114*H114</f>
        <v>0</v>
      </c>
      <c r="Q114" s="229">
        <v>0</v>
      </c>
      <c r="R114" s="229">
        <f>Q114*H114</f>
        <v>0</v>
      </c>
      <c r="S114" s="229">
        <v>0</v>
      </c>
      <c r="T114" s="23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31" t="s">
        <v>150</v>
      </c>
      <c r="AT114" s="231" t="s">
        <v>135</v>
      </c>
      <c r="AU114" s="231" t="s">
        <v>141</v>
      </c>
      <c r="AY114" s="18" t="s">
        <v>132</v>
      </c>
      <c r="BE114" s="232">
        <f>IF(N114="základní",J114,0)</f>
        <v>0</v>
      </c>
      <c r="BF114" s="232">
        <f>IF(N114="snížená",J114,0)</f>
        <v>0</v>
      </c>
      <c r="BG114" s="232">
        <f>IF(N114="zákl. přenesená",J114,0)</f>
        <v>0</v>
      </c>
      <c r="BH114" s="232">
        <f>IF(N114="sníž. přenesená",J114,0)</f>
        <v>0</v>
      </c>
      <c r="BI114" s="232">
        <f>IF(N114="nulová",J114,0)</f>
        <v>0</v>
      </c>
      <c r="BJ114" s="18" t="s">
        <v>141</v>
      </c>
      <c r="BK114" s="232">
        <f>ROUND(I114*H114,2)</f>
        <v>0</v>
      </c>
      <c r="BL114" s="18" t="s">
        <v>150</v>
      </c>
      <c r="BM114" s="231" t="s">
        <v>218</v>
      </c>
    </row>
    <row r="115" s="12" customFormat="1" ht="22.8" customHeight="1">
      <c r="A115" s="12"/>
      <c r="B115" s="204"/>
      <c r="C115" s="205"/>
      <c r="D115" s="206" t="s">
        <v>78</v>
      </c>
      <c r="E115" s="218" t="s">
        <v>141</v>
      </c>
      <c r="F115" s="218" t="s">
        <v>219</v>
      </c>
      <c r="G115" s="205"/>
      <c r="H115" s="205"/>
      <c r="I115" s="208"/>
      <c r="J115" s="219">
        <f>BK115</f>
        <v>0</v>
      </c>
      <c r="K115" s="205"/>
      <c r="L115" s="210"/>
      <c r="M115" s="211"/>
      <c r="N115" s="212"/>
      <c r="O115" s="212"/>
      <c r="P115" s="213">
        <f>P116</f>
        <v>0</v>
      </c>
      <c r="Q115" s="212"/>
      <c r="R115" s="213">
        <f>R116</f>
        <v>8.6096599999999999</v>
      </c>
      <c r="S115" s="212"/>
      <c r="T115" s="214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5" t="s">
        <v>21</v>
      </c>
      <c r="AT115" s="216" t="s">
        <v>78</v>
      </c>
      <c r="AU115" s="216" t="s">
        <v>21</v>
      </c>
      <c r="AY115" s="215" t="s">
        <v>132</v>
      </c>
      <c r="BK115" s="217">
        <f>BK116</f>
        <v>0</v>
      </c>
    </row>
    <row r="116" s="2" customFormat="1" ht="21.75" customHeight="1">
      <c r="A116" s="40"/>
      <c r="B116" s="41"/>
      <c r="C116" s="220" t="s">
        <v>220</v>
      </c>
      <c r="D116" s="220" t="s">
        <v>135</v>
      </c>
      <c r="E116" s="221" t="s">
        <v>221</v>
      </c>
      <c r="F116" s="222" t="s">
        <v>222</v>
      </c>
      <c r="G116" s="223" t="s">
        <v>223</v>
      </c>
      <c r="H116" s="224">
        <v>38</v>
      </c>
      <c r="I116" s="225"/>
      <c r="J116" s="226">
        <f>ROUND(I116*H116,2)</f>
        <v>0</v>
      </c>
      <c r="K116" s="222" t="s">
        <v>224</v>
      </c>
      <c r="L116" s="46"/>
      <c r="M116" s="227" t="s">
        <v>32</v>
      </c>
      <c r="N116" s="228" t="s">
        <v>51</v>
      </c>
      <c r="O116" s="86"/>
      <c r="P116" s="229">
        <f>O116*H116</f>
        <v>0</v>
      </c>
      <c r="Q116" s="229">
        <v>0.22656999999999999</v>
      </c>
      <c r="R116" s="229">
        <f>Q116*H116</f>
        <v>8.6096599999999999</v>
      </c>
      <c r="S116" s="229">
        <v>0</v>
      </c>
      <c r="T116" s="230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31" t="s">
        <v>150</v>
      </c>
      <c r="AT116" s="231" t="s">
        <v>135</v>
      </c>
      <c r="AU116" s="231" t="s">
        <v>141</v>
      </c>
      <c r="AY116" s="18" t="s">
        <v>132</v>
      </c>
      <c r="BE116" s="232">
        <f>IF(N116="základní",J116,0)</f>
        <v>0</v>
      </c>
      <c r="BF116" s="232">
        <f>IF(N116="snížená",J116,0)</f>
        <v>0</v>
      </c>
      <c r="BG116" s="232">
        <f>IF(N116="zákl. přenesená",J116,0)</f>
        <v>0</v>
      </c>
      <c r="BH116" s="232">
        <f>IF(N116="sníž. přenesená",J116,0)</f>
        <v>0</v>
      </c>
      <c r="BI116" s="232">
        <f>IF(N116="nulová",J116,0)</f>
        <v>0</v>
      </c>
      <c r="BJ116" s="18" t="s">
        <v>141</v>
      </c>
      <c r="BK116" s="232">
        <f>ROUND(I116*H116,2)</f>
        <v>0</v>
      </c>
      <c r="BL116" s="18" t="s">
        <v>150</v>
      </c>
      <c r="BM116" s="231" t="s">
        <v>225</v>
      </c>
    </row>
    <row r="117" s="12" customFormat="1" ht="22.8" customHeight="1">
      <c r="A117" s="12"/>
      <c r="B117" s="204"/>
      <c r="C117" s="205"/>
      <c r="D117" s="206" t="s">
        <v>78</v>
      </c>
      <c r="E117" s="218" t="s">
        <v>146</v>
      </c>
      <c r="F117" s="218" t="s">
        <v>226</v>
      </c>
      <c r="G117" s="205"/>
      <c r="H117" s="205"/>
      <c r="I117" s="208"/>
      <c r="J117" s="219">
        <f>BK117</f>
        <v>0</v>
      </c>
      <c r="K117" s="205"/>
      <c r="L117" s="210"/>
      <c r="M117" s="211"/>
      <c r="N117" s="212"/>
      <c r="O117" s="212"/>
      <c r="P117" s="213">
        <f>P118</f>
        <v>0</v>
      </c>
      <c r="Q117" s="212"/>
      <c r="R117" s="213">
        <f>R118</f>
        <v>9.3510000000000009</v>
      </c>
      <c r="S117" s="212"/>
      <c r="T117" s="214">
        <f>T118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5" t="s">
        <v>21</v>
      </c>
      <c r="AT117" s="216" t="s">
        <v>78</v>
      </c>
      <c r="AU117" s="216" t="s">
        <v>21</v>
      </c>
      <c r="AY117" s="215" t="s">
        <v>132</v>
      </c>
      <c r="BK117" s="217">
        <f>BK118</f>
        <v>0</v>
      </c>
    </row>
    <row r="118" s="2" customFormat="1" ht="16.5" customHeight="1">
      <c r="A118" s="40"/>
      <c r="B118" s="41"/>
      <c r="C118" s="220" t="s">
        <v>227</v>
      </c>
      <c r="D118" s="220" t="s">
        <v>135</v>
      </c>
      <c r="E118" s="221" t="s">
        <v>228</v>
      </c>
      <c r="F118" s="222" t="s">
        <v>229</v>
      </c>
      <c r="G118" s="223" t="s">
        <v>138</v>
      </c>
      <c r="H118" s="224">
        <v>5</v>
      </c>
      <c r="I118" s="225"/>
      <c r="J118" s="226">
        <f>ROUND(I118*H118,2)</f>
        <v>0</v>
      </c>
      <c r="K118" s="222" t="s">
        <v>139</v>
      </c>
      <c r="L118" s="46"/>
      <c r="M118" s="227" t="s">
        <v>32</v>
      </c>
      <c r="N118" s="228" t="s">
        <v>51</v>
      </c>
      <c r="O118" s="86"/>
      <c r="P118" s="229">
        <f>O118*H118</f>
        <v>0</v>
      </c>
      <c r="Q118" s="229">
        <v>1.8702000000000001</v>
      </c>
      <c r="R118" s="229">
        <f>Q118*H118</f>
        <v>9.3510000000000009</v>
      </c>
      <c r="S118" s="229">
        <v>0</v>
      </c>
      <c r="T118" s="230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31" t="s">
        <v>150</v>
      </c>
      <c r="AT118" s="231" t="s">
        <v>135</v>
      </c>
      <c r="AU118" s="231" t="s">
        <v>141</v>
      </c>
      <c r="AY118" s="18" t="s">
        <v>132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141</v>
      </c>
      <c r="BK118" s="232">
        <f>ROUND(I118*H118,2)</f>
        <v>0</v>
      </c>
      <c r="BL118" s="18" t="s">
        <v>150</v>
      </c>
      <c r="BM118" s="231" t="s">
        <v>230</v>
      </c>
    </row>
    <row r="119" s="12" customFormat="1" ht="22.8" customHeight="1">
      <c r="A119" s="12"/>
      <c r="B119" s="204"/>
      <c r="C119" s="205"/>
      <c r="D119" s="206" t="s">
        <v>78</v>
      </c>
      <c r="E119" s="218" t="s">
        <v>150</v>
      </c>
      <c r="F119" s="218" t="s">
        <v>231</v>
      </c>
      <c r="G119" s="205"/>
      <c r="H119" s="205"/>
      <c r="I119" s="208"/>
      <c r="J119" s="219">
        <f>BK119</f>
        <v>0</v>
      </c>
      <c r="K119" s="205"/>
      <c r="L119" s="210"/>
      <c r="M119" s="211"/>
      <c r="N119" s="212"/>
      <c r="O119" s="212"/>
      <c r="P119" s="213">
        <f>P120</f>
        <v>0</v>
      </c>
      <c r="Q119" s="212"/>
      <c r="R119" s="213">
        <f>R120</f>
        <v>0</v>
      </c>
      <c r="S119" s="212"/>
      <c r="T119" s="214">
        <f>T120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21</v>
      </c>
      <c r="AT119" s="216" t="s">
        <v>78</v>
      </c>
      <c r="AU119" s="216" t="s">
        <v>21</v>
      </c>
      <c r="AY119" s="215" t="s">
        <v>132</v>
      </c>
      <c r="BK119" s="217">
        <f>BK120</f>
        <v>0</v>
      </c>
    </row>
    <row r="120" s="2" customFormat="1" ht="21.75" customHeight="1">
      <c r="A120" s="40"/>
      <c r="B120" s="41"/>
      <c r="C120" s="220" t="s">
        <v>232</v>
      </c>
      <c r="D120" s="220" t="s">
        <v>135</v>
      </c>
      <c r="E120" s="221" t="s">
        <v>233</v>
      </c>
      <c r="F120" s="222" t="s">
        <v>234</v>
      </c>
      <c r="G120" s="223" t="s">
        <v>194</v>
      </c>
      <c r="H120" s="224">
        <v>43</v>
      </c>
      <c r="I120" s="225"/>
      <c r="J120" s="226">
        <f>ROUND(I120*H120,2)</f>
        <v>0</v>
      </c>
      <c r="K120" s="222" t="s">
        <v>139</v>
      </c>
      <c r="L120" s="46"/>
      <c r="M120" s="227" t="s">
        <v>32</v>
      </c>
      <c r="N120" s="228" t="s">
        <v>51</v>
      </c>
      <c r="O120" s="86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31" t="s">
        <v>150</v>
      </c>
      <c r="AT120" s="231" t="s">
        <v>135</v>
      </c>
      <c r="AU120" s="231" t="s">
        <v>141</v>
      </c>
      <c r="AY120" s="18" t="s">
        <v>132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141</v>
      </c>
      <c r="BK120" s="232">
        <f>ROUND(I120*H120,2)</f>
        <v>0</v>
      </c>
      <c r="BL120" s="18" t="s">
        <v>150</v>
      </c>
      <c r="BM120" s="231" t="s">
        <v>235</v>
      </c>
    </row>
    <row r="121" s="12" customFormat="1" ht="22.8" customHeight="1">
      <c r="A121" s="12"/>
      <c r="B121" s="204"/>
      <c r="C121" s="205"/>
      <c r="D121" s="206" t="s">
        <v>78</v>
      </c>
      <c r="E121" s="218" t="s">
        <v>131</v>
      </c>
      <c r="F121" s="218" t="s">
        <v>236</v>
      </c>
      <c r="G121" s="205"/>
      <c r="H121" s="205"/>
      <c r="I121" s="208"/>
      <c r="J121" s="219">
        <f>BK121</f>
        <v>0</v>
      </c>
      <c r="K121" s="205"/>
      <c r="L121" s="210"/>
      <c r="M121" s="211"/>
      <c r="N121" s="212"/>
      <c r="O121" s="212"/>
      <c r="P121" s="213">
        <f>SUM(P122:P127)</f>
        <v>0</v>
      </c>
      <c r="Q121" s="212"/>
      <c r="R121" s="213">
        <f>SUM(R122:R127)</f>
        <v>7.5731100000000007</v>
      </c>
      <c r="S121" s="212"/>
      <c r="T121" s="214">
        <f>SUM(T122:T127)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21</v>
      </c>
      <c r="AT121" s="216" t="s">
        <v>78</v>
      </c>
      <c r="AU121" s="216" t="s">
        <v>21</v>
      </c>
      <c r="AY121" s="215" t="s">
        <v>132</v>
      </c>
      <c r="BK121" s="217">
        <f>SUM(BK122:BK127)</f>
        <v>0</v>
      </c>
    </row>
    <row r="122" s="2" customFormat="1" ht="33" customHeight="1">
      <c r="A122" s="40"/>
      <c r="B122" s="41"/>
      <c r="C122" s="220" t="s">
        <v>237</v>
      </c>
      <c r="D122" s="220" t="s">
        <v>135</v>
      </c>
      <c r="E122" s="221" t="s">
        <v>238</v>
      </c>
      <c r="F122" s="222" t="s">
        <v>239</v>
      </c>
      <c r="G122" s="223" t="s">
        <v>194</v>
      </c>
      <c r="H122" s="224">
        <v>43.200000000000003</v>
      </c>
      <c r="I122" s="225"/>
      <c r="J122" s="226">
        <f>ROUND(I122*H122,2)</f>
        <v>0</v>
      </c>
      <c r="K122" s="222" t="s">
        <v>139</v>
      </c>
      <c r="L122" s="46"/>
      <c r="M122" s="227" t="s">
        <v>32</v>
      </c>
      <c r="N122" s="228" t="s">
        <v>51</v>
      </c>
      <c r="O122" s="86"/>
      <c r="P122" s="229">
        <f>O122*H122</f>
        <v>0</v>
      </c>
      <c r="Q122" s="229">
        <v>0.088800000000000004</v>
      </c>
      <c r="R122" s="229">
        <f>Q122*H122</f>
        <v>3.8361600000000005</v>
      </c>
      <c r="S122" s="229">
        <v>0</v>
      </c>
      <c r="T122" s="230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31" t="s">
        <v>150</v>
      </c>
      <c r="AT122" s="231" t="s">
        <v>135</v>
      </c>
      <c r="AU122" s="231" t="s">
        <v>141</v>
      </c>
      <c r="AY122" s="18" t="s">
        <v>132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141</v>
      </c>
      <c r="BK122" s="232">
        <f>ROUND(I122*H122,2)</f>
        <v>0</v>
      </c>
      <c r="BL122" s="18" t="s">
        <v>150</v>
      </c>
      <c r="BM122" s="231" t="s">
        <v>240</v>
      </c>
    </row>
    <row r="123" s="13" customFormat="1">
      <c r="A123" s="13"/>
      <c r="B123" s="240"/>
      <c r="C123" s="241"/>
      <c r="D123" s="242" t="s">
        <v>196</v>
      </c>
      <c r="E123" s="243" t="s">
        <v>32</v>
      </c>
      <c r="F123" s="244" t="s">
        <v>197</v>
      </c>
      <c r="G123" s="241"/>
      <c r="H123" s="245">
        <v>43.200000000000003</v>
      </c>
      <c r="I123" s="246"/>
      <c r="J123" s="241"/>
      <c r="K123" s="241"/>
      <c r="L123" s="247"/>
      <c r="M123" s="248"/>
      <c r="N123" s="249"/>
      <c r="O123" s="249"/>
      <c r="P123" s="249"/>
      <c r="Q123" s="249"/>
      <c r="R123" s="249"/>
      <c r="S123" s="249"/>
      <c r="T123" s="250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1" t="s">
        <v>196</v>
      </c>
      <c r="AU123" s="251" t="s">
        <v>141</v>
      </c>
      <c r="AV123" s="13" t="s">
        <v>141</v>
      </c>
      <c r="AW123" s="13" t="s">
        <v>41</v>
      </c>
      <c r="AX123" s="13" t="s">
        <v>79</v>
      </c>
      <c r="AY123" s="251" t="s">
        <v>132</v>
      </c>
    </row>
    <row r="124" s="14" customFormat="1">
      <c r="A124" s="14"/>
      <c r="B124" s="252"/>
      <c r="C124" s="253"/>
      <c r="D124" s="242" t="s">
        <v>196</v>
      </c>
      <c r="E124" s="254" t="s">
        <v>32</v>
      </c>
      <c r="F124" s="255" t="s">
        <v>198</v>
      </c>
      <c r="G124" s="253"/>
      <c r="H124" s="256">
        <v>43.200000000000003</v>
      </c>
      <c r="I124" s="257"/>
      <c r="J124" s="253"/>
      <c r="K124" s="253"/>
      <c r="L124" s="258"/>
      <c r="M124" s="259"/>
      <c r="N124" s="260"/>
      <c r="O124" s="260"/>
      <c r="P124" s="260"/>
      <c r="Q124" s="260"/>
      <c r="R124" s="260"/>
      <c r="S124" s="260"/>
      <c r="T124" s="261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2" t="s">
        <v>196</v>
      </c>
      <c r="AU124" s="262" t="s">
        <v>141</v>
      </c>
      <c r="AV124" s="14" t="s">
        <v>150</v>
      </c>
      <c r="AW124" s="14" t="s">
        <v>41</v>
      </c>
      <c r="AX124" s="14" t="s">
        <v>21</v>
      </c>
      <c r="AY124" s="262" t="s">
        <v>132</v>
      </c>
    </row>
    <row r="125" s="2" customFormat="1" ht="16.5" customHeight="1">
      <c r="A125" s="40"/>
      <c r="B125" s="41"/>
      <c r="C125" s="263" t="s">
        <v>241</v>
      </c>
      <c r="D125" s="263" t="s">
        <v>242</v>
      </c>
      <c r="E125" s="264" t="s">
        <v>243</v>
      </c>
      <c r="F125" s="265" t="s">
        <v>244</v>
      </c>
      <c r="G125" s="266" t="s">
        <v>194</v>
      </c>
      <c r="H125" s="267">
        <v>17.795000000000002</v>
      </c>
      <c r="I125" s="268"/>
      <c r="J125" s="269">
        <f>ROUND(I125*H125,2)</f>
        <v>0</v>
      </c>
      <c r="K125" s="265" t="s">
        <v>139</v>
      </c>
      <c r="L125" s="270"/>
      <c r="M125" s="271" t="s">
        <v>32</v>
      </c>
      <c r="N125" s="272" t="s">
        <v>51</v>
      </c>
      <c r="O125" s="86"/>
      <c r="P125" s="229">
        <f>O125*H125</f>
        <v>0</v>
      </c>
      <c r="Q125" s="229">
        <v>0.20999999999999999</v>
      </c>
      <c r="R125" s="229">
        <f>Q125*H125</f>
        <v>3.7369500000000002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220</v>
      </c>
      <c r="AT125" s="231" t="s">
        <v>242</v>
      </c>
      <c r="AU125" s="231" t="s">
        <v>141</v>
      </c>
      <c r="AY125" s="18" t="s">
        <v>132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141</v>
      </c>
      <c r="BK125" s="232">
        <f>ROUND(I125*H125,2)</f>
        <v>0</v>
      </c>
      <c r="BL125" s="18" t="s">
        <v>150</v>
      </c>
      <c r="BM125" s="231" t="s">
        <v>245</v>
      </c>
    </row>
    <row r="126" s="13" customFormat="1">
      <c r="A126" s="13"/>
      <c r="B126" s="240"/>
      <c r="C126" s="241"/>
      <c r="D126" s="242" t="s">
        <v>196</v>
      </c>
      <c r="E126" s="241"/>
      <c r="F126" s="244" t="s">
        <v>246</v>
      </c>
      <c r="G126" s="241"/>
      <c r="H126" s="245">
        <v>17.795000000000002</v>
      </c>
      <c r="I126" s="246"/>
      <c r="J126" s="241"/>
      <c r="K126" s="241"/>
      <c r="L126" s="247"/>
      <c r="M126" s="248"/>
      <c r="N126" s="249"/>
      <c r="O126" s="249"/>
      <c r="P126" s="249"/>
      <c r="Q126" s="249"/>
      <c r="R126" s="249"/>
      <c r="S126" s="249"/>
      <c r="T126" s="250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1" t="s">
        <v>196</v>
      </c>
      <c r="AU126" s="251" t="s">
        <v>141</v>
      </c>
      <c r="AV126" s="13" t="s">
        <v>141</v>
      </c>
      <c r="AW126" s="13" t="s">
        <v>4</v>
      </c>
      <c r="AX126" s="13" t="s">
        <v>21</v>
      </c>
      <c r="AY126" s="251" t="s">
        <v>132</v>
      </c>
    </row>
    <row r="127" s="2" customFormat="1" ht="21.75" customHeight="1">
      <c r="A127" s="40"/>
      <c r="B127" s="41"/>
      <c r="C127" s="220" t="s">
        <v>247</v>
      </c>
      <c r="D127" s="220" t="s">
        <v>135</v>
      </c>
      <c r="E127" s="221" t="s">
        <v>248</v>
      </c>
      <c r="F127" s="222" t="s">
        <v>249</v>
      </c>
      <c r="G127" s="223" t="s">
        <v>250</v>
      </c>
      <c r="H127" s="224">
        <v>10.424</v>
      </c>
      <c r="I127" s="225"/>
      <c r="J127" s="226">
        <f>ROUND(I127*H127,2)</f>
        <v>0</v>
      </c>
      <c r="K127" s="222" t="s">
        <v>139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150</v>
      </c>
      <c r="AT127" s="231" t="s">
        <v>135</v>
      </c>
      <c r="AU127" s="231" t="s">
        <v>141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150</v>
      </c>
      <c r="BM127" s="231" t="s">
        <v>251</v>
      </c>
    </row>
    <row r="128" s="12" customFormat="1" ht="22.8" customHeight="1">
      <c r="A128" s="12"/>
      <c r="B128" s="204"/>
      <c r="C128" s="205"/>
      <c r="D128" s="206" t="s">
        <v>78</v>
      </c>
      <c r="E128" s="218" t="s">
        <v>157</v>
      </c>
      <c r="F128" s="218" t="s">
        <v>252</v>
      </c>
      <c r="G128" s="205"/>
      <c r="H128" s="205"/>
      <c r="I128" s="208"/>
      <c r="J128" s="219">
        <f>BK128</f>
        <v>0</v>
      </c>
      <c r="K128" s="205"/>
      <c r="L128" s="210"/>
      <c r="M128" s="211"/>
      <c r="N128" s="212"/>
      <c r="O128" s="212"/>
      <c r="P128" s="213">
        <f>SUM(P129:P163)</f>
        <v>0</v>
      </c>
      <c r="Q128" s="212"/>
      <c r="R128" s="213">
        <f>SUM(R129:R163)</f>
        <v>4.6601606000000002</v>
      </c>
      <c r="S128" s="212"/>
      <c r="T128" s="214">
        <f>SUM(T129:T163)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21</v>
      </c>
      <c r="AT128" s="216" t="s">
        <v>78</v>
      </c>
      <c r="AU128" s="216" t="s">
        <v>21</v>
      </c>
      <c r="AY128" s="215" t="s">
        <v>132</v>
      </c>
      <c r="BK128" s="217">
        <f>SUM(BK129:BK163)</f>
        <v>0</v>
      </c>
    </row>
    <row r="129" s="2" customFormat="1" ht="16.5" customHeight="1">
      <c r="A129" s="40"/>
      <c r="B129" s="41"/>
      <c r="C129" s="220" t="s">
        <v>253</v>
      </c>
      <c r="D129" s="220" t="s">
        <v>135</v>
      </c>
      <c r="E129" s="221" t="s">
        <v>254</v>
      </c>
      <c r="F129" s="222" t="s">
        <v>255</v>
      </c>
      <c r="G129" s="223" t="s">
        <v>194</v>
      </c>
      <c r="H129" s="224">
        <v>63</v>
      </c>
      <c r="I129" s="225"/>
      <c r="J129" s="226">
        <f>ROUND(I129*H129,2)</f>
        <v>0</v>
      </c>
      <c r="K129" s="222" t="s">
        <v>139</v>
      </c>
      <c r="L129" s="46"/>
      <c r="M129" s="227" t="s">
        <v>32</v>
      </c>
      <c r="N129" s="228" t="s">
        <v>51</v>
      </c>
      <c r="O129" s="86"/>
      <c r="P129" s="229">
        <f>O129*H129</f>
        <v>0</v>
      </c>
      <c r="Q129" s="229">
        <v>0.0023999999999999998</v>
      </c>
      <c r="R129" s="229">
        <f>Q129*H129</f>
        <v>0.15119999999999997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150</v>
      </c>
      <c r="AT129" s="231" t="s">
        <v>135</v>
      </c>
      <c r="AU129" s="231" t="s">
        <v>141</v>
      </c>
      <c r="AY129" s="18" t="s">
        <v>132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141</v>
      </c>
      <c r="BK129" s="232">
        <f>ROUND(I129*H129,2)</f>
        <v>0</v>
      </c>
      <c r="BL129" s="18" t="s">
        <v>150</v>
      </c>
      <c r="BM129" s="231" t="s">
        <v>256</v>
      </c>
    </row>
    <row r="130" s="2" customFormat="1" ht="16.5" customHeight="1">
      <c r="A130" s="40"/>
      <c r="B130" s="41"/>
      <c r="C130" s="220" t="s">
        <v>8</v>
      </c>
      <c r="D130" s="220" t="s">
        <v>135</v>
      </c>
      <c r="E130" s="221" t="s">
        <v>257</v>
      </c>
      <c r="F130" s="222" t="s">
        <v>258</v>
      </c>
      <c r="G130" s="223" t="s">
        <v>194</v>
      </c>
      <c r="H130" s="224">
        <v>207.84</v>
      </c>
      <c r="I130" s="225"/>
      <c r="J130" s="226">
        <f>ROUND(I130*H130,2)</f>
        <v>0</v>
      </c>
      <c r="K130" s="222" t="s">
        <v>139</v>
      </c>
      <c r="L130" s="46"/>
      <c r="M130" s="227" t="s">
        <v>32</v>
      </c>
      <c r="N130" s="228" t="s">
        <v>51</v>
      </c>
      <c r="O130" s="86"/>
      <c r="P130" s="229">
        <f>O130*H130</f>
        <v>0</v>
      </c>
      <c r="Q130" s="229">
        <v>0.00025999999999999998</v>
      </c>
      <c r="R130" s="229">
        <f>Q130*H130</f>
        <v>0.054038399999999993</v>
      </c>
      <c r="S130" s="229">
        <v>0</v>
      </c>
      <c r="T130" s="230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31" t="s">
        <v>150</v>
      </c>
      <c r="AT130" s="231" t="s">
        <v>135</v>
      </c>
      <c r="AU130" s="231" t="s">
        <v>141</v>
      </c>
      <c r="AY130" s="18" t="s">
        <v>132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141</v>
      </c>
      <c r="BK130" s="232">
        <f>ROUND(I130*H130,2)</f>
        <v>0</v>
      </c>
      <c r="BL130" s="18" t="s">
        <v>150</v>
      </c>
      <c r="BM130" s="231" t="s">
        <v>259</v>
      </c>
    </row>
    <row r="131" s="2" customFormat="1" ht="16.5" customHeight="1">
      <c r="A131" s="40"/>
      <c r="B131" s="41"/>
      <c r="C131" s="220" t="s">
        <v>260</v>
      </c>
      <c r="D131" s="220" t="s">
        <v>135</v>
      </c>
      <c r="E131" s="221" t="s">
        <v>261</v>
      </c>
      <c r="F131" s="222" t="s">
        <v>262</v>
      </c>
      <c r="G131" s="223" t="s">
        <v>194</v>
      </c>
      <c r="H131" s="224">
        <v>207.84</v>
      </c>
      <c r="I131" s="225"/>
      <c r="J131" s="226">
        <f>ROUND(I131*H131,2)</f>
        <v>0</v>
      </c>
      <c r="K131" s="222" t="s">
        <v>139</v>
      </c>
      <c r="L131" s="46"/>
      <c r="M131" s="227" t="s">
        <v>32</v>
      </c>
      <c r="N131" s="228" t="s">
        <v>51</v>
      </c>
      <c r="O131" s="86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31" t="s">
        <v>150</v>
      </c>
      <c r="AT131" s="231" t="s">
        <v>135</v>
      </c>
      <c r="AU131" s="231" t="s">
        <v>141</v>
      </c>
      <c r="AY131" s="18" t="s">
        <v>132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141</v>
      </c>
      <c r="BK131" s="232">
        <f>ROUND(I131*H131,2)</f>
        <v>0</v>
      </c>
      <c r="BL131" s="18" t="s">
        <v>150</v>
      </c>
      <c r="BM131" s="231" t="s">
        <v>263</v>
      </c>
    </row>
    <row r="132" s="2" customFormat="1" ht="21.75" customHeight="1">
      <c r="A132" s="40"/>
      <c r="B132" s="41"/>
      <c r="C132" s="220" t="s">
        <v>264</v>
      </c>
      <c r="D132" s="220" t="s">
        <v>135</v>
      </c>
      <c r="E132" s="221" t="s">
        <v>265</v>
      </c>
      <c r="F132" s="222" t="s">
        <v>266</v>
      </c>
      <c r="G132" s="223" t="s">
        <v>194</v>
      </c>
      <c r="H132" s="224">
        <v>43.200000000000003</v>
      </c>
      <c r="I132" s="225"/>
      <c r="J132" s="226">
        <f>ROUND(I132*H132,2)</f>
        <v>0</v>
      </c>
      <c r="K132" s="222" t="s">
        <v>224</v>
      </c>
      <c r="L132" s="46"/>
      <c r="M132" s="227" t="s">
        <v>32</v>
      </c>
      <c r="N132" s="228" t="s">
        <v>51</v>
      </c>
      <c r="O132" s="86"/>
      <c r="P132" s="229">
        <f>O132*H132</f>
        <v>0</v>
      </c>
      <c r="Q132" s="229">
        <v>0.0085199999999999998</v>
      </c>
      <c r="R132" s="229">
        <f>Q132*H132</f>
        <v>0.368064</v>
      </c>
      <c r="S132" s="229">
        <v>0</v>
      </c>
      <c r="T132" s="230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31" t="s">
        <v>150</v>
      </c>
      <c r="AT132" s="231" t="s">
        <v>135</v>
      </c>
      <c r="AU132" s="231" t="s">
        <v>141</v>
      </c>
      <c r="AY132" s="18" t="s">
        <v>132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141</v>
      </c>
      <c r="BK132" s="232">
        <f>ROUND(I132*H132,2)</f>
        <v>0</v>
      </c>
      <c r="BL132" s="18" t="s">
        <v>150</v>
      </c>
      <c r="BM132" s="231" t="s">
        <v>267</v>
      </c>
    </row>
    <row r="133" s="15" customFormat="1">
      <c r="A133" s="15"/>
      <c r="B133" s="273"/>
      <c r="C133" s="274"/>
      <c r="D133" s="242" t="s">
        <v>196</v>
      </c>
      <c r="E133" s="275" t="s">
        <v>32</v>
      </c>
      <c r="F133" s="276" t="s">
        <v>268</v>
      </c>
      <c r="G133" s="274"/>
      <c r="H133" s="275" t="s">
        <v>32</v>
      </c>
      <c r="I133" s="277"/>
      <c r="J133" s="274"/>
      <c r="K133" s="274"/>
      <c r="L133" s="278"/>
      <c r="M133" s="279"/>
      <c r="N133" s="280"/>
      <c r="O133" s="280"/>
      <c r="P133" s="280"/>
      <c r="Q133" s="280"/>
      <c r="R133" s="280"/>
      <c r="S133" s="280"/>
      <c r="T133" s="28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82" t="s">
        <v>196</v>
      </c>
      <c r="AU133" s="282" t="s">
        <v>141</v>
      </c>
      <c r="AV133" s="15" t="s">
        <v>21</v>
      </c>
      <c r="AW133" s="15" t="s">
        <v>41</v>
      </c>
      <c r="AX133" s="15" t="s">
        <v>79</v>
      </c>
      <c r="AY133" s="282" t="s">
        <v>132</v>
      </c>
    </row>
    <row r="134" s="13" customFormat="1">
      <c r="A134" s="13"/>
      <c r="B134" s="240"/>
      <c r="C134" s="241"/>
      <c r="D134" s="242" t="s">
        <v>196</v>
      </c>
      <c r="E134" s="243" t="s">
        <v>32</v>
      </c>
      <c r="F134" s="244" t="s">
        <v>269</v>
      </c>
      <c r="G134" s="241"/>
      <c r="H134" s="245">
        <v>43.200000000000003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196</v>
      </c>
      <c r="AU134" s="251" t="s">
        <v>141</v>
      </c>
      <c r="AV134" s="13" t="s">
        <v>141</v>
      </c>
      <c r="AW134" s="13" t="s">
        <v>41</v>
      </c>
      <c r="AX134" s="13" t="s">
        <v>79</v>
      </c>
      <c r="AY134" s="251" t="s">
        <v>132</v>
      </c>
    </row>
    <row r="135" s="14" customFormat="1">
      <c r="A135" s="14"/>
      <c r="B135" s="252"/>
      <c r="C135" s="253"/>
      <c r="D135" s="242" t="s">
        <v>196</v>
      </c>
      <c r="E135" s="254" t="s">
        <v>32</v>
      </c>
      <c r="F135" s="255" t="s">
        <v>198</v>
      </c>
      <c r="G135" s="253"/>
      <c r="H135" s="256">
        <v>43.200000000000003</v>
      </c>
      <c r="I135" s="257"/>
      <c r="J135" s="253"/>
      <c r="K135" s="253"/>
      <c r="L135" s="258"/>
      <c r="M135" s="259"/>
      <c r="N135" s="260"/>
      <c r="O135" s="260"/>
      <c r="P135" s="260"/>
      <c r="Q135" s="260"/>
      <c r="R135" s="260"/>
      <c r="S135" s="260"/>
      <c r="T135" s="26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2" t="s">
        <v>196</v>
      </c>
      <c r="AU135" s="262" t="s">
        <v>141</v>
      </c>
      <c r="AV135" s="14" t="s">
        <v>150</v>
      </c>
      <c r="AW135" s="14" t="s">
        <v>41</v>
      </c>
      <c r="AX135" s="14" t="s">
        <v>21</v>
      </c>
      <c r="AY135" s="262" t="s">
        <v>132</v>
      </c>
    </row>
    <row r="136" s="2" customFormat="1" ht="16.5" customHeight="1">
      <c r="A136" s="40"/>
      <c r="B136" s="41"/>
      <c r="C136" s="263" t="s">
        <v>270</v>
      </c>
      <c r="D136" s="263" t="s">
        <v>242</v>
      </c>
      <c r="E136" s="264" t="s">
        <v>271</v>
      </c>
      <c r="F136" s="265" t="s">
        <v>272</v>
      </c>
      <c r="G136" s="266" t="s">
        <v>194</v>
      </c>
      <c r="H136" s="267">
        <v>44.064</v>
      </c>
      <c r="I136" s="268"/>
      <c r="J136" s="269">
        <f>ROUND(I136*H136,2)</f>
        <v>0</v>
      </c>
      <c r="K136" s="265" t="s">
        <v>139</v>
      </c>
      <c r="L136" s="270"/>
      <c r="M136" s="271" t="s">
        <v>32</v>
      </c>
      <c r="N136" s="272" t="s">
        <v>51</v>
      </c>
      <c r="O136" s="86"/>
      <c r="P136" s="229">
        <f>O136*H136</f>
        <v>0</v>
      </c>
      <c r="Q136" s="229">
        <v>0.0035999999999999999</v>
      </c>
      <c r="R136" s="229">
        <f>Q136*H136</f>
        <v>0.15863040000000001</v>
      </c>
      <c r="S136" s="229">
        <v>0</v>
      </c>
      <c r="T136" s="230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31" t="s">
        <v>220</v>
      </c>
      <c r="AT136" s="231" t="s">
        <v>242</v>
      </c>
      <c r="AU136" s="231" t="s">
        <v>141</v>
      </c>
      <c r="AY136" s="18" t="s">
        <v>132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141</v>
      </c>
      <c r="BK136" s="232">
        <f>ROUND(I136*H136,2)</f>
        <v>0</v>
      </c>
      <c r="BL136" s="18" t="s">
        <v>150</v>
      </c>
      <c r="BM136" s="231" t="s">
        <v>1002</v>
      </c>
    </row>
    <row r="137" s="13" customFormat="1">
      <c r="A137" s="13"/>
      <c r="B137" s="240"/>
      <c r="C137" s="241"/>
      <c r="D137" s="242" t="s">
        <v>196</v>
      </c>
      <c r="E137" s="241"/>
      <c r="F137" s="244" t="s">
        <v>274</v>
      </c>
      <c r="G137" s="241"/>
      <c r="H137" s="245">
        <v>44.064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196</v>
      </c>
      <c r="AU137" s="251" t="s">
        <v>141</v>
      </c>
      <c r="AV137" s="13" t="s">
        <v>141</v>
      </c>
      <c r="AW137" s="13" t="s">
        <v>4</v>
      </c>
      <c r="AX137" s="13" t="s">
        <v>21</v>
      </c>
      <c r="AY137" s="251" t="s">
        <v>132</v>
      </c>
    </row>
    <row r="138" s="2" customFormat="1" ht="21.75" customHeight="1">
      <c r="A138" s="40"/>
      <c r="B138" s="41"/>
      <c r="C138" s="220" t="s">
        <v>275</v>
      </c>
      <c r="D138" s="220" t="s">
        <v>135</v>
      </c>
      <c r="E138" s="221" t="s">
        <v>276</v>
      </c>
      <c r="F138" s="222" t="s">
        <v>277</v>
      </c>
      <c r="G138" s="223" t="s">
        <v>194</v>
      </c>
      <c r="H138" s="224">
        <v>207.84</v>
      </c>
      <c r="I138" s="225"/>
      <c r="J138" s="226">
        <f>ROUND(I138*H138,2)</f>
        <v>0</v>
      </c>
      <c r="K138" s="222" t="s">
        <v>139</v>
      </c>
      <c r="L138" s="46"/>
      <c r="M138" s="227" t="s">
        <v>32</v>
      </c>
      <c r="N138" s="228" t="s">
        <v>51</v>
      </c>
      <c r="O138" s="86"/>
      <c r="P138" s="229">
        <f>O138*H138</f>
        <v>0</v>
      </c>
      <c r="Q138" s="229">
        <v>0.0086</v>
      </c>
      <c r="R138" s="229">
        <f>Q138*H138</f>
        <v>1.7874240000000001</v>
      </c>
      <c r="S138" s="229">
        <v>0</v>
      </c>
      <c r="T138" s="230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31" t="s">
        <v>150</v>
      </c>
      <c r="AT138" s="231" t="s">
        <v>135</v>
      </c>
      <c r="AU138" s="231" t="s">
        <v>141</v>
      </c>
      <c r="AY138" s="18" t="s">
        <v>132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141</v>
      </c>
      <c r="BK138" s="232">
        <f>ROUND(I138*H138,2)</f>
        <v>0</v>
      </c>
      <c r="BL138" s="18" t="s">
        <v>150</v>
      </c>
      <c r="BM138" s="231" t="s">
        <v>278</v>
      </c>
    </row>
    <row r="139" s="2" customFormat="1" ht="16.5" customHeight="1">
      <c r="A139" s="40"/>
      <c r="B139" s="41"/>
      <c r="C139" s="263" t="s">
        <v>279</v>
      </c>
      <c r="D139" s="263" t="s">
        <v>242</v>
      </c>
      <c r="E139" s="264" t="s">
        <v>280</v>
      </c>
      <c r="F139" s="265" t="s">
        <v>281</v>
      </c>
      <c r="G139" s="266" t="s">
        <v>194</v>
      </c>
      <c r="H139" s="267">
        <v>211.99700000000001</v>
      </c>
      <c r="I139" s="268"/>
      <c r="J139" s="269">
        <f>ROUND(I139*H139,2)</f>
        <v>0</v>
      </c>
      <c r="K139" s="265" t="s">
        <v>139</v>
      </c>
      <c r="L139" s="270"/>
      <c r="M139" s="271" t="s">
        <v>32</v>
      </c>
      <c r="N139" s="272" t="s">
        <v>51</v>
      </c>
      <c r="O139" s="86"/>
      <c r="P139" s="229">
        <f>O139*H139</f>
        <v>0</v>
      </c>
      <c r="Q139" s="229">
        <v>0.0023999999999999998</v>
      </c>
      <c r="R139" s="229">
        <f>Q139*H139</f>
        <v>0.50879279999999993</v>
      </c>
      <c r="S139" s="229">
        <v>0</v>
      </c>
      <c r="T139" s="230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31" t="s">
        <v>220</v>
      </c>
      <c r="AT139" s="231" t="s">
        <v>242</v>
      </c>
      <c r="AU139" s="231" t="s">
        <v>141</v>
      </c>
      <c r="AY139" s="18" t="s">
        <v>132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141</v>
      </c>
      <c r="BK139" s="232">
        <f>ROUND(I139*H139,2)</f>
        <v>0</v>
      </c>
      <c r="BL139" s="18" t="s">
        <v>150</v>
      </c>
      <c r="BM139" s="231" t="s">
        <v>282</v>
      </c>
    </row>
    <row r="140" s="13" customFormat="1">
      <c r="A140" s="13"/>
      <c r="B140" s="240"/>
      <c r="C140" s="241"/>
      <c r="D140" s="242" t="s">
        <v>196</v>
      </c>
      <c r="E140" s="241"/>
      <c r="F140" s="244" t="s">
        <v>283</v>
      </c>
      <c r="G140" s="241"/>
      <c r="H140" s="245">
        <v>211.99700000000001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196</v>
      </c>
      <c r="AU140" s="251" t="s">
        <v>141</v>
      </c>
      <c r="AV140" s="13" t="s">
        <v>141</v>
      </c>
      <c r="AW140" s="13" t="s">
        <v>4</v>
      </c>
      <c r="AX140" s="13" t="s">
        <v>21</v>
      </c>
      <c r="AY140" s="251" t="s">
        <v>132</v>
      </c>
    </row>
    <row r="141" s="2" customFormat="1" ht="21.75" customHeight="1">
      <c r="A141" s="40"/>
      <c r="B141" s="41"/>
      <c r="C141" s="220" t="s">
        <v>7</v>
      </c>
      <c r="D141" s="220" t="s">
        <v>135</v>
      </c>
      <c r="E141" s="221" t="s">
        <v>284</v>
      </c>
      <c r="F141" s="222" t="s">
        <v>285</v>
      </c>
      <c r="G141" s="223" t="s">
        <v>223</v>
      </c>
      <c r="H141" s="224">
        <v>85.599999999999994</v>
      </c>
      <c r="I141" s="225"/>
      <c r="J141" s="226">
        <f>ROUND(I141*H141,2)</f>
        <v>0</v>
      </c>
      <c r="K141" s="222" t="s">
        <v>139</v>
      </c>
      <c r="L141" s="46"/>
      <c r="M141" s="227" t="s">
        <v>32</v>
      </c>
      <c r="N141" s="228" t="s">
        <v>51</v>
      </c>
      <c r="O141" s="86"/>
      <c r="P141" s="229">
        <f>O141*H141</f>
        <v>0</v>
      </c>
      <c r="Q141" s="229">
        <v>0.0033899999999999998</v>
      </c>
      <c r="R141" s="229">
        <f>Q141*H141</f>
        <v>0.29018399999999994</v>
      </c>
      <c r="S141" s="229">
        <v>0</v>
      </c>
      <c r="T141" s="230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31" t="s">
        <v>150</v>
      </c>
      <c r="AT141" s="231" t="s">
        <v>135</v>
      </c>
      <c r="AU141" s="231" t="s">
        <v>141</v>
      </c>
      <c r="AY141" s="18" t="s">
        <v>132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141</v>
      </c>
      <c r="BK141" s="232">
        <f>ROUND(I141*H141,2)</f>
        <v>0</v>
      </c>
      <c r="BL141" s="18" t="s">
        <v>150</v>
      </c>
      <c r="BM141" s="231" t="s">
        <v>286</v>
      </c>
    </row>
    <row r="142" s="13" customFormat="1">
      <c r="A142" s="13"/>
      <c r="B142" s="240"/>
      <c r="C142" s="241"/>
      <c r="D142" s="242" t="s">
        <v>196</v>
      </c>
      <c r="E142" s="243" t="s">
        <v>32</v>
      </c>
      <c r="F142" s="244" t="s">
        <v>287</v>
      </c>
      <c r="G142" s="241"/>
      <c r="H142" s="245">
        <v>85.599999999999994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196</v>
      </c>
      <c r="AU142" s="251" t="s">
        <v>141</v>
      </c>
      <c r="AV142" s="13" t="s">
        <v>141</v>
      </c>
      <c r="AW142" s="13" t="s">
        <v>41</v>
      </c>
      <c r="AX142" s="13" t="s">
        <v>79</v>
      </c>
      <c r="AY142" s="251" t="s">
        <v>132</v>
      </c>
    </row>
    <row r="143" s="14" customFormat="1">
      <c r="A143" s="14"/>
      <c r="B143" s="252"/>
      <c r="C143" s="253"/>
      <c r="D143" s="242" t="s">
        <v>196</v>
      </c>
      <c r="E143" s="254" t="s">
        <v>32</v>
      </c>
      <c r="F143" s="255" t="s">
        <v>198</v>
      </c>
      <c r="G143" s="253"/>
      <c r="H143" s="256">
        <v>85.599999999999994</v>
      </c>
      <c r="I143" s="257"/>
      <c r="J143" s="253"/>
      <c r="K143" s="253"/>
      <c r="L143" s="258"/>
      <c r="M143" s="259"/>
      <c r="N143" s="260"/>
      <c r="O143" s="260"/>
      <c r="P143" s="260"/>
      <c r="Q143" s="260"/>
      <c r="R143" s="260"/>
      <c r="S143" s="260"/>
      <c r="T143" s="26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2" t="s">
        <v>196</v>
      </c>
      <c r="AU143" s="262" t="s">
        <v>141</v>
      </c>
      <c r="AV143" s="14" t="s">
        <v>150</v>
      </c>
      <c r="AW143" s="14" t="s">
        <v>41</v>
      </c>
      <c r="AX143" s="14" t="s">
        <v>21</v>
      </c>
      <c r="AY143" s="262" t="s">
        <v>132</v>
      </c>
    </row>
    <row r="144" s="2" customFormat="1" ht="16.5" customHeight="1">
      <c r="A144" s="40"/>
      <c r="B144" s="41"/>
      <c r="C144" s="263" t="s">
        <v>288</v>
      </c>
      <c r="D144" s="263" t="s">
        <v>242</v>
      </c>
      <c r="E144" s="264" t="s">
        <v>289</v>
      </c>
      <c r="F144" s="265" t="s">
        <v>290</v>
      </c>
      <c r="G144" s="266" t="s">
        <v>194</v>
      </c>
      <c r="H144" s="267">
        <v>94.159999999999997</v>
      </c>
      <c r="I144" s="268"/>
      <c r="J144" s="269">
        <f>ROUND(I144*H144,2)</f>
        <v>0</v>
      </c>
      <c r="K144" s="265" t="s">
        <v>139</v>
      </c>
      <c r="L144" s="270"/>
      <c r="M144" s="271" t="s">
        <v>32</v>
      </c>
      <c r="N144" s="272" t="s">
        <v>51</v>
      </c>
      <c r="O144" s="86"/>
      <c r="P144" s="229">
        <f>O144*H144</f>
        <v>0</v>
      </c>
      <c r="Q144" s="229">
        <v>0.00051000000000000004</v>
      </c>
      <c r="R144" s="229">
        <f>Q144*H144</f>
        <v>0.048021600000000005</v>
      </c>
      <c r="S144" s="229">
        <v>0</v>
      </c>
      <c r="T144" s="230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31" t="s">
        <v>220</v>
      </c>
      <c r="AT144" s="231" t="s">
        <v>242</v>
      </c>
      <c r="AU144" s="231" t="s">
        <v>141</v>
      </c>
      <c r="AY144" s="18" t="s">
        <v>132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141</v>
      </c>
      <c r="BK144" s="232">
        <f>ROUND(I144*H144,2)</f>
        <v>0</v>
      </c>
      <c r="BL144" s="18" t="s">
        <v>150</v>
      </c>
      <c r="BM144" s="231" t="s">
        <v>291</v>
      </c>
    </row>
    <row r="145" s="13" customFormat="1">
      <c r="A145" s="13"/>
      <c r="B145" s="240"/>
      <c r="C145" s="241"/>
      <c r="D145" s="242" t="s">
        <v>196</v>
      </c>
      <c r="E145" s="241"/>
      <c r="F145" s="244" t="s">
        <v>292</v>
      </c>
      <c r="G145" s="241"/>
      <c r="H145" s="245">
        <v>94.159999999999997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196</v>
      </c>
      <c r="AU145" s="251" t="s">
        <v>141</v>
      </c>
      <c r="AV145" s="13" t="s">
        <v>141</v>
      </c>
      <c r="AW145" s="13" t="s">
        <v>4</v>
      </c>
      <c r="AX145" s="13" t="s">
        <v>21</v>
      </c>
      <c r="AY145" s="251" t="s">
        <v>132</v>
      </c>
    </row>
    <row r="146" s="2" customFormat="1" ht="16.5" customHeight="1">
      <c r="A146" s="40"/>
      <c r="B146" s="41"/>
      <c r="C146" s="220" t="s">
        <v>293</v>
      </c>
      <c r="D146" s="220" t="s">
        <v>135</v>
      </c>
      <c r="E146" s="221" t="s">
        <v>294</v>
      </c>
      <c r="F146" s="222" t="s">
        <v>295</v>
      </c>
      <c r="G146" s="223" t="s">
        <v>223</v>
      </c>
      <c r="H146" s="224">
        <v>36</v>
      </c>
      <c r="I146" s="225"/>
      <c r="J146" s="226">
        <f>ROUND(I146*H146,2)</f>
        <v>0</v>
      </c>
      <c r="K146" s="222" t="s">
        <v>139</v>
      </c>
      <c r="L146" s="46"/>
      <c r="M146" s="227" t="s">
        <v>32</v>
      </c>
      <c r="N146" s="228" t="s">
        <v>51</v>
      </c>
      <c r="O146" s="86"/>
      <c r="P146" s="229">
        <f>O146*H146</f>
        <v>0</v>
      </c>
      <c r="Q146" s="229">
        <v>6.0000000000000002E-05</v>
      </c>
      <c r="R146" s="229">
        <f>Q146*H146</f>
        <v>0.00216</v>
      </c>
      <c r="S146" s="229">
        <v>0</v>
      </c>
      <c r="T146" s="230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31" t="s">
        <v>150</v>
      </c>
      <c r="AT146" s="231" t="s">
        <v>135</v>
      </c>
      <c r="AU146" s="231" t="s">
        <v>141</v>
      </c>
      <c r="AY146" s="18" t="s">
        <v>132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141</v>
      </c>
      <c r="BK146" s="232">
        <f>ROUND(I146*H146,2)</f>
        <v>0</v>
      </c>
      <c r="BL146" s="18" t="s">
        <v>150</v>
      </c>
      <c r="BM146" s="231" t="s">
        <v>296</v>
      </c>
    </row>
    <row r="147" s="2" customFormat="1" ht="16.5" customHeight="1">
      <c r="A147" s="40"/>
      <c r="B147" s="41"/>
      <c r="C147" s="263" t="s">
        <v>297</v>
      </c>
      <c r="D147" s="263" t="s">
        <v>242</v>
      </c>
      <c r="E147" s="264" t="s">
        <v>298</v>
      </c>
      <c r="F147" s="265" t="s">
        <v>299</v>
      </c>
      <c r="G147" s="266" t="s">
        <v>223</v>
      </c>
      <c r="H147" s="267">
        <v>39.689999999999998</v>
      </c>
      <c r="I147" s="268"/>
      <c r="J147" s="269">
        <f>ROUND(I147*H147,2)</f>
        <v>0</v>
      </c>
      <c r="K147" s="265" t="s">
        <v>139</v>
      </c>
      <c r="L147" s="270"/>
      <c r="M147" s="271" t="s">
        <v>32</v>
      </c>
      <c r="N147" s="272" t="s">
        <v>51</v>
      </c>
      <c r="O147" s="86"/>
      <c r="P147" s="229">
        <f>O147*H147</f>
        <v>0</v>
      </c>
      <c r="Q147" s="229">
        <v>0.00050000000000000001</v>
      </c>
      <c r="R147" s="229">
        <f>Q147*H147</f>
        <v>0.019844999999999998</v>
      </c>
      <c r="S147" s="229">
        <v>0</v>
      </c>
      <c r="T147" s="230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31" t="s">
        <v>220</v>
      </c>
      <c r="AT147" s="231" t="s">
        <v>242</v>
      </c>
      <c r="AU147" s="231" t="s">
        <v>141</v>
      </c>
      <c r="AY147" s="18" t="s">
        <v>132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141</v>
      </c>
      <c r="BK147" s="232">
        <f>ROUND(I147*H147,2)</f>
        <v>0</v>
      </c>
      <c r="BL147" s="18" t="s">
        <v>150</v>
      </c>
      <c r="BM147" s="231" t="s">
        <v>300</v>
      </c>
    </row>
    <row r="148" s="13" customFormat="1">
      <c r="A148" s="13"/>
      <c r="B148" s="240"/>
      <c r="C148" s="241"/>
      <c r="D148" s="242" t="s">
        <v>196</v>
      </c>
      <c r="E148" s="243" t="s">
        <v>32</v>
      </c>
      <c r="F148" s="244" t="s">
        <v>301</v>
      </c>
      <c r="G148" s="241"/>
      <c r="H148" s="245">
        <v>37.799999999999997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196</v>
      </c>
      <c r="AU148" s="251" t="s">
        <v>141</v>
      </c>
      <c r="AV148" s="13" t="s">
        <v>141</v>
      </c>
      <c r="AW148" s="13" t="s">
        <v>41</v>
      </c>
      <c r="AX148" s="13" t="s">
        <v>79</v>
      </c>
      <c r="AY148" s="251" t="s">
        <v>132</v>
      </c>
    </row>
    <row r="149" s="14" customFormat="1">
      <c r="A149" s="14"/>
      <c r="B149" s="252"/>
      <c r="C149" s="253"/>
      <c r="D149" s="242" t="s">
        <v>196</v>
      </c>
      <c r="E149" s="254" t="s">
        <v>32</v>
      </c>
      <c r="F149" s="255" t="s">
        <v>198</v>
      </c>
      <c r="G149" s="253"/>
      <c r="H149" s="256">
        <v>37.799999999999997</v>
      </c>
      <c r="I149" s="257"/>
      <c r="J149" s="253"/>
      <c r="K149" s="253"/>
      <c r="L149" s="258"/>
      <c r="M149" s="259"/>
      <c r="N149" s="260"/>
      <c r="O149" s="260"/>
      <c r="P149" s="260"/>
      <c r="Q149" s="260"/>
      <c r="R149" s="260"/>
      <c r="S149" s="260"/>
      <c r="T149" s="261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2" t="s">
        <v>196</v>
      </c>
      <c r="AU149" s="262" t="s">
        <v>141</v>
      </c>
      <c r="AV149" s="14" t="s">
        <v>150</v>
      </c>
      <c r="AW149" s="14" t="s">
        <v>41</v>
      </c>
      <c r="AX149" s="14" t="s">
        <v>21</v>
      </c>
      <c r="AY149" s="262" t="s">
        <v>132</v>
      </c>
    </row>
    <row r="150" s="13" customFormat="1">
      <c r="A150" s="13"/>
      <c r="B150" s="240"/>
      <c r="C150" s="241"/>
      <c r="D150" s="242" t="s">
        <v>196</v>
      </c>
      <c r="E150" s="241"/>
      <c r="F150" s="244" t="s">
        <v>302</v>
      </c>
      <c r="G150" s="241"/>
      <c r="H150" s="245">
        <v>39.689999999999998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196</v>
      </c>
      <c r="AU150" s="251" t="s">
        <v>141</v>
      </c>
      <c r="AV150" s="13" t="s">
        <v>141</v>
      </c>
      <c r="AW150" s="13" t="s">
        <v>4</v>
      </c>
      <c r="AX150" s="13" t="s">
        <v>21</v>
      </c>
      <c r="AY150" s="251" t="s">
        <v>132</v>
      </c>
    </row>
    <row r="151" s="2" customFormat="1" ht="16.5" customHeight="1">
      <c r="A151" s="40"/>
      <c r="B151" s="41"/>
      <c r="C151" s="220" t="s">
        <v>303</v>
      </c>
      <c r="D151" s="220" t="s">
        <v>135</v>
      </c>
      <c r="E151" s="221" t="s">
        <v>304</v>
      </c>
      <c r="F151" s="222" t="s">
        <v>305</v>
      </c>
      <c r="G151" s="223" t="s">
        <v>223</v>
      </c>
      <c r="H151" s="224">
        <v>28</v>
      </c>
      <c r="I151" s="225"/>
      <c r="J151" s="226">
        <f>ROUND(I151*H151,2)</f>
        <v>0</v>
      </c>
      <c r="K151" s="222" t="s">
        <v>139</v>
      </c>
      <c r="L151" s="46"/>
      <c r="M151" s="227" t="s">
        <v>32</v>
      </c>
      <c r="N151" s="228" t="s">
        <v>51</v>
      </c>
      <c r="O151" s="86"/>
      <c r="P151" s="229">
        <f>O151*H151</f>
        <v>0</v>
      </c>
      <c r="Q151" s="229">
        <v>0.00025000000000000001</v>
      </c>
      <c r="R151" s="229">
        <f>Q151*H151</f>
        <v>0.0070000000000000001</v>
      </c>
      <c r="S151" s="229">
        <v>0</v>
      </c>
      <c r="T151" s="23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31" t="s">
        <v>150</v>
      </c>
      <c r="AT151" s="231" t="s">
        <v>135</v>
      </c>
      <c r="AU151" s="231" t="s">
        <v>141</v>
      </c>
      <c r="AY151" s="18" t="s">
        <v>132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141</v>
      </c>
      <c r="BK151" s="232">
        <f>ROUND(I151*H151,2)</f>
        <v>0</v>
      </c>
      <c r="BL151" s="18" t="s">
        <v>150</v>
      </c>
      <c r="BM151" s="231" t="s">
        <v>306</v>
      </c>
    </row>
    <row r="152" s="2" customFormat="1" ht="16.5" customHeight="1">
      <c r="A152" s="40"/>
      <c r="B152" s="41"/>
      <c r="C152" s="263" t="s">
        <v>307</v>
      </c>
      <c r="D152" s="263" t="s">
        <v>242</v>
      </c>
      <c r="E152" s="264" t="s">
        <v>308</v>
      </c>
      <c r="F152" s="265" t="s">
        <v>309</v>
      </c>
      <c r="G152" s="266" t="s">
        <v>223</v>
      </c>
      <c r="H152" s="267">
        <v>29.399999999999999</v>
      </c>
      <c r="I152" s="268"/>
      <c r="J152" s="269">
        <f>ROUND(I152*H152,2)</f>
        <v>0</v>
      </c>
      <c r="K152" s="265" t="s">
        <v>139</v>
      </c>
      <c r="L152" s="270"/>
      <c r="M152" s="271" t="s">
        <v>32</v>
      </c>
      <c r="N152" s="272" t="s">
        <v>51</v>
      </c>
      <c r="O152" s="86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220</v>
      </c>
      <c r="AT152" s="231" t="s">
        <v>242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310</v>
      </c>
    </row>
    <row r="153" s="13" customFormat="1">
      <c r="A153" s="13"/>
      <c r="B153" s="240"/>
      <c r="C153" s="241"/>
      <c r="D153" s="242" t="s">
        <v>196</v>
      </c>
      <c r="E153" s="243" t="s">
        <v>32</v>
      </c>
      <c r="F153" s="244" t="s">
        <v>311</v>
      </c>
      <c r="G153" s="241"/>
      <c r="H153" s="245">
        <v>29.399999999999999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196</v>
      </c>
      <c r="AU153" s="251" t="s">
        <v>141</v>
      </c>
      <c r="AV153" s="13" t="s">
        <v>141</v>
      </c>
      <c r="AW153" s="13" t="s">
        <v>41</v>
      </c>
      <c r="AX153" s="13" t="s">
        <v>79</v>
      </c>
      <c r="AY153" s="251" t="s">
        <v>132</v>
      </c>
    </row>
    <row r="154" s="14" customFormat="1">
      <c r="A154" s="14"/>
      <c r="B154" s="252"/>
      <c r="C154" s="253"/>
      <c r="D154" s="242" t="s">
        <v>196</v>
      </c>
      <c r="E154" s="254" t="s">
        <v>32</v>
      </c>
      <c r="F154" s="255" t="s">
        <v>198</v>
      </c>
      <c r="G154" s="253"/>
      <c r="H154" s="256">
        <v>29.399999999999999</v>
      </c>
      <c r="I154" s="257"/>
      <c r="J154" s="253"/>
      <c r="K154" s="253"/>
      <c r="L154" s="258"/>
      <c r="M154" s="259"/>
      <c r="N154" s="260"/>
      <c r="O154" s="260"/>
      <c r="P154" s="260"/>
      <c r="Q154" s="260"/>
      <c r="R154" s="260"/>
      <c r="S154" s="260"/>
      <c r="T154" s="261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2" t="s">
        <v>196</v>
      </c>
      <c r="AU154" s="262" t="s">
        <v>141</v>
      </c>
      <c r="AV154" s="14" t="s">
        <v>150</v>
      </c>
      <c r="AW154" s="14" t="s">
        <v>41</v>
      </c>
      <c r="AX154" s="14" t="s">
        <v>21</v>
      </c>
      <c r="AY154" s="262" t="s">
        <v>132</v>
      </c>
    </row>
    <row r="155" s="2" customFormat="1" ht="21.75" customHeight="1">
      <c r="A155" s="40"/>
      <c r="B155" s="41"/>
      <c r="C155" s="220" t="s">
        <v>312</v>
      </c>
      <c r="D155" s="220" t="s">
        <v>135</v>
      </c>
      <c r="E155" s="221" t="s">
        <v>313</v>
      </c>
      <c r="F155" s="222" t="s">
        <v>314</v>
      </c>
      <c r="G155" s="223" t="s">
        <v>194</v>
      </c>
      <c r="H155" s="224">
        <v>42</v>
      </c>
      <c r="I155" s="225"/>
      <c r="J155" s="226">
        <f>ROUND(I155*H155,2)</f>
        <v>0</v>
      </c>
      <c r="K155" s="222" t="s">
        <v>139</v>
      </c>
      <c r="L155" s="46"/>
      <c r="M155" s="227" t="s">
        <v>32</v>
      </c>
      <c r="N155" s="228" t="s">
        <v>51</v>
      </c>
      <c r="O155" s="86"/>
      <c r="P155" s="229">
        <f>O155*H155</f>
        <v>0</v>
      </c>
      <c r="Q155" s="229">
        <v>0.01188</v>
      </c>
      <c r="R155" s="229">
        <f>Q155*H155</f>
        <v>0.49896000000000001</v>
      </c>
      <c r="S155" s="229">
        <v>0</v>
      </c>
      <c r="T155" s="230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31" t="s">
        <v>150</v>
      </c>
      <c r="AT155" s="231" t="s">
        <v>135</v>
      </c>
      <c r="AU155" s="231" t="s">
        <v>141</v>
      </c>
      <c r="AY155" s="18" t="s">
        <v>132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141</v>
      </c>
      <c r="BK155" s="232">
        <f>ROUND(I155*H155,2)</f>
        <v>0</v>
      </c>
      <c r="BL155" s="18" t="s">
        <v>150</v>
      </c>
      <c r="BM155" s="231" t="s">
        <v>315</v>
      </c>
    </row>
    <row r="156" s="2" customFormat="1" ht="21.75" customHeight="1">
      <c r="A156" s="40"/>
      <c r="B156" s="41"/>
      <c r="C156" s="220" t="s">
        <v>316</v>
      </c>
      <c r="D156" s="220" t="s">
        <v>135</v>
      </c>
      <c r="E156" s="221" t="s">
        <v>317</v>
      </c>
      <c r="F156" s="222" t="s">
        <v>318</v>
      </c>
      <c r="G156" s="223" t="s">
        <v>194</v>
      </c>
      <c r="H156" s="224">
        <v>207.84</v>
      </c>
      <c r="I156" s="225"/>
      <c r="J156" s="226">
        <f>ROUND(I156*H156,2)</f>
        <v>0</v>
      </c>
      <c r="K156" s="222" t="s">
        <v>139</v>
      </c>
      <c r="L156" s="46"/>
      <c r="M156" s="227" t="s">
        <v>32</v>
      </c>
      <c r="N156" s="228" t="s">
        <v>51</v>
      </c>
      <c r="O156" s="86"/>
      <c r="P156" s="229">
        <f>O156*H156</f>
        <v>0</v>
      </c>
      <c r="Q156" s="229">
        <v>0.00348</v>
      </c>
      <c r="R156" s="229">
        <f>Q156*H156</f>
        <v>0.72328320000000002</v>
      </c>
      <c r="S156" s="229">
        <v>0</v>
      </c>
      <c r="T156" s="230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31" t="s">
        <v>150</v>
      </c>
      <c r="AT156" s="231" t="s">
        <v>135</v>
      </c>
      <c r="AU156" s="231" t="s">
        <v>141</v>
      </c>
      <c r="AY156" s="18" t="s">
        <v>132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141</v>
      </c>
      <c r="BK156" s="232">
        <f>ROUND(I156*H156,2)</f>
        <v>0</v>
      </c>
      <c r="BL156" s="18" t="s">
        <v>150</v>
      </c>
      <c r="BM156" s="231" t="s">
        <v>319</v>
      </c>
    </row>
    <row r="157" s="2" customFormat="1" ht="16.5" customHeight="1">
      <c r="A157" s="40"/>
      <c r="B157" s="41"/>
      <c r="C157" s="220" t="s">
        <v>320</v>
      </c>
      <c r="D157" s="220" t="s">
        <v>135</v>
      </c>
      <c r="E157" s="221" t="s">
        <v>321</v>
      </c>
      <c r="F157" s="222" t="s">
        <v>322</v>
      </c>
      <c r="G157" s="223" t="s">
        <v>194</v>
      </c>
      <c r="H157" s="224">
        <v>207.84</v>
      </c>
      <c r="I157" s="225"/>
      <c r="J157" s="226">
        <f>ROUND(I157*H157,2)</f>
        <v>0</v>
      </c>
      <c r="K157" s="222" t="s">
        <v>139</v>
      </c>
      <c r="L157" s="46"/>
      <c r="M157" s="227" t="s">
        <v>32</v>
      </c>
      <c r="N157" s="228" t="s">
        <v>51</v>
      </c>
      <c r="O157" s="86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31" t="s">
        <v>150</v>
      </c>
      <c r="AT157" s="231" t="s">
        <v>135</v>
      </c>
      <c r="AU157" s="231" t="s">
        <v>141</v>
      </c>
      <c r="AY157" s="18" t="s">
        <v>132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141</v>
      </c>
      <c r="BK157" s="232">
        <f>ROUND(I157*H157,2)</f>
        <v>0</v>
      </c>
      <c r="BL157" s="18" t="s">
        <v>150</v>
      </c>
      <c r="BM157" s="231" t="s">
        <v>323</v>
      </c>
    </row>
    <row r="158" s="2" customFormat="1" ht="21.75" customHeight="1">
      <c r="A158" s="40"/>
      <c r="B158" s="41"/>
      <c r="C158" s="220" t="s">
        <v>324</v>
      </c>
      <c r="D158" s="220" t="s">
        <v>135</v>
      </c>
      <c r="E158" s="221" t="s">
        <v>325</v>
      </c>
      <c r="F158" s="222" t="s">
        <v>326</v>
      </c>
      <c r="G158" s="223" t="s">
        <v>194</v>
      </c>
      <c r="H158" s="224">
        <v>40.560000000000002</v>
      </c>
      <c r="I158" s="225"/>
      <c r="J158" s="226">
        <f>ROUND(I158*H158,2)</f>
        <v>0</v>
      </c>
      <c r="K158" s="222" t="s">
        <v>139</v>
      </c>
      <c r="L158" s="46"/>
      <c r="M158" s="227" t="s">
        <v>32</v>
      </c>
      <c r="N158" s="228" t="s">
        <v>51</v>
      </c>
      <c r="O158" s="86"/>
      <c r="P158" s="229">
        <f>O158*H158</f>
        <v>0</v>
      </c>
      <c r="Q158" s="229">
        <v>0.00012</v>
      </c>
      <c r="R158" s="229">
        <f>Q158*H158</f>
        <v>0.0048672000000000003</v>
      </c>
      <c r="S158" s="229">
        <v>0</v>
      </c>
      <c r="T158" s="230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31" t="s">
        <v>150</v>
      </c>
      <c r="AT158" s="231" t="s">
        <v>135</v>
      </c>
      <c r="AU158" s="231" t="s">
        <v>141</v>
      </c>
      <c r="AY158" s="18" t="s">
        <v>132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141</v>
      </c>
      <c r="BK158" s="232">
        <f>ROUND(I158*H158,2)</f>
        <v>0</v>
      </c>
      <c r="BL158" s="18" t="s">
        <v>150</v>
      </c>
      <c r="BM158" s="231" t="s">
        <v>327</v>
      </c>
    </row>
    <row r="159" s="13" customFormat="1">
      <c r="A159" s="13"/>
      <c r="B159" s="240"/>
      <c r="C159" s="241"/>
      <c r="D159" s="242" t="s">
        <v>196</v>
      </c>
      <c r="E159" s="243" t="s">
        <v>32</v>
      </c>
      <c r="F159" s="244" t="s">
        <v>328</v>
      </c>
      <c r="G159" s="241"/>
      <c r="H159" s="245">
        <v>40.560000000000002</v>
      </c>
      <c r="I159" s="246"/>
      <c r="J159" s="241"/>
      <c r="K159" s="241"/>
      <c r="L159" s="247"/>
      <c r="M159" s="248"/>
      <c r="N159" s="249"/>
      <c r="O159" s="249"/>
      <c r="P159" s="249"/>
      <c r="Q159" s="249"/>
      <c r="R159" s="249"/>
      <c r="S159" s="249"/>
      <c r="T159" s="250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1" t="s">
        <v>196</v>
      </c>
      <c r="AU159" s="251" t="s">
        <v>141</v>
      </c>
      <c r="AV159" s="13" t="s">
        <v>141</v>
      </c>
      <c r="AW159" s="13" t="s">
        <v>41</v>
      </c>
      <c r="AX159" s="13" t="s">
        <v>79</v>
      </c>
      <c r="AY159" s="251" t="s">
        <v>132</v>
      </c>
    </row>
    <row r="160" s="14" customFormat="1">
      <c r="A160" s="14"/>
      <c r="B160" s="252"/>
      <c r="C160" s="253"/>
      <c r="D160" s="242" t="s">
        <v>196</v>
      </c>
      <c r="E160" s="254" t="s">
        <v>32</v>
      </c>
      <c r="F160" s="255" t="s">
        <v>198</v>
      </c>
      <c r="G160" s="253"/>
      <c r="H160" s="256">
        <v>40.560000000000002</v>
      </c>
      <c r="I160" s="257"/>
      <c r="J160" s="253"/>
      <c r="K160" s="253"/>
      <c r="L160" s="258"/>
      <c r="M160" s="259"/>
      <c r="N160" s="260"/>
      <c r="O160" s="260"/>
      <c r="P160" s="260"/>
      <c r="Q160" s="260"/>
      <c r="R160" s="260"/>
      <c r="S160" s="260"/>
      <c r="T160" s="261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2" t="s">
        <v>196</v>
      </c>
      <c r="AU160" s="262" t="s">
        <v>141</v>
      </c>
      <c r="AV160" s="14" t="s">
        <v>150</v>
      </c>
      <c r="AW160" s="14" t="s">
        <v>41</v>
      </c>
      <c r="AX160" s="14" t="s">
        <v>21</v>
      </c>
      <c r="AY160" s="262" t="s">
        <v>132</v>
      </c>
    </row>
    <row r="161" s="2" customFormat="1" ht="16.5" customHeight="1">
      <c r="A161" s="40"/>
      <c r="B161" s="41"/>
      <c r="C161" s="220" t="s">
        <v>329</v>
      </c>
      <c r="D161" s="220" t="s">
        <v>135</v>
      </c>
      <c r="E161" s="221" t="s">
        <v>330</v>
      </c>
      <c r="F161" s="222" t="s">
        <v>331</v>
      </c>
      <c r="G161" s="223" t="s">
        <v>194</v>
      </c>
      <c r="H161" s="224">
        <v>207.84</v>
      </c>
      <c r="I161" s="225"/>
      <c r="J161" s="226">
        <f>ROUND(I161*H161,2)</f>
        <v>0</v>
      </c>
      <c r="K161" s="222" t="s">
        <v>139</v>
      </c>
      <c r="L161" s="46"/>
      <c r="M161" s="227" t="s">
        <v>32</v>
      </c>
      <c r="N161" s="228" t="s">
        <v>51</v>
      </c>
      <c r="O161" s="86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31" t="s">
        <v>150</v>
      </c>
      <c r="AT161" s="231" t="s">
        <v>135</v>
      </c>
      <c r="AU161" s="231" t="s">
        <v>141</v>
      </c>
      <c r="AY161" s="18" t="s">
        <v>132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141</v>
      </c>
      <c r="BK161" s="232">
        <f>ROUND(I161*H161,2)</f>
        <v>0</v>
      </c>
      <c r="BL161" s="18" t="s">
        <v>150</v>
      </c>
      <c r="BM161" s="231" t="s">
        <v>332</v>
      </c>
    </row>
    <row r="162" s="2" customFormat="1" ht="21.75" customHeight="1">
      <c r="A162" s="40"/>
      <c r="B162" s="41"/>
      <c r="C162" s="220" t="s">
        <v>333</v>
      </c>
      <c r="D162" s="220" t="s">
        <v>135</v>
      </c>
      <c r="E162" s="221" t="s">
        <v>334</v>
      </c>
      <c r="F162" s="222" t="s">
        <v>335</v>
      </c>
      <c r="G162" s="223" t="s">
        <v>336</v>
      </c>
      <c r="H162" s="224">
        <v>1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0.017770000000000001</v>
      </c>
      <c r="R162" s="229">
        <f>Q162*H162</f>
        <v>0.017770000000000001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1003</v>
      </c>
    </row>
    <row r="163" s="2" customFormat="1" ht="16.5" customHeight="1">
      <c r="A163" s="40"/>
      <c r="B163" s="41"/>
      <c r="C163" s="263" t="s">
        <v>338</v>
      </c>
      <c r="D163" s="263" t="s">
        <v>242</v>
      </c>
      <c r="E163" s="264" t="s">
        <v>339</v>
      </c>
      <c r="F163" s="265" t="s">
        <v>340</v>
      </c>
      <c r="G163" s="266" t="s">
        <v>336</v>
      </c>
      <c r="H163" s="267">
        <v>1</v>
      </c>
      <c r="I163" s="268"/>
      <c r="J163" s="269">
        <f>ROUND(I163*H163,2)</f>
        <v>0</v>
      </c>
      <c r="K163" s="265" t="s">
        <v>139</v>
      </c>
      <c r="L163" s="270"/>
      <c r="M163" s="271" t="s">
        <v>32</v>
      </c>
      <c r="N163" s="272" t="s">
        <v>51</v>
      </c>
      <c r="O163" s="86"/>
      <c r="P163" s="229">
        <f>O163*H163</f>
        <v>0</v>
      </c>
      <c r="Q163" s="229">
        <v>0.01992</v>
      </c>
      <c r="R163" s="229">
        <f>Q163*H163</f>
        <v>0.01992</v>
      </c>
      <c r="S163" s="229">
        <v>0</v>
      </c>
      <c r="T163" s="23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31" t="s">
        <v>220</v>
      </c>
      <c r="AT163" s="231" t="s">
        <v>242</v>
      </c>
      <c r="AU163" s="231" t="s">
        <v>141</v>
      </c>
      <c r="AY163" s="18" t="s">
        <v>132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141</v>
      </c>
      <c r="BK163" s="232">
        <f>ROUND(I163*H163,2)</f>
        <v>0</v>
      </c>
      <c r="BL163" s="18" t="s">
        <v>150</v>
      </c>
      <c r="BM163" s="231" t="s">
        <v>1004</v>
      </c>
    </row>
    <row r="164" s="12" customFormat="1" ht="22.8" customHeight="1">
      <c r="A164" s="12"/>
      <c r="B164" s="204"/>
      <c r="C164" s="205"/>
      <c r="D164" s="206" t="s">
        <v>78</v>
      </c>
      <c r="E164" s="218" t="s">
        <v>220</v>
      </c>
      <c r="F164" s="218" t="s">
        <v>342</v>
      </c>
      <c r="G164" s="205"/>
      <c r="H164" s="205"/>
      <c r="I164" s="208"/>
      <c r="J164" s="219">
        <f>BK164</f>
        <v>0</v>
      </c>
      <c r="K164" s="205"/>
      <c r="L164" s="210"/>
      <c r="M164" s="211"/>
      <c r="N164" s="212"/>
      <c r="O164" s="212"/>
      <c r="P164" s="213">
        <f>SUM(P165:P168)</f>
        <v>0</v>
      </c>
      <c r="Q164" s="212"/>
      <c r="R164" s="213">
        <f>SUM(R165:R168)</f>
        <v>0.10314999999999999</v>
      </c>
      <c r="S164" s="212"/>
      <c r="T164" s="214">
        <f>SUM(T165:T168)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215" t="s">
        <v>21</v>
      </c>
      <c r="AT164" s="216" t="s">
        <v>78</v>
      </c>
      <c r="AU164" s="216" t="s">
        <v>21</v>
      </c>
      <c r="AY164" s="215" t="s">
        <v>132</v>
      </c>
      <c r="BK164" s="217">
        <f>SUM(BK165:BK168)</f>
        <v>0</v>
      </c>
    </row>
    <row r="165" s="2" customFormat="1" ht="21.75" customHeight="1">
      <c r="A165" s="40"/>
      <c r="B165" s="41"/>
      <c r="C165" s="220" t="s">
        <v>343</v>
      </c>
      <c r="D165" s="220" t="s">
        <v>135</v>
      </c>
      <c r="E165" s="221" t="s">
        <v>344</v>
      </c>
      <c r="F165" s="222" t="s">
        <v>345</v>
      </c>
      <c r="G165" s="223" t="s">
        <v>336</v>
      </c>
      <c r="H165" s="224">
        <v>1</v>
      </c>
      <c r="I165" s="225"/>
      <c r="J165" s="226">
        <f>ROUND(I165*H165,2)</f>
        <v>0</v>
      </c>
      <c r="K165" s="222" t="s">
        <v>139</v>
      </c>
      <c r="L165" s="46"/>
      <c r="M165" s="227" t="s">
        <v>32</v>
      </c>
      <c r="N165" s="228" t="s">
        <v>51</v>
      </c>
      <c r="O165" s="86"/>
      <c r="P165" s="229">
        <f>O165*H165</f>
        <v>0</v>
      </c>
      <c r="Q165" s="229">
        <v>0.064049999999999996</v>
      </c>
      <c r="R165" s="229">
        <f>Q165*H165</f>
        <v>0.064049999999999996</v>
      </c>
      <c r="S165" s="229">
        <v>0</v>
      </c>
      <c r="T165" s="230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31" t="s">
        <v>150</v>
      </c>
      <c r="AT165" s="231" t="s">
        <v>135</v>
      </c>
      <c r="AU165" s="231" t="s">
        <v>141</v>
      </c>
      <c r="AY165" s="18" t="s">
        <v>132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141</v>
      </c>
      <c r="BK165" s="232">
        <f>ROUND(I165*H165,2)</f>
        <v>0</v>
      </c>
      <c r="BL165" s="18" t="s">
        <v>150</v>
      </c>
      <c r="BM165" s="231" t="s">
        <v>346</v>
      </c>
    </row>
    <row r="166" s="2" customFormat="1" ht="21.75" customHeight="1">
      <c r="A166" s="40"/>
      <c r="B166" s="41"/>
      <c r="C166" s="220" t="s">
        <v>347</v>
      </c>
      <c r="D166" s="220" t="s">
        <v>135</v>
      </c>
      <c r="E166" s="221" t="s">
        <v>348</v>
      </c>
      <c r="F166" s="222" t="s">
        <v>349</v>
      </c>
      <c r="G166" s="223" t="s">
        <v>336</v>
      </c>
      <c r="H166" s="224">
        <v>1</v>
      </c>
      <c r="I166" s="225"/>
      <c r="J166" s="226">
        <f>ROUND(I166*H166,2)</f>
        <v>0</v>
      </c>
      <c r="K166" s="222" t="s">
        <v>139</v>
      </c>
      <c r="L166" s="46"/>
      <c r="M166" s="227" t="s">
        <v>32</v>
      </c>
      <c r="N166" s="228" t="s">
        <v>51</v>
      </c>
      <c r="O166" s="86"/>
      <c r="P166" s="229">
        <f>O166*H166</f>
        <v>0</v>
      </c>
      <c r="Q166" s="229">
        <v>0.011950000000000001</v>
      </c>
      <c r="R166" s="229">
        <f>Q166*H166</f>
        <v>0.011950000000000001</v>
      </c>
      <c r="S166" s="229">
        <v>0</v>
      </c>
      <c r="T166" s="230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31" t="s">
        <v>150</v>
      </c>
      <c r="AT166" s="231" t="s">
        <v>135</v>
      </c>
      <c r="AU166" s="231" t="s">
        <v>141</v>
      </c>
      <c r="AY166" s="18" t="s">
        <v>132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141</v>
      </c>
      <c r="BK166" s="232">
        <f>ROUND(I166*H166,2)</f>
        <v>0</v>
      </c>
      <c r="BL166" s="18" t="s">
        <v>150</v>
      </c>
      <c r="BM166" s="231" t="s">
        <v>350</v>
      </c>
    </row>
    <row r="167" s="2" customFormat="1" ht="21.75" customHeight="1">
      <c r="A167" s="40"/>
      <c r="B167" s="41"/>
      <c r="C167" s="220" t="s">
        <v>351</v>
      </c>
      <c r="D167" s="220" t="s">
        <v>135</v>
      </c>
      <c r="E167" s="221" t="s">
        <v>352</v>
      </c>
      <c r="F167" s="222" t="s">
        <v>353</v>
      </c>
      <c r="G167" s="223" t="s">
        <v>336</v>
      </c>
      <c r="H167" s="224">
        <v>1</v>
      </c>
      <c r="I167" s="225"/>
      <c r="J167" s="226">
        <f>ROUND(I167*H167,2)</f>
        <v>0</v>
      </c>
      <c r="K167" s="222" t="s">
        <v>139</v>
      </c>
      <c r="L167" s="46"/>
      <c r="M167" s="227" t="s">
        <v>32</v>
      </c>
      <c r="N167" s="228" t="s">
        <v>51</v>
      </c>
      <c r="O167" s="86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150</v>
      </c>
      <c r="AT167" s="231" t="s">
        <v>135</v>
      </c>
      <c r="AU167" s="231" t="s">
        <v>141</v>
      </c>
      <c r="AY167" s="18" t="s">
        <v>132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141</v>
      </c>
      <c r="BK167" s="232">
        <f>ROUND(I167*H167,2)</f>
        <v>0</v>
      </c>
      <c r="BL167" s="18" t="s">
        <v>150</v>
      </c>
      <c r="BM167" s="231" t="s">
        <v>354</v>
      </c>
    </row>
    <row r="168" s="2" customFormat="1" ht="21.75" customHeight="1">
      <c r="A168" s="40"/>
      <c r="B168" s="41"/>
      <c r="C168" s="220" t="s">
        <v>355</v>
      </c>
      <c r="D168" s="220" t="s">
        <v>135</v>
      </c>
      <c r="E168" s="221" t="s">
        <v>356</v>
      </c>
      <c r="F168" s="222" t="s">
        <v>357</v>
      </c>
      <c r="G168" s="223" t="s">
        <v>336</v>
      </c>
      <c r="H168" s="224">
        <v>1</v>
      </c>
      <c r="I168" s="225"/>
      <c r="J168" s="226">
        <f>ROUND(I168*H168,2)</f>
        <v>0</v>
      </c>
      <c r="K168" s="222" t="s">
        <v>139</v>
      </c>
      <c r="L168" s="46"/>
      <c r="M168" s="227" t="s">
        <v>32</v>
      </c>
      <c r="N168" s="228" t="s">
        <v>51</v>
      </c>
      <c r="O168" s="86"/>
      <c r="P168" s="229">
        <f>O168*H168</f>
        <v>0</v>
      </c>
      <c r="Q168" s="229">
        <v>0.027150000000000001</v>
      </c>
      <c r="R168" s="229">
        <f>Q168*H168</f>
        <v>0.027150000000000001</v>
      </c>
      <c r="S168" s="229">
        <v>0</v>
      </c>
      <c r="T168" s="230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31" t="s">
        <v>150</v>
      </c>
      <c r="AT168" s="231" t="s">
        <v>135</v>
      </c>
      <c r="AU168" s="231" t="s">
        <v>141</v>
      </c>
      <c r="AY168" s="18" t="s">
        <v>132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141</v>
      </c>
      <c r="BK168" s="232">
        <f>ROUND(I168*H168,2)</f>
        <v>0</v>
      </c>
      <c r="BL168" s="18" t="s">
        <v>150</v>
      </c>
      <c r="BM168" s="231" t="s">
        <v>358</v>
      </c>
    </row>
    <row r="169" s="12" customFormat="1" ht="22.8" customHeight="1">
      <c r="A169" s="12"/>
      <c r="B169" s="204"/>
      <c r="C169" s="205"/>
      <c r="D169" s="206" t="s">
        <v>78</v>
      </c>
      <c r="E169" s="218" t="s">
        <v>227</v>
      </c>
      <c r="F169" s="218" t="s">
        <v>359</v>
      </c>
      <c r="G169" s="205"/>
      <c r="H169" s="205"/>
      <c r="I169" s="208"/>
      <c r="J169" s="219">
        <f>BK169</f>
        <v>0</v>
      </c>
      <c r="K169" s="205"/>
      <c r="L169" s="210"/>
      <c r="M169" s="211"/>
      <c r="N169" s="212"/>
      <c r="O169" s="212"/>
      <c r="P169" s="213">
        <f>SUM(P170:P185)</f>
        <v>0</v>
      </c>
      <c r="Q169" s="212"/>
      <c r="R169" s="213">
        <f>SUM(R170:R185)</f>
        <v>0.0112686</v>
      </c>
      <c r="S169" s="212"/>
      <c r="T169" s="214">
        <f>SUM(T170:T185)</f>
        <v>10.3314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5" t="s">
        <v>21</v>
      </c>
      <c r="AT169" s="216" t="s">
        <v>78</v>
      </c>
      <c r="AU169" s="216" t="s">
        <v>21</v>
      </c>
      <c r="AY169" s="215" t="s">
        <v>132</v>
      </c>
      <c r="BK169" s="217">
        <f>SUM(BK170:BK185)</f>
        <v>0</v>
      </c>
    </row>
    <row r="170" s="2" customFormat="1" ht="21.75" customHeight="1">
      <c r="A170" s="40"/>
      <c r="B170" s="41"/>
      <c r="C170" s="220" t="s">
        <v>360</v>
      </c>
      <c r="D170" s="220" t="s">
        <v>135</v>
      </c>
      <c r="E170" s="221" t="s">
        <v>361</v>
      </c>
      <c r="F170" s="222" t="s">
        <v>362</v>
      </c>
      <c r="G170" s="223" t="s">
        <v>194</v>
      </c>
      <c r="H170" s="224">
        <v>124.2</v>
      </c>
      <c r="I170" s="225"/>
      <c r="J170" s="226">
        <f>ROUND(I170*H170,2)</f>
        <v>0</v>
      </c>
      <c r="K170" s="222" t="s">
        <v>139</v>
      </c>
      <c r="L170" s="46"/>
      <c r="M170" s="227" t="s">
        <v>32</v>
      </c>
      <c r="N170" s="228" t="s">
        <v>51</v>
      </c>
      <c r="O170" s="86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31" t="s">
        <v>150</v>
      </c>
      <c r="AT170" s="231" t="s">
        <v>135</v>
      </c>
      <c r="AU170" s="231" t="s">
        <v>141</v>
      </c>
      <c r="AY170" s="18" t="s">
        <v>132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141</v>
      </c>
      <c r="BK170" s="232">
        <f>ROUND(I170*H170,2)</f>
        <v>0</v>
      </c>
      <c r="BL170" s="18" t="s">
        <v>150</v>
      </c>
      <c r="BM170" s="231" t="s">
        <v>363</v>
      </c>
    </row>
    <row r="171" s="13" customFormat="1">
      <c r="A171" s="13"/>
      <c r="B171" s="240"/>
      <c r="C171" s="241"/>
      <c r="D171" s="242" t="s">
        <v>196</v>
      </c>
      <c r="E171" s="243" t="s">
        <v>32</v>
      </c>
      <c r="F171" s="244" t="s">
        <v>364</v>
      </c>
      <c r="G171" s="241"/>
      <c r="H171" s="245">
        <v>124.2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196</v>
      </c>
      <c r="AU171" s="251" t="s">
        <v>141</v>
      </c>
      <c r="AV171" s="13" t="s">
        <v>141</v>
      </c>
      <c r="AW171" s="13" t="s">
        <v>41</v>
      </c>
      <c r="AX171" s="13" t="s">
        <v>79</v>
      </c>
      <c r="AY171" s="251" t="s">
        <v>132</v>
      </c>
    </row>
    <row r="172" s="14" customFormat="1">
      <c r="A172" s="14"/>
      <c r="B172" s="252"/>
      <c r="C172" s="253"/>
      <c r="D172" s="242" t="s">
        <v>196</v>
      </c>
      <c r="E172" s="254" t="s">
        <v>32</v>
      </c>
      <c r="F172" s="255" t="s">
        <v>198</v>
      </c>
      <c r="G172" s="253"/>
      <c r="H172" s="256">
        <v>124.2</v>
      </c>
      <c r="I172" s="257"/>
      <c r="J172" s="253"/>
      <c r="K172" s="253"/>
      <c r="L172" s="258"/>
      <c r="M172" s="259"/>
      <c r="N172" s="260"/>
      <c r="O172" s="260"/>
      <c r="P172" s="260"/>
      <c r="Q172" s="260"/>
      <c r="R172" s="260"/>
      <c r="S172" s="260"/>
      <c r="T172" s="26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2" t="s">
        <v>196</v>
      </c>
      <c r="AU172" s="262" t="s">
        <v>141</v>
      </c>
      <c r="AV172" s="14" t="s">
        <v>150</v>
      </c>
      <c r="AW172" s="14" t="s">
        <v>41</v>
      </c>
      <c r="AX172" s="14" t="s">
        <v>21</v>
      </c>
      <c r="AY172" s="262" t="s">
        <v>132</v>
      </c>
    </row>
    <row r="173" s="2" customFormat="1" ht="21.75" customHeight="1">
      <c r="A173" s="40"/>
      <c r="B173" s="41"/>
      <c r="C173" s="220" t="s">
        <v>365</v>
      </c>
      <c r="D173" s="220" t="s">
        <v>135</v>
      </c>
      <c r="E173" s="221" t="s">
        <v>366</v>
      </c>
      <c r="F173" s="222" t="s">
        <v>367</v>
      </c>
      <c r="G173" s="223" t="s">
        <v>194</v>
      </c>
      <c r="H173" s="224">
        <v>3726</v>
      </c>
      <c r="I173" s="225"/>
      <c r="J173" s="226">
        <f>ROUND(I173*H173,2)</f>
        <v>0</v>
      </c>
      <c r="K173" s="222" t="s">
        <v>139</v>
      </c>
      <c r="L173" s="46"/>
      <c r="M173" s="227" t="s">
        <v>32</v>
      </c>
      <c r="N173" s="228" t="s">
        <v>51</v>
      </c>
      <c r="O173" s="86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31" t="s">
        <v>150</v>
      </c>
      <c r="AT173" s="231" t="s">
        <v>135</v>
      </c>
      <c r="AU173" s="231" t="s">
        <v>141</v>
      </c>
      <c r="AY173" s="18" t="s">
        <v>132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141</v>
      </c>
      <c r="BK173" s="232">
        <f>ROUND(I173*H173,2)</f>
        <v>0</v>
      </c>
      <c r="BL173" s="18" t="s">
        <v>150</v>
      </c>
      <c r="BM173" s="231" t="s">
        <v>368</v>
      </c>
    </row>
    <row r="174" s="13" customFormat="1">
      <c r="A174" s="13"/>
      <c r="B174" s="240"/>
      <c r="C174" s="241"/>
      <c r="D174" s="242" t="s">
        <v>196</v>
      </c>
      <c r="E174" s="243" t="s">
        <v>32</v>
      </c>
      <c r="F174" s="244" t="s">
        <v>369</v>
      </c>
      <c r="G174" s="241"/>
      <c r="H174" s="245">
        <v>3726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196</v>
      </c>
      <c r="AU174" s="251" t="s">
        <v>141</v>
      </c>
      <c r="AV174" s="13" t="s">
        <v>141</v>
      </c>
      <c r="AW174" s="13" t="s">
        <v>41</v>
      </c>
      <c r="AX174" s="13" t="s">
        <v>21</v>
      </c>
      <c r="AY174" s="251" t="s">
        <v>132</v>
      </c>
    </row>
    <row r="175" s="2" customFormat="1" ht="21.75" customHeight="1">
      <c r="A175" s="40"/>
      <c r="B175" s="41"/>
      <c r="C175" s="220" t="s">
        <v>370</v>
      </c>
      <c r="D175" s="220" t="s">
        <v>135</v>
      </c>
      <c r="E175" s="221" t="s">
        <v>371</v>
      </c>
      <c r="F175" s="222" t="s">
        <v>372</v>
      </c>
      <c r="G175" s="223" t="s">
        <v>194</v>
      </c>
      <c r="H175" s="224">
        <v>124.2</v>
      </c>
      <c r="I175" s="225"/>
      <c r="J175" s="226">
        <f>ROUND(I175*H175,2)</f>
        <v>0</v>
      </c>
      <c r="K175" s="222" t="s">
        <v>139</v>
      </c>
      <c r="L175" s="46"/>
      <c r="M175" s="227" t="s">
        <v>32</v>
      </c>
      <c r="N175" s="228" t="s">
        <v>51</v>
      </c>
      <c r="O175" s="86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31" t="s">
        <v>150</v>
      </c>
      <c r="AT175" s="231" t="s">
        <v>135</v>
      </c>
      <c r="AU175" s="231" t="s">
        <v>141</v>
      </c>
      <c r="AY175" s="18" t="s">
        <v>132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141</v>
      </c>
      <c r="BK175" s="232">
        <f>ROUND(I175*H175,2)</f>
        <v>0</v>
      </c>
      <c r="BL175" s="18" t="s">
        <v>150</v>
      </c>
      <c r="BM175" s="231" t="s">
        <v>373</v>
      </c>
    </row>
    <row r="176" s="2" customFormat="1" ht="21.75" customHeight="1">
      <c r="A176" s="40"/>
      <c r="B176" s="41"/>
      <c r="C176" s="220" t="s">
        <v>29</v>
      </c>
      <c r="D176" s="220" t="s">
        <v>135</v>
      </c>
      <c r="E176" s="221" t="s">
        <v>374</v>
      </c>
      <c r="F176" s="222" t="s">
        <v>375</v>
      </c>
      <c r="G176" s="223" t="s">
        <v>194</v>
      </c>
      <c r="H176" s="224">
        <v>53.659999999999997</v>
      </c>
      <c r="I176" s="225"/>
      <c r="J176" s="226">
        <f>ROUND(I176*H176,2)</f>
        <v>0</v>
      </c>
      <c r="K176" s="222" t="s">
        <v>139</v>
      </c>
      <c r="L176" s="46"/>
      <c r="M176" s="227" t="s">
        <v>32</v>
      </c>
      <c r="N176" s="228" t="s">
        <v>51</v>
      </c>
      <c r="O176" s="86"/>
      <c r="P176" s="229">
        <f>O176*H176</f>
        <v>0</v>
      </c>
      <c r="Q176" s="229">
        <v>0.00021000000000000001</v>
      </c>
      <c r="R176" s="229">
        <f>Q176*H176</f>
        <v>0.0112686</v>
      </c>
      <c r="S176" s="229">
        <v>0</v>
      </c>
      <c r="T176" s="230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31" t="s">
        <v>150</v>
      </c>
      <c r="AT176" s="231" t="s">
        <v>135</v>
      </c>
      <c r="AU176" s="231" t="s">
        <v>141</v>
      </c>
      <c r="AY176" s="18" t="s">
        <v>132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141</v>
      </c>
      <c r="BK176" s="232">
        <f>ROUND(I176*H176,2)</f>
        <v>0</v>
      </c>
      <c r="BL176" s="18" t="s">
        <v>150</v>
      </c>
      <c r="BM176" s="231" t="s">
        <v>376</v>
      </c>
    </row>
    <row r="177" s="15" customFormat="1">
      <c r="A177" s="15"/>
      <c r="B177" s="273"/>
      <c r="C177" s="274"/>
      <c r="D177" s="242" t="s">
        <v>196</v>
      </c>
      <c r="E177" s="275" t="s">
        <v>32</v>
      </c>
      <c r="F177" s="276" t="s">
        <v>377</v>
      </c>
      <c r="G177" s="274"/>
      <c r="H177" s="275" t="s">
        <v>32</v>
      </c>
      <c r="I177" s="277"/>
      <c r="J177" s="274"/>
      <c r="K177" s="274"/>
      <c r="L177" s="278"/>
      <c r="M177" s="279"/>
      <c r="N177" s="280"/>
      <c r="O177" s="280"/>
      <c r="P177" s="280"/>
      <c r="Q177" s="280"/>
      <c r="R177" s="280"/>
      <c r="S177" s="280"/>
      <c r="T177" s="281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82" t="s">
        <v>196</v>
      </c>
      <c r="AU177" s="282" t="s">
        <v>141</v>
      </c>
      <c r="AV177" s="15" t="s">
        <v>21</v>
      </c>
      <c r="AW177" s="15" t="s">
        <v>41</v>
      </c>
      <c r="AX177" s="15" t="s">
        <v>79</v>
      </c>
      <c r="AY177" s="282" t="s">
        <v>132</v>
      </c>
    </row>
    <row r="178" s="13" customFormat="1">
      <c r="A178" s="13"/>
      <c r="B178" s="240"/>
      <c r="C178" s="241"/>
      <c r="D178" s="242" t="s">
        <v>196</v>
      </c>
      <c r="E178" s="243" t="s">
        <v>32</v>
      </c>
      <c r="F178" s="244" t="s">
        <v>378</v>
      </c>
      <c r="G178" s="241"/>
      <c r="H178" s="245">
        <v>32.859999999999999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196</v>
      </c>
      <c r="AU178" s="251" t="s">
        <v>141</v>
      </c>
      <c r="AV178" s="13" t="s">
        <v>141</v>
      </c>
      <c r="AW178" s="13" t="s">
        <v>41</v>
      </c>
      <c r="AX178" s="13" t="s">
        <v>79</v>
      </c>
      <c r="AY178" s="251" t="s">
        <v>132</v>
      </c>
    </row>
    <row r="179" s="15" customFormat="1">
      <c r="A179" s="15"/>
      <c r="B179" s="273"/>
      <c r="C179" s="274"/>
      <c r="D179" s="242" t="s">
        <v>196</v>
      </c>
      <c r="E179" s="275" t="s">
        <v>32</v>
      </c>
      <c r="F179" s="276" t="s">
        <v>379</v>
      </c>
      <c r="G179" s="274"/>
      <c r="H179" s="275" t="s">
        <v>32</v>
      </c>
      <c r="I179" s="277"/>
      <c r="J179" s="274"/>
      <c r="K179" s="274"/>
      <c r="L179" s="278"/>
      <c r="M179" s="279"/>
      <c r="N179" s="280"/>
      <c r="O179" s="280"/>
      <c r="P179" s="280"/>
      <c r="Q179" s="280"/>
      <c r="R179" s="280"/>
      <c r="S179" s="280"/>
      <c r="T179" s="28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82" t="s">
        <v>196</v>
      </c>
      <c r="AU179" s="282" t="s">
        <v>141</v>
      </c>
      <c r="AV179" s="15" t="s">
        <v>21</v>
      </c>
      <c r="AW179" s="15" t="s">
        <v>41</v>
      </c>
      <c r="AX179" s="15" t="s">
        <v>79</v>
      </c>
      <c r="AY179" s="282" t="s">
        <v>132</v>
      </c>
    </row>
    <row r="180" s="13" customFormat="1">
      <c r="A180" s="13"/>
      <c r="B180" s="240"/>
      <c r="C180" s="241"/>
      <c r="D180" s="242" t="s">
        <v>196</v>
      </c>
      <c r="E180" s="243" t="s">
        <v>32</v>
      </c>
      <c r="F180" s="244" t="s">
        <v>380</v>
      </c>
      <c r="G180" s="241"/>
      <c r="H180" s="245">
        <v>20.800000000000001</v>
      </c>
      <c r="I180" s="246"/>
      <c r="J180" s="241"/>
      <c r="K180" s="241"/>
      <c r="L180" s="247"/>
      <c r="M180" s="248"/>
      <c r="N180" s="249"/>
      <c r="O180" s="249"/>
      <c r="P180" s="249"/>
      <c r="Q180" s="249"/>
      <c r="R180" s="249"/>
      <c r="S180" s="249"/>
      <c r="T180" s="25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1" t="s">
        <v>196</v>
      </c>
      <c r="AU180" s="251" t="s">
        <v>141</v>
      </c>
      <c r="AV180" s="13" t="s">
        <v>141</v>
      </c>
      <c r="AW180" s="13" t="s">
        <v>41</v>
      </c>
      <c r="AX180" s="13" t="s">
        <v>79</v>
      </c>
      <c r="AY180" s="251" t="s">
        <v>132</v>
      </c>
    </row>
    <row r="181" s="14" customFormat="1">
      <c r="A181" s="14"/>
      <c r="B181" s="252"/>
      <c r="C181" s="253"/>
      <c r="D181" s="242" t="s">
        <v>196</v>
      </c>
      <c r="E181" s="254" t="s">
        <v>32</v>
      </c>
      <c r="F181" s="255" t="s">
        <v>198</v>
      </c>
      <c r="G181" s="253"/>
      <c r="H181" s="256">
        <v>53.659999999999997</v>
      </c>
      <c r="I181" s="257"/>
      <c r="J181" s="253"/>
      <c r="K181" s="253"/>
      <c r="L181" s="258"/>
      <c r="M181" s="259"/>
      <c r="N181" s="260"/>
      <c r="O181" s="260"/>
      <c r="P181" s="260"/>
      <c r="Q181" s="260"/>
      <c r="R181" s="260"/>
      <c r="S181" s="260"/>
      <c r="T181" s="26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2" t="s">
        <v>196</v>
      </c>
      <c r="AU181" s="262" t="s">
        <v>141</v>
      </c>
      <c r="AV181" s="14" t="s">
        <v>150</v>
      </c>
      <c r="AW181" s="14" t="s">
        <v>41</v>
      </c>
      <c r="AX181" s="14" t="s">
        <v>21</v>
      </c>
      <c r="AY181" s="262" t="s">
        <v>132</v>
      </c>
    </row>
    <row r="182" s="2" customFormat="1" ht="21.75" customHeight="1">
      <c r="A182" s="40"/>
      <c r="B182" s="41"/>
      <c r="C182" s="220" t="s">
        <v>381</v>
      </c>
      <c r="D182" s="220" t="s">
        <v>135</v>
      </c>
      <c r="E182" s="221" t="s">
        <v>382</v>
      </c>
      <c r="F182" s="222" t="s">
        <v>383</v>
      </c>
      <c r="G182" s="223" t="s">
        <v>194</v>
      </c>
      <c r="H182" s="224">
        <v>63</v>
      </c>
      <c r="I182" s="225"/>
      <c r="J182" s="226">
        <f>ROUND(I182*H182,2)</f>
        <v>0</v>
      </c>
      <c r="K182" s="222" t="s">
        <v>139</v>
      </c>
      <c r="L182" s="46"/>
      <c r="M182" s="227" t="s">
        <v>32</v>
      </c>
      <c r="N182" s="228" t="s">
        <v>51</v>
      </c>
      <c r="O182" s="86"/>
      <c r="P182" s="229">
        <f>O182*H182</f>
        <v>0</v>
      </c>
      <c r="Q182" s="229">
        <v>0</v>
      </c>
      <c r="R182" s="229">
        <f>Q182*H182</f>
        <v>0</v>
      </c>
      <c r="S182" s="229">
        <v>0.13100000000000001</v>
      </c>
      <c r="T182" s="230">
        <f>S182*H182</f>
        <v>8.2530000000000001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31" t="s">
        <v>150</v>
      </c>
      <c r="AT182" s="231" t="s">
        <v>135</v>
      </c>
      <c r="AU182" s="231" t="s">
        <v>141</v>
      </c>
      <c r="AY182" s="18" t="s">
        <v>132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141</v>
      </c>
      <c r="BK182" s="232">
        <f>ROUND(I182*H182,2)</f>
        <v>0</v>
      </c>
      <c r="BL182" s="18" t="s">
        <v>150</v>
      </c>
      <c r="BM182" s="231" t="s">
        <v>384</v>
      </c>
    </row>
    <row r="183" s="13" customFormat="1">
      <c r="A183" s="13"/>
      <c r="B183" s="240"/>
      <c r="C183" s="241"/>
      <c r="D183" s="242" t="s">
        <v>196</v>
      </c>
      <c r="E183" s="243" t="s">
        <v>32</v>
      </c>
      <c r="F183" s="244" t="s">
        <v>385</v>
      </c>
      <c r="G183" s="241"/>
      <c r="H183" s="245">
        <v>63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196</v>
      </c>
      <c r="AU183" s="251" t="s">
        <v>141</v>
      </c>
      <c r="AV183" s="13" t="s">
        <v>141</v>
      </c>
      <c r="AW183" s="13" t="s">
        <v>41</v>
      </c>
      <c r="AX183" s="13" t="s">
        <v>79</v>
      </c>
      <c r="AY183" s="251" t="s">
        <v>132</v>
      </c>
    </row>
    <row r="184" s="14" customFormat="1">
      <c r="A184" s="14"/>
      <c r="B184" s="252"/>
      <c r="C184" s="253"/>
      <c r="D184" s="242" t="s">
        <v>196</v>
      </c>
      <c r="E184" s="254" t="s">
        <v>32</v>
      </c>
      <c r="F184" s="255" t="s">
        <v>198</v>
      </c>
      <c r="G184" s="253"/>
      <c r="H184" s="256">
        <v>63</v>
      </c>
      <c r="I184" s="257"/>
      <c r="J184" s="253"/>
      <c r="K184" s="253"/>
      <c r="L184" s="258"/>
      <c r="M184" s="259"/>
      <c r="N184" s="260"/>
      <c r="O184" s="260"/>
      <c r="P184" s="260"/>
      <c r="Q184" s="260"/>
      <c r="R184" s="260"/>
      <c r="S184" s="260"/>
      <c r="T184" s="261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2" t="s">
        <v>196</v>
      </c>
      <c r="AU184" s="262" t="s">
        <v>141</v>
      </c>
      <c r="AV184" s="14" t="s">
        <v>150</v>
      </c>
      <c r="AW184" s="14" t="s">
        <v>41</v>
      </c>
      <c r="AX184" s="14" t="s">
        <v>21</v>
      </c>
      <c r="AY184" s="262" t="s">
        <v>132</v>
      </c>
    </row>
    <row r="185" s="2" customFormat="1" ht="21.75" customHeight="1">
      <c r="A185" s="40"/>
      <c r="B185" s="41"/>
      <c r="C185" s="220" t="s">
        <v>386</v>
      </c>
      <c r="D185" s="220" t="s">
        <v>135</v>
      </c>
      <c r="E185" s="221" t="s">
        <v>387</v>
      </c>
      <c r="F185" s="222" t="s">
        <v>388</v>
      </c>
      <c r="G185" s="223" t="s">
        <v>194</v>
      </c>
      <c r="H185" s="224">
        <v>207.84</v>
      </c>
      <c r="I185" s="225"/>
      <c r="J185" s="226">
        <f>ROUND(I185*H185,2)</f>
        <v>0</v>
      </c>
      <c r="K185" s="222" t="s">
        <v>139</v>
      </c>
      <c r="L185" s="46"/>
      <c r="M185" s="227" t="s">
        <v>32</v>
      </c>
      <c r="N185" s="228" t="s">
        <v>51</v>
      </c>
      <c r="O185" s="86"/>
      <c r="P185" s="229">
        <f>O185*H185</f>
        <v>0</v>
      </c>
      <c r="Q185" s="229">
        <v>0</v>
      </c>
      <c r="R185" s="229">
        <f>Q185*H185</f>
        <v>0</v>
      </c>
      <c r="S185" s="229">
        <v>0.01</v>
      </c>
      <c r="T185" s="230">
        <f>S185*H185</f>
        <v>2.0784000000000002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31" t="s">
        <v>150</v>
      </c>
      <c r="AT185" s="231" t="s">
        <v>135</v>
      </c>
      <c r="AU185" s="231" t="s">
        <v>141</v>
      </c>
      <c r="AY185" s="18" t="s">
        <v>132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141</v>
      </c>
      <c r="BK185" s="232">
        <f>ROUND(I185*H185,2)</f>
        <v>0</v>
      </c>
      <c r="BL185" s="18" t="s">
        <v>150</v>
      </c>
      <c r="BM185" s="231" t="s">
        <v>389</v>
      </c>
    </row>
    <row r="186" s="12" customFormat="1" ht="22.8" customHeight="1">
      <c r="A186" s="12"/>
      <c r="B186" s="204"/>
      <c r="C186" s="205"/>
      <c r="D186" s="206" t="s">
        <v>78</v>
      </c>
      <c r="E186" s="218" t="s">
        <v>390</v>
      </c>
      <c r="F186" s="218" t="s">
        <v>391</v>
      </c>
      <c r="G186" s="205"/>
      <c r="H186" s="205"/>
      <c r="I186" s="208"/>
      <c r="J186" s="219">
        <f>BK186</f>
        <v>0</v>
      </c>
      <c r="K186" s="205"/>
      <c r="L186" s="210"/>
      <c r="M186" s="211"/>
      <c r="N186" s="212"/>
      <c r="O186" s="212"/>
      <c r="P186" s="213">
        <f>SUM(P187:P192)</f>
        <v>0</v>
      </c>
      <c r="Q186" s="212"/>
      <c r="R186" s="213">
        <f>SUM(R187:R192)</f>
        <v>0</v>
      </c>
      <c r="S186" s="212"/>
      <c r="T186" s="214">
        <f>SUM(T187:T192)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215" t="s">
        <v>21</v>
      </c>
      <c r="AT186" s="216" t="s">
        <v>78</v>
      </c>
      <c r="AU186" s="216" t="s">
        <v>21</v>
      </c>
      <c r="AY186" s="215" t="s">
        <v>132</v>
      </c>
      <c r="BK186" s="217">
        <f>SUM(BK187:BK192)</f>
        <v>0</v>
      </c>
    </row>
    <row r="187" s="2" customFormat="1" ht="21.75" customHeight="1">
      <c r="A187" s="40"/>
      <c r="B187" s="41"/>
      <c r="C187" s="220" t="s">
        <v>392</v>
      </c>
      <c r="D187" s="220" t="s">
        <v>135</v>
      </c>
      <c r="E187" s="221" t="s">
        <v>393</v>
      </c>
      <c r="F187" s="222" t="s">
        <v>394</v>
      </c>
      <c r="G187" s="223" t="s">
        <v>250</v>
      </c>
      <c r="H187" s="224">
        <v>29.603999999999999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395</v>
      </c>
    </row>
    <row r="188" s="2" customFormat="1" ht="21.75" customHeight="1">
      <c r="A188" s="40"/>
      <c r="B188" s="41"/>
      <c r="C188" s="220" t="s">
        <v>396</v>
      </c>
      <c r="D188" s="220" t="s">
        <v>135</v>
      </c>
      <c r="E188" s="221" t="s">
        <v>397</v>
      </c>
      <c r="F188" s="222" t="s">
        <v>398</v>
      </c>
      <c r="G188" s="223" t="s">
        <v>250</v>
      </c>
      <c r="H188" s="224">
        <v>414.45600000000002</v>
      </c>
      <c r="I188" s="225"/>
      <c r="J188" s="226">
        <f>ROUND(I188*H188,2)</f>
        <v>0</v>
      </c>
      <c r="K188" s="222" t="s">
        <v>139</v>
      </c>
      <c r="L188" s="46"/>
      <c r="M188" s="227" t="s">
        <v>32</v>
      </c>
      <c r="N188" s="228" t="s">
        <v>51</v>
      </c>
      <c r="O188" s="86"/>
      <c r="P188" s="229">
        <f>O188*H188</f>
        <v>0</v>
      </c>
      <c r="Q188" s="229">
        <v>0</v>
      </c>
      <c r="R188" s="229">
        <f>Q188*H188</f>
        <v>0</v>
      </c>
      <c r="S188" s="229">
        <v>0</v>
      </c>
      <c r="T188" s="230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31" t="s">
        <v>150</v>
      </c>
      <c r="AT188" s="231" t="s">
        <v>135</v>
      </c>
      <c r="AU188" s="231" t="s">
        <v>141</v>
      </c>
      <c r="AY188" s="18" t="s">
        <v>132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141</v>
      </c>
      <c r="BK188" s="232">
        <f>ROUND(I188*H188,2)</f>
        <v>0</v>
      </c>
      <c r="BL188" s="18" t="s">
        <v>150</v>
      </c>
      <c r="BM188" s="231" t="s">
        <v>399</v>
      </c>
    </row>
    <row r="189" s="13" customFormat="1">
      <c r="A189" s="13"/>
      <c r="B189" s="240"/>
      <c r="C189" s="241"/>
      <c r="D189" s="242" t="s">
        <v>196</v>
      </c>
      <c r="E189" s="243" t="s">
        <v>32</v>
      </c>
      <c r="F189" s="244" t="s">
        <v>400</v>
      </c>
      <c r="G189" s="241"/>
      <c r="H189" s="245">
        <v>414.45600000000002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196</v>
      </c>
      <c r="AU189" s="251" t="s">
        <v>141</v>
      </c>
      <c r="AV189" s="13" t="s">
        <v>141</v>
      </c>
      <c r="AW189" s="13" t="s">
        <v>41</v>
      </c>
      <c r="AX189" s="13" t="s">
        <v>79</v>
      </c>
      <c r="AY189" s="251" t="s">
        <v>132</v>
      </c>
    </row>
    <row r="190" s="14" customFormat="1">
      <c r="A190" s="14"/>
      <c r="B190" s="252"/>
      <c r="C190" s="253"/>
      <c r="D190" s="242" t="s">
        <v>196</v>
      </c>
      <c r="E190" s="254" t="s">
        <v>32</v>
      </c>
      <c r="F190" s="255" t="s">
        <v>198</v>
      </c>
      <c r="G190" s="253"/>
      <c r="H190" s="256">
        <v>414.45600000000002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196</v>
      </c>
      <c r="AU190" s="262" t="s">
        <v>141</v>
      </c>
      <c r="AV190" s="14" t="s">
        <v>150</v>
      </c>
      <c r="AW190" s="14" t="s">
        <v>41</v>
      </c>
      <c r="AX190" s="14" t="s">
        <v>21</v>
      </c>
      <c r="AY190" s="262" t="s">
        <v>132</v>
      </c>
    </row>
    <row r="191" s="2" customFormat="1" ht="16.5" customHeight="1">
      <c r="A191" s="40"/>
      <c r="B191" s="41"/>
      <c r="C191" s="220" t="s">
        <v>401</v>
      </c>
      <c r="D191" s="220" t="s">
        <v>135</v>
      </c>
      <c r="E191" s="221" t="s">
        <v>402</v>
      </c>
      <c r="F191" s="222" t="s">
        <v>403</v>
      </c>
      <c r="G191" s="223" t="s">
        <v>250</v>
      </c>
      <c r="H191" s="224">
        <v>29.603999999999999</v>
      </c>
      <c r="I191" s="225"/>
      <c r="J191" s="226">
        <f>ROUND(I191*H191,2)</f>
        <v>0</v>
      </c>
      <c r="K191" s="222" t="s">
        <v>139</v>
      </c>
      <c r="L191" s="46"/>
      <c r="M191" s="227" t="s">
        <v>32</v>
      </c>
      <c r="N191" s="228" t="s">
        <v>51</v>
      </c>
      <c r="O191" s="86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31" t="s">
        <v>150</v>
      </c>
      <c r="AT191" s="231" t="s">
        <v>135</v>
      </c>
      <c r="AU191" s="231" t="s">
        <v>141</v>
      </c>
      <c r="AY191" s="18" t="s">
        <v>132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141</v>
      </c>
      <c r="BK191" s="232">
        <f>ROUND(I191*H191,2)</f>
        <v>0</v>
      </c>
      <c r="BL191" s="18" t="s">
        <v>150</v>
      </c>
      <c r="BM191" s="231" t="s">
        <v>404</v>
      </c>
    </row>
    <row r="192" s="2" customFormat="1" ht="21.75" customHeight="1">
      <c r="A192" s="40"/>
      <c r="B192" s="41"/>
      <c r="C192" s="220" t="s">
        <v>405</v>
      </c>
      <c r="D192" s="220" t="s">
        <v>135</v>
      </c>
      <c r="E192" s="221" t="s">
        <v>406</v>
      </c>
      <c r="F192" s="222" t="s">
        <v>407</v>
      </c>
      <c r="G192" s="223" t="s">
        <v>250</v>
      </c>
      <c r="H192" s="224">
        <v>29.603999999999999</v>
      </c>
      <c r="I192" s="225"/>
      <c r="J192" s="226">
        <f>ROUND(I192*H192,2)</f>
        <v>0</v>
      </c>
      <c r="K192" s="222" t="s">
        <v>139</v>
      </c>
      <c r="L192" s="46"/>
      <c r="M192" s="227" t="s">
        <v>32</v>
      </c>
      <c r="N192" s="228" t="s">
        <v>51</v>
      </c>
      <c r="O192" s="86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31" t="s">
        <v>150</v>
      </c>
      <c r="AT192" s="231" t="s">
        <v>135</v>
      </c>
      <c r="AU192" s="231" t="s">
        <v>141</v>
      </c>
      <c r="AY192" s="18" t="s">
        <v>132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141</v>
      </c>
      <c r="BK192" s="232">
        <f>ROUND(I192*H192,2)</f>
        <v>0</v>
      </c>
      <c r="BL192" s="18" t="s">
        <v>150</v>
      </c>
      <c r="BM192" s="231" t="s">
        <v>408</v>
      </c>
    </row>
    <row r="193" s="12" customFormat="1" ht="22.8" customHeight="1">
      <c r="A193" s="12"/>
      <c r="B193" s="204"/>
      <c r="C193" s="205"/>
      <c r="D193" s="206" t="s">
        <v>78</v>
      </c>
      <c r="E193" s="218" t="s">
        <v>409</v>
      </c>
      <c r="F193" s="218" t="s">
        <v>410</v>
      </c>
      <c r="G193" s="205"/>
      <c r="H193" s="205"/>
      <c r="I193" s="208"/>
      <c r="J193" s="219">
        <f>BK193</f>
        <v>0</v>
      </c>
      <c r="K193" s="205"/>
      <c r="L193" s="210"/>
      <c r="M193" s="211"/>
      <c r="N193" s="212"/>
      <c r="O193" s="212"/>
      <c r="P193" s="213">
        <f>P194</f>
        <v>0</v>
      </c>
      <c r="Q193" s="212"/>
      <c r="R193" s="213">
        <f>R194</f>
        <v>0</v>
      </c>
      <c r="S193" s="212"/>
      <c r="T193" s="214">
        <f>T194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5" t="s">
        <v>21</v>
      </c>
      <c r="AT193" s="216" t="s">
        <v>78</v>
      </c>
      <c r="AU193" s="216" t="s">
        <v>21</v>
      </c>
      <c r="AY193" s="215" t="s">
        <v>132</v>
      </c>
      <c r="BK193" s="217">
        <f>BK194</f>
        <v>0</v>
      </c>
    </row>
    <row r="194" s="2" customFormat="1" ht="21.75" customHeight="1">
      <c r="A194" s="40"/>
      <c r="B194" s="41"/>
      <c r="C194" s="220" t="s">
        <v>411</v>
      </c>
      <c r="D194" s="220" t="s">
        <v>135</v>
      </c>
      <c r="E194" s="221" t="s">
        <v>412</v>
      </c>
      <c r="F194" s="222" t="s">
        <v>413</v>
      </c>
      <c r="G194" s="223" t="s">
        <v>250</v>
      </c>
      <c r="H194" s="224">
        <v>31.082000000000001</v>
      </c>
      <c r="I194" s="225"/>
      <c r="J194" s="226">
        <f>ROUND(I194*H194,2)</f>
        <v>0</v>
      </c>
      <c r="K194" s="222" t="s">
        <v>139</v>
      </c>
      <c r="L194" s="46"/>
      <c r="M194" s="227" t="s">
        <v>32</v>
      </c>
      <c r="N194" s="228" t="s">
        <v>51</v>
      </c>
      <c r="O194" s="86"/>
      <c r="P194" s="229">
        <f>O194*H194</f>
        <v>0</v>
      </c>
      <c r="Q194" s="229">
        <v>0</v>
      </c>
      <c r="R194" s="229">
        <f>Q194*H194</f>
        <v>0</v>
      </c>
      <c r="S194" s="229">
        <v>0</v>
      </c>
      <c r="T194" s="230">
        <f>S194*H194</f>
        <v>0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31" t="s">
        <v>150</v>
      </c>
      <c r="AT194" s="231" t="s">
        <v>135</v>
      </c>
      <c r="AU194" s="231" t="s">
        <v>141</v>
      </c>
      <c r="AY194" s="18" t="s">
        <v>132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141</v>
      </c>
      <c r="BK194" s="232">
        <f>ROUND(I194*H194,2)</f>
        <v>0</v>
      </c>
      <c r="BL194" s="18" t="s">
        <v>150</v>
      </c>
      <c r="BM194" s="231" t="s">
        <v>414</v>
      </c>
    </row>
    <row r="195" s="12" customFormat="1" ht="25.92" customHeight="1">
      <c r="A195" s="12"/>
      <c r="B195" s="204"/>
      <c r="C195" s="205"/>
      <c r="D195" s="206" t="s">
        <v>78</v>
      </c>
      <c r="E195" s="207" t="s">
        <v>415</v>
      </c>
      <c r="F195" s="207" t="s">
        <v>416</v>
      </c>
      <c r="G195" s="205"/>
      <c r="H195" s="205"/>
      <c r="I195" s="208"/>
      <c r="J195" s="209">
        <f>BK195</f>
        <v>0</v>
      </c>
      <c r="K195" s="205"/>
      <c r="L195" s="210"/>
      <c r="M195" s="211"/>
      <c r="N195" s="212"/>
      <c r="O195" s="212"/>
      <c r="P195" s="213">
        <f>SUM(P196:P216)</f>
        <v>0</v>
      </c>
      <c r="Q195" s="212"/>
      <c r="R195" s="213">
        <f>SUM(R196:R216)</f>
        <v>2.6177739999999998</v>
      </c>
      <c r="S195" s="212"/>
      <c r="T195" s="214">
        <f>SUM(T196:T216)</f>
        <v>0.068760000000000002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5" t="s">
        <v>141</v>
      </c>
      <c r="AT195" s="216" t="s">
        <v>78</v>
      </c>
      <c r="AU195" s="216" t="s">
        <v>79</v>
      </c>
      <c r="AY195" s="215" t="s">
        <v>132</v>
      </c>
      <c r="BK195" s="217">
        <f>SUM(BK196:BK216)</f>
        <v>0</v>
      </c>
    </row>
    <row r="196" s="2" customFormat="1" ht="16.5" customHeight="1">
      <c r="A196" s="40"/>
      <c r="B196" s="41"/>
      <c r="C196" s="220" t="s">
        <v>417</v>
      </c>
      <c r="D196" s="220" t="s">
        <v>135</v>
      </c>
      <c r="E196" s="221" t="s">
        <v>418</v>
      </c>
      <c r="F196" s="222" t="s">
        <v>419</v>
      </c>
      <c r="G196" s="223" t="s">
        <v>194</v>
      </c>
      <c r="H196" s="224">
        <v>277.19999999999999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260</v>
      </c>
      <c r="AT196" s="231" t="s">
        <v>135</v>
      </c>
      <c r="AU196" s="231" t="s">
        <v>21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260</v>
      </c>
      <c r="BM196" s="231" t="s">
        <v>420</v>
      </c>
    </row>
    <row r="197" s="13" customFormat="1">
      <c r="A197" s="13"/>
      <c r="B197" s="240"/>
      <c r="C197" s="241"/>
      <c r="D197" s="242" t="s">
        <v>196</v>
      </c>
      <c r="E197" s="243" t="s">
        <v>32</v>
      </c>
      <c r="F197" s="244" t="s">
        <v>421</v>
      </c>
      <c r="G197" s="241"/>
      <c r="H197" s="245">
        <v>277.19999999999999</v>
      </c>
      <c r="I197" s="246"/>
      <c r="J197" s="241"/>
      <c r="K197" s="241"/>
      <c r="L197" s="247"/>
      <c r="M197" s="248"/>
      <c r="N197" s="249"/>
      <c r="O197" s="249"/>
      <c r="P197" s="249"/>
      <c r="Q197" s="249"/>
      <c r="R197" s="249"/>
      <c r="S197" s="249"/>
      <c r="T197" s="250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1" t="s">
        <v>196</v>
      </c>
      <c r="AU197" s="251" t="s">
        <v>21</v>
      </c>
      <c r="AV197" s="13" t="s">
        <v>141</v>
      </c>
      <c r="AW197" s="13" t="s">
        <v>41</v>
      </c>
      <c r="AX197" s="13" t="s">
        <v>79</v>
      </c>
      <c r="AY197" s="251" t="s">
        <v>132</v>
      </c>
    </row>
    <row r="198" s="14" customFormat="1">
      <c r="A198" s="14"/>
      <c r="B198" s="252"/>
      <c r="C198" s="253"/>
      <c r="D198" s="242" t="s">
        <v>196</v>
      </c>
      <c r="E198" s="254" t="s">
        <v>32</v>
      </c>
      <c r="F198" s="255" t="s">
        <v>198</v>
      </c>
      <c r="G198" s="253"/>
      <c r="H198" s="256">
        <v>277.19999999999999</v>
      </c>
      <c r="I198" s="257"/>
      <c r="J198" s="253"/>
      <c r="K198" s="253"/>
      <c r="L198" s="258"/>
      <c r="M198" s="259"/>
      <c r="N198" s="260"/>
      <c r="O198" s="260"/>
      <c r="P198" s="260"/>
      <c r="Q198" s="260"/>
      <c r="R198" s="260"/>
      <c r="S198" s="260"/>
      <c r="T198" s="261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2" t="s">
        <v>196</v>
      </c>
      <c r="AU198" s="262" t="s">
        <v>21</v>
      </c>
      <c r="AV198" s="14" t="s">
        <v>150</v>
      </c>
      <c r="AW198" s="14" t="s">
        <v>41</v>
      </c>
      <c r="AX198" s="14" t="s">
        <v>21</v>
      </c>
      <c r="AY198" s="262" t="s">
        <v>132</v>
      </c>
    </row>
    <row r="199" s="2" customFormat="1" ht="16.5" customHeight="1">
      <c r="A199" s="40"/>
      <c r="B199" s="41"/>
      <c r="C199" s="220" t="s">
        <v>422</v>
      </c>
      <c r="D199" s="220" t="s">
        <v>135</v>
      </c>
      <c r="E199" s="221" t="s">
        <v>423</v>
      </c>
      <c r="F199" s="222" t="s">
        <v>424</v>
      </c>
      <c r="G199" s="223" t="s">
        <v>223</v>
      </c>
      <c r="H199" s="224">
        <v>18</v>
      </c>
      <c r="I199" s="225"/>
      <c r="J199" s="226">
        <f>ROUND(I199*H199,2)</f>
        <v>0</v>
      </c>
      <c r="K199" s="222" t="s">
        <v>139</v>
      </c>
      <c r="L199" s="46"/>
      <c r="M199" s="227" t="s">
        <v>32</v>
      </c>
      <c r="N199" s="228" t="s">
        <v>51</v>
      </c>
      <c r="O199" s="86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31" t="s">
        <v>260</v>
      </c>
      <c r="AT199" s="231" t="s">
        <v>135</v>
      </c>
      <c r="AU199" s="231" t="s">
        <v>21</v>
      </c>
      <c r="AY199" s="18" t="s">
        <v>132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141</v>
      </c>
      <c r="BK199" s="232">
        <f>ROUND(I199*H199,2)</f>
        <v>0</v>
      </c>
      <c r="BL199" s="18" t="s">
        <v>260</v>
      </c>
      <c r="BM199" s="231" t="s">
        <v>425</v>
      </c>
    </row>
    <row r="200" s="2" customFormat="1" ht="16.5" customHeight="1">
      <c r="A200" s="40"/>
      <c r="B200" s="41"/>
      <c r="C200" s="220" t="s">
        <v>426</v>
      </c>
      <c r="D200" s="220" t="s">
        <v>135</v>
      </c>
      <c r="E200" s="221" t="s">
        <v>427</v>
      </c>
      <c r="F200" s="222" t="s">
        <v>428</v>
      </c>
      <c r="G200" s="223" t="s">
        <v>223</v>
      </c>
      <c r="H200" s="224">
        <v>36</v>
      </c>
      <c r="I200" s="225"/>
      <c r="J200" s="226">
        <f>ROUND(I200*H200,2)</f>
        <v>0</v>
      </c>
      <c r="K200" s="222" t="s">
        <v>139</v>
      </c>
      <c r="L200" s="46"/>
      <c r="M200" s="227" t="s">
        <v>32</v>
      </c>
      <c r="N200" s="228" t="s">
        <v>51</v>
      </c>
      <c r="O200" s="86"/>
      <c r="P200" s="229">
        <f>O200*H200</f>
        <v>0</v>
      </c>
      <c r="Q200" s="229">
        <v>0</v>
      </c>
      <c r="R200" s="229">
        <f>Q200*H200</f>
        <v>0</v>
      </c>
      <c r="S200" s="229">
        <v>0.00191</v>
      </c>
      <c r="T200" s="230">
        <f>S200*H200</f>
        <v>0.068760000000000002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31" t="s">
        <v>260</v>
      </c>
      <c r="AT200" s="231" t="s">
        <v>135</v>
      </c>
      <c r="AU200" s="231" t="s">
        <v>21</v>
      </c>
      <c r="AY200" s="18" t="s">
        <v>132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141</v>
      </c>
      <c r="BK200" s="232">
        <f>ROUND(I200*H200,2)</f>
        <v>0</v>
      </c>
      <c r="BL200" s="18" t="s">
        <v>260</v>
      </c>
      <c r="BM200" s="231" t="s">
        <v>429</v>
      </c>
    </row>
    <row r="201" s="2" customFormat="1" ht="16.5" customHeight="1">
      <c r="A201" s="40"/>
      <c r="B201" s="41"/>
      <c r="C201" s="220" t="s">
        <v>430</v>
      </c>
      <c r="D201" s="220" t="s">
        <v>135</v>
      </c>
      <c r="E201" s="221" t="s">
        <v>431</v>
      </c>
      <c r="F201" s="222" t="s">
        <v>432</v>
      </c>
      <c r="G201" s="223" t="s">
        <v>223</v>
      </c>
      <c r="H201" s="224">
        <v>36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260</v>
      </c>
      <c r="AT201" s="231" t="s">
        <v>135</v>
      </c>
      <c r="AU201" s="231" t="s">
        <v>21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260</v>
      </c>
      <c r="BM201" s="231" t="s">
        <v>433</v>
      </c>
    </row>
    <row r="202" s="2" customFormat="1" ht="16.5" customHeight="1">
      <c r="A202" s="40"/>
      <c r="B202" s="41"/>
      <c r="C202" s="220" t="s">
        <v>434</v>
      </c>
      <c r="D202" s="220" t="s">
        <v>135</v>
      </c>
      <c r="E202" s="221" t="s">
        <v>435</v>
      </c>
      <c r="F202" s="222" t="s">
        <v>436</v>
      </c>
      <c r="G202" s="223" t="s">
        <v>223</v>
      </c>
      <c r="H202" s="224">
        <v>30.399999999999999</v>
      </c>
      <c r="I202" s="225"/>
      <c r="J202" s="226">
        <f>ROUND(I202*H202,2)</f>
        <v>0</v>
      </c>
      <c r="K202" s="222" t="s">
        <v>139</v>
      </c>
      <c r="L202" s="46"/>
      <c r="M202" s="227" t="s">
        <v>32</v>
      </c>
      <c r="N202" s="228" t="s">
        <v>51</v>
      </c>
      <c r="O202" s="86"/>
      <c r="P202" s="229">
        <f>O202*H202</f>
        <v>0</v>
      </c>
      <c r="Q202" s="229">
        <v>0</v>
      </c>
      <c r="R202" s="229">
        <f>Q202*H202</f>
        <v>0</v>
      </c>
      <c r="S202" s="229">
        <v>0</v>
      </c>
      <c r="T202" s="230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31" t="s">
        <v>260</v>
      </c>
      <c r="AT202" s="231" t="s">
        <v>135</v>
      </c>
      <c r="AU202" s="231" t="s">
        <v>21</v>
      </c>
      <c r="AY202" s="18" t="s">
        <v>132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141</v>
      </c>
      <c r="BK202" s="232">
        <f>ROUND(I202*H202,2)</f>
        <v>0</v>
      </c>
      <c r="BL202" s="18" t="s">
        <v>260</v>
      </c>
      <c r="BM202" s="231" t="s">
        <v>437</v>
      </c>
    </row>
    <row r="203" s="13" customFormat="1">
      <c r="A203" s="13"/>
      <c r="B203" s="240"/>
      <c r="C203" s="241"/>
      <c r="D203" s="242" t="s">
        <v>196</v>
      </c>
      <c r="E203" s="243" t="s">
        <v>32</v>
      </c>
      <c r="F203" s="244" t="s">
        <v>438</v>
      </c>
      <c r="G203" s="241"/>
      <c r="H203" s="245">
        <v>30.399999999999999</v>
      </c>
      <c r="I203" s="246"/>
      <c r="J203" s="241"/>
      <c r="K203" s="241"/>
      <c r="L203" s="247"/>
      <c r="M203" s="248"/>
      <c r="N203" s="249"/>
      <c r="O203" s="249"/>
      <c r="P203" s="249"/>
      <c r="Q203" s="249"/>
      <c r="R203" s="249"/>
      <c r="S203" s="249"/>
      <c r="T203" s="250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1" t="s">
        <v>196</v>
      </c>
      <c r="AU203" s="251" t="s">
        <v>21</v>
      </c>
      <c r="AV203" s="13" t="s">
        <v>141</v>
      </c>
      <c r="AW203" s="13" t="s">
        <v>41</v>
      </c>
      <c r="AX203" s="13" t="s">
        <v>79</v>
      </c>
      <c r="AY203" s="251" t="s">
        <v>132</v>
      </c>
    </row>
    <row r="204" s="14" customFormat="1">
      <c r="A204" s="14"/>
      <c r="B204" s="252"/>
      <c r="C204" s="253"/>
      <c r="D204" s="242" t="s">
        <v>196</v>
      </c>
      <c r="E204" s="254" t="s">
        <v>32</v>
      </c>
      <c r="F204" s="255" t="s">
        <v>198</v>
      </c>
      <c r="G204" s="253"/>
      <c r="H204" s="256">
        <v>30.399999999999999</v>
      </c>
      <c r="I204" s="257"/>
      <c r="J204" s="253"/>
      <c r="K204" s="253"/>
      <c r="L204" s="258"/>
      <c r="M204" s="259"/>
      <c r="N204" s="260"/>
      <c r="O204" s="260"/>
      <c r="P204" s="260"/>
      <c r="Q204" s="260"/>
      <c r="R204" s="260"/>
      <c r="S204" s="260"/>
      <c r="T204" s="261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2" t="s">
        <v>196</v>
      </c>
      <c r="AU204" s="262" t="s">
        <v>21</v>
      </c>
      <c r="AV204" s="14" t="s">
        <v>150</v>
      </c>
      <c r="AW204" s="14" t="s">
        <v>41</v>
      </c>
      <c r="AX204" s="14" t="s">
        <v>21</v>
      </c>
      <c r="AY204" s="262" t="s">
        <v>132</v>
      </c>
    </row>
    <row r="205" s="2" customFormat="1" ht="16.5" customHeight="1">
      <c r="A205" s="40"/>
      <c r="B205" s="41"/>
      <c r="C205" s="220" t="s">
        <v>439</v>
      </c>
      <c r="D205" s="220" t="s">
        <v>135</v>
      </c>
      <c r="E205" s="221" t="s">
        <v>440</v>
      </c>
      <c r="F205" s="222" t="s">
        <v>441</v>
      </c>
      <c r="G205" s="223" t="s">
        <v>223</v>
      </c>
      <c r="H205" s="224">
        <v>18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260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260</v>
      </c>
      <c r="BM205" s="231" t="s">
        <v>442</v>
      </c>
    </row>
    <row r="206" s="2" customFormat="1" ht="21.75" customHeight="1">
      <c r="A206" s="40"/>
      <c r="B206" s="41"/>
      <c r="C206" s="220" t="s">
        <v>443</v>
      </c>
      <c r="D206" s="220" t="s">
        <v>135</v>
      </c>
      <c r="E206" s="221" t="s">
        <v>444</v>
      </c>
      <c r="F206" s="222" t="s">
        <v>445</v>
      </c>
      <c r="G206" s="223" t="s">
        <v>194</v>
      </c>
      <c r="H206" s="224">
        <v>277.19999999999999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0.0075599999999999999</v>
      </c>
      <c r="R206" s="229">
        <f>Q206*H206</f>
        <v>2.0956319999999997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260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260</v>
      </c>
      <c r="BM206" s="231" t="s">
        <v>446</v>
      </c>
    </row>
    <row r="207" s="2" customFormat="1" ht="16.5" customHeight="1">
      <c r="A207" s="40"/>
      <c r="B207" s="41"/>
      <c r="C207" s="220" t="s">
        <v>447</v>
      </c>
      <c r="D207" s="220" t="s">
        <v>135</v>
      </c>
      <c r="E207" s="221" t="s">
        <v>448</v>
      </c>
      <c r="F207" s="222" t="s">
        <v>449</v>
      </c>
      <c r="G207" s="223" t="s">
        <v>223</v>
      </c>
      <c r="H207" s="224">
        <v>18</v>
      </c>
      <c r="I207" s="225"/>
      <c r="J207" s="226">
        <f>ROUND(I207*H207,2)</f>
        <v>0</v>
      </c>
      <c r="K207" s="222" t="s">
        <v>139</v>
      </c>
      <c r="L207" s="46"/>
      <c r="M207" s="227" t="s">
        <v>32</v>
      </c>
      <c r="N207" s="228" t="s">
        <v>51</v>
      </c>
      <c r="O207" s="86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31" t="s">
        <v>260</v>
      </c>
      <c r="AT207" s="231" t="s">
        <v>135</v>
      </c>
      <c r="AU207" s="231" t="s">
        <v>21</v>
      </c>
      <c r="AY207" s="18" t="s">
        <v>132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141</v>
      </c>
      <c r="BK207" s="232">
        <f>ROUND(I207*H207,2)</f>
        <v>0</v>
      </c>
      <c r="BL207" s="18" t="s">
        <v>260</v>
      </c>
      <c r="BM207" s="231" t="s">
        <v>450</v>
      </c>
    </row>
    <row r="208" s="2" customFormat="1" ht="21.75" customHeight="1">
      <c r="A208" s="40"/>
      <c r="B208" s="41"/>
      <c r="C208" s="220" t="s">
        <v>451</v>
      </c>
      <c r="D208" s="220" t="s">
        <v>135</v>
      </c>
      <c r="E208" s="221" t="s">
        <v>452</v>
      </c>
      <c r="F208" s="222" t="s">
        <v>453</v>
      </c>
      <c r="G208" s="223" t="s">
        <v>223</v>
      </c>
      <c r="H208" s="224">
        <v>18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0.00362</v>
      </c>
      <c r="R208" s="229">
        <f>Q208*H208</f>
        <v>0.065159999999999996</v>
      </c>
      <c r="S208" s="229">
        <v>0</v>
      </c>
      <c r="T208" s="230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260</v>
      </c>
      <c r="AT208" s="231" t="s">
        <v>135</v>
      </c>
      <c r="AU208" s="231" t="s">
        <v>21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260</v>
      </c>
      <c r="BM208" s="231" t="s">
        <v>454</v>
      </c>
    </row>
    <row r="209" s="2" customFormat="1" ht="21.75" customHeight="1">
      <c r="A209" s="40"/>
      <c r="B209" s="41"/>
      <c r="C209" s="220" t="s">
        <v>455</v>
      </c>
      <c r="D209" s="220" t="s">
        <v>135</v>
      </c>
      <c r="E209" s="221" t="s">
        <v>456</v>
      </c>
      <c r="F209" s="222" t="s">
        <v>457</v>
      </c>
      <c r="G209" s="223" t="s">
        <v>223</v>
      </c>
      <c r="H209" s="224">
        <v>36</v>
      </c>
      <c r="I209" s="225"/>
      <c r="J209" s="226">
        <f>ROUND(I209*H209,2)</f>
        <v>0</v>
      </c>
      <c r="K209" s="222" t="s">
        <v>139</v>
      </c>
      <c r="L209" s="46"/>
      <c r="M209" s="227" t="s">
        <v>32</v>
      </c>
      <c r="N209" s="228" t="s">
        <v>51</v>
      </c>
      <c r="O209" s="86"/>
      <c r="P209" s="229">
        <f>O209*H209</f>
        <v>0</v>
      </c>
      <c r="Q209" s="229">
        <v>0.0056499999999999996</v>
      </c>
      <c r="R209" s="229">
        <f>Q209*H209</f>
        <v>0.2034</v>
      </c>
      <c r="S209" s="229">
        <v>0</v>
      </c>
      <c r="T209" s="230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31" t="s">
        <v>260</v>
      </c>
      <c r="AT209" s="231" t="s">
        <v>135</v>
      </c>
      <c r="AU209" s="231" t="s">
        <v>21</v>
      </c>
      <c r="AY209" s="18" t="s">
        <v>132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141</v>
      </c>
      <c r="BK209" s="232">
        <f>ROUND(I209*H209,2)</f>
        <v>0</v>
      </c>
      <c r="BL209" s="18" t="s">
        <v>260</v>
      </c>
      <c r="BM209" s="231" t="s">
        <v>458</v>
      </c>
    </row>
    <row r="210" s="2" customFormat="1" ht="21.75" customHeight="1">
      <c r="A210" s="40"/>
      <c r="B210" s="41"/>
      <c r="C210" s="220" t="s">
        <v>459</v>
      </c>
      <c r="D210" s="220" t="s">
        <v>135</v>
      </c>
      <c r="E210" s="221" t="s">
        <v>460</v>
      </c>
      <c r="F210" s="222" t="s">
        <v>461</v>
      </c>
      <c r="G210" s="223" t="s">
        <v>223</v>
      </c>
      <c r="H210" s="224">
        <v>28.600000000000001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0.0042900000000000004</v>
      </c>
      <c r="R210" s="229">
        <f>Q210*H210</f>
        <v>0.12269400000000001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260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260</v>
      </c>
      <c r="BM210" s="231" t="s">
        <v>1005</v>
      </c>
    </row>
    <row r="211" s="2" customFormat="1" ht="21.75" customHeight="1">
      <c r="A211" s="40"/>
      <c r="B211" s="41"/>
      <c r="C211" s="220" t="s">
        <v>463</v>
      </c>
      <c r="D211" s="220" t="s">
        <v>135</v>
      </c>
      <c r="E211" s="221" t="s">
        <v>464</v>
      </c>
      <c r="F211" s="222" t="s">
        <v>465</v>
      </c>
      <c r="G211" s="223" t="s">
        <v>194</v>
      </c>
      <c r="H211" s="224">
        <v>6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0.01082</v>
      </c>
      <c r="R211" s="229">
        <f>Q211*H211</f>
        <v>0.064920000000000005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260</v>
      </c>
      <c r="AT211" s="231" t="s">
        <v>135</v>
      </c>
      <c r="AU211" s="231" t="s">
        <v>21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260</v>
      </c>
      <c r="BM211" s="231" t="s">
        <v>466</v>
      </c>
    </row>
    <row r="212" s="2" customFormat="1" ht="16.5" customHeight="1">
      <c r="A212" s="40"/>
      <c r="B212" s="41"/>
      <c r="C212" s="220" t="s">
        <v>467</v>
      </c>
      <c r="D212" s="220" t="s">
        <v>135</v>
      </c>
      <c r="E212" s="221" t="s">
        <v>468</v>
      </c>
      <c r="F212" s="222" t="s">
        <v>469</v>
      </c>
      <c r="G212" s="223" t="s">
        <v>223</v>
      </c>
      <c r="H212" s="224">
        <v>39.200000000000003</v>
      </c>
      <c r="I212" s="225"/>
      <c r="J212" s="226">
        <f>ROUND(I212*H212,2)</f>
        <v>0</v>
      </c>
      <c r="K212" s="222" t="s">
        <v>139</v>
      </c>
      <c r="L212" s="46"/>
      <c r="M212" s="227" t="s">
        <v>32</v>
      </c>
      <c r="N212" s="228" t="s">
        <v>51</v>
      </c>
      <c r="O212" s="86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31" t="s">
        <v>260</v>
      </c>
      <c r="AT212" s="231" t="s">
        <v>135</v>
      </c>
      <c r="AU212" s="231" t="s">
        <v>21</v>
      </c>
      <c r="AY212" s="18" t="s">
        <v>132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141</v>
      </c>
      <c r="BK212" s="232">
        <f>ROUND(I212*H212,2)</f>
        <v>0</v>
      </c>
      <c r="BL212" s="18" t="s">
        <v>260</v>
      </c>
      <c r="BM212" s="231" t="s">
        <v>470</v>
      </c>
    </row>
    <row r="213" s="2" customFormat="1" ht="16.5" customHeight="1">
      <c r="A213" s="40"/>
      <c r="B213" s="41"/>
      <c r="C213" s="220" t="s">
        <v>471</v>
      </c>
      <c r="D213" s="220" t="s">
        <v>135</v>
      </c>
      <c r="E213" s="221" t="s">
        <v>472</v>
      </c>
      <c r="F213" s="222" t="s">
        <v>473</v>
      </c>
      <c r="G213" s="223" t="s">
        <v>336</v>
      </c>
      <c r="H213" s="224">
        <v>4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260</v>
      </c>
      <c r="AT213" s="231" t="s">
        <v>135</v>
      </c>
      <c r="AU213" s="231" t="s">
        <v>21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260</v>
      </c>
      <c r="BM213" s="231" t="s">
        <v>474</v>
      </c>
    </row>
    <row r="214" s="2" customFormat="1" ht="21.75" customHeight="1">
      <c r="A214" s="40"/>
      <c r="B214" s="41"/>
      <c r="C214" s="220" t="s">
        <v>475</v>
      </c>
      <c r="D214" s="220" t="s">
        <v>135</v>
      </c>
      <c r="E214" s="221" t="s">
        <v>476</v>
      </c>
      <c r="F214" s="222" t="s">
        <v>477</v>
      </c>
      <c r="G214" s="223" t="s">
        <v>223</v>
      </c>
      <c r="H214" s="224">
        <v>30.399999999999999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0.0021700000000000001</v>
      </c>
      <c r="R214" s="229">
        <f>Q214*H214</f>
        <v>0.065967999999999999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260</v>
      </c>
      <c r="AT214" s="231" t="s">
        <v>135</v>
      </c>
      <c r="AU214" s="231" t="s">
        <v>21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260</v>
      </c>
      <c r="BM214" s="231" t="s">
        <v>1006</v>
      </c>
    </row>
    <row r="215" s="2" customFormat="1" ht="16.5" customHeight="1">
      <c r="A215" s="40"/>
      <c r="B215" s="41"/>
      <c r="C215" s="220" t="s">
        <v>479</v>
      </c>
      <c r="D215" s="220" t="s">
        <v>135</v>
      </c>
      <c r="E215" s="221" t="s">
        <v>480</v>
      </c>
      <c r="F215" s="222" t="s">
        <v>481</v>
      </c>
      <c r="G215" s="223" t="s">
        <v>250</v>
      </c>
      <c r="H215" s="224">
        <v>2.29</v>
      </c>
      <c r="I215" s="225"/>
      <c r="J215" s="226">
        <f>ROUND(I215*H215,2)</f>
        <v>0</v>
      </c>
      <c r="K215" s="222" t="s">
        <v>139</v>
      </c>
      <c r="L215" s="46"/>
      <c r="M215" s="227" t="s">
        <v>32</v>
      </c>
      <c r="N215" s="228" t="s">
        <v>51</v>
      </c>
      <c r="O215" s="86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31" t="s">
        <v>260</v>
      </c>
      <c r="AT215" s="231" t="s">
        <v>135</v>
      </c>
      <c r="AU215" s="231" t="s">
        <v>21</v>
      </c>
      <c r="AY215" s="18" t="s">
        <v>132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141</v>
      </c>
      <c r="BK215" s="232">
        <f>ROUND(I215*H215,2)</f>
        <v>0</v>
      </c>
      <c r="BL215" s="18" t="s">
        <v>260</v>
      </c>
      <c r="BM215" s="231" t="s">
        <v>482</v>
      </c>
    </row>
    <row r="216" s="2" customFormat="1" ht="21.75" customHeight="1">
      <c r="A216" s="40"/>
      <c r="B216" s="41"/>
      <c r="C216" s="220" t="s">
        <v>483</v>
      </c>
      <c r="D216" s="220" t="s">
        <v>135</v>
      </c>
      <c r="E216" s="221" t="s">
        <v>484</v>
      </c>
      <c r="F216" s="222" t="s">
        <v>485</v>
      </c>
      <c r="G216" s="223" t="s">
        <v>250</v>
      </c>
      <c r="H216" s="224">
        <v>0.16600000000000001</v>
      </c>
      <c r="I216" s="225"/>
      <c r="J216" s="226">
        <f>ROUND(I216*H216,2)</f>
        <v>0</v>
      </c>
      <c r="K216" s="222" t="s">
        <v>139</v>
      </c>
      <c r="L216" s="46"/>
      <c r="M216" s="227" t="s">
        <v>32</v>
      </c>
      <c r="N216" s="228" t="s">
        <v>51</v>
      </c>
      <c r="O216" s="86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31" t="s">
        <v>260</v>
      </c>
      <c r="AT216" s="231" t="s">
        <v>135</v>
      </c>
      <c r="AU216" s="231" t="s">
        <v>21</v>
      </c>
      <c r="AY216" s="18" t="s">
        <v>132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141</v>
      </c>
      <c r="BK216" s="232">
        <f>ROUND(I216*H216,2)</f>
        <v>0</v>
      </c>
      <c r="BL216" s="18" t="s">
        <v>260</v>
      </c>
      <c r="BM216" s="231" t="s">
        <v>486</v>
      </c>
    </row>
    <row r="217" s="12" customFormat="1" ht="25.92" customHeight="1">
      <c r="A217" s="12"/>
      <c r="B217" s="204"/>
      <c r="C217" s="205"/>
      <c r="D217" s="206" t="s">
        <v>78</v>
      </c>
      <c r="E217" s="207" t="s">
        <v>487</v>
      </c>
      <c r="F217" s="207" t="s">
        <v>488</v>
      </c>
      <c r="G217" s="205"/>
      <c r="H217" s="205"/>
      <c r="I217" s="208"/>
      <c r="J217" s="209">
        <f>BK217</f>
        <v>0</v>
      </c>
      <c r="K217" s="205"/>
      <c r="L217" s="210"/>
      <c r="M217" s="211"/>
      <c r="N217" s="212"/>
      <c r="O217" s="212"/>
      <c r="P217" s="213">
        <f>P218+P231+P249+P253+P255+P266+P273+P277+P282</f>
        <v>0</v>
      </c>
      <c r="Q217" s="212"/>
      <c r="R217" s="213">
        <f>R218+R231+R249+R253+R255+R266+R273+R277+R282</f>
        <v>8.1844411200000007</v>
      </c>
      <c r="S217" s="212"/>
      <c r="T217" s="214">
        <f>T218+T231+T249+T253+T255+T266+T273+T277+T282</f>
        <v>0.57159000000000004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5" t="s">
        <v>141</v>
      </c>
      <c r="AT217" s="216" t="s">
        <v>78</v>
      </c>
      <c r="AU217" s="216" t="s">
        <v>79</v>
      </c>
      <c r="AY217" s="215" t="s">
        <v>132</v>
      </c>
      <c r="BK217" s="217">
        <f>BK218+BK231+BK249+BK253+BK255+BK266+BK273+BK277+BK282</f>
        <v>0</v>
      </c>
    </row>
    <row r="218" s="12" customFormat="1" ht="22.8" customHeight="1">
      <c r="A218" s="12"/>
      <c r="B218" s="204"/>
      <c r="C218" s="205"/>
      <c r="D218" s="206" t="s">
        <v>78</v>
      </c>
      <c r="E218" s="218" t="s">
        <v>489</v>
      </c>
      <c r="F218" s="218" t="s">
        <v>490</v>
      </c>
      <c r="G218" s="205"/>
      <c r="H218" s="205"/>
      <c r="I218" s="208"/>
      <c r="J218" s="219">
        <f>BK218</f>
        <v>0</v>
      </c>
      <c r="K218" s="205"/>
      <c r="L218" s="210"/>
      <c r="M218" s="211"/>
      <c r="N218" s="212"/>
      <c r="O218" s="212"/>
      <c r="P218" s="213">
        <f>SUM(P219:P230)</f>
        <v>0</v>
      </c>
      <c r="Q218" s="212"/>
      <c r="R218" s="213">
        <f>SUM(R219:R230)</f>
        <v>0.42784800000000001</v>
      </c>
      <c r="S218" s="212"/>
      <c r="T218" s="214">
        <f>SUM(T219:T230)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15" t="s">
        <v>141</v>
      </c>
      <c r="AT218" s="216" t="s">
        <v>78</v>
      </c>
      <c r="AU218" s="216" t="s">
        <v>21</v>
      </c>
      <c r="AY218" s="215" t="s">
        <v>132</v>
      </c>
      <c r="BK218" s="217">
        <f>SUM(BK219:BK230)</f>
        <v>0</v>
      </c>
    </row>
    <row r="219" s="2" customFormat="1" ht="21.75" customHeight="1">
      <c r="A219" s="40"/>
      <c r="B219" s="41"/>
      <c r="C219" s="220" t="s">
        <v>491</v>
      </c>
      <c r="D219" s="220" t="s">
        <v>135</v>
      </c>
      <c r="E219" s="221" t="s">
        <v>492</v>
      </c>
      <c r="F219" s="222" t="s">
        <v>493</v>
      </c>
      <c r="G219" s="223" t="s">
        <v>194</v>
      </c>
      <c r="H219" s="224">
        <v>63</v>
      </c>
      <c r="I219" s="225"/>
      <c r="J219" s="226">
        <f>ROUND(I219*H219,2)</f>
        <v>0</v>
      </c>
      <c r="K219" s="222" t="s">
        <v>139</v>
      </c>
      <c r="L219" s="46"/>
      <c r="M219" s="227" t="s">
        <v>32</v>
      </c>
      <c r="N219" s="228" t="s">
        <v>51</v>
      </c>
      <c r="O219" s="86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31" t="s">
        <v>260</v>
      </c>
      <c r="AT219" s="231" t="s">
        <v>135</v>
      </c>
      <c r="AU219" s="231" t="s">
        <v>141</v>
      </c>
      <c r="AY219" s="18" t="s">
        <v>132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141</v>
      </c>
      <c r="BK219" s="232">
        <f>ROUND(I219*H219,2)</f>
        <v>0</v>
      </c>
      <c r="BL219" s="18" t="s">
        <v>260</v>
      </c>
      <c r="BM219" s="231" t="s">
        <v>494</v>
      </c>
    </row>
    <row r="220" s="13" customFormat="1">
      <c r="A220" s="13"/>
      <c r="B220" s="240"/>
      <c r="C220" s="241"/>
      <c r="D220" s="242" t="s">
        <v>196</v>
      </c>
      <c r="E220" s="243" t="s">
        <v>32</v>
      </c>
      <c r="F220" s="244" t="s">
        <v>495</v>
      </c>
      <c r="G220" s="241"/>
      <c r="H220" s="245">
        <v>63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196</v>
      </c>
      <c r="AU220" s="251" t="s">
        <v>141</v>
      </c>
      <c r="AV220" s="13" t="s">
        <v>141</v>
      </c>
      <c r="AW220" s="13" t="s">
        <v>41</v>
      </c>
      <c r="AX220" s="13" t="s">
        <v>79</v>
      </c>
      <c r="AY220" s="251" t="s">
        <v>132</v>
      </c>
    </row>
    <row r="221" s="14" customFormat="1">
      <c r="A221" s="14"/>
      <c r="B221" s="252"/>
      <c r="C221" s="253"/>
      <c r="D221" s="242" t="s">
        <v>196</v>
      </c>
      <c r="E221" s="254" t="s">
        <v>32</v>
      </c>
      <c r="F221" s="255" t="s">
        <v>198</v>
      </c>
      <c r="G221" s="253"/>
      <c r="H221" s="256">
        <v>63</v>
      </c>
      <c r="I221" s="257"/>
      <c r="J221" s="253"/>
      <c r="K221" s="253"/>
      <c r="L221" s="258"/>
      <c r="M221" s="259"/>
      <c r="N221" s="260"/>
      <c r="O221" s="260"/>
      <c r="P221" s="260"/>
      <c r="Q221" s="260"/>
      <c r="R221" s="260"/>
      <c r="S221" s="260"/>
      <c r="T221" s="26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2" t="s">
        <v>196</v>
      </c>
      <c r="AU221" s="262" t="s">
        <v>141</v>
      </c>
      <c r="AV221" s="14" t="s">
        <v>150</v>
      </c>
      <c r="AW221" s="14" t="s">
        <v>41</v>
      </c>
      <c r="AX221" s="14" t="s">
        <v>21</v>
      </c>
      <c r="AY221" s="262" t="s">
        <v>132</v>
      </c>
    </row>
    <row r="222" s="2" customFormat="1" ht="16.5" customHeight="1">
      <c r="A222" s="40"/>
      <c r="B222" s="41"/>
      <c r="C222" s="263" t="s">
        <v>496</v>
      </c>
      <c r="D222" s="263" t="s">
        <v>242</v>
      </c>
      <c r="E222" s="264" t="s">
        <v>497</v>
      </c>
      <c r="F222" s="265" t="s">
        <v>498</v>
      </c>
      <c r="G222" s="266" t="s">
        <v>250</v>
      </c>
      <c r="H222" s="267">
        <v>0.069000000000000006</v>
      </c>
      <c r="I222" s="268"/>
      <c r="J222" s="269">
        <f>ROUND(I222*H222,2)</f>
        <v>0</v>
      </c>
      <c r="K222" s="265" t="s">
        <v>139</v>
      </c>
      <c r="L222" s="270"/>
      <c r="M222" s="271" t="s">
        <v>32</v>
      </c>
      <c r="N222" s="272" t="s">
        <v>51</v>
      </c>
      <c r="O222" s="86"/>
      <c r="P222" s="229">
        <f>O222*H222</f>
        <v>0</v>
      </c>
      <c r="Q222" s="229">
        <v>1</v>
      </c>
      <c r="R222" s="229">
        <f>Q222*H222</f>
        <v>0.069000000000000006</v>
      </c>
      <c r="S222" s="229">
        <v>0</v>
      </c>
      <c r="T222" s="230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31" t="s">
        <v>333</v>
      </c>
      <c r="AT222" s="231" t="s">
        <v>242</v>
      </c>
      <c r="AU222" s="231" t="s">
        <v>141</v>
      </c>
      <c r="AY222" s="18" t="s">
        <v>132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141</v>
      </c>
      <c r="BK222" s="232">
        <f>ROUND(I222*H222,2)</f>
        <v>0</v>
      </c>
      <c r="BL222" s="18" t="s">
        <v>260</v>
      </c>
      <c r="BM222" s="231" t="s">
        <v>499</v>
      </c>
    </row>
    <row r="223" s="13" customFormat="1">
      <c r="A223" s="13"/>
      <c r="B223" s="240"/>
      <c r="C223" s="241"/>
      <c r="D223" s="242" t="s">
        <v>196</v>
      </c>
      <c r="E223" s="241"/>
      <c r="F223" s="244" t="s">
        <v>500</v>
      </c>
      <c r="G223" s="241"/>
      <c r="H223" s="245">
        <v>0.069000000000000006</v>
      </c>
      <c r="I223" s="246"/>
      <c r="J223" s="241"/>
      <c r="K223" s="241"/>
      <c r="L223" s="247"/>
      <c r="M223" s="248"/>
      <c r="N223" s="249"/>
      <c r="O223" s="249"/>
      <c r="P223" s="249"/>
      <c r="Q223" s="249"/>
      <c r="R223" s="249"/>
      <c r="S223" s="249"/>
      <c r="T223" s="250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1" t="s">
        <v>196</v>
      </c>
      <c r="AU223" s="251" t="s">
        <v>141</v>
      </c>
      <c r="AV223" s="13" t="s">
        <v>141</v>
      </c>
      <c r="AW223" s="13" t="s">
        <v>4</v>
      </c>
      <c r="AX223" s="13" t="s">
        <v>21</v>
      </c>
      <c r="AY223" s="251" t="s">
        <v>132</v>
      </c>
    </row>
    <row r="224" s="2" customFormat="1" ht="16.5" customHeight="1">
      <c r="A224" s="40"/>
      <c r="B224" s="41"/>
      <c r="C224" s="220" t="s">
        <v>501</v>
      </c>
      <c r="D224" s="220" t="s">
        <v>135</v>
      </c>
      <c r="E224" s="221" t="s">
        <v>502</v>
      </c>
      <c r="F224" s="222" t="s">
        <v>503</v>
      </c>
      <c r="G224" s="223" t="s">
        <v>194</v>
      </c>
      <c r="H224" s="224">
        <v>63</v>
      </c>
      <c r="I224" s="225"/>
      <c r="J224" s="226">
        <f>ROUND(I224*H224,2)</f>
        <v>0</v>
      </c>
      <c r="K224" s="222" t="s">
        <v>139</v>
      </c>
      <c r="L224" s="46"/>
      <c r="M224" s="227" t="s">
        <v>32</v>
      </c>
      <c r="N224" s="228" t="s">
        <v>51</v>
      </c>
      <c r="O224" s="86"/>
      <c r="P224" s="229">
        <f>O224*H224</f>
        <v>0</v>
      </c>
      <c r="Q224" s="229">
        <v>0.00040000000000000002</v>
      </c>
      <c r="R224" s="229">
        <f>Q224*H224</f>
        <v>0.0252</v>
      </c>
      <c r="S224" s="229">
        <v>0</v>
      </c>
      <c r="T224" s="230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31" t="s">
        <v>260</v>
      </c>
      <c r="AT224" s="231" t="s">
        <v>135</v>
      </c>
      <c r="AU224" s="231" t="s">
        <v>141</v>
      </c>
      <c r="AY224" s="18" t="s">
        <v>132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141</v>
      </c>
      <c r="BK224" s="232">
        <f>ROUND(I224*H224,2)</f>
        <v>0</v>
      </c>
      <c r="BL224" s="18" t="s">
        <v>260</v>
      </c>
      <c r="BM224" s="231" t="s">
        <v>504</v>
      </c>
    </row>
    <row r="225" s="2" customFormat="1" ht="16.5" customHeight="1">
      <c r="A225" s="40"/>
      <c r="B225" s="41"/>
      <c r="C225" s="263" t="s">
        <v>505</v>
      </c>
      <c r="D225" s="263" t="s">
        <v>242</v>
      </c>
      <c r="E225" s="264" t="s">
        <v>506</v>
      </c>
      <c r="F225" s="265" t="s">
        <v>507</v>
      </c>
      <c r="G225" s="266" t="s">
        <v>194</v>
      </c>
      <c r="H225" s="267">
        <v>75.599999999999994</v>
      </c>
      <c r="I225" s="268"/>
      <c r="J225" s="269">
        <f>ROUND(I225*H225,2)</f>
        <v>0</v>
      </c>
      <c r="K225" s="265" t="s">
        <v>139</v>
      </c>
      <c r="L225" s="270"/>
      <c r="M225" s="271" t="s">
        <v>32</v>
      </c>
      <c r="N225" s="272" t="s">
        <v>51</v>
      </c>
      <c r="O225" s="86"/>
      <c r="P225" s="229">
        <f>O225*H225</f>
        <v>0</v>
      </c>
      <c r="Q225" s="229">
        <v>0.0038800000000000002</v>
      </c>
      <c r="R225" s="229">
        <f>Q225*H225</f>
        <v>0.29332799999999998</v>
      </c>
      <c r="S225" s="229">
        <v>0</v>
      </c>
      <c r="T225" s="230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31" t="s">
        <v>333</v>
      </c>
      <c r="AT225" s="231" t="s">
        <v>242</v>
      </c>
      <c r="AU225" s="231" t="s">
        <v>141</v>
      </c>
      <c r="AY225" s="18" t="s">
        <v>132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141</v>
      </c>
      <c r="BK225" s="232">
        <f>ROUND(I225*H225,2)</f>
        <v>0</v>
      </c>
      <c r="BL225" s="18" t="s">
        <v>260</v>
      </c>
      <c r="BM225" s="231" t="s">
        <v>508</v>
      </c>
    </row>
    <row r="226" s="13" customFormat="1">
      <c r="A226" s="13"/>
      <c r="B226" s="240"/>
      <c r="C226" s="241"/>
      <c r="D226" s="242" t="s">
        <v>196</v>
      </c>
      <c r="E226" s="241"/>
      <c r="F226" s="244" t="s">
        <v>509</v>
      </c>
      <c r="G226" s="241"/>
      <c r="H226" s="245">
        <v>75.599999999999994</v>
      </c>
      <c r="I226" s="246"/>
      <c r="J226" s="241"/>
      <c r="K226" s="241"/>
      <c r="L226" s="247"/>
      <c r="M226" s="248"/>
      <c r="N226" s="249"/>
      <c r="O226" s="249"/>
      <c r="P226" s="249"/>
      <c r="Q226" s="249"/>
      <c r="R226" s="249"/>
      <c r="S226" s="249"/>
      <c r="T226" s="250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1" t="s">
        <v>196</v>
      </c>
      <c r="AU226" s="251" t="s">
        <v>141</v>
      </c>
      <c r="AV226" s="13" t="s">
        <v>141</v>
      </c>
      <c r="AW226" s="13" t="s">
        <v>4</v>
      </c>
      <c r="AX226" s="13" t="s">
        <v>21</v>
      </c>
      <c r="AY226" s="251" t="s">
        <v>132</v>
      </c>
    </row>
    <row r="227" s="2" customFormat="1" ht="16.5" customHeight="1">
      <c r="A227" s="40"/>
      <c r="B227" s="41"/>
      <c r="C227" s="220" t="s">
        <v>510</v>
      </c>
      <c r="D227" s="220" t="s">
        <v>135</v>
      </c>
      <c r="E227" s="221" t="s">
        <v>511</v>
      </c>
      <c r="F227" s="222" t="s">
        <v>512</v>
      </c>
      <c r="G227" s="223" t="s">
        <v>194</v>
      </c>
      <c r="H227" s="224">
        <v>63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4.0000000000000003E-05</v>
      </c>
      <c r="R227" s="229">
        <f>Q227*H227</f>
        <v>0.0025200000000000001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260</v>
      </c>
      <c r="AT227" s="231" t="s">
        <v>135</v>
      </c>
      <c r="AU227" s="231" t="s">
        <v>141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260</v>
      </c>
      <c r="BM227" s="231" t="s">
        <v>513</v>
      </c>
    </row>
    <row r="228" s="2" customFormat="1" ht="16.5" customHeight="1">
      <c r="A228" s="40"/>
      <c r="B228" s="41"/>
      <c r="C228" s="263" t="s">
        <v>514</v>
      </c>
      <c r="D228" s="263" t="s">
        <v>242</v>
      </c>
      <c r="E228" s="264" t="s">
        <v>515</v>
      </c>
      <c r="F228" s="265" t="s">
        <v>516</v>
      </c>
      <c r="G228" s="266" t="s">
        <v>194</v>
      </c>
      <c r="H228" s="267">
        <v>75.599999999999994</v>
      </c>
      <c r="I228" s="268"/>
      <c r="J228" s="269">
        <f>ROUND(I228*H228,2)</f>
        <v>0</v>
      </c>
      <c r="K228" s="265" t="s">
        <v>139</v>
      </c>
      <c r="L228" s="270"/>
      <c r="M228" s="271" t="s">
        <v>32</v>
      </c>
      <c r="N228" s="272" t="s">
        <v>51</v>
      </c>
      <c r="O228" s="86"/>
      <c r="P228" s="229">
        <f>O228*H228</f>
        <v>0</v>
      </c>
      <c r="Q228" s="229">
        <v>0.00050000000000000001</v>
      </c>
      <c r="R228" s="229">
        <f>Q228*H228</f>
        <v>0.0378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333</v>
      </c>
      <c r="AT228" s="231" t="s">
        <v>242</v>
      </c>
      <c r="AU228" s="231" t="s">
        <v>141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260</v>
      </c>
      <c r="BM228" s="231" t="s">
        <v>517</v>
      </c>
    </row>
    <row r="229" s="13" customFormat="1">
      <c r="A229" s="13"/>
      <c r="B229" s="240"/>
      <c r="C229" s="241"/>
      <c r="D229" s="242" t="s">
        <v>196</v>
      </c>
      <c r="E229" s="241"/>
      <c r="F229" s="244" t="s">
        <v>509</v>
      </c>
      <c r="G229" s="241"/>
      <c r="H229" s="245">
        <v>75.599999999999994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196</v>
      </c>
      <c r="AU229" s="251" t="s">
        <v>141</v>
      </c>
      <c r="AV229" s="13" t="s">
        <v>141</v>
      </c>
      <c r="AW229" s="13" t="s">
        <v>4</v>
      </c>
      <c r="AX229" s="13" t="s">
        <v>21</v>
      </c>
      <c r="AY229" s="251" t="s">
        <v>132</v>
      </c>
    </row>
    <row r="230" s="2" customFormat="1" ht="21.75" customHeight="1">
      <c r="A230" s="40"/>
      <c r="B230" s="41"/>
      <c r="C230" s="220" t="s">
        <v>518</v>
      </c>
      <c r="D230" s="220" t="s">
        <v>135</v>
      </c>
      <c r="E230" s="221" t="s">
        <v>519</v>
      </c>
      <c r="F230" s="222" t="s">
        <v>520</v>
      </c>
      <c r="G230" s="223" t="s">
        <v>250</v>
      </c>
      <c r="H230" s="224">
        <v>0.42799999999999999</v>
      </c>
      <c r="I230" s="225"/>
      <c r="J230" s="226">
        <f>ROUND(I230*H230,2)</f>
        <v>0</v>
      </c>
      <c r="K230" s="222" t="s">
        <v>139</v>
      </c>
      <c r="L230" s="46"/>
      <c r="M230" s="227" t="s">
        <v>32</v>
      </c>
      <c r="N230" s="228" t="s">
        <v>51</v>
      </c>
      <c r="O230" s="86"/>
      <c r="P230" s="229">
        <f>O230*H230</f>
        <v>0</v>
      </c>
      <c r="Q230" s="229">
        <v>0</v>
      </c>
      <c r="R230" s="229">
        <f>Q230*H230</f>
        <v>0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260</v>
      </c>
      <c r="AT230" s="231" t="s">
        <v>135</v>
      </c>
      <c r="AU230" s="231" t="s">
        <v>141</v>
      </c>
      <c r="AY230" s="18" t="s">
        <v>132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141</v>
      </c>
      <c r="BK230" s="232">
        <f>ROUND(I230*H230,2)</f>
        <v>0</v>
      </c>
      <c r="BL230" s="18" t="s">
        <v>260</v>
      </c>
      <c r="BM230" s="231" t="s">
        <v>521</v>
      </c>
    </row>
    <row r="231" s="12" customFormat="1" ht="22.8" customHeight="1">
      <c r="A231" s="12"/>
      <c r="B231" s="204"/>
      <c r="C231" s="205"/>
      <c r="D231" s="206" t="s">
        <v>78</v>
      </c>
      <c r="E231" s="218" t="s">
        <v>522</v>
      </c>
      <c r="F231" s="218" t="s">
        <v>523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SUM(P232:P248)</f>
        <v>0</v>
      </c>
      <c r="Q231" s="212"/>
      <c r="R231" s="213">
        <f>SUM(R232:R248)</f>
        <v>3.0591617199999996</v>
      </c>
      <c r="S231" s="212"/>
      <c r="T231" s="214">
        <f>SUM(T232:T248)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141</v>
      </c>
      <c r="AT231" s="216" t="s">
        <v>78</v>
      </c>
      <c r="AU231" s="216" t="s">
        <v>21</v>
      </c>
      <c r="AY231" s="215" t="s">
        <v>132</v>
      </c>
      <c r="BK231" s="217">
        <f>SUM(BK232:BK248)</f>
        <v>0</v>
      </c>
    </row>
    <row r="232" s="2" customFormat="1" ht="16.5" customHeight="1">
      <c r="A232" s="40"/>
      <c r="B232" s="41"/>
      <c r="C232" s="220" t="s">
        <v>524</v>
      </c>
      <c r="D232" s="220" t="s">
        <v>135</v>
      </c>
      <c r="E232" s="221" t="s">
        <v>525</v>
      </c>
      <c r="F232" s="222" t="s">
        <v>526</v>
      </c>
      <c r="G232" s="223" t="s">
        <v>194</v>
      </c>
      <c r="H232" s="224">
        <v>122.72</v>
      </c>
      <c r="I232" s="225"/>
      <c r="J232" s="226">
        <f>ROUND(I232*H232,2)</f>
        <v>0</v>
      </c>
      <c r="K232" s="222" t="s">
        <v>139</v>
      </c>
      <c r="L232" s="46"/>
      <c r="M232" s="227" t="s">
        <v>32</v>
      </c>
      <c r="N232" s="228" t="s">
        <v>51</v>
      </c>
      <c r="O232" s="86"/>
      <c r="P232" s="229">
        <f>O232*H232</f>
        <v>0</v>
      </c>
      <c r="Q232" s="229">
        <v>0.0060299999999999998</v>
      </c>
      <c r="R232" s="229">
        <f>Q232*H232</f>
        <v>0.74000159999999993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260</v>
      </c>
      <c r="AT232" s="231" t="s">
        <v>135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260</v>
      </c>
      <c r="BM232" s="231" t="s">
        <v>527</v>
      </c>
    </row>
    <row r="233" s="2" customFormat="1" ht="16.5" customHeight="1">
      <c r="A233" s="40"/>
      <c r="B233" s="41"/>
      <c r="C233" s="263" t="s">
        <v>528</v>
      </c>
      <c r="D233" s="263" t="s">
        <v>242</v>
      </c>
      <c r="E233" s="264" t="s">
        <v>529</v>
      </c>
      <c r="F233" s="265" t="s">
        <v>530</v>
      </c>
      <c r="G233" s="266" t="s">
        <v>201</v>
      </c>
      <c r="H233" s="267">
        <v>15.462</v>
      </c>
      <c r="I233" s="268"/>
      <c r="J233" s="269">
        <f>ROUND(I233*H233,2)</f>
        <v>0</v>
      </c>
      <c r="K233" s="265" t="s">
        <v>139</v>
      </c>
      <c r="L233" s="270"/>
      <c r="M233" s="271" t="s">
        <v>32</v>
      </c>
      <c r="N233" s="272" t="s">
        <v>51</v>
      </c>
      <c r="O233" s="86"/>
      <c r="P233" s="229">
        <f>O233*H233</f>
        <v>0</v>
      </c>
      <c r="Q233" s="229">
        <v>0.040000000000000001</v>
      </c>
      <c r="R233" s="229">
        <f>Q233*H233</f>
        <v>0.61848000000000003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333</v>
      </c>
      <c r="AT233" s="231" t="s">
        <v>242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260</v>
      </c>
      <c r="BM233" s="231" t="s">
        <v>531</v>
      </c>
    </row>
    <row r="234" s="13" customFormat="1">
      <c r="A234" s="13"/>
      <c r="B234" s="240"/>
      <c r="C234" s="241"/>
      <c r="D234" s="242" t="s">
        <v>196</v>
      </c>
      <c r="E234" s="243" t="s">
        <v>32</v>
      </c>
      <c r="F234" s="244" t="s">
        <v>532</v>
      </c>
      <c r="G234" s="241"/>
      <c r="H234" s="245">
        <v>14.726000000000001</v>
      </c>
      <c r="I234" s="246"/>
      <c r="J234" s="241"/>
      <c r="K234" s="241"/>
      <c r="L234" s="247"/>
      <c r="M234" s="248"/>
      <c r="N234" s="249"/>
      <c r="O234" s="249"/>
      <c r="P234" s="249"/>
      <c r="Q234" s="249"/>
      <c r="R234" s="249"/>
      <c r="S234" s="249"/>
      <c r="T234" s="250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1" t="s">
        <v>196</v>
      </c>
      <c r="AU234" s="251" t="s">
        <v>141</v>
      </c>
      <c r="AV234" s="13" t="s">
        <v>141</v>
      </c>
      <c r="AW234" s="13" t="s">
        <v>41</v>
      </c>
      <c r="AX234" s="13" t="s">
        <v>21</v>
      </c>
      <c r="AY234" s="251" t="s">
        <v>132</v>
      </c>
    </row>
    <row r="235" s="13" customFormat="1">
      <c r="A235" s="13"/>
      <c r="B235" s="240"/>
      <c r="C235" s="241"/>
      <c r="D235" s="242" t="s">
        <v>196</v>
      </c>
      <c r="E235" s="241"/>
      <c r="F235" s="244" t="s">
        <v>533</v>
      </c>
      <c r="G235" s="241"/>
      <c r="H235" s="245">
        <v>15.462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196</v>
      </c>
      <c r="AU235" s="251" t="s">
        <v>141</v>
      </c>
      <c r="AV235" s="13" t="s">
        <v>141</v>
      </c>
      <c r="AW235" s="13" t="s">
        <v>4</v>
      </c>
      <c r="AX235" s="13" t="s">
        <v>21</v>
      </c>
      <c r="AY235" s="251" t="s">
        <v>132</v>
      </c>
    </row>
    <row r="236" s="2" customFormat="1" ht="21.75" customHeight="1">
      <c r="A236" s="40"/>
      <c r="B236" s="41"/>
      <c r="C236" s="220" t="s">
        <v>534</v>
      </c>
      <c r="D236" s="220" t="s">
        <v>135</v>
      </c>
      <c r="E236" s="221" t="s">
        <v>535</v>
      </c>
      <c r="F236" s="222" t="s">
        <v>536</v>
      </c>
      <c r="G236" s="223" t="s">
        <v>194</v>
      </c>
      <c r="H236" s="224">
        <v>160.31999999999999</v>
      </c>
      <c r="I236" s="225"/>
      <c r="J236" s="226">
        <f>ROUND(I236*H236,2)</f>
        <v>0</v>
      </c>
      <c r="K236" s="222" t="s">
        <v>224</v>
      </c>
      <c r="L236" s="46"/>
      <c r="M236" s="227" t="s">
        <v>32</v>
      </c>
      <c r="N236" s="228" t="s">
        <v>51</v>
      </c>
      <c r="O236" s="86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260</v>
      </c>
      <c r="AT236" s="231" t="s">
        <v>135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260</v>
      </c>
      <c r="BM236" s="231" t="s">
        <v>537</v>
      </c>
    </row>
    <row r="237" s="2" customFormat="1" ht="16.5" customHeight="1">
      <c r="A237" s="40"/>
      <c r="B237" s="41"/>
      <c r="C237" s="263" t="s">
        <v>538</v>
      </c>
      <c r="D237" s="263" t="s">
        <v>242</v>
      </c>
      <c r="E237" s="264" t="s">
        <v>539</v>
      </c>
      <c r="F237" s="265" t="s">
        <v>540</v>
      </c>
      <c r="G237" s="266" t="s">
        <v>194</v>
      </c>
      <c r="H237" s="267">
        <v>323.846</v>
      </c>
      <c r="I237" s="268"/>
      <c r="J237" s="269">
        <f>ROUND(I237*H237,2)</f>
        <v>0</v>
      </c>
      <c r="K237" s="265" t="s">
        <v>224</v>
      </c>
      <c r="L237" s="270"/>
      <c r="M237" s="271" t="s">
        <v>32</v>
      </c>
      <c r="N237" s="272" t="s">
        <v>51</v>
      </c>
      <c r="O237" s="86"/>
      <c r="P237" s="229">
        <f>O237*H237</f>
        <v>0</v>
      </c>
      <c r="Q237" s="229">
        <v>0.0039199999999999999</v>
      </c>
      <c r="R237" s="229">
        <f>Q237*H237</f>
        <v>1.2694763199999999</v>
      </c>
      <c r="S237" s="229">
        <v>0</v>
      </c>
      <c r="T237" s="230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31" t="s">
        <v>333</v>
      </c>
      <c r="AT237" s="231" t="s">
        <v>242</v>
      </c>
      <c r="AU237" s="231" t="s">
        <v>141</v>
      </c>
      <c r="AY237" s="18" t="s">
        <v>132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141</v>
      </c>
      <c r="BK237" s="232">
        <f>ROUND(I237*H237,2)</f>
        <v>0</v>
      </c>
      <c r="BL237" s="18" t="s">
        <v>260</v>
      </c>
      <c r="BM237" s="231" t="s">
        <v>541</v>
      </c>
    </row>
    <row r="238" s="13" customFormat="1">
      <c r="A238" s="13"/>
      <c r="B238" s="240"/>
      <c r="C238" s="241"/>
      <c r="D238" s="242" t="s">
        <v>196</v>
      </c>
      <c r="E238" s="241"/>
      <c r="F238" s="244" t="s">
        <v>542</v>
      </c>
      <c r="G238" s="241"/>
      <c r="H238" s="245">
        <v>323.846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196</v>
      </c>
      <c r="AU238" s="251" t="s">
        <v>141</v>
      </c>
      <c r="AV238" s="13" t="s">
        <v>141</v>
      </c>
      <c r="AW238" s="13" t="s">
        <v>4</v>
      </c>
      <c r="AX238" s="13" t="s">
        <v>21</v>
      </c>
      <c r="AY238" s="251" t="s">
        <v>132</v>
      </c>
    </row>
    <row r="239" s="2" customFormat="1" ht="16.5" customHeight="1">
      <c r="A239" s="40"/>
      <c r="B239" s="41"/>
      <c r="C239" s="220" t="s">
        <v>543</v>
      </c>
      <c r="D239" s="220" t="s">
        <v>135</v>
      </c>
      <c r="E239" s="221" t="s">
        <v>544</v>
      </c>
      <c r="F239" s="222" t="s">
        <v>545</v>
      </c>
      <c r="G239" s="223" t="s">
        <v>194</v>
      </c>
      <c r="H239" s="224">
        <v>160.31999999999999</v>
      </c>
      <c r="I239" s="225"/>
      <c r="J239" s="226">
        <f>ROUND(I239*H239,2)</f>
        <v>0</v>
      </c>
      <c r="K239" s="222" t="s">
        <v>139</v>
      </c>
      <c r="L239" s="46"/>
      <c r="M239" s="227" t="s">
        <v>32</v>
      </c>
      <c r="N239" s="228" t="s">
        <v>51</v>
      </c>
      <c r="O239" s="86"/>
      <c r="P239" s="229">
        <f>O239*H239</f>
        <v>0</v>
      </c>
      <c r="Q239" s="229">
        <v>3.0000000000000001E-05</v>
      </c>
      <c r="R239" s="229">
        <f>Q239*H239</f>
        <v>0.0048095999999999998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260</v>
      </c>
      <c r="AT239" s="231" t="s">
        <v>135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260</v>
      </c>
      <c r="BM239" s="231" t="s">
        <v>546</v>
      </c>
    </row>
    <row r="240" s="2" customFormat="1" ht="16.5" customHeight="1">
      <c r="A240" s="40"/>
      <c r="B240" s="41"/>
      <c r="C240" s="263" t="s">
        <v>547</v>
      </c>
      <c r="D240" s="263" t="s">
        <v>242</v>
      </c>
      <c r="E240" s="264" t="s">
        <v>548</v>
      </c>
      <c r="F240" s="265" t="s">
        <v>549</v>
      </c>
      <c r="G240" s="266" t="s">
        <v>194</v>
      </c>
      <c r="H240" s="267">
        <v>168.33600000000001</v>
      </c>
      <c r="I240" s="268"/>
      <c r="J240" s="269">
        <f>ROUND(I240*H240,2)</f>
        <v>0</v>
      </c>
      <c r="K240" s="265" t="s">
        <v>139</v>
      </c>
      <c r="L240" s="270"/>
      <c r="M240" s="271" t="s">
        <v>32</v>
      </c>
      <c r="N240" s="272" t="s">
        <v>51</v>
      </c>
      <c r="O240" s="86"/>
      <c r="P240" s="229">
        <f>O240*H240</f>
        <v>0</v>
      </c>
      <c r="Q240" s="229">
        <v>0.00018000000000000001</v>
      </c>
      <c r="R240" s="229">
        <f>Q240*H240</f>
        <v>0.030300480000000005</v>
      </c>
      <c r="S240" s="229">
        <v>0</v>
      </c>
      <c r="T240" s="230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31" t="s">
        <v>333</v>
      </c>
      <c r="AT240" s="231" t="s">
        <v>242</v>
      </c>
      <c r="AU240" s="231" t="s">
        <v>141</v>
      </c>
      <c r="AY240" s="18" t="s">
        <v>132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141</v>
      </c>
      <c r="BK240" s="232">
        <f>ROUND(I240*H240,2)</f>
        <v>0</v>
      </c>
      <c r="BL240" s="18" t="s">
        <v>260</v>
      </c>
      <c r="BM240" s="231" t="s">
        <v>550</v>
      </c>
    </row>
    <row r="241" s="13" customFormat="1">
      <c r="A241" s="13"/>
      <c r="B241" s="240"/>
      <c r="C241" s="241"/>
      <c r="D241" s="242" t="s">
        <v>196</v>
      </c>
      <c r="E241" s="241"/>
      <c r="F241" s="244" t="s">
        <v>551</v>
      </c>
      <c r="G241" s="241"/>
      <c r="H241" s="245">
        <v>168.33600000000001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196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21.75" customHeight="1">
      <c r="A242" s="40"/>
      <c r="B242" s="41"/>
      <c r="C242" s="220" t="s">
        <v>552</v>
      </c>
      <c r="D242" s="220" t="s">
        <v>135</v>
      </c>
      <c r="E242" s="221" t="s">
        <v>553</v>
      </c>
      <c r="F242" s="222" t="s">
        <v>554</v>
      </c>
      <c r="G242" s="223" t="s">
        <v>194</v>
      </c>
      <c r="H242" s="224">
        <v>28.161999999999999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0.0060600000000000003</v>
      </c>
      <c r="R242" s="229">
        <f>Q242*H242</f>
        <v>0.17066171999999999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260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260</v>
      </c>
      <c r="BM242" s="231" t="s">
        <v>1007</v>
      </c>
    </row>
    <row r="243" s="13" customFormat="1">
      <c r="A243" s="13"/>
      <c r="B243" s="240"/>
      <c r="C243" s="241"/>
      <c r="D243" s="242" t="s">
        <v>196</v>
      </c>
      <c r="E243" s="243" t="s">
        <v>32</v>
      </c>
      <c r="F243" s="244" t="s">
        <v>556</v>
      </c>
      <c r="G243" s="241"/>
      <c r="H243" s="245">
        <v>29.762</v>
      </c>
      <c r="I243" s="246"/>
      <c r="J243" s="241"/>
      <c r="K243" s="241"/>
      <c r="L243" s="247"/>
      <c r="M243" s="248"/>
      <c r="N243" s="249"/>
      <c r="O243" s="249"/>
      <c r="P243" s="249"/>
      <c r="Q243" s="249"/>
      <c r="R243" s="249"/>
      <c r="S243" s="249"/>
      <c r="T243" s="250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1" t="s">
        <v>196</v>
      </c>
      <c r="AU243" s="251" t="s">
        <v>141</v>
      </c>
      <c r="AV243" s="13" t="s">
        <v>141</v>
      </c>
      <c r="AW243" s="13" t="s">
        <v>41</v>
      </c>
      <c r="AX243" s="13" t="s">
        <v>79</v>
      </c>
      <c r="AY243" s="251" t="s">
        <v>132</v>
      </c>
    </row>
    <row r="244" s="13" customFormat="1">
      <c r="A244" s="13"/>
      <c r="B244" s="240"/>
      <c r="C244" s="241"/>
      <c r="D244" s="242" t="s">
        <v>196</v>
      </c>
      <c r="E244" s="243" t="s">
        <v>32</v>
      </c>
      <c r="F244" s="244" t="s">
        <v>557</v>
      </c>
      <c r="G244" s="241"/>
      <c r="H244" s="245">
        <v>-1.6000000000000001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196</v>
      </c>
      <c r="AU244" s="251" t="s">
        <v>141</v>
      </c>
      <c r="AV244" s="13" t="s">
        <v>141</v>
      </c>
      <c r="AW244" s="13" t="s">
        <v>41</v>
      </c>
      <c r="AX244" s="13" t="s">
        <v>79</v>
      </c>
      <c r="AY244" s="251" t="s">
        <v>132</v>
      </c>
    </row>
    <row r="245" s="14" customFormat="1">
      <c r="A245" s="14"/>
      <c r="B245" s="252"/>
      <c r="C245" s="253"/>
      <c r="D245" s="242" t="s">
        <v>196</v>
      </c>
      <c r="E245" s="254" t="s">
        <v>32</v>
      </c>
      <c r="F245" s="255" t="s">
        <v>198</v>
      </c>
      <c r="G245" s="253"/>
      <c r="H245" s="256">
        <v>28.161999999999999</v>
      </c>
      <c r="I245" s="257"/>
      <c r="J245" s="253"/>
      <c r="K245" s="253"/>
      <c r="L245" s="258"/>
      <c r="M245" s="259"/>
      <c r="N245" s="260"/>
      <c r="O245" s="260"/>
      <c r="P245" s="260"/>
      <c r="Q245" s="260"/>
      <c r="R245" s="260"/>
      <c r="S245" s="260"/>
      <c r="T245" s="261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2" t="s">
        <v>196</v>
      </c>
      <c r="AU245" s="262" t="s">
        <v>141</v>
      </c>
      <c r="AV245" s="14" t="s">
        <v>150</v>
      </c>
      <c r="AW245" s="14" t="s">
        <v>41</v>
      </c>
      <c r="AX245" s="14" t="s">
        <v>21</v>
      </c>
      <c r="AY245" s="262" t="s">
        <v>132</v>
      </c>
    </row>
    <row r="246" s="2" customFormat="1" ht="16.5" customHeight="1">
      <c r="A246" s="40"/>
      <c r="B246" s="41"/>
      <c r="C246" s="263" t="s">
        <v>558</v>
      </c>
      <c r="D246" s="263" t="s">
        <v>242</v>
      </c>
      <c r="E246" s="264" t="s">
        <v>559</v>
      </c>
      <c r="F246" s="265" t="s">
        <v>560</v>
      </c>
      <c r="G246" s="266" t="s">
        <v>194</v>
      </c>
      <c r="H246" s="267">
        <v>28.178999999999998</v>
      </c>
      <c r="I246" s="268"/>
      <c r="J246" s="269">
        <f>ROUND(I246*H246,2)</f>
        <v>0</v>
      </c>
      <c r="K246" s="265" t="s">
        <v>139</v>
      </c>
      <c r="L246" s="270"/>
      <c r="M246" s="271" t="s">
        <v>32</v>
      </c>
      <c r="N246" s="272" t="s">
        <v>51</v>
      </c>
      <c r="O246" s="86"/>
      <c r="P246" s="229">
        <f>O246*H246</f>
        <v>0</v>
      </c>
      <c r="Q246" s="229">
        <v>0.0080000000000000002</v>
      </c>
      <c r="R246" s="229">
        <f>Q246*H246</f>
        <v>0.22543199999999999</v>
      </c>
      <c r="S246" s="229">
        <v>0</v>
      </c>
      <c r="T246" s="230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31" t="s">
        <v>333</v>
      </c>
      <c r="AT246" s="231" t="s">
        <v>242</v>
      </c>
      <c r="AU246" s="231" t="s">
        <v>141</v>
      </c>
      <c r="AY246" s="18" t="s">
        <v>132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141</v>
      </c>
      <c r="BK246" s="232">
        <f>ROUND(I246*H246,2)</f>
        <v>0</v>
      </c>
      <c r="BL246" s="18" t="s">
        <v>260</v>
      </c>
      <c r="BM246" s="231" t="s">
        <v>1008</v>
      </c>
    </row>
    <row r="247" s="13" customFormat="1">
      <c r="A247" s="13"/>
      <c r="B247" s="240"/>
      <c r="C247" s="241"/>
      <c r="D247" s="242" t="s">
        <v>196</v>
      </c>
      <c r="E247" s="241"/>
      <c r="F247" s="244" t="s">
        <v>562</v>
      </c>
      <c r="G247" s="241"/>
      <c r="H247" s="245">
        <v>28.178999999999998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196</v>
      </c>
      <c r="AU247" s="251" t="s">
        <v>141</v>
      </c>
      <c r="AV247" s="13" t="s">
        <v>141</v>
      </c>
      <c r="AW247" s="13" t="s">
        <v>4</v>
      </c>
      <c r="AX247" s="13" t="s">
        <v>21</v>
      </c>
      <c r="AY247" s="251" t="s">
        <v>132</v>
      </c>
    </row>
    <row r="248" s="2" customFormat="1" ht="21.75" customHeight="1">
      <c r="A248" s="40"/>
      <c r="B248" s="41"/>
      <c r="C248" s="220" t="s">
        <v>563</v>
      </c>
      <c r="D248" s="220" t="s">
        <v>135</v>
      </c>
      <c r="E248" s="221" t="s">
        <v>564</v>
      </c>
      <c r="F248" s="222" t="s">
        <v>565</v>
      </c>
      <c r="G248" s="223" t="s">
        <v>250</v>
      </c>
      <c r="H248" s="224">
        <v>3.0590000000000002</v>
      </c>
      <c r="I248" s="225"/>
      <c r="J248" s="226">
        <f>ROUND(I248*H248,2)</f>
        <v>0</v>
      </c>
      <c r="K248" s="222" t="s">
        <v>139</v>
      </c>
      <c r="L248" s="46"/>
      <c r="M248" s="227" t="s">
        <v>32</v>
      </c>
      <c r="N248" s="228" t="s">
        <v>51</v>
      </c>
      <c r="O248" s="86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31" t="s">
        <v>260</v>
      </c>
      <c r="AT248" s="231" t="s">
        <v>135</v>
      </c>
      <c r="AU248" s="231" t="s">
        <v>141</v>
      </c>
      <c r="AY248" s="18" t="s">
        <v>132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141</v>
      </c>
      <c r="BK248" s="232">
        <f>ROUND(I248*H248,2)</f>
        <v>0</v>
      </c>
      <c r="BL248" s="18" t="s">
        <v>260</v>
      </c>
      <c r="BM248" s="231" t="s">
        <v>1009</v>
      </c>
    </row>
    <row r="249" s="12" customFormat="1" ht="22.8" customHeight="1">
      <c r="A249" s="12"/>
      <c r="B249" s="204"/>
      <c r="C249" s="205"/>
      <c r="D249" s="206" t="s">
        <v>78</v>
      </c>
      <c r="E249" s="218" t="s">
        <v>567</v>
      </c>
      <c r="F249" s="218" t="s">
        <v>568</v>
      </c>
      <c r="G249" s="205"/>
      <c r="H249" s="205"/>
      <c r="I249" s="208"/>
      <c r="J249" s="219">
        <f>BK249</f>
        <v>0</v>
      </c>
      <c r="K249" s="205"/>
      <c r="L249" s="210"/>
      <c r="M249" s="211"/>
      <c r="N249" s="212"/>
      <c r="O249" s="212"/>
      <c r="P249" s="213">
        <f>SUM(P250:P252)</f>
        <v>0</v>
      </c>
      <c r="Q249" s="212"/>
      <c r="R249" s="213">
        <f>SUM(R250:R252)</f>
        <v>0.0045000000000000005</v>
      </c>
      <c r="S249" s="212"/>
      <c r="T249" s="214">
        <f>SUM(T250:T252)</f>
        <v>0.063390000000000002</v>
      </c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R249" s="215" t="s">
        <v>141</v>
      </c>
      <c r="AT249" s="216" t="s">
        <v>78</v>
      </c>
      <c r="AU249" s="216" t="s">
        <v>21</v>
      </c>
      <c r="AY249" s="215" t="s">
        <v>132</v>
      </c>
      <c r="BK249" s="217">
        <f>SUM(BK250:BK252)</f>
        <v>0</v>
      </c>
    </row>
    <row r="250" s="2" customFormat="1" ht="21.75" customHeight="1">
      <c r="A250" s="40"/>
      <c r="B250" s="41"/>
      <c r="C250" s="220" t="s">
        <v>569</v>
      </c>
      <c r="D250" s="220" t="s">
        <v>135</v>
      </c>
      <c r="E250" s="221" t="s">
        <v>570</v>
      </c>
      <c r="F250" s="222" t="s">
        <v>571</v>
      </c>
      <c r="G250" s="223" t="s">
        <v>336</v>
      </c>
      <c r="H250" s="224">
        <v>1</v>
      </c>
      <c r="I250" s="225"/>
      <c r="J250" s="226">
        <f>ROUND(I250*H250,2)</f>
        <v>0</v>
      </c>
      <c r="K250" s="222" t="s">
        <v>139</v>
      </c>
      <c r="L250" s="46"/>
      <c r="M250" s="227" t="s">
        <v>32</v>
      </c>
      <c r="N250" s="228" t="s">
        <v>51</v>
      </c>
      <c r="O250" s="86"/>
      <c r="P250" s="229">
        <f>O250*H250</f>
        <v>0</v>
      </c>
      <c r="Q250" s="229">
        <v>0.0015</v>
      </c>
      <c r="R250" s="229">
        <f>Q250*H250</f>
        <v>0.0015</v>
      </c>
      <c r="S250" s="229">
        <v>0</v>
      </c>
      <c r="T250" s="230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31" t="s">
        <v>260</v>
      </c>
      <c r="AT250" s="231" t="s">
        <v>135</v>
      </c>
      <c r="AU250" s="231" t="s">
        <v>141</v>
      </c>
      <c r="AY250" s="18" t="s">
        <v>132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141</v>
      </c>
      <c r="BK250" s="232">
        <f>ROUND(I250*H250,2)</f>
        <v>0</v>
      </c>
      <c r="BL250" s="18" t="s">
        <v>260</v>
      </c>
      <c r="BM250" s="231" t="s">
        <v>1010</v>
      </c>
    </row>
    <row r="251" s="2" customFormat="1" ht="16.5" customHeight="1">
      <c r="A251" s="40"/>
      <c r="B251" s="41"/>
      <c r="C251" s="220" t="s">
        <v>573</v>
      </c>
      <c r="D251" s="220" t="s">
        <v>135</v>
      </c>
      <c r="E251" s="221" t="s">
        <v>574</v>
      </c>
      <c r="F251" s="222" t="s">
        <v>575</v>
      </c>
      <c r="G251" s="223" t="s">
        <v>336</v>
      </c>
      <c r="H251" s="224">
        <v>2</v>
      </c>
      <c r="I251" s="225"/>
      <c r="J251" s="226">
        <f>ROUND(I251*H251,2)</f>
        <v>0</v>
      </c>
      <c r="K251" s="222" t="s">
        <v>139</v>
      </c>
      <c r="L251" s="46"/>
      <c r="M251" s="227" t="s">
        <v>32</v>
      </c>
      <c r="N251" s="228" t="s">
        <v>51</v>
      </c>
      <c r="O251" s="86"/>
      <c r="P251" s="229">
        <f>O251*H251</f>
        <v>0</v>
      </c>
      <c r="Q251" s="229">
        <v>0.0015</v>
      </c>
      <c r="R251" s="229">
        <f>Q251*H251</f>
        <v>0.0030000000000000001</v>
      </c>
      <c r="S251" s="229">
        <v>0</v>
      </c>
      <c r="T251" s="230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31" t="s">
        <v>260</v>
      </c>
      <c r="AT251" s="231" t="s">
        <v>135</v>
      </c>
      <c r="AU251" s="231" t="s">
        <v>141</v>
      </c>
      <c r="AY251" s="18" t="s">
        <v>132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141</v>
      </c>
      <c r="BK251" s="232">
        <f>ROUND(I251*H251,2)</f>
        <v>0</v>
      </c>
      <c r="BL251" s="18" t="s">
        <v>260</v>
      </c>
      <c r="BM251" s="231" t="s">
        <v>1011</v>
      </c>
    </row>
    <row r="252" s="2" customFormat="1" ht="16.5" customHeight="1">
      <c r="A252" s="40"/>
      <c r="B252" s="41"/>
      <c r="C252" s="220" t="s">
        <v>577</v>
      </c>
      <c r="D252" s="220" t="s">
        <v>135</v>
      </c>
      <c r="E252" s="221" t="s">
        <v>578</v>
      </c>
      <c r="F252" s="222" t="s">
        <v>579</v>
      </c>
      <c r="G252" s="223" t="s">
        <v>336</v>
      </c>
      <c r="H252" s="224">
        <v>3</v>
      </c>
      <c r="I252" s="225"/>
      <c r="J252" s="226">
        <f>ROUND(I252*H252,2)</f>
        <v>0</v>
      </c>
      <c r="K252" s="222" t="s">
        <v>139</v>
      </c>
      <c r="L252" s="46"/>
      <c r="M252" s="227" t="s">
        <v>32</v>
      </c>
      <c r="N252" s="228" t="s">
        <v>51</v>
      </c>
      <c r="O252" s="86"/>
      <c r="P252" s="229">
        <f>O252*H252</f>
        <v>0</v>
      </c>
      <c r="Q252" s="229">
        <v>0</v>
      </c>
      <c r="R252" s="229">
        <f>Q252*H252</f>
        <v>0</v>
      </c>
      <c r="S252" s="229">
        <v>0.021129999999999999</v>
      </c>
      <c r="T252" s="230">
        <f>S252*H252</f>
        <v>0.063390000000000002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31" t="s">
        <v>260</v>
      </c>
      <c r="AT252" s="231" t="s">
        <v>135</v>
      </c>
      <c r="AU252" s="231" t="s">
        <v>141</v>
      </c>
      <c r="AY252" s="18" t="s">
        <v>132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141</v>
      </c>
      <c r="BK252" s="232">
        <f>ROUND(I252*H252,2)</f>
        <v>0</v>
      </c>
      <c r="BL252" s="18" t="s">
        <v>260</v>
      </c>
      <c r="BM252" s="231" t="s">
        <v>1012</v>
      </c>
    </row>
    <row r="253" s="12" customFormat="1" ht="22.8" customHeight="1">
      <c r="A253" s="12"/>
      <c r="B253" s="204"/>
      <c r="C253" s="205"/>
      <c r="D253" s="206" t="s">
        <v>78</v>
      </c>
      <c r="E253" s="218" t="s">
        <v>581</v>
      </c>
      <c r="F253" s="218" t="s">
        <v>582</v>
      </c>
      <c r="G253" s="205"/>
      <c r="H253" s="205"/>
      <c r="I253" s="208"/>
      <c r="J253" s="219">
        <f>BK253</f>
        <v>0</v>
      </c>
      <c r="K253" s="205"/>
      <c r="L253" s="210"/>
      <c r="M253" s="211"/>
      <c r="N253" s="212"/>
      <c r="O253" s="212"/>
      <c r="P253" s="213">
        <f>P254</f>
        <v>0</v>
      </c>
      <c r="Q253" s="212"/>
      <c r="R253" s="213">
        <f>R254</f>
        <v>0</v>
      </c>
      <c r="S253" s="212"/>
      <c r="T253" s="214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5" t="s">
        <v>141</v>
      </c>
      <c r="AT253" s="216" t="s">
        <v>78</v>
      </c>
      <c r="AU253" s="216" t="s">
        <v>21</v>
      </c>
      <c r="AY253" s="215" t="s">
        <v>132</v>
      </c>
      <c r="BK253" s="217">
        <f>BK254</f>
        <v>0</v>
      </c>
    </row>
    <row r="254" s="2" customFormat="1" ht="16.5" customHeight="1">
      <c r="A254" s="40"/>
      <c r="B254" s="41"/>
      <c r="C254" s="220" t="s">
        <v>583</v>
      </c>
      <c r="D254" s="220" t="s">
        <v>135</v>
      </c>
      <c r="E254" s="221" t="s">
        <v>584</v>
      </c>
      <c r="F254" s="222" t="s">
        <v>585</v>
      </c>
      <c r="G254" s="223" t="s">
        <v>138</v>
      </c>
      <c r="H254" s="224">
        <v>1</v>
      </c>
      <c r="I254" s="225"/>
      <c r="J254" s="226">
        <f>ROUND(I254*H254,2)</f>
        <v>0</v>
      </c>
      <c r="K254" s="222" t="s">
        <v>139</v>
      </c>
      <c r="L254" s="46"/>
      <c r="M254" s="227" t="s">
        <v>32</v>
      </c>
      <c r="N254" s="228" t="s">
        <v>51</v>
      </c>
      <c r="O254" s="86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260</v>
      </c>
      <c r="AT254" s="231" t="s">
        <v>135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260</v>
      </c>
      <c r="BM254" s="231" t="s">
        <v>1013</v>
      </c>
    </row>
    <row r="255" s="12" customFormat="1" ht="22.8" customHeight="1">
      <c r="A255" s="12"/>
      <c r="B255" s="204"/>
      <c r="C255" s="205"/>
      <c r="D255" s="206" t="s">
        <v>78</v>
      </c>
      <c r="E255" s="218" t="s">
        <v>587</v>
      </c>
      <c r="F255" s="218" t="s">
        <v>588</v>
      </c>
      <c r="G255" s="205"/>
      <c r="H255" s="205"/>
      <c r="I255" s="208"/>
      <c r="J255" s="219">
        <f>BK255</f>
        <v>0</v>
      </c>
      <c r="K255" s="205"/>
      <c r="L255" s="210"/>
      <c r="M255" s="211"/>
      <c r="N255" s="212"/>
      <c r="O255" s="212"/>
      <c r="P255" s="213">
        <f>SUM(P256:P265)</f>
        <v>0</v>
      </c>
      <c r="Q255" s="212"/>
      <c r="R255" s="213">
        <f>SUM(R256:R265)</f>
        <v>4.4002370000000006</v>
      </c>
      <c r="S255" s="212"/>
      <c r="T255" s="214">
        <f>SUM(T256:T265)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5" t="s">
        <v>141</v>
      </c>
      <c r="AT255" s="216" t="s">
        <v>78</v>
      </c>
      <c r="AU255" s="216" t="s">
        <v>21</v>
      </c>
      <c r="AY255" s="215" t="s">
        <v>132</v>
      </c>
      <c r="BK255" s="217">
        <f>SUM(BK256:BK265)</f>
        <v>0</v>
      </c>
    </row>
    <row r="256" s="2" customFormat="1" ht="21.75" customHeight="1">
      <c r="A256" s="40"/>
      <c r="B256" s="41"/>
      <c r="C256" s="220" t="s">
        <v>589</v>
      </c>
      <c r="D256" s="220" t="s">
        <v>135</v>
      </c>
      <c r="E256" s="221" t="s">
        <v>590</v>
      </c>
      <c r="F256" s="222" t="s">
        <v>591</v>
      </c>
      <c r="G256" s="223" t="s">
        <v>194</v>
      </c>
      <c r="H256" s="224">
        <v>56</v>
      </c>
      <c r="I256" s="225"/>
      <c r="J256" s="226">
        <f>ROUND(I256*H256,2)</f>
        <v>0</v>
      </c>
      <c r="K256" s="222" t="s">
        <v>139</v>
      </c>
      <c r="L256" s="46"/>
      <c r="M256" s="227" t="s">
        <v>32</v>
      </c>
      <c r="N256" s="228" t="s">
        <v>51</v>
      </c>
      <c r="O256" s="86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31" t="s">
        <v>150</v>
      </c>
      <c r="AT256" s="231" t="s">
        <v>135</v>
      </c>
      <c r="AU256" s="231" t="s">
        <v>141</v>
      </c>
      <c r="AY256" s="18" t="s">
        <v>132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141</v>
      </c>
      <c r="BK256" s="232">
        <f>ROUND(I256*H256,2)</f>
        <v>0</v>
      </c>
      <c r="BL256" s="18" t="s">
        <v>150</v>
      </c>
      <c r="BM256" s="231" t="s">
        <v>592</v>
      </c>
    </row>
    <row r="257" s="2" customFormat="1" ht="16.5" customHeight="1">
      <c r="A257" s="40"/>
      <c r="B257" s="41"/>
      <c r="C257" s="263" t="s">
        <v>593</v>
      </c>
      <c r="D257" s="263" t="s">
        <v>242</v>
      </c>
      <c r="E257" s="264" t="s">
        <v>594</v>
      </c>
      <c r="F257" s="265" t="s">
        <v>595</v>
      </c>
      <c r="G257" s="266" t="s">
        <v>201</v>
      </c>
      <c r="H257" s="267">
        <v>1.371</v>
      </c>
      <c r="I257" s="268"/>
      <c r="J257" s="269">
        <f>ROUND(I257*H257,2)</f>
        <v>0</v>
      </c>
      <c r="K257" s="265" t="s">
        <v>139</v>
      </c>
      <c r="L257" s="270"/>
      <c r="M257" s="271" t="s">
        <v>32</v>
      </c>
      <c r="N257" s="272" t="s">
        <v>51</v>
      </c>
      <c r="O257" s="86"/>
      <c r="P257" s="229">
        <f>O257*H257</f>
        <v>0</v>
      </c>
      <c r="Q257" s="229">
        <v>0.55000000000000004</v>
      </c>
      <c r="R257" s="229">
        <f>Q257*H257</f>
        <v>0.75405000000000011</v>
      </c>
      <c r="S257" s="229">
        <v>0</v>
      </c>
      <c r="T257" s="230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31" t="s">
        <v>220</v>
      </c>
      <c r="AT257" s="231" t="s">
        <v>242</v>
      </c>
      <c r="AU257" s="231" t="s">
        <v>141</v>
      </c>
      <c r="AY257" s="18" t="s">
        <v>132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141</v>
      </c>
      <c r="BK257" s="232">
        <f>ROUND(I257*H257,2)</f>
        <v>0</v>
      </c>
      <c r="BL257" s="18" t="s">
        <v>150</v>
      </c>
      <c r="BM257" s="231" t="s">
        <v>596</v>
      </c>
    </row>
    <row r="258" s="13" customFormat="1">
      <c r="A258" s="13"/>
      <c r="B258" s="240"/>
      <c r="C258" s="241"/>
      <c r="D258" s="242" t="s">
        <v>196</v>
      </c>
      <c r="E258" s="243" t="s">
        <v>32</v>
      </c>
      <c r="F258" s="244" t="s">
        <v>597</v>
      </c>
      <c r="G258" s="241"/>
      <c r="H258" s="245">
        <v>1.3440000000000001</v>
      </c>
      <c r="I258" s="246"/>
      <c r="J258" s="241"/>
      <c r="K258" s="241"/>
      <c r="L258" s="247"/>
      <c r="M258" s="248"/>
      <c r="N258" s="249"/>
      <c r="O258" s="249"/>
      <c r="P258" s="249"/>
      <c r="Q258" s="249"/>
      <c r="R258" s="249"/>
      <c r="S258" s="249"/>
      <c r="T258" s="250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1" t="s">
        <v>196</v>
      </c>
      <c r="AU258" s="251" t="s">
        <v>141</v>
      </c>
      <c r="AV258" s="13" t="s">
        <v>141</v>
      </c>
      <c r="AW258" s="13" t="s">
        <v>41</v>
      </c>
      <c r="AX258" s="13" t="s">
        <v>21</v>
      </c>
      <c r="AY258" s="251" t="s">
        <v>132</v>
      </c>
    </row>
    <row r="259" s="13" customFormat="1">
      <c r="A259" s="13"/>
      <c r="B259" s="240"/>
      <c r="C259" s="241"/>
      <c r="D259" s="242" t="s">
        <v>196</v>
      </c>
      <c r="E259" s="241"/>
      <c r="F259" s="244" t="s">
        <v>598</v>
      </c>
      <c r="G259" s="241"/>
      <c r="H259" s="245">
        <v>1.371</v>
      </c>
      <c r="I259" s="246"/>
      <c r="J259" s="241"/>
      <c r="K259" s="241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196</v>
      </c>
      <c r="AU259" s="251" t="s">
        <v>141</v>
      </c>
      <c r="AV259" s="13" t="s">
        <v>141</v>
      </c>
      <c r="AW259" s="13" t="s">
        <v>4</v>
      </c>
      <c r="AX259" s="13" t="s">
        <v>21</v>
      </c>
      <c r="AY259" s="251" t="s">
        <v>132</v>
      </c>
    </row>
    <row r="260" s="2" customFormat="1" ht="21.75" customHeight="1">
      <c r="A260" s="40"/>
      <c r="B260" s="41"/>
      <c r="C260" s="220" t="s">
        <v>599</v>
      </c>
      <c r="D260" s="220" t="s">
        <v>135</v>
      </c>
      <c r="E260" s="221" t="s">
        <v>600</v>
      </c>
      <c r="F260" s="222" t="s">
        <v>601</v>
      </c>
      <c r="G260" s="223" t="s">
        <v>194</v>
      </c>
      <c r="H260" s="224">
        <v>160.31999999999999</v>
      </c>
      <c r="I260" s="225"/>
      <c r="J260" s="226">
        <f>ROUND(I260*H260,2)</f>
        <v>0</v>
      </c>
      <c r="K260" s="222" t="s">
        <v>139</v>
      </c>
      <c r="L260" s="46"/>
      <c r="M260" s="227" t="s">
        <v>32</v>
      </c>
      <c r="N260" s="228" t="s">
        <v>51</v>
      </c>
      <c r="O260" s="86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31" t="s">
        <v>260</v>
      </c>
      <c r="AT260" s="231" t="s">
        <v>135</v>
      </c>
      <c r="AU260" s="231" t="s">
        <v>141</v>
      </c>
      <c r="AY260" s="18" t="s">
        <v>132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141</v>
      </c>
      <c r="BK260" s="232">
        <f>ROUND(I260*H260,2)</f>
        <v>0</v>
      </c>
      <c r="BL260" s="18" t="s">
        <v>260</v>
      </c>
      <c r="BM260" s="231" t="s">
        <v>602</v>
      </c>
    </row>
    <row r="261" s="2" customFormat="1" ht="16.5" customHeight="1">
      <c r="A261" s="40"/>
      <c r="B261" s="41"/>
      <c r="C261" s="263" t="s">
        <v>603</v>
      </c>
      <c r="D261" s="263" t="s">
        <v>242</v>
      </c>
      <c r="E261" s="264" t="s">
        <v>604</v>
      </c>
      <c r="F261" s="265" t="s">
        <v>605</v>
      </c>
      <c r="G261" s="266" t="s">
        <v>194</v>
      </c>
      <c r="H261" s="267">
        <v>173.14599999999999</v>
      </c>
      <c r="I261" s="268"/>
      <c r="J261" s="269">
        <f>ROUND(I261*H261,2)</f>
        <v>0</v>
      </c>
      <c r="K261" s="265" t="s">
        <v>139</v>
      </c>
      <c r="L261" s="270"/>
      <c r="M261" s="271" t="s">
        <v>32</v>
      </c>
      <c r="N261" s="272" t="s">
        <v>51</v>
      </c>
      <c r="O261" s="86"/>
      <c r="P261" s="229">
        <f>O261*H261</f>
        <v>0</v>
      </c>
      <c r="Q261" s="229">
        <v>0.014500000000000001</v>
      </c>
      <c r="R261" s="229">
        <f>Q261*H261</f>
        <v>2.5106169999999999</v>
      </c>
      <c r="S261" s="229">
        <v>0</v>
      </c>
      <c r="T261" s="230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31" t="s">
        <v>333</v>
      </c>
      <c r="AT261" s="231" t="s">
        <v>242</v>
      </c>
      <c r="AU261" s="231" t="s">
        <v>141</v>
      </c>
      <c r="AY261" s="18" t="s">
        <v>132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141</v>
      </c>
      <c r="BK261" s="232">
        <f>ROUND(I261*H261,2)</f>
        <v>0</v>
      </c>
      <c r="BL261" s="18" t="s">
        <v>260</v>
      </c>
      <c r="BM261" s="231" t="s">
        <v>606</v>
      </c>
    </row>
    <row r="262" s="13" customFormat="1">
      <c r="A262" s="13"/>
      <c r="B262" s="240"/>
      <c r="C262" s="241"/>
      <c r="D262" s="242" t="s">
        <v>196</v>
      </c>
      <c r="E262" s="241"/>
      <c r="F262" s="244" t="s">
        <v>607</v>
      </c>
      <c r="G262" s="241"/>
      <c r="H262" s="245">
        <v>173.14599999999999</v>
      </c>
      <c r="I262" s="246"/>
      <c r="J262" s="241"/>
      <c r="K262" s="241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196</v>
      </c>
      <c r="AU262" s="251" t="s">
        <v>141</v>
      </c>
      <c r="AV262" s="13" t="s">
        <v>141</v>
      </c>
      <c r="AW262" s="13" t="s">
        <v>4</v>
      </c>
      <c r="AX262" s="13" t="s">
        <v>21</v>
      </c>
      <c r="AY262" s="251" t="s">
        <v>132</v>
      </c>
    </row>
    <row r="263" s="2" customFormat="1" ht="16.5" customHeight="1">
      <c r="A263" s="40"/>
      <c r="B263" s="41"/>
      <c r="C263" s="220" t="s">
        <v>608</v>
      </c>
      <c r="D263" s="220" t="s">
        <v>135</v>
      </c>
      <c r="E263" s="221" t="s">
        <v>609</v>
      </c>
      <c r="F263" s="222" t="s">
        <v>610</v>
      </c>
      <c r="G263" s="223" t="s">
        <v>223</v>
      </c>
      <c r="H263" s="224">
        <v>257</v>
      </c>
      <c r="I263" s="225"/>
      <c r="J263" s="226">
        <f>ROUND(I263*H263,2)</f>
        <v>0</v>
      </c>
      <c r="K263" s="222" t="s">
        <v>139</v>
      </c>
      <c r="L263" s="46"/>
      <c r="M263" s="227" t="s">
        <v>32</v>
      </c>
      <c r="N263" s="228" t="s">
        <v>51</v>
      </c>
      <c r="O263" s="86"/>
      <c r="P263" s="229">
        <f>O263*H263</f>
        <v>0</v>
      </c>
      <c r="Q263" s="229">
        <v>1.0000000000000001E-05</v>
      </c>
      <c r="R263" s="229">
        <f>Q263*H263</f>
        <v>0.0025700000000000002</v>
      </c>
      <c r="S263" s="229">
        <v>0</v>
      </c>
      <c r="T263" s="230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31" t="s">
        <v>260</v>
      </c>
      <c r="AT263" s="231" t="s">
        <v>135</v>
      </c>
      <c r="AU263" s="231" t="s">
        <v>141</v>
      </c>
      <c r="AY263" s="18" t="s">
        <v>132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141</v>
      </c>
      <c r="BK263" s="232">
        <f>ROUND(I263*H263,2)</f>
        <v>0</v>
      </c>
      <c r="BL263" s="18" t="s">
        <v>260</v>
      </c>
      <c r="BM263" s="231" t="s">
        <v>611</v>
      </c>
    </row>
    <row r="264" s="2" customFormat="1" ht="16.5" customHeight="1">
      <c r="A264" s="40"/>
      <c r="B264" s="41"/>
      <c r="C264" s="263" t="s">
        <v>612</v>
      </c>
      <c r="D264" s="263" t="s">
        <v>242</v>
      </c>
      <c r="E264" s="264" t="s">
        <v>613</v>
      </c>
      <c r="F264" s="265" t="s">
        <v>614</v>
      </c>
      <c r="G264" s="266" t="s">
        <v>201</v>
      </c>
      <c r="H264" s="267">
        <v>2.0600000000000001</v>
      </c>
      <c r="I264" s="268"/>
      <c r="J264" s="269">
        <f>ROUND(I264*H264,2)</f>
        <v>0</v>
      </c>
      <c r="K264" s="265" t="s">
        <v>139</v>
      </c>
      <c r="L264" s="270"/>
      <c r="M264" s="271" t="s">
        <v>32</v>
      </c>
      <c r="N264" s="272" t="s">
        <v>51</v>
      </c>
      <c r="O264" s="86"/>
      <c r="P264" s="229">
        <f>O264*H264</f>
        <v>0</v>
      </c>
      <c r="Q264" s="229">
        <v>0.55000000000000004</v>
      </c>
      <c r="R264" s="229">
        <f>Q264*H264</f>
        <v>1.1330000000000002</v>
      </c>
      <c r="S264" s="229">
        <v>0</v>
      </c>
      <c r="T264" s="230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31" t="s">
        <v>333</v>
      </c>
      <c r="AT264" s="231" t="s">
        <v>242</v>
      </c>
      <c r="AU264" s="231" t="s">
        <v>141</v>
      </c>
      <c r="AY264" s="18" t="s">
        <v>132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141</v>
      </c>
      <c r="BK264" s="232">
        <f>ROUND(I264*H264,2)</f>
        <v>0</v>
      </c>
      <c r="BL264" s="18" t="s">
        <v>260</v>
      </c>
      <c r="BM264" s="231" t="s">
        <v>615</v>
      </c>
    </row>
    <row r="265" s="2" customFormat="1" ht="21.75" customHeight="1">
      <c r="A265" s="40"/>
      <c r="B265" s="41"/>
      <c r="C265" s="220" t="s">
        <v>616</v>
      </c>
      <c r="D265" s="220" t="s">
        <v>135</v>
      </c>
      <c r="E265" s="221" t="s">
        <v>617</v>
      </c>
      <c r="F265" s="222" t="s">
        <v>618</v>
      </c>
      <c r="G265" s="223" t="s">
        <v>250</v>
      </c>
      <c r="H265" s="224">
        <v>3.6459999999999999</v>
      </c>
      <c r="I265" s="225"/>
      <c r="J265" s="226">
        <f>ROUND(I265*H265,2)</f>
        <v>0</v>
      </c>
      <c r="K265" s="222" t="s">
        <v>224</v>
      </c>
      <c r="L265" s="46"/>
      <c r="M265" s="227" t="s">
        <v>32</v>
      </c>
      <c r="N265" s="228" t="s">
        <v>51</v>
      </c>
      <c r="O265" s="86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31" t="s">
        <v>260</v>
      </c>
      <c r="AT265" s="231" t="s">
        <v>135</v>
      </c>
      <c r="AU265" s="231" t="s">
        <v>141</v>
      </c>
      <c r="AY265" s="18" t="s">
        <v>132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141</v>
      </c>
      <c r="BK265" s="232">
        <f>ROUND(I265*H265,2)</f>
        <v>0</v>
      </c>
      <c r="BL265" s="18" t="s">
        <v>260</v>
      </c>
      <c r="BM265" s="231" t="s">
        <v>619</v>
      </c>
    </row>
    <row r="266" s="12" customFormat="1" ht="22.8" customHeight="1">
      <c r="A266" s="12"/>
      <c r="B266" s="204"/>
      <c r="C266" s="205"/>
      <c r="D266" s="206" t="s">
        <v>78</v>
      </c>
      <c r="E266" s="218" t="s">
        <v>620</v>
      </c>
      <c r="F266" s="218" t="s">
        <v>621</v>
      </c>
      <c r="G266" s="205"/>
      <c r="H266" s="205"/>
      <c r="I266" s="208"/>
      <c r="J266" s="219">
        <f>BK266</f>
        <v>0</v>
      </c>
      <c r="K266" s="205"/>
      <c r="L266" s="210"/>
      <c r="M266" s="211"/>
      <c r="N266" s="212"/>
      <c r="O266" s="212"/>
      <c r="P266" s="213">
        <f>SUM(P267:P272)</f>
        <v>0</v>
      </c>
      <c r="Q266" s="212"/>
      <c r="R266" s="213">
        <f>SUM(R267:R272)</f>
        <v>0.12911999999999999</v>
      </c>
      <c r="S266" s="212"/>
      <c r="T266" s="214">
        <f>SUM(T267:T272)</f>
        <v>0.25019999999999998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5" t="s">
        <v>141</v>
      </c>
      <c r="AT266" s="216" t="s">
        <v>78</v>
      </c>
      <c r="AU266" s="216" t="s">
        <v>21</v>
      </c>
      <c r="AY266" s="215" t="s">
        <v>132</v>
      </c>
      <c r="BK266" s="217">
        <f>SUM(BK267:BK272)</f>
        <v>0</v>
      </c>
    </row>
    <row r="267" s="2" customFormat="1" ht="21.75" customHeight="1">
      <c r="A267" s="40"/>
      <c r="B267" s="41"/>
      <c r="C267" s="220" t="s">
        <v>622</v>
      </c>
      <c r="D267" s="220" t="s">
        <v>135</v>
      </c>
      <c r="E267" s="221" t="s">
        <v>623</v>
      </c>
      <c r="F267" s="222" t="s">
        <v>624</v>
      </c>
      <c r="G267" s="223" t="s">
        <v>336</v>
      </c>
      <c r="H267" s="224">
        <v>1</v>
      </c>
      <c r="I267" s="225"/>
      <c r="J267" s="226">
        <f>ROUND(I267*H267,2)</f>
        <v>0</v>
      </c>
      <c r="K267" s="222" t="s">
        <v>139</v>
      </c>
      <c r="L267" s="46"/>
      <c r="M267" s="227" t="s">
        <v>32</v>
      </c>
      <c r="N267" s="228" t="s">
        <v>51</v>
      </c>
      <c r="O267" s="86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150</v>
      </c>
      <c r="AT267" s="231" t="s">
        <v>135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150</v>
      </c>
      <c r="BM267" s="231" t="s">
        <v>1014</v>
      </c>
    </row>
    <row r="268" s="2" customFormat="1" ht="21.75" customHeight="1">
      <c r="A268" s="40"/>
      <c r="B268" s="41"/>
      <c r="C268" s="263" t="s">
        <v>626</v>
      </c>
      <c r="D268" s="263" t="s">
        <v>242</v>
      </c>
      <c r="E268" s="264" t="s">
        <v>627</v>
      </c>
      <c r="F268" s="265" t="s">
        <v>628</v>
      </c>
      <c r="G268" s="266" t="s">
        <v>336</v>
      </c>
      <c r="H268" s="267">
        <v>1</v>
      </c>
      <c r="I268" s="268"/>
      <c r="J268" s="269">
        <f>ROUND(I268*H268,2)</f>
        <v>0</v>
      </c>
      <c r="K268" s="265" t="s">
        <v>139</v>
      </c>
      <c r="L268" s="270"/>
      <c r="M268" s="271" t="s">
        <v>32</v>
      </c>
      <c r="N268" s="272" t="s">
        <v>51</v>
      </c>
      <c r="O268" s="86"/>
      <c r="P268" s="229">
        <f>O268*H268</f>
        <v>0</v>
      </c>
      <c r="Q268" s="229">
        <v>0.0195</v>
      </c>
      <c r="R268" s="229">
        <f>Q268*H268</f>
        <v>0.0195</v>
      </c>
      <c r="S268" s="229">
        <v>0</v>
      </c>
      <c r="T268" s="230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31" t="s">
        <v>220</v>
      </c>
      <c r="AT268" s="231" t="s">
        <v>242</v>
      </c>
      <c r="AU268" s="231" t="s">
        <v>141</v>
      </c>
      <c r="AY268" s="18" t="s">
        <v>132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141</v>
      </c>
      <c r="BK268" s="232">
        <f>ROUND(I268*H268,2)</f>
        <v>0</v>
      </c>
      <c r="BL268" s="18" t="s">
        <v>150</v>
      </c>
      <c r="BM268" s="231" t="s">
        <v>1015</v>
      </c>
    </row>
    <row r="269" s="2" customFormat="1" ht="33" customHeight="1">
      <c r="A269" s="40"/>
      <c r="B269" s="41"/>
      <c r="C269" s="220" t="s">
        <v>630</v>
      </c>
      <c r="D269" s="220" t="s">
        <v>135</v>
      </c>
      <c r="E269" s="221" t="s">
        <v>631</v>
      </c>
      <c r="F269" s="222" t="s">
        <v>632</v>
      </c>
      <c r="G269" s="223" t="s">
        <v>336</v>
      </c>
      <c r="H269" s="224">
        <v>6</v>
      </c>
      <c r="I269" s="225"/>
      <c r="J269" s="226">
        <f>ROUND(I269*H269,2)</f>
        <v>0</v>
      </c>
      <c r="K269" s="222" t="s">
        <v>139</v>
      </c>
      <c r="L269" s="46"/>
      <c r="M269" s="227" t="s">
        <v>32</v>
      </c>
      <c r="N269" s="228" t="s">
        <v>51</v>
      </c>
      <c r="O269" s="86"/>
      <c r="P269" s="229">
        <f>O269*H269</f>
        <v>0</v>
      </c>
      <c r="Q269" s="229">
        <v>0.00027</v>
      </c>
      <c r="R269" s="229">
        <f>Q269*H269</f>
        <v>0.0016199999999999999</v>
      </c>
      <c r="S269" s="229">
        <v>0</v>
      </c>
      <c r="T269" s="230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31" t="s">
        <v>260</v>
      </c>
      <c r="AT269" s="231" t="s">
        <v>135</v>
      </c>
      <c r="AU269" s="231" t="s">
        <v>141</v>
      </c>
      <c r="AY269" s="18" t="s">
        <v>132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8" t="s">
        <v>141</v>
      </c>
      <c r="BK269" s="232">
        <f>ROUND(I269*H269,2)</f>
        <v>0</v>
      </c>
      <c r="BL269" s="18" t="s">
        <v>260</v>
      </c>
      <c r="BM269" s="231" t="s">
        <v>1016</v>
      </c>
    </row>
    <row r="270" s="2" customFormat="1" ht="16.5" customHeight="1">
      <c r="A270" s="40"/>
      <c r="B270" s="41"/>
      <c r="C270" s="263" t="s">
        <v>634</v>
      </c>
      <c r="D270" s="263" t="s">
        <v>242</v>
      </c>
      <c r="E270" s="264" t="s">
        <v>635</v>
      </c>
      <c r="F270" s="265" t="s">
        <v>636</v>
      </c>
      <c r="G270" s="266" t="s">
        <v>336</v>
      </c>
      <c r="H270" s="267">
        <v>6</v>
      </c>
      <c r="I270" s="268"/>
      <c r="J270" s="269">
        <f>ROUND(I270*H270,2)</f>
        <v>0</v>
      </c>
      <c r="K270" s="265" t="s">
        <v>139</v>
      </c>
      <c r="L270" s="270"/>
      <c r="M270" s="271" t="s">
        <v>32</v>
      </c>
      <c r="N270" s="272" t="s">
        <v>51</v>
      </c>
      <c r="O270" s="86"/>
      <c r="P270" s="229">
        <f>O270*H270</f>
        <v>0</v>
      </c>
      <c r="Q270" s="229">
        <v>0.017999999999999999</v>
      </c>
      <c r="R270" s="229">
        <f>Q270*H270</f>
        <v>0.10799999999999999</v>
      </c>
      <c r="S270" s="229">
        <v>0</v>
      </c>
      <c r="T270" s="230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31" t="s">
        <v>333</v>
      </c>
      <c r="AT270" s="231" t="s">
        <v>242</v>
      </c>
      <c r="AU270" s="231" t="s">
        <v>141</v>
      </c>
      <c r="AY270" s="18" t="s">
        <v>132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141</v>
      </c>
      <c r="BK270" s="232">
        <f>ROUND(I270*H270,2)</f>
        <v>0</v>
      </c>
      <c r="BL270" s="18" t="s">
        <v>260</v>
      </c>
      <c r="BM270" s="231" t="s">
        <v>1017</v>
      </c>
    </row>
    <row r="271" s="2" customFormat="1" ht="16.5" customHeight="1">
      <c r="A271" s="40"/>
      <c r="B271" s="41"/>
      <c r="C271" s="220" t="s">
        <v>638</v>
      </c>
      <c r="D271" s="220" t="s">
        <v>135</v>
      </c>
      <c r="E271" s="221" t="s">
        <v>639</v>
      </c>
      <c r="F271" s="222" t="s">
        <v>640</v>
      </c>
      <c r="G271" s="223" t="s">
        <v>336</v>
      </c>
      <c r="H271" s="224">
        <v>6</v>
      </c>
      <c r="I271" s="225"/>
      <c r="J271" s="226">
        <f>ROUND(I271*H271,2)</f>
        <v>0</v>
      </c>
      <c r="K271" s="222" t="s">
        <v>139</v>
      </c>
      <c r="L271" s="46"/>
      <c r="M271" s="227" t="s">
        <v>32</v>
      </c>
      <c r="N271" s="228" t="s">
        <v>51</v>
      </c>
      <c r="O271" s="86"/>
      <c r="P271" s="229">
        <f>O271*H271</f>
        <v>0</v>
      </c>
      <c r="Q271" s="229">
        <v>0</v>
      </c>
      <c r="R271" s="229">
        <f>Q271*H271</f>
        <v>0</v>
      </c>
      <c r="S271" s="229">
        <v>0.041700000000000001</v>
      </c>
      <c r="T271" s="230">
        <f>S271*H271</f>
        <v>0.25019999999999998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31" t="s">
        <v>260</v>
      </c>
      <c r="AT271" s="231" t="s">
        <v>135</v>
      </c>
      <c r="AU271" s="231" t="s">
        <v>141</v>
      </c>
      <c r="AY271" s="18" t="s">
        <v>132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141</v>
      </c>
      <c r="BK271" s="232">
        <f>ROUND(I271*H271,2)</f>
        <v>0</v>
      </c>
      <c r="BL271" s="18" t="s">
        <v>260</v>
      </c>
      <c r="BM271" s="231" t="s">
        <v>1018</v>
      </c>
    </row>
    <row r="272" s="2" customFormat="1" ht="21.75" customHeight="1">
      <c r="A272" s="40"/>
      <c r="B272" s="41"/>
      <c r="C272" s="220" t="s">
        <v>642</v>
      </c>
      <c r="D272" s="220" t="s">
        <v>135</v>
      </c>
      <c r="E272" s="221" t="s">
        <v>643</v>
      </c>
      <c r="F272" s="222" t="s">
        <v>644</v>
      </c>
      <c r="G272" s="223" t="s">
        <v>250</v>
      </c>
      <c r="H272" s="224">
        <v>0.11</v>
      </c>
      <c r="I272" s="225"/>
      <c r="J272" s="226">
        <f>ROUND(I272*H272,2)</f>
        <v>0</v>
      </c>
      <c r="K272" s="222" t="s">
        <v>139</v>
      </c>
      <c r="L272" s="46"/>
      <c r="M272" s="227" t="s">
        <v>32</v>
      </c>
      <c r="N272" s="228" t="s">
        <v>51</v>
      </c>
      <c r="O272" s="86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31" t="s">
        <v>260</v>
      </c>
      <c r="AT272" s="231" t="s">
        <v>135</v>
      </c>
      <c r="AU272" s="231" t="s">
        <v>141</v>
      </c>
      <c r="AY272" s="18" t="s">
        <v>132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141</v>
      </c>
      <c r="BK272" s="232">
        <f>ROUND(I272*H272,2)</f>
        <v>0</v>
      </c>
      <c r="BL272" s="18" t="s">
        <v>260</v>
      </c>
      <c r="BM272" s="231" t="s">
        <v>1019</v>
      </c>
    </row>
    <row r="273" s="12" customFormat="1" ht="22.8" customHeight="1">
      <c r="A273" s="12"/>
      <c r="B273" s="204"/>
      <c r="C273" s="205"/>
      <c r="D273" s="206" t="s">
        <v>78</v>
      </c>
      <c r="E273" s="218" t="s">
        <v>646</v>
      </c>
      <c r="F273" s="218" t="s">
        <v>647</v>
      </c>
      <c r="G273" s="205"/>
      <c r="H273" s="205"/>
      <c r="I273" s="208"/>
      <c r="J273" s="219">
        <f>BK273</f>
        <v>0</v>
      </c>
      <c r="K273" s="205"/>
      <c r="L273" s="210"/>
      <c r="M273" s="211"/>
      <c r="N273" s="212"/>
      <c r="O273" s="212"/>
      <c r="P273" s="213">
        <f>SUM(P274:P276)</f>
        <v>0</v>
      </c>
      <c r="Q273" s="212"/>
      <c r="R273" s="213">
        <f>SUM(R274:R276)</f>
        <v>0</v>
      </c>
      <c r="S273" s="212"/>
      <c r="T273" s="214">
        <f>SUM(T274:T276)</f>
        <v>0.25800000000000001</v>
      </c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R273" s="215" t="s">
        <v>141</v>
      </c>
      <c r="AT273" s="216" t="s">
        <v>78</v>
      </c>
      <c r="AU273" s="216" t="s">
        <v>21</v>
      </c>
      <c r="AY273" s="215" t="s">
        <v>132</v>
      </c>
      <c r="BK273" s="217">
        <f>SUM(BK274:BK276)</f>
        <v>0</v>
      </c>
    </row>
    <row r="274" s="2" customFormat="1" ht="16.5" customHeight="1">
      <c r="A274" s="40"/>
      <c r="B274" s="41"/>
      <c r="C274" s="220" t="s">
        <v>648</v>
      </c>
      <c r="D274" s="220" t="s">
        <v>135</v>
      </c>
      <c r="E274" s="221" t="s">
        <v>649</v>
      </c>
      <c r="F274" s="222" t="s">
        <v>650</v>
      </c>
      <c r="G274" s="223" t="s">
        <v>336</v>
      </c>
      <c r="H274" s="224">
        <v>1</v>
      </c>
      <c r="I274" s="225"/>
      <c r="J274" s="226">
        <f>ROUND(I274*H274,2)</f>
        <v>0</v>
      </c>
      <c r="K274" s="222" t="s">
        <v>139</v>
      </c>
      <c r="L274" s="46"/>
      <c r="M274" s="227" t="s">
        <v>32</v>
      </c>
      <c r="N274" s="228" t="s">
        <v>51</v>
      </c>
      <c r="O274" s="86"/>
      <c r="P274" s="229">
        <f>O274*H274</f>
        <v>0</v>
      </c>
      <c r="Q274" s="229">
        <v>0</v>
      </c>
      <c r="R274" s="229">
        <f>Q274*H274</f>
        <v>0</v>
      </c>
      <c r="S274" s="229">
        <v>0.012999999999999999</v>
      </c>
      <c r="T274" s="230">
        <f>S274*H274</f>
        <v>0.012999999999999999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31" t="s">
        <v>150</v>
      </c>
      <c r="AT274" s="231" t="s">
        <v>135</v>
      </c>
      <c r="AU274" s="231" t="s">
        <v>141</v>
      </c>
      <c r="AY274" s="18" t="s">
        <v>132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141</v>
      </c>
      <c r="BK274" s="232">
        <f>ROUND(I274*H274,2)</f>
        <v>0</v>
      </c>
      <c r="BL274" s="18" t="s">
        <v>150</v>
      </c>
      <c r="BM274" s="231" t="s">
        <v>1020</v>
      </c>
    </row>
    <row r="275" s="2" customFormat="1" ht="16.5" customHeight="1">
      <c r="A275" s="40"/>
      <c r="B275" s="41"/>
      <c r="C275" s="220" t="s">
        <v>652</v>
      </c>
      <c r="D275" s="220" t="s">
        <v>135</v>
      </c>
      <c r="E275" s="221" t="s">
        <v>848</v>
      </c>
      <c r="F275" s="222" t="s">
        <v>654</v>
      </c>
      <c r="G275" s="223" t="s">
        <v>223</v>
      </c>
      <c r="H275" s="224">
        <v>7</v>
      </c>
      <c r="I275" s="225"/>
      <c r="J275" s="226">
        <f>ROUND(I275*H275,2)</f>
        <v>0</v>
      </c>
      <c r="K275" s="222" t="s">
        <v>139</v>
      </c>
      <c r="L275" s="46"/>
      <c r="M275" s="227" t="s">
        <v>32</v>
      </c>
      <c r="N275" s="228" t="s">
        <v>51</v>
      </c>
      <c r="O275" s="86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31" t="s">
        <v>260</v>
      </c>
      <c r="AT275" s="231" t="s">
        <v>135</v>
      </c>
      <c r="AU275" s="231" t="s">
        <v>141</v>
      </c>
      <c r="AY275" s="18" t="s">
        <v>132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141</v>
      </c>
      <c r="BK275" s="232">
        <f>ROUND(I275*H275,2)</f>
        <v>0</v>
      </c>
      <c r="BL275" s="18" t="s">
        <v>260</v>
      </c>
      <c r="BM275" s="231" t="s">
        <v>1021</v>
      </c>
    </row>
    <row r="276" s="2" customFormat="1" ht="16.5" customHeight="1">
      <c r="A276" s="40"/>
      <c r="B276" s="41"/>
      <c r="C276" s="220" t="s">
        <v>656</v>
      </c>
      <c r="D276" s="220" t="s">
        <v>135</v>
      </c>
      <c r="E276" s="221" t="s">
        <v>657</v>
      </c>
      <c r="F276" s="222" t="s">
        <v>658</v>
      </c>
      <c r="G276" s="223" t="s">
        <v>223</v>
      </c>
      <c r="H276" s="224">
        <v>7</v>
      </c>
      <c r="I276" s="225"/>
      <c r="J276" s="226">
        <f>ROUND(I276*H276,2)</f>
        <v>0</v>
      </c>
      <c r="K276" s="222" t="s">
        <v>139</v>
      </c>
      <c r="L276" s="46"/>
      <c r="M276" s="227" t="s">
        <v>32</v>
      </c>
      <c r="N276" s="228" t="s">
        <v>51</v>
      </c>
      <c r="O276" s="86"/>
      <c r="P276" s="229">
        <f>O276*H276</f>
        <v>0</v>
      </c>
      <c r="Q276" s="229">
        <v>0</v>
      </c>
      <c r="R276" s="229">
        <f>Q276*H276</f>
        <v>0</v>
      </c>
      <c r="S276" s="229">
        <v>0.035000000000000003</v>
      </c>
      <c r="T276" s="230">
        <f>S276*H276</f>
        <v>0.24500000000000002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31" t="s">
        <v>260</v>
      </c>
      <c r="AT276" s="231" t="s">
        <v>135</v>
      </c>
      <c r="AU276" s="231" t="s">
        <v>141</v>
      </c>
      <c r="AY276" s="18" t="s">
        <v>132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141</v>
      </c>
      <c r="BK276" s="232">
        <f>ROUND(I276*H276,2)</f>
        <v>0</v>
      </c>
      <c r="BL276" s="18" t="s">
        <v>260</v>
      </c>
      <c r="BM276" s="231" t="s">
        <v>659</v>
      </c>
    </row>
    <row r="277" s="12" customFormat="1" ht="22.8" customHeight="1">
      <c r="A277" s="12"/>
      <c r="B277" s="204"/>
      <c r="C277" s="205"/>
      <c r="D277" s="206" t="s">
        <v>78</v>
      </c>
      <c r="E277" s="218" t="s">
        <v>660</v>
      </c>
      <c r="F277" s="218" t="s">
        <v>661</v>
      </c>
      <c r="G277" s="205"/>
      <c r="H277" s="205"/>
      <c r="I277" s="208"/>
      <c r="J277" s="219">
        <f>BK277</f>
        <v>0</v>
      </c>
      <c r="K277" s="205"/>
      <c r="L277" s="210"/>
      <c r="M277" s="211"/>
      <c r="N277" s="212"/>
      <c r="O277" s="212"/>
      <c r="P277" s="213">
        <f>SUM(P278:P281)</f>
        <v>0</v>
      </c>
      <c r="Q277" s="212"/>
      <c r="R277" s="213">
        <f>SUM(R278:R281)</f>
        <v>0.067334400000000003</v>
      </c>
      <c r="S277" s="212"/>
      <c r="T277" s="214">
        <f>SUM(T278:T281)</f>
        <v>0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5" t="s">
        <v>141</v>
      </c>
      <c r="AT277" s="216" t="s">
        <v>78</v>
      </c>
      <c r="AU277" s="216" t="s">
        <v>21</v>
      </c>
      <c r="AY277" s="215" t="s">
        <v>132</v>
      </c>
      <c r="BK277" s="217">
        <f>SUM(BK278:BK281)</f>
        <v>0</v>
      </c>
    </row>
    <row r="278" s="2" customFormat="1" ht="16.5" customHeight="1">
      <c r="A278" s="40"/>
      <c r="B278" s="41"/>
      <c r="C278" s="220" t="s">
        <v>662</v>
      </c>
      <c r="D278" s="220" t="s">
        <v>135</v>
      </c>
      <c r="E278" s="221" t="s">
        <v>663</v>
      </c>
      <c r="F278" s="222" t="s">
        <v>664</v>
      </c>
      <c r="G278" s="223" t="s">
        <v>194</v>
      </c>
      <c r="H278" s="224">
        <v>160.31999999999999</v>
      </c>
      <c r="I278" s="225"/>
      <c r="J278" s="226">
        <f>ROUND(I278*H278,2)</f>
        <v>0</v>
      </c>
      <c r="K278" s="222" t="s">
        <v>139</v>
      </c>
      <c r="L278" s="46"/>
      <c r="M278" s="227" t="s">
        <v>32</v>
      </c>
      <c r="N278" s="228" t="s">
        <v>51</v>
      </c>
      <c r="O278" s="86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31" t="s">
        <v>260</v>
      </c>
      <c r="AT278" s="231" t="s">
        <v>135</v>
      </c>
      <c r="AU278" s="231" t="s">
        <v>141</v>
      </c>
      <c r="AY278" s="18" t="s">
        <v>132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141</v>
      </c>
      <c r="BK278" s="232">
        <f>ROUND(I278*H278,2)</f>
        <v>0</v>
      </c>
      <c r="BL278" s="18" t="s">
        <v>260</v>
      </c>
      <c r="BM278" s="231" t="s">
        <v>665</v>
      </c>
    </row>
    <row r="279" s="2" customFormat="1" ht="21.75" customHeight="1">
      <c r="A279" s="40"/>
      <c r="B279" s="41"/>
      <c r="C279" s="263" t="s">
        <v>666</v>
      </c>
      <c r="D279" s="263" t="s">
        <v>242</v>
      </c>
      <c r="E279" s="264" t="s">
        <v>667</v>
      </c>
      <c r="F279" s="265" t="s">
        <v>668</v>
      </c>
      <c r="G279" s="266" t="s">
        <v>223</v>
      </c>
      <c r="H279" s="267">
        <v>168.33600000000001</v>
      </c>
      <c r="I279" s="268"/>
      <c r="J279" s="269">
        <f>ROUND(I279*H279,2)</f>
        <v>0</v>
      </c>
      <c r="K279" s="265" t="s">
        <v>139</v>
      </c>
      <c r="L279" s="270"/>
      <c r="M279" s="271" t="s">
        <v>32</v>
      </c>
      <c r="N279" s="272" t="s">
        <v>51</v>
      </c>
      <c r="O279" s="86"/>
      <c r="P279" s="229">
        <f>O279*H279</f>
        <v>0</v>
      </c>
      <c r="Q279" s="229">
        <v>0.00040000000000000002</v>
      </c>
      <c r="R279" s="229">
        <f>Q279*H279</f>
        <v>0.067334400000000003</v>
      </c>
      <c r="S279" s="229">
        <v>0</v>
      </c>
      <c r="T279" s="230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31" t="s">
        <v>333</v>
      </c>
      <c r="AT279" s="231" t="s">
        <v>242</v>
      </c>
      <c r="AU279" s="231" t="s">
        <v>141</v>
      </c>
      <c r="AY279" s="18" t="s">
        <v>132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141</v>
      </c>
      <c r="BK279" s="232">
        <f>ROUND(I279*H279,2)</f>
        <v>0</v>
      </c>
      <c r="BL279" s="18" t="s">
        <v>260</v>
      </c>
      <c r="BM279" s="231" t="s">
        <v>669</v>
      </c>
    </row>
    <row r="280" s="13" customFormat="1">
      <c r="A280" s="13"/>
      <c r="B280" s="240"/>
      <c r="C280" s="241"/>
      <c r="D280" s="242" t="s">
        <v>196</v>
      </c>
      <c r="E280" s="241"/>
      <c r="F280" s="244" t="s">
        <v>551</v>
      </c>
      <c r="G280" s="241"/>
      <c r="H280" s="245">
        <v>168.33600000000001</v>
      </c>
      <c r="I280" s="246"/>
      <c r="J280" s="241"/>
      <c r="K280" s="241"/>
      <c r="L280" s="247"/>
      <c r="M280" s="248"/>
      <c r="N280" s="249"/>
      <c r="O280" s="249"/>
      <c r="P280" s="249"/>
      <c r="Q280" s="249"/>
      <c r="R280" s="249"/>
      <c r="S280" s="249"/>
      <c r="T280" s="250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1" t="s">
        <v>196</v>
      </c>
      <c r="AU280" s="251" t="s">
        <v>141</v>
      </c>
      <c r="AV280" s="13" t="s">
        <v>141</v>
      </c>
      <c r="AW280" s="13" t="s">
        <v>4</v>
      </c>
      <c r="AX280" s="13" t="s">
        <v>21</v>
      </c>
      <c r="AY280" s="251" t="s">
        <v>132</v>
      </c>
    </row>
    <row r="281" s="2" customFormat="1" ht="21.75" customHeight="1">
      <c r="A281" s="40"/>
      <c r="B281" s="41"/>
      <c r="C281" s="220" t="s">
        <v>670</v>
      </c>
      <c r="D281" s="220" t="s">
        <v>135</v>
      </c>
      <c r="E281" s="221" t="s">
        <v>671</v>
      </c>
      <c r="F281" s="222" t="s">
        <v>672</v>
      </c>
      <c r="G281" s="223" t="s">
        <v>250</v>
      </c>
      <c r="H281" s="224">
        <v>0.067000000000000004</v>
      </c>
      <c r="I281" s="225"/>
      <c r="J281" s="226">
        <f>ROUND(I281*H281,2)</f>
        <v>0</v>
      </c>
      <c r="K281" s="222" t="s">
        <v>139</v>
      </c>
      <c r="L281" s="46"/>
      <c r="M281" s="227" t="s">
        <v>32</v>
      </c>
      <c r="N281" s="228" t="s">
        <v>51</v>
      </c>
      <c r="O281" s="86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31" t="s">
        <v>260</v>
      </c>
      <c r="AT281" s="231" t="s">
        <v>135</v>
      </c>
      <c r="AU281" s="231" t="s">
        <v>141</v>
      </c>
      <c r="AY281" s="18" t="s">
        <v>132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141</v>
      </c>
      <c r="BK281" s="232">
        <f>ROUND(I281*H281,2)</f>
        <v>0</v>
      </c>
      <c r="BL281" s="18" t="s">
        <v>260</v>
      </c>
      <c r="BM281" s="231" t="s">
        <v>673</v>
      </c>
    </row>
    <row r="282" s="12" customFormat="1" ht="22.8" customHeight="1">
      <c r="A282" s="12"/>
      <c r="B282" s="204"/>
      <c r="C282" s="205"/>
      <c r="D282" s="206" t="s">
        <v>78</v>
      </c>
      <c r="E282" s="218" t="s">
        <v>674</v>
      </c>
      <c r="F282" s="218" t="s">
        <v>675</v>
      </c>
      <c r="G282" s="205"/>
      <c r="H282" s="205"/>
      <c r="I282" s="208"/>
      <c r="J282" s="219">
        <f>BK282</f>
        <v>0</v>
      </c>
      <c r="K282" s="205"/>
      <c r="L282" s="210"/>
      <c r="M282" s="211"/>
      <c r="N282" s="212"/>
      <c r="O282" s="212"/>
      <c r="P282" s="213">
        <f>SUM(P283:P286)</f>
        <v>0</v>
      </c>
      <c r="Q282" s="212"/>
      <c r="R282" s="213">
        <f>SUM(R283:R286)</f>
        <v>0.096239999999999992</v>
      </c>
      <c r="S282" s="212"/>
      <c r="T282" s="214">
        <f>SUM(T283:T286)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5" t="s">
        <v>141</v>
      </c>
      <c r="AT282" s="216" t="s">
        <v>78</v>
      </c>
      <c r="AU282" s="216" t="s">
        <v>21</v>
      </c>
      <c r="AY282" s="215" t="s">
        <v>132</v>
      </c>
      <c r="BK282" s="217">
        <f>SUM(BK283:BK286)</f>
        <v>0</v>
      </c>
    </row>
    <row r="283" s="2" customFormat="1" ht="16.5" customHeight="1">
      <c r="A283" s="40"/>
      <c r="B283" s="41"/>
      <c r="C283" s="220" t="s">
        <v>676</v>
      </c>
      <c r="D283" s="220" t="s">
        <v>135</v>
      </c>
      <c r="E283" s="221" t="s">
        <v>677</v>
      </c>
      <c r="F283" s="222" t="s">
        <v>678</v>
      </c>
      <c r="G283" s="223" t="s">
        <v>194</v>
      </c>
      <c r="H283" s="224">
        <v>371</v>
      </c>
      <c r="I283" s="225"/>
      <c r="J283" s="226">
        <f>ROUND(I283*H283,2)</f>
        <v>0</v>
      </c>
      <c r="K283" s="222" t="s">
        <v>139</v>
      </c>
      <c r="L283" s="46"/>
      <c r="M283" s="227" t="s">
        <v>32</v>
      </c>
      <c r="N283" s="228" t="s">
        <v>51</v>
      </c>
      <c r="O283" s="86"/>
      <c r="P283" s="229">
        <f>O283*H283</f>
        <v>0</v>
      </c>
      <c r="Q283" s="229">
        <v>2.0000000000000002E-05</v>
      </c>
      <c r="R283" s="229">
        <f>Q283*H283</f>
        <v>0.0074200000000000004</v>
      </c>
      <c r="S283" s="229">
        <v>0</v>
      </c>
      <c r="T283" s="230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31" t="s">
        <v>260</v>
      </c>
      <c r="AT283" s="231" t="s">
        <v>135</v>
      </c>
      <c r="AU283" s="231" t="s">
        <v>141</v>
      </c>
      <c r="AY283" s="18" t="s">
        <v>132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141</v>
      </c>
      <c r="BK283" s="232">
        <f>ROUND(I283*H283,2)</f>
        <v>0</v>
      </c>
      <c r="BL283" s="18" t="s">
        <v>260</v>
      </c>
      <c r="BM283" s="231" t="s">
        <v>679</v>
      </c>
    </row>
    <row r="284" s="2" customFormat="1" ht="16.5" customHeight="1">
      <c r="A284" s="40"/>
      <c r="B284" s="41"/>
      <c r="C284" s="220" t="s">
        <v>680</v>
      </c>
      <c r="D284" s="220" t="s">
        <v>135</v>
      </c>
      <c r="E284" s="221" t="s">
        <v>681</v>
      </c>
      <c r="F284" s="222" t="s">
        <v>682</v>
      </c>
      <c r="G284" s="223" t="s">
        <v>194</v>
      </c>
      <c r="H284" s="224">
        <v>371</v>
      </c>
      <c r="I284" s="225"/>
      <c r="J284" s="226">
        <f>ROUND(I284*H284,2)</f>
        <v>0</v>
      </c>
      <c r="K284" s="222" t="s">
        <v>139</v>
      </c>
      <c r="L284" s="46"/>
      <c r="M284" s="227" t="s">
        <v>32</v>
      </c>
      <c r="N284" s="228" t="s">
        <v>51</v>
      </c>
      <c r="O284" s="86"/>
      <c r="P284" s="229">
        <f>O284*H284</f>
        <v>0</v>
      </c>
      <c r="Q284" s="229">
        <v>0</v>
      </c>
      <c r="R284" s="229">
        <f>Q284*H284</f>
        <v>0</v>
      </c>
      <c r="S284" s="229">
        <v>0</v>
      </c>
      <c r="T284" s="230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31" t="s">
        <v>260</v>
      </c>
      <c r="AT284" s="231" t="s">
        <v>135</v>
      </c>
      <c r="AU284" s="231" t="s">
        <v>141</v>
      </c>
      <c r="AY284" s="18" t="s">
        <v>132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141</v>
      </c>
      <c r="BK284" s="232">
        <f>ROUND(I284*H284,2)</f>
        <v>0</v>
      </c>
      <c r="BL284" s="18" t="s">
        <v>260</v>
      </c>
      <c r="BM284" s="231" t="s">
        <v>683</v>
      </c>
    </row>
    <row r="285" s="2" customFormat="1" ht="21.75" customHeight="1">
      <c r="A285" s="40"/>
      <c r="B285" s="41"/>
      <c r="C285" s="220" t="s">
        <v>684</v>
      </c>
      <c r="D285" s="220" t="s">
        <v>135</v>
      </c>
      <c r="E285" s="221" t="s">
        <v>685</v>
      </c>
      <c r="F285" s="222" t="s">
        <v>686</v>
      </c>
      <c r="G285" s="223" t="s">
        <v>194</v>
      </c>
      <c r="H285" s="224">
        <v>371</v>
      </c>
      <c r="I285" s="225"/>
      <c r="J285" s="226">
        <f>ROUND(I285*H285,2)</f>
        <v>0</v>
      </c>
      <c r="K285" s="222" t="s">
        <v>139</v>
      </c>
      <c r="L285" s="46"/>
      <c r="M285" s="227" t="s">
        <v>32</v>
      </c>
      <c r="N285" s="228" t="s">
        <v>51</v>
      </c>
      <c r="O285" s="86"/>
      <c r="P285" s="229">
        <f>O285*H285</f>
        <v>0</v>
      </c>
      <c r="Q285" s="229">
        <v>0.00022000000000000001</v>
      </c>
      <c r="R285" s="229">
        <f>Q285*H285</f>
        <v>0.081619999999999998</v>
      </c>
      <c r="S285" s="229">
        <v>0</v>
      </c>
      <c r="T285" s="230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31" t="s">
        <v>260</v>
      </c>
      <c r="AT285" s="231" t="s">
        <v>135</v>
      </c>
      <c r="AU285" s="231" t="s">
        <v>141</v>
      </c>
      <c r="AY285" s="18" t="s">
        <v>132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141</v>
      </c>
      <c r="BK285" s="232">
        <f>ROUND(I285*H285,2)</f>
        <v>0</v>
      </c>
      <c r="BL285" s="18" t="s">
        <v>260</v>
      </c>
      <c r="BM285" s="231" t="s">
        <v>687</v>
      </c>
    </row>
    <row r="286" s="2" customFormat="1" ht="21.75" customHeight="1">
      <c r="A286" s="40"/>
      <c r="B286" s="41"/>
      <c r="C286" s="220" t="s">
        <v>688</v>
      </c>
      <c r="D286" s="220" t="s">
        <v>135</v>
      </c>
      <c r="E286" s="221" t="s">
        <v>689</v>
      </c>
      <c r="F286" s="222" t="s">
        <v>690</v>
      </c>
      <c r="G286" s="223" t="s">
        <v>194</v>
      </c>
      <c r="H286" s="224">
        <v>48</v>
      </c>
      <c r="I286" s="225"/>
      <c r="J286" s="226">
        <f>ROUND(I286*H286,2)</f>
        <v>0</v>
      </c>
      <c r="K286" s="222" t="s">
        <v>139</v>
      </c>
      <c r="L286" s="46"/>
      <c r="M286" s="233" t="s">
        <v>32</v>
      </c>
      <c r="N286" s="234" t="s">
        <v>51</v>
      </c>
      <c r="O286" s="235"/>
      <c r="P286" s="236">
        <f>O286*H286</f>
        <v>0</v>
      </c>
      <c r="Q286" s="236">
        <v>0.00014999999999999999</v>
      </c>
      <c r="R286" s="236">
        <f>Q286*H286</f>
        <v>0.0071999999999999998</v>
      </c>
      <c r="S286" s="236">
        <v>0</v>
      </c>
      <c r="T286" s="237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31" t="s">
        <v>260</v>
      </c>
      <c r="AT286" s="231" t="s">
        <v>135</v>
      </c>
      <c r="AU286" s="231" t="s">
        <v>141</v>
      </c>
      <c r="AY286" s="18" t="s">
        <v>132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141</v>
      </c>
      <c r="BK286" s="232">
        <f>ROUND(I286*H286,2)</f>
        <v>0</v>
      </c>
      <c r="BL286" s="18" t="s">
        <v>260</v>
      </c>
      <c r="BM286" s="231" t="s">
        <v>691</v>
      </c>
    </row>
    <row r="287" s="2" customFormat="1" ht="6.96" customHeight="1">
      <c r="A287" s="40"/>
      <c r="B287" s="61"/>
      <c r="C287" s="62"/>
      <c r="D287" s="62"/>
      <c r="E287" s="62"/>
      <c r="F287" s="62"/>
      <c r="G287" s="62"/>
      <c r="H287" s="62"/>
      <c r="I287" s="169"/>
      <c r="J287" s="62"/>
      <c r="K287" s="62"/>
      <c r="L287" s="46"/>
      <c r="M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</row>
  </sheetData>
  <sheetProtection sheet="1" autoFilter="0" formatColumns="0" formatRows="0" objects="1" scenarios="1" spinCount="100000" saltValue="090rVvsvNVMGjZMv8XRC04onl4EFfTENrW31hRK9IKK6W5oyUI3rh9fus2MP0roM/LFJdKqnkm4fSmFP1VmHfQ==" hashValue="UAVzVRH58F7z4ZqmbbUc5OfZ5eLKIPTMTFXpOJZdlQKlUQTAJHCLsHmZVq0xyjzGid390D8119pq4bMCiH81QQ==" algorithmName="SHA-512" password="CC35"/>
  <autoFilter ref="C100:K286"/>
  <mergeCells count="9">
    <mergeCell ref="E7:H7"/>
    <mergeCell ref="E9:H9"/>
    <mergeCell ref="E18:H18"/>
    <mergeCell ref="E27:H27"/>
    <mergeCell ref="E48:H48"/>
    <mergeCell ref="E50:H50"/>
    <mergeCell ref="E91:H91"/>
    <mergeCell ref="E93:H9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99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24.75" customHeight="1">
      <c r="A9" s="40"/>
      <c r="B9" s="46"/>
      <c r="C9" s="40"/>
      <c r="D9" s="40"/>
      <c r="E9" s="138" t="s">
        <v>1022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21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2" t="s">
        <v>26</v>
      </c>
      <c r="E13" s="40"/>
      <c r="F13" s="143" t="s">
        <v>27</v>
      </c>
      <c r="G13" s="40"/>
      <c r="H13" s="40"/>
      <c r="I13" s="144" t="s">
        <v>28</v>
      </c>
      <c r="J13" s="143" t="s">
        <v>29</v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ROUND(J100,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ROUND((SUM(BE100:BE301)),  2)</f>
        <v>0</v>
      </c>
      <c r="G33" s="40"/>
      <c r="H33" s="40"/>
      <c r="I33" s="158">
        <v>0.20999999999999999</v>
      </c>
      <c r="J33" s="157">
        <f>ROUND(((SUM(BE100:BE301))*I33),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ROUND((SUM(BF100:BF301)),  2)</f>
        <v>0</v>
      </c>
      <c r="G34" s="40"/>
      <c r="H34" s="40"/>
      <c r="I34" s="158">
        <v>0.14999999999999999</v>
      </c>
      <c r="J34" s="157">
        <f>ROUND(((SUM(BF100:BF301))*I34),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ROUND((SUM(BG100:BG301)),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ROUND((SUM(BH100:BH301)),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ROUND((SUM(BI100:BI301)),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24.75" customHeight="1">
      <c r="A50" s="40"/>
      <c r="B50" s="41"/>
      <c r="C50" s="42"/>
      <c r="D50" s="42"/>
      <c r="E50" s="71" t="str">
        <f>E9</f>
        <v xml:space="preserve">D.1.1/1-14 - Chrustova 14 - Stavební práce vnější - zateplení objektu ,zateplení půdy, izolace suterénu, střecha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J100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J101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J102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169</v>
      </c>
      <c r="E62" s="188"/>
      <c r="F62" s="188"/>
      <c r="G62" s="188"/>
      <c r="H62" s="188"/>
      <c r="I62" s="189"/>
      <c r="J62" s="190">
        <f>J114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170</v>
      </c>
      <c r="E63" s="188"/>
      <c r="F63" s="188"/>
      <c r="G63" s="188"/>
      <c r="H63" s="188"/>
      <c r="I63" s="189"/>
      <c r="J63" s="190">
        <f>J116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171</v>
      </c>
      <c r="E64" s="188"/>
      <c r="F64" s="188"/>
      <c r="G64" s="188"/>
      <c r="H64" s="188"/>
      <c r="I64" s="189"/>
      <c r="J64" s="190">
        <f>J118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172</v>
      </c>
      <c r="E65" s="188"/>
      <c r="F65" s="188"/>
      <c r="G65" s="188"/>
      <c r="H65" s="188"/>
      <c r="I65" s="189"/>
      <c r="J65" s="190">
        <f>J120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173</v>
      </c>
      <c r="E66" s="188"/>
      <c r="F66" s="188"/>
      <c r="G66" s="188"/>
      <c r="H66" s="188"/>
      <c r="I66" s="189"/>
      <c r="J66" s="190">
        <f>J127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175</v>
      </c>
      <c r="E67" s="188"/>
      <c r="F67" s="188"/>
      <c r="G67" s="188"/>
      <c r="H67" s="188"/>
      <c r="I67" s="189"/>
      <c r="J67" s="190">
        <f>J173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176</v>
      </c>
      <c r="E68" s="188"/>
      <c r="F68" s="188"/>
      <c r="G68" s="188"/>
      <c r="H68" s="188"/>
      <c r="I68" s="189"/>
      <c r="J68" s="190">
        <f>J191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177</v>
      </c>
      <c r="E69" s="188"/>
      <c r="F69" s="188"/>
      <c r="G69" s="188"/>
      <c r="H69" s="188"/>
      <c r="I69" s="189"/>
      <c r="J69" s="190">
        <f>J198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178</v>
      </c>
      <c r="E70" s="181"/>
      <c r="F70" s="181"/>
      <c r="G70" s="181"/>
      <c r="H70" s="181"/>
      <c r="I70" s="182"/>
      <c r="J70" s="183">
        <f>J200</f>
        <v>0</v>
      </c>
      <c r="K70" s="179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78"/>
      <c r="C71" s="179"/>
      <c r="D71" s="180" t="s">
        <v>179</v>
      </c>
      <c r="E71" s="181"/>
      <c r="F71" s="181"/>
      <c r="G71" s="181"/>
      <c r="H71" s="181"/>
      <c r="I71" s="182"/>
      <c r="J71" s="183">
        <f>J224</f>
        <v>0</v>
      </c>
      <c r="K71" s="179"/>
      <c r="L71" s="1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85"/>
      <c r="C72" s="186"/>
      <c r="D72" s="187" t="s">
        <v>180</v>
      </c>
      <c r="E72" s="188"/>
      <c r="F72" s="188"/>
      <c r="G72" s="188"/>
      <c r="H72" s="188"/>
      <c r="I72" s="189"/>
      <c r="J72" s="190">
        <f>J225</f>
        <v>0</v>
      </c>
      <c r="K72" s="186"/>
      <c r="L72" s="19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86"/>
      <c r="D73" s="187" t="s">
        <v>181</v>
      </c>
      <c r="E73" s="188"/>
      <c r="F73" s="188"/>
      <c r="G73" s="188"/>
      <c r="H73" s="188"/>
      <c r="I73" s="189"/>
      <c r="J73" s="190">
        <f>J237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182</v>
      </c>
      <c r="E74" s="188"/>
      <c r="F74" s="188"/>
      <c r="G74" s="188"/>
      <c r="H74" s="188"/>
      <c r="I74" s="189"/>
      <c r="J74" s="190">
        <f>J255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183</v>
      </c>
      <c r="E75" s="188"/>
      <c r="F75" s="188"/>
      <c r="G75" s="188"/>
      <c r="H75" s="188"/>
      <c r="I75" s="189"/>
      <c r="J75" s="190">
        <f>J258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184</v>
      </c>
      <c r="E76" s="188"/>
      <c r="F76" s="188"/>
      <c r="G76" s="188"/>
      <c r="H76" s="188"/>
      <c r="I76" s="189"/>
      <c r="J76" s="190">
        <f>J260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185</v>
      </c>
      <c r="E77" s="188"/>
      <c r="F77" s="188"/>
      <c r="G77" s="188"/>
      <c r="H77" s="188"/>
      <c r="I77" s="189"/>
      <c r="J77" s="190">
        <f>J277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86"/>
      <c r="D78" s="187" t="s">
        <v>186</v>
      </c>
      <c r="E78" s="188"/>
      <c r="F78" s="188"/>
      <c r="G78" s="188"/>
      <c r="H78" s="188"/>
      <c r="I78" s="189"/>
      <c r="J78" s="190">
        <f>J286</f>
        <v>0</v>
      </c>
      <c r="K78" s="186"/>
      <c r="L78" s="19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86"/>
      <c r="D79" s="187" t="s">
        <v>187</v>
      </c>
      <c r="E79" s="188"/>
      <c r="F79" s="188"/>
      <c r="G79" s="188"/>
      <c r="H79" s="188"/>
      <c r="I79" s="189"/>
      <c r="J79" s="190">
        <f>J292</f>
        <v>0</v>
      </c>
      <c r="K79" s="186"/>
      <c r="L79" s="19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86"/>
      <c r="D80" s="187" t="s">
        <v>188</v>
      </c>
      <c r="E80" s="188"/>
      <c r="F80" s="188"/>
      <c r="G80" s="188"/>
      <c r="H80" s="188"/>
      <c r="I80" s="189"/>
      <c r="J80" s="190">
        <f>J297</f>
        <v>0</v>
      </c>
      <c r="K80" s="186"/>
      <c r="L80" s="19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2" customFormat="1" ht="21.84" customHeight="1">
      <c r="A81" s="40"/>
      <c r="B81" s="41"/>
      <c r="C81" s="42"/>
      <c r="D81" s="42"/>
      <c r="E81" s="42"/>
      <c r="F81" s="42"/>
      <c r="G81" s="42"/>
      <c r="H81" s="42"/>
      <c r="I81" s="136"/>
      <c r="J81" s="42"/>
      <c r="K81" s="4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61"/>
      <c r="C82" s="62"/>
      <c r="D82" s="62"/>
      <c r="E82" s="62"/>
      <c r="F82" s="62"/>
      <c r="G82" s="62"/>
      <c r="H82" s="62"/>
      <c r="I82" s="169"/>
      <c r="J82" s="62"/>
      <c r="K82" s="6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6" s="2" customFormat="1" ht="6.96" customHeight="1">
      <c r="A86" s="40"/>
      <c r="B86" s="63"/>
      <c r="C86" s="64"/>
      <c r="D86" s="64"/>
      <c r="E86" s="64"/>
      <c r="F86" s="64"/>
      <c r="G86" s="64"/>
      <c r="H86" s="64"/>
      <c r="I86" s="172"/>
      <c r="J86" s="64"/>
      <c r="K86" s="64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4.96" customHeight="1">
      <c r="A87" s="40"/>
      <c r="B87" s="41"/>
      <c r="C87" s="24" t="s">
        <v>116</v>
      </c>
      <c r="D87" s="42"/>
      <c r="E87" s="42"/>
      <c r="F87" s="42"/>
      <c r="G87" s="42"/>
      <c r="H87" s="42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6.96" customHeight="1">
      <c r="A88" s="40"/>
      <c r="B88" s="41"/>
      <c r="C88" s="42"/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2" customHeight="1">
      <c r="A89" s="40"/>
      <c r="B89" s="41"/>
      <c r="C89" s="33" t="s">
        <v>16</v>
      </c>
      <c r="D89" s="42"/>
      <c r="E89" s="42"/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6.5" customHeight="1">
      <c r="A90" s="40"/>
      <c r="B90" s="41"/>
      <c r="C90" s="42"/>
      <c r="D90" s="42"/>
      <c r="E90" s="239" t="str">
        <f>E7</f>
        <v>Regenerace bytového fondu Mírová osada I.etapa -ul.Chrustova - VZ ZATEPLENÍ ,IZOLACE</v>
      </c>
      <c r="F90" s="33"/>
      <c r="G90" s="33"/>
      <c r="H90" s="33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2" customHeight="1">
      <c r="A91" s="40"/>
      <c r="B91" s="41"/>
      <c r="C91" s="33" t="s">
        <v>165</v>
      </c>
      <c r="D91" s="42"/>
      <c r="E91" s="42"/>
      <c r="F91" s="42"/>
      <c r="G91" s="42"/>
      <c r="H91" s="42"/>
      <c r="I91" s="136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24.75" customHeight="1">
      <c r="A92" s="40"/>
      <c r="B92" s="41"/>
      <c r="C92" s="42"/>
      <c r="D92" s="42"/>
      <c r="E92" s="71" t="str">
        <f>E9</f>
        <v xml:space="preserve">D.1.1/1-14 - Chrustova 14 - Stavební práce vnější - zateplení objektu ,zateplení půdy, izolace suterénu, střecha </v>
      </c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6.96" customHeight="1">
      <c r="A93" s="40"/>
      <c r="B93" s="41"/>
      <c r="C93" s="42"/>
      <c r="D93" s="42"/>
      <c r="E93" s="42"/>
      <c r="F93" s="42"/>
      <c r="G93" s="42"/>
      <c r="H93" s="42"/>
      <c r="I93" s="136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12" customHeight="1">
      <c r="A94" s="40"/>
      <c r="B94" s="41"/>
      <c r="C94" s="33" t="s">
        <v>22</v>
      </c>
      <c r="D94" s="42"/>
      <c r="E94" s="42"/>
      <c r="F94" s="28" t="str">
        <f>F12</f>
        <v xml:space="preserve">Slezská Ostrava </v>
      </c>
      <c r="G94" s="42"/>
      <c r="H94" s="42"/>
      <c r="I94" s="140" t="s">
        <v>24</v>
      </c>
      <c r="J94" s="74" t="str">
        <f>IF(J12="","",J12)</f>
        <v>22. 3. 2020</v>
      </c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6.96" customHeight="1">
      <c r="A95" s="40"/>
      <c r="B95" s="41"/>
      <c r="C95" s="42"/>
      <c r="D95" s="42"/>
      <c r="E95" s="42"/>
      <c r="F95" s="42"/>
      <c r="G95" s="42"/>
      <c r="H95" s="42"/>
      <c r="I95" s="136"/>
      <c r="J95" s="42"/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30</v>
      </c>
      <c r="D96" s="42"/>
      <c r="E96" s="42"/>
      <c r="F96" s="28" t="str">
        <f>E15</f>
        <v xml:space="preserve"> </v>
      </c>
      <c r="G96" s="42"/>
      <c r="H96" s="42"/>
      <c r="I96" s="140" t="s">
        <v>37</v>
      </c>
      <c r="J96" s="38" t="str">
        <f>E21</f>
        <v xml:space="preserve">Lenka Jerakasová </v>
      </c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3" t="s">
        <v>35</v>
      </c>
      <c r="D97" s="42"/>
      <c r="E97" s="42"/>
      <c r="F97" s="28" t="str">
        <f>IF(E18="","",E18)</f>
        <v>Vyplň údaj</v>
      </c>
      <c r="G97" s="42"/>
      <c r="H97" s="42"/>
      <c r="I97" s="140" t="s">
        <v>42</v>
      </c>
      <c r="J97" s="38" t="str">
        <f>E24</f>
        <v xml:space="preserve">Lenka Jerakasová </v>
      </c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0.32" customHeight="1">
      <c r="A98" s="40"/>
      <c r="B98" s="41"/>
      <c r="C98" s="42"/>
      <c r="D98" s="42"/>
      <c r="E98" s="42"/>
      <c r="F98" s="42"/>
      <c r="G98" s="42"/>
      <c r="H98" s="42"/>
      <c r="I98" s="136"/>
      <c r="J98" s="42"/>
      <c r="K98" s="42"/>
      <c r="L98" s="13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11" customFormat="1" ht="29.28" customHeight="1">
      <c r="A99" s="192"/>
      <c r="B99" s="193"/>
      <c r="C99" s="194" t="s">
        <v>117</v>
      </c>
      <c r="D99" s="195" t="s">
        <v>64</v>
      </c>
      <c r="E99" s="195" t="s">
        <v>60</v>
      </c>
      <c r="F99" s="195" t="s">
        <v>61</v>
      </c>
      <c r="G99" s="195" t="s">
        <v>118</v>
      </c>
      <c r="H99" s="195" t="s">
        <v>119</v>
      </c>
      <c r="I99" s="196" t="s">
        <v>120</v>
      </c>
      <c r="J99" s="195" t="s">
        <v>112</v>
      </c>
      <c r="K99" s="197" t="s">
        <v>121</v>
      </c>
      <c r="L99" s="198"/>
      <c r="M99" s="94" t="s">
        <v>32</v>
      </c>
      <c r="N99" s="95" t="s">
        <v>49</v>
      </c>
      <c r="O99" s="95" t="s">
        <v>122</v>
      </c>
      <c r="P99" s="95" t="s">
        <v>123</v>
      </c>
      <c r="Q99" s="95" t="s">
        <v>124</v>
      </c>
      <c r="R99" s="95" t="s">
        <v>125</v>
      </c>
      <c r="S99" s="95" t="s">
        <v>126</v>
      </c>
      <c r="T99" s="96" t="s">
        <v>127</v>
      </c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</row>
    <row r="100" s="2" customFormat="1" ht="22.8" customHeight="1">
      <c r="A100" s="40"/>
      <c r="B100" s="41"/>
      <c r="C100" s="101" t="s">
        <v>128</v>
      </c>
      <c r="D100" s="42"/>
      <c r="E100" s="42"/>
      <c r="F100" s="42"/>
      <c r="G100" s="42"/>
      <c r="H100" s="42"/>
      <c r="I100" s="136"/>
      <c r="J100" s="199">
        <f>BK100</f>
        <v>0</v>
      </c>
      <c r="K100" s="42"/>
      <c r="L100" s="46"/>
      <c r="M100" s="97"/>
      <c r="N100" s="200"/>
      <c r="O100" s="98"/>
      <c r="P100" s="201">
        <f>P101+P200+P224</f>
        <v>0</v>
      </c>
      <c r="Q100" s="98"/>
      <c r="R100" s="201">
        <f>R101+R200+R224</f>
        <v>51.403325999999993</v>
      </c>
      <c r="S100" s="98"/>
      <c r="T100" s="202">
        <f>T101+T200+T224</f>
        <v>22.840869999999999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8" t="s">
        <v>78</v>
      </c>
      <c r="AU100" s="18" t="s">
        <v>113</v>
      </c>
      <c r="BK100" s="203">
        <f>BK101+BK200+BK224</f>
        <v>0</v>
      </c>
    </row>
    <row r="101" s="12" customFormat="1" ht="25.92" customHeight="1">
      <c r="A101" s="12"/>
      <c r="B101" s="204"/>
      <c r="C101" s="205"/>
      <c r="D101" s="206" t="s">
        <v>78</v>
      </c>
      <c r="E101" s="207" t="s">
        <v>189</v>
      </c>
      <c r="F101" s="207" t="s">
        <v>190</v>
      </c>
      <c r="G101" s="205"/>
      <c r="H101" s="205"/>
      <c r="I101" s="208"/>
      <c r="J101" s="209">
        <f>BK101</f>
        <v>0</v>
      </c>
      <c r="K101" s="205"/>
      <c r="L101" s="210"/>
      <c r="M101" s="211"/>
      <c r="N101" s="212"/>
      <c r="O101" s="212"/>
      <c r="P101" s="213">
        <f>P102+P114+P116+P118+P120+P127+P173+P191+P198</f>
        <v>0</v>
      </c>
      <c r="Q101" s="212"/>
      <c r="R101" s="213">
        <f>R102+R114+R116+R118+R120+R127+R173+R191+R198</f>
        <v>39.641168499999999</v>
      </c>
      <c r="S101" s="212"/>
      <c r="T101" s="214">
        <f>T102+T114+T116+T118+T120+T127+T173+T191+T198</f>
        <v>22.0867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5" t="s">
        <v>21</v>
      </c>
      <c r="AT101" s="216" t="s">
        <v>78</v>
      </c>
      <c r="AU101" s="216" t="s">
        <v>79</v>
      </c>
      <c r="AY101" s="215" t="s">
        <v>132</v>
      </c>
      <c r="BK101" s="217">
        <f>BK102+BK114+BK116+BK118+BK120+BK127+BK173+BK191+BK198</f>
        <v>0</v>
      </c>
    </row>
    <row r="102" s="12" customFormat="1" ht="22.8" customHeight="1">
      <c r="A102" s="12"/>
      <c r="B102" s="204"/>
      <c r="C102" s="205"/>
      <c r="D102" s="206" t="s">
        <v>78</v>
      </c>
      <c r="E102" s="218" t="s">
        <v>21</v>
      </c>
      <c r="F102" s="218" t="s">
        <v>191</v>
      </c>
      <c r="G102" s="205"/>
      <c r="H102" s="205"/>
      <c r="I102" s="208"/>
      <c r="J102" s="219">
        <f>BK102</f>
        <v>0</v>
      </c>
      <c r="K102" s="205"/>
      <c r="L102" s="210"/>
      <c r="M102" s="211"/>
      <c r="N102" s="212"/>
      <c r="O102" s="212"/>
      <c r="P102" s="213">
        <f>SUM(P103:P113)</f>
        <v>0</v>
      </c>
      <c r="Q102" s="212"/>
      <c r="R102" s="213">
        <f>SUM(R103:R113)</f>
        <v>0</v>
      </c>
      <c r="S102" s="212"/>
      <c r="T102" s="214">
        <f>SUM(T103:T113)</f>
        <v>11.628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5" t="s">
        <v>21</v>
      </c>
      <c r="AT102" s="216" t="s">
        <v>78</v>
      </c>
      <c r="AU102" s="216" t="s">
        <v>21</v>
      </c>
      <c r="AY102" s="215" t="s">
        <v>132</v>
      </c>
      <c r="BK102" s="217">
        <f>SUM(BK103:BK113)</f>
        <v>0</v>
      </c>
    </row>
    <row r="103" s="2" customFormat="1" ht="33" customHeight="1">
      <c r="A103" s="40"/>
      <c r="B103" s="41"/>
      <c r="C103" s="220" t="s">
        <v>21</v>
      </c>
      <c r="D103" s="220" t="s">
        <v>135</v>
      </c>
      <c r="E103" s="221" t="s">
        <v>192</v>
      </c>
      <c r="F103" s="222" t="s">
        <v>193</v>
      </c>
      <c r="G103" s="223" t="s">
        <v>194</v>
      </c>
      <c r="H103" s="224">
        <v>45.600000000000001</v>
      </c>
      <c r="I103" s="225"/>
      <c r="J103" s="226">
        <f>ROUND(I103*H103,2)</f>
        <v>0</v>
      </c>
      <c r="K103" s="222" t="s">
        <v>139</v>
      </c>
      <c r="L103" s="46"/>
      <c r="M103" s="227" t="s">
        <v>32</v>
      </c>
      <c r="N103" s="228" t="s">
        <v>51</v>
      </c>
      <c r="O103" s="86"/>
      <c r="P103" s="229">
        <f>O103*H103</f>
        <v>0</v>
      </c>
      <c r="Q103" s="229">
        <v>0</v>
      </c>
      <c r="R103" s="229">
        <f>Q103*H103</f>
        <v>0</v>
      </c>
      <c r="S103" s="229">
        <v>0.255</v>
      </c>
      <c r="T103" s="230">
        <f>S103*H103</f>
        <v>11.628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31" t="s">
        <v>150</v>
      </c>
      <c r="AT103" s="231" t="s">
        <v>135</v>
      </c>
      <c r="AU103" s="231" t="s">
        <v>141</v>
      </c>
      <c r="AY103" s="18" t="s">
        <v>132</v>
      </c>
      <c r="BE103" s="232">
        <f>IF(N103="základní",J103,0)</f>
        <v>0</v>
      </c>
      <c r="BF103" s="232">
        <f>IF(N103="snížená",J103,0)</f>
        <v>0</v>
      </c>
      <c r="BG103" s="232">
        <f>IF(N103="zákl. přenesená",J103,0)</f>
        <v>0</v>
      </c>
      <c r="BH103" s="232">
        <f>IF(N103="sníž. přenesená",J103,0)</f>
        <v>0</v>
      </c>
      <c r="BI103" s="232">
        <f>IF(N103="nulová",J103,0)</f>
        <v>0</v>
      </c>
      <c r="BJ103" s="18" t="s">
        <v>141</v>
      </c>
      <c r="BK103" s="232">
        <f>ROUND(I103*H103,2)</f>
        <v>0</v>
      </c>
      <c r="BL103" s="18" t="s">
        <v>150</v>
      </c>
      <c r="BM103" s="231" t="s">
        <v>693</v>
      </c>
    </row>
    <row r="104" s="13" customFormat="1">
      <c r="A104" s="13"/>
      <c r="B104" s="240"/>
      <c r="C104" s="241"/>
      <c r="D104" s="242" t="s">
        <v>196</v>
      </c>
      <c r="E104" s="243" t="s">
        <v>32</v>
      </c>
      <c r="F104" s="244" t="s">
        <v>694</v>
      </c>
      <c r="G104" s="241"/>
      <c r="H104" s="245">
        <v>45.600000000000001</v>
      </c>
      <c r="I104" s="246"/>
      <c r="J104" s="241"/>
      <c r="K104" s="241"/>
      <c r="L104" s="247"/>
      <c r="M104" s="248"/>
      <c r="N104" s="249"/>
      <c r="O104" s="249"/>
      <c r="P104" s="249"/>
      <c r="Q104" s="249"/>
      <c r="R104" s="249"/>
      <c r="S104" s="249"/>
      <c r="T104" s="250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51" t="s">
        <v>196</v>
      </c>
      <c r="AU104" s="251" t="s">
        <v>141</v>
      </c>
      <c r="AV104" s="13" t="s">
        <v>141</v>
      </c>
      <c r="AW104" s="13" t="s">
        <v>41</v>
      </c>
      <c r="AX104" s="13" t="s">
        <v>79</v>
      </c>
      <c r="AY104" s="251" t="s">
        <v>132</v>
      </c>
    </row>
    <row r="105" s="14" customFormat="1">
      <c r="A105" s="14"/>
      <c r="B105" s="252"/>
      <c r="C105" s="253"/>
      <c r="D105" s="242" t="s">
        <v>196</v>
      </c>
      <c r="E105" s="254" t="s">
        <v>32</v>
      </c>
      <c r="F105" s="255" t="s">
        <v>198</v>
      </c>
      <c r="G105" s="253"/>
      <c r="H105" s="256">
        <v>45.600000000000001</v>
      </c>
      <c r="I105" s="257"/>
      <c r="J105" s="253"/>
      <c r="K105" s="253"/>
      <c r="L105" s="258"/>
      <c r="M105" s="259"/>
      <c r="N105" s="260"/>
      <c r="O105" s="260"/>
      <c r="P105" s="260"/>
      <c r="Q105" s="260"/>
      <c r="R105" s="260"/>
      <c r="S105" s="260"/>
      <c r="T105" s="261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62" t="s">
        <v>196</v>
      </c>
      <c r="AU105" s="262" t="s">
        <v>141</v>
      </c>
      <c r="AV105" s="14" t="s">
        <v>150</v>
      </c>
      <c r="AW105" s="14" t="s">
        <v>41</v>
      </c>
      <c r="AX105" s="14" t="s">
        <v>21</v>
      </c>
      <c r="AY105" s="262" t="s">
        <v>132</v>
      </c>
    </row>
    <row r="106" s="2" customFormat="1" ht="21.75" customHeight="1">
      <c r="A106" s="40"/>
      <c r="B106" s="41"/>
      <c r="C106" s="220" t="s">
        <v>141</v>
      </c>
      <c r="D106" s="220" t="s">
        <v>135</v>
      </c>
      <c r="E106" s="221" t="s">
        <v>199</v>
      </c>
      <c r="F106" s="222" t="s">
        <v>200</v>
      </c>
      <c r="G106" s="223" t="s">
        <v>201</v>
      </c>
      <c r="H106" s="224">
        <v>59.850000000000001</v>
      </c>
      <c r="I106" s="225"/>
      <c r="J106" s="226">
        <f>ROUND(I106*H106,2)</f>
        <v>0</v>
      </c>
      <c r="K106" s="222" t="s">
        <v>139</v>
      </c>
      <c r="L106" s="46"/>
      <c r="M106" s="227" t="s">
        <v>32</v>
      </c>
      <c r="N106" s="228" t="s">
        <v>51</v>
      </c>
      <c r="O106" s="86"/>
      <c r="P106" s="229">
        <f>O106*H106</f>
        <v>0</v>
      </c>
      <c r="Q106" s="229">
        <v>0</v>
      </c>
      <c r="R106" s="229">
        <f>Q106*H106</f>
        <v>0</v>
      </c>
      <c r="S106" s="229">
        <v>0</v>
      </c>
      <c r="T106" s="230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31" t="s">
        <v>150</v>
      </c>
      <c r="AT106" s="231" t="s">
        <v>135</v>
      </c>
      <c r="AU106" s="231" t="s">
        <v>141</v>
      </c>
      <c r="AY106" s="18" t="s">
        <v>132</v>
      </c>
      <c r="BE106" s="232">
        <f>IF(N106="základní",J106,0)</f>
        <v>0</v>
      </c>
      <c r="BF106" s="232">
        <f>IF(N106="snížená",J106,0)</f>
        <v>0</v>
      </c>
      <c r="BG106" s="232">
        <f>IF(N106="zákl. přenesená",J106,0)</f>
        <v>0</v>
      </c>
      <c r="BH106" s="232">
        <f>IF(N106="sníž. přenesená",J106,0)</f>
        <v>0</v>
      </c>
      <c r="BI106" s="232">
        <f>IF(N106="nulová",J106,0)</f>
        <v>0</v>
      </c>
      <c r="BJ106" s="18" t="s">
        <v>141</v>
      </c>
      <c r="BK106" s="232">
        <f>ROUND(I106*H106,2)</f>
        <v>0</v>
      </c>
      <c r="BL106" s="18" t="s">
        <v>150</v>
      </c>
      <c r="BM106" s="231" t="s">
        <v>695</v>
      </c>
    </row>
    <row r="107" s="13" customFormat="1">
      <c r="A107" s="13"/>
      <c r="B107" s="240"/>
      <c r="C107" s="241"/>
      <c r="D107" s="242" t="s">
        <v>196</v>
      </c>
      <c r="E107" s="243" t="s">
        <v>32</v>
      </c>
      <c r="F107" s="244" t="s">
        <v>696</v>
      </c>
      <c r="G107" s="241"/>
      <c r="H107" s="245">
        <v>59.850000000000001</v>
      </c>
      <c r="I107" s="246"/>
      <c r="J107" s="241"/>
      <c r="K107" s="241"/>
      <c r="L107" s="247"/>
      <c r="M107" s="248"/>
      <c r="N107" s="249"/>
      <c r="O107" s="249"/>
      <c r="P107" s="249"/>
      <c r="Q107" s="249"/>
      <c r="R107" s="249"/>
      <c r="S107" s="249"/>
      <c r="T107" s="250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51" t="s">
        <v>196</v>
      </c>
      <c r="AU107" s="251" t="s">
        <v>141</v>
      </c>
      <c r="AV107" s="13" t="s">
        <v>141</v>
      </c>
      <c r="AW107" s="13" t="s">
        <v>41</v>
      </c>
      <c r="AX107" s="13" t="s">
        <v>79</v>
      </c>
      <c r="AY107" s="251" t="s">
        <v>132</v>
      </c>
    </row>
    <row r="108" s="14" customFormat="1">
      <c r="A108" s="14"/>
      <c r="B108" s="252"/>
      <c r="C108" s="253"/>
      <c r="D108" s="242" t="s">
        <v>196</v>
      </c>
      <c r="E108" s="254" t="s">
        <v>32</v>
      </c>
      <c r="F108" s="255" t="s">
        <v>198</v>
      </c>
      <c r="G108" s="253"/>
      <c r="H108" s="256">
        <v>59.850000000000001</v>
      </c>
      <c r="I108" s="257"/>
      <c r="J108" s="253"/>
      <c r="K108" s="253"/>
      <c r="L108" s="258"/>
      <c r="M108" s="259"/>
      <c r="N108" s="260"/>
      <c r="O108" s="260"/>
      <c r="P108" s="260"/>
      <c r="Q108" s="260"/>
      <c r="R108" s="260"/>
      <c r="S108" s="260"/>
      <c r="T108" s="261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62" t="s">
        <v>196</v>
      </c>
      <c r="AU108" s="262" t="s">
        <v>141</v>
      </c>
      <c r="AV108" s="14" t="s">
        <v>150</v>
      </c>
      <c r="AW108" s="14" t="s">
        <v>41</v>
      </c>
      <c r="AX108" s="14" t="s">
        <v>21</v>
      </c>
      <c r="AY108" s="262" t="s">
        <v>132</v>
      </c>
    </row>
    <row r="109" s="2" customFormat="1" ht="21.75" customHeight="1">
      <c r="A109" s="40"/>
      <c r="B109" s="41"/>
      <c r="C109" s="220" t="s">
        <v>146</v>
      </c>
      <c r="D109" s="220" t="s">
        <v>135</v>
      </c>
      <c r="E109" s="221" t="s">
        <v>204</v>
      </c>
      <c r="F109" s="222" t="s">
        <v>205</v>
      </c>
      <c r="G109" s="223" t="s">
        <v>201</v>
      </c>
      <c r="H109" s="224">
        <v>59.850000000000001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697</v>
      </c>
    </row>
    <row r="110" s="2" customFormat="1" ht="21.75" customHeight="1">
      <c r="A110" s="40"/>
      <c r="B110" s="41"/>
      <c r="C110" s="220" t="s">
        <v>150</v>
      </c>
      <c r="D110" s="220" t="s">
        <v>135</v>
      </c>
      <c r="E110" s="221" t="s">
        <v>207</v>
      </c>
      <c r="F110" s="222" t="s">
        <v>208</v>
      </c>
      <c r="G110" s="223" t="s">
        <v>201</v>
      </c>
      <c r="H110" s="224">
        <v>59.850000000000001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698</v>
      </c>
    </row>
    <row r="111" s="2" customFormat="1" ht="21.75" customHeight="1">
      <c r="A111" s="40"/>
      <c r="B111" s="41"/>
      <c r="C111" s="220" t="s">
        <v>131</v>
      </c>
      <c r="D111" s="220" t="s">
        <v>135</v>
      </c>
      <c r="E111" s="221" t="s">
        <v>210</v>
      </c>
      <c r="F111" s="222" t="s">
        <v>211</v>
      </c>
      <c r="G111" s="223" t="s">
        <v>201</v>
      </c>
      <c r="H111" s="224">
        <v>59.850000000000001</v>
      </c>
      <c r="I111" s="225"/>
      <c r="J111" s="226">
        <f>ROUND(I111*H111,2)</f>
        <v>0</v>
      </c>
      <c r="K111" s="222" t="s">
        <v>139</v>
      </c>
      <c r="L111" s="46"/>
      <c r="M111" s="227" t="s">
        <v>32</v>
      </c>
      <c r="N111" s="228" t="s">
        <v>51</v>
      </c>
      <c r="O111" s="8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31" t="s">
        <v>150</v>
      </c>
      <c r="AT111" s="231" t="s">
        <v>135</v>
      </c>
      <c r="AU111" s="231" t="s">
        <v>141</v>
      </c>
      <c r="AY111" s="18" t="s">
        <v>132</v>
      </c>
      <c r="BE111" s="232">
        <f>IF(N111="základní",J111,0)</f>
        <v>0</v>
      </c>
      <c r="BF111" s="232">
        <f>IF(N111="snížená",J111,0)</f>
        <v>0</v>
      </c>
      <c r="BG111" s="232">
        <f>IF(N111="zákl. přenesená",J111,0)</f>
        <v>0</v>
      </c>
      <c r="BH111" s="232">
        <f>IF(N111="sníž. přenesená",J111,0)</f>
        <v>0</v>
      </c>
      <c r="BI111" s="232">
        <f>IF(N111="nulová",J111,0)</f>
        <v>0</v>
      </c>
      <c r="BJ111" s="18" t="s">
        <v>141</v>
      </c>
      <c r="BK111" s="232">
        <f>ROUND(I111*H111,2)</f>
        <v>0</v>
      </c>
      <c r="BL111" s="18" t="s">
        <v>150</v>
      </c>
      <c r="BM111" s="231" t="s">
        <v>699</v>
      </c>
    </row>
    <row r="112" s="2" customFormat="1" ht="21.75" customHeight="1">
      <c r="A112" s="40"/>
      <c r="B112" s="41"/>
      <c r="C112" s="220" t="s">
        <v>157</v>
      </c>
      <c r="D112" s="220" t="s">
        <v>135</v>
      </c>
      <c r="E112" s="221" t="s">
        <v>213</v>
      </c>
      <c r="F112" s="222" t="s">
        <v>214</v>
      </c>
      <c r="G112" s="223" t="s">
        <v>201</v>
      </c>
      <c r="H112" s="224">
        <v>59.850000000000001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</v>
      </c>
      <c r="R112" s="229">
        <f>Q112*H112</f>
        <v>0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700</v>
      </c>
    </row>
    <row r="113" s="2" customFormat="1" ht="21.75" customHeight="1">
      <c r="A113" s="40"/>
      <c r="B113" s="41"/>
      <c r="C113" s="220" t="s">
        <v>161</v>
      </c>
      <c r="D113" s="220" t="s">
        <v>135</v>
      </c>
      <c r="E113" s="221" t="s">
        <v>216</v>
      </c>
      <c r="F113" s="222" t="s">
        <v>217</v>
      </c>
      <c r="G113" s="223" t="s">
        <v>201</v>
      </c>
      <c r="H113" s="224">
        <v>59.850000000000001</v>
      </c>
      <c r="I113" s="225"/>
      <c r="J113" s="226">
        <f>ROUND(I113*H113,2)</f>
        <v>0</v>
      </c>
      <c r="K113" s="222" t="s">
        <v>139</v>
      </c>
      <c r="L113" s="46"/>
      <c r="M113" s="227" t="s">
        <v>32</v>
      </c>
      <c r="N113" s="228" t="s">
        <v>51</v>
      </c>
      <c r="O113" s="86"/>
      <c r="P113" s="229">
        <f>O113*H113</f>
        <v>0</v>
      </c>
      <c r="Q113" s="229">
        <v>0</v>
      </c>
      <c r="R113" s="229">
        <f>Q113*H113</f>
        <v>0</v>
      </c>
      <c r="S113" s="229">
        <v>0</v>
      </c>
      <c r="T113" s="230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31" t="s">
        <v>150</v>
      </c>
      <c r="AT113" s="231" t="s">
        <v>135</v>
      </c>
      <c r="AU113" s="231" t="s">
        <v>141</v>
      </c>
      <c r="AY113" s="18" t="s">
        <v>132</v>
      </c>
      <c r="BE113" s="232">
        <f>IF(N113="základní",J113,0)</f>
        <v>0</v>
      </c>
      <c r="BF113" s="232">
        <f>IF(N113="snížená",J113,0)</f>
        <v>0</v>
      </c>
      <c r="BG113" s="232">
        <f>IF(N113="zákl. přenesená",J113,0)</f>
        <v>0</v>
      </c>
      <c r="BH113" s="232">
        <f>IF(N113="sníž. přenesená",J113,0)</f>
        <v>0</v>
      </c>
      <c r="BI113" s="232">
        <f>IF(N113="nulová",J113,0)</f>
        <v>0</v>
      </c>
      <c r="BJ113" s="18" t="s">
        <v>141</v>
      </c>
      <c r="BK113" s="232">
        <f>ROUND(I113*H113,2)</f>
        <v>0</v>
      </c>
      <c r="BL113" s="18" t="s">
        <v>150</v>
      </c>
      <c r="BM113" s="231" t="s">
        <v>701</v>
      </c>
    </row>
    <row r="114" s="12" customFormat="1" ht="22.8" customHeight="1">
      <c r="A114" s="12"/>
      <c r="B114" s="204"/>
      <c r="C114" s="205"/>
      <c r="D114" s="206" t="s">
        <v>78</v>
      </c>
      <c r="E114" s="218" t="s">
        <v>141</v>
      </c>
      <c r="F114" s="218" t="s">
        <v>219</v>
      </c>
      <c r="G114" s="205"/>
      <c r="H114" s="205"/>
      <c r="I114" s="208"/>
      <c r="J114" s="219">
        <f>BK114</f>
        <v>0</v>
      </c>
      <c r="K114" s="205"/>
      <c r="L114" s="210"/>
      <c r="M114" s="211"/>
      <c r="N114" s="212"/>
      <c r="O114" s="212"/>
      <c r="P114" s="213">
        <f>P115</f>
        <v>0</v>
      </c>
      <c r="Q114" s="212"/>
      <c r="R114" s="213">
        <f>R115</f>
        <v>9.1760850000000005</v>
      </c>
      <c r="S114" s="212"/>
      <c r="T114" s="214">
        <f>T115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15" t="s">
        <v>21</v>
      </c>
      <c r="AT114" s="216" t="s">
        <v>78</v>
      </c>
      <c r="AU114" s="216" t="s">
        <v>21</v>
      </c>
      <c r="AY114" s="215" t="s">
        <v>132</v>
      </c>
      <c r="BK114" s="217">
        <f>BK115</f>
        <v>0</v>
      </c>
    </row>
    <row r="115" s="2" customFormat="1" ht="21.75" customHeight="1">
      <c r="A115" s="40"/>
      <c r="B115" s="41"/>
      <c r="C115" s="220" t="s">
        <v>220</v>
      </c>
      <c r="D115" s="220" t="s">
        <v>135</v>
      </c>
      <c r="E115" s="221" t="s">
        <v>221</v>
      </c>
      <c r="F115" s="222" t="s">
        <v>222</v>
      </c>
      <c r="G115" s="223" t="s">
        <v>223</v>
      </c>
      <c r="H115" s="224">
        <v>40.5</v>
      </c>
      <c r="I115" s="225"/>
      <c r="J115" s="226">
        <f>ROUND(I115*H115,2)</f>
        <v>0</v>
      </c>
      <c r="K115" s="222" t="s">
        <v>139</v>
      </c>
      <c r="L115" s="46"/>
      <c r="M115" s="227" t="s">
        <v>32</v>
      </c>
      <c r="N115" s="228" t="s">
        <v>51</v>
      </c>
      <c r="O115" s="86"/>
      <c r="P115" s="229">
        <f>O115*H115</f>
        <v>0</v>
      </c>
      <c r="Q115" s="229">
        <v>0.22656999999999999</v>
      </c>
      <c r="R115" s="229">
        <f>Q115*H115</f>
        <v>9.1760850000000005</v>
      </c>
      <c r="S115" s="229">
        <v>0</v>
      </c>
      <c r="T115" s="230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31" t="s">
        <v>150</v>
      </c>
      <c r="AT115" s="231" t="s">
        <v>135</v>
      </c>
      <c r="AU115" s="231" t="s">
        <v>141</v>
      </c>
      <c r="AY115" s="18" t="s">
        <v>132</v>
      </c>
      <c r="BE115" s="232">
        <f>IF(N115="základní",J115,0)</f>
        <v>0</v>
      </c>
      <c r="BF115" s="232">
        <f>IF(N115="snížená",J115,0)</f>
        <v>0</v>
      </c>
      <c r="BG115" s="232">
        <f>IF(N115="zákl. přenesená",J115,0)</f>
        <v>0</v>
      </c>
      <c r="BH115" s="232">
        <f>IF(N115="sníž. přenesená",J115,0)</f>
        <v>0</v>
      </c>
      <c r="BI115" s="232">
        <f>IF(N115="nulová",J115,0)</f>
        <v>0</v>
      </c>
      <c r="BJ115" s="18" t="s">
        <v>141</v>
      </c>
      <c r="BK115" s="232">
        <f>ROUND(I115*H115,2)</f>
        <v>0</v>
      </c>
      <c r="BL115" s="18" t="s">
        <v>150</v>
      </c>
      <c r="BM115" s="231" t="s">
        <v>702</v>
      </c>
    </row>
    <row r="116" s="12" customFormat="1" ht="22.8" customHeight="1">
      <c r="A116" s="12"/>
      <c r="B116" s="204"/>
      <c r="C116" s="205"/>
      <c r="D116" s="206" t="s">
        <v>78</v>
      </c>
      <c r="E116" s="218" t="s">
        <v>146</v>
      </c>
      <c r="F116" s="218" t="s">
        <v>226</v>
      </c>
      <c r="G116" s="205"/>
      <c r="H116" s="205"/>
      <c r="I116" s="208"/>
      <c r="J116" s="219">
        <f>BK116</f>
        <v>0</v>
      </c>
      <c r="K116" s="205"/>
      <c r="L116" s="210"/>
      <c r="M116" s="211"/>
      <c r="N116" s="212"/>
      <c r="O116" s="212"/>
      <c r="P116" s="213">
        <f>P117</f>
        <v>0</v>
      </c>
      <c r="Q116" s="212"/>
      <c r="R116" s="213">
        <f>R117</f>
        <v>14.961600000000001</v>
      </c>
      <c r="S116" s="212"/>
      <c r="T116" s="214">
        <f>T117</f>
        <v>0</v>
      </c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R116" s="215" t="s">
        <v>21</v>
      </c>
      <c r="AT116" s="216" t="s">
        <v>78</v>
      </c>
      <c r="AU116" s="216" t="s">
        <v>21</v>
      </c>
      <c r="AY116" s="215" t="s">
        <v>132</v>
      </c>
      <c r="BK116" s="217">
        <f>BK117</f>
        <v>0</v>
      </c>
    </row>
    <row r="117" s="2" customFormat="1" ht="16.5" customHeight="1">
      <c r="A117" s="40"/>
      <c r="B117" s="41"/>
      <c r="C117" s="220" t="s">
        <v>227</v>
      </c>
      <c r="D117" s="220" t="s">
        <v>135</v>
      </c>
      <c r="E117" s="221" t="s">
        <v>228</v>
      </c>
      <c r="F117" s="222" t="s">
        <v>229</v>
      </c>
      <c r="G117" s="223" t="s">
        <v>138</v>
      </c>
      <c r="H117" s="224">
        <v>8</v>
      </c>
      <c r="I117" s="225"/>
      <c r="J117" s="226">
        <f>ROUND(I117*H117,2)</f>
        <v>0</v>
      </c>
      <c r="K117" s="222" t="s">
        <v>139</v>
      </c>
      <c r="L117" s="46"/>
      <c r="M117" s="227" t="s">
        <v>32</v>
      </c>
      <c r="N117" s="228" t="s">
        <v>51</v>
      </c>
      <c r="O117" s="86"/>
      <c r="P117" s="229">
        <f>O117*H117</f>
        <v>0</v>
      </c>
      <c r="Q117" s="229">
        <v>1.8702000000000001</v>
      </c>
      <c r="R117" s="229">
        <f>Q117*H117</f>
        <v>14.961600000000001</v>
      </c>
      <c r="S117" s="229">
        <v>0</v>
      </c>
      <c r="T117" s="230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31" t="s">
        <v>150</v>
      </c>
      <c r="AT117" s="231" t="s">
        <v>135</v>
      </c>
      <c r="AU117" s="231" t="s">
        <v>141</v>
      </c>
      <c r="AY117" s="18" t="s">
        <v>132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141</v>
      </c>
      <c r="BK117" s="232">
        <f>ROUND(I117*H117,2)</f>
        <v>0</v>
      </c>
      <c r="BL117" s="18" t="s">
        <v>150</v>
      </c>
      <c r="BM117" s="231" t="s">
        <v>703</v>
      </c>
    </row>
    <row r="118" s="12" customFormat="1" ht="22.8" customHeight="1">
      <c r="A118" s="12"/>
      <c r="B118" s="204"/>
      <c r="C118" s="205"/>
      <c r="D118" s="206" t="s">
        <v>78</v>
      </c>
      <c r="E118" s="218" t="s">
        <v>150</v>
      </c>
      <c r="F118" s="218" t="s">
        <v>231</v>
      </c>
      <c r="G118" s="205"/>
      <c r="H118" s="205"/>
      <c r="I118" s="208"/>
      <c r="J118" s="219">
        <f>BK118</f>
        <v>0</v>
      </c>
      <c r="K118" s="205"/>
      <c r="L118" s="210"/>
      <c r="M118" s="211"/>
      <c r="N118" s="212"/>
      <c r="O118" s="212"/>
      <c r="P118" s="213">
        <f>P119</f>
        <v>0</v>
      </c>
      <c r="Q118" s="212"/>
      <c r="R118" s="213">
        <f>R119</f>
        <v>0</v>
      </c>
      <c r="S118" s="212"/>
      <c r="T118" s="214">
        <f>T119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21</v>
      </c>
      <c r="AT118" s="216" t="s">
        <v>78</v>
      </c>
      <c r="AU118" s="216" t="s">
        <v>21</v>
      </c>
      <c r="AY118" s="215" t="s">
        <v>132</v>
      </c>
      <c r="BK118" s="217">
        <f>BK119</f>
        <v>0</v>
      </c>
    </row>
    <row r="119" s="2" customFormat="1" ht="21.75" customHeight="1">
      <c r="A119" s="40"/>
      <c r="B119" s="41"/>
      <c r="C119" s="220" t="s">
        <v>232</v>
      </c>
      <c r="D119" s="220" t="s">
        <v>135</v>
      </c>
      <c r="E119" s="221" t="s">
        <v>233</v>
      </c>
      <c r="F119" s="222" t="s">
        <v>234</v>
      </c>
      <c r="G119" s="223" t="s">
        <v>194</v>
      </c>
      <c r="H119" s="224">
        <v>45.600000000000001</v>
      </c>
      <c r="I119" s="225"/>
      <c r="J119" s="226">
        <f>ROUND(I119*H119,2)</f>
        <v>0</v>
      </c>
      <c r="K119" s="222" t="s">
        <v>139</v>
      </c>
      <c r="L119" s="46"/>
      <c r="M119" s="227" t="s">
        <v>32</v>
      </c>
      <c r="N119" s="228" t="s">
        <v>51</v>
      </c>
      <c r="O119" s="86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31" t="s">
        <v>150</v>
      </c>
      <c r="AT119" s="231" t="s">
        <v>135</v>
      </c>
      <c r="AU119" s="231" t="s">
        <v>141</v>
      </c>
      <c r="AY119" s="18" t="s">
        <v>132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141</v>
      </c>
      <c r="BK119" s="232">
        <f>ROUND(I119*H119,2)</f>
        <v>0</v>
      </c>
      <c r="BL119" s="18" t="s">
        <v>150</v>
      </c>
      <c r="BM119" s="231" t="s">
        <v>704</v>
      </c>
    </row>
    <row r="120" s="12" customFormat="1" ht="22.8" customHeight="1">
      <c r="A120" s="12"/>
      <c r="B120" s="204"/>
      <c r="C120" s="205"/>
      <c r="D120" s="206" t="s">
        <v>78</v>
      </c>
      <c r="E120" s="218" t="s">
        <v>131</v>
      </c>
      <c r="F120" s="218" t="s">
        <v>236</v>
      </c>
      <c r="G120" s="205"/>
      <c r="H120" s="205"/>
      <c r="I120" s="208"/>
      <c r="J120" s="219">
        <f>BK120</f>
        <v>0</v>
      </c>
      <c r="K120" s="205"/>
      <c r="L120" s="210"/>
      <c r="M120" s="211"/>
      <c r="N120" s="212"/>
      <c r="O120" s="212"/>
      <c r="P120" s="213">
        <f>SUM(P121:P126)</f>
        <v>0</v>
      </c>
      <c r="Q120" s="212"/>
      <c r="R120" s="213">
        <f>SUM(R121:R126)</f>
        <v>7.9939200000000001</v>
      </c>
      <c r="S120" s="212"/>
      <c r="T120" s="214">
        <f>SUM(T121:T126)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21</v>
      </c>
      <c r="AT120" s="216" t="s">
        <v>78</v>
      </c>
      <c r="AU120" s="216" t="s">
        <v>21</v>
      </c>
      <c r="AY120" s="215" t="s">
        <v>132</v>
      </c>
      <c r="BK120" s="217">
        <f>SUM(BK121:BK126)</f>
        <v>0</v>
      </c>
    </row>
    <row r="121" s="2" customFormat="1" ht="33" customHeight="1">
      <c r="A121" s="40"/>
      <c r="B121" s="41"/>
      <c r="C121" s="220" t="s">
        <v>237</v>
      </c>
      <c r="D121" s="220" t="s">
        <v>135</v>
      </c>
      <c r="E121" s="221" t="s">
        <v>238</v>
      </c>
      <c r="F121" s="222" t="s">
        <v>239</v>
      </c>
      <c r="G121" s="223" t="s">
        <v>194</v>
      </c>
      <c r="H121" s="224">
        <v>45.600000000000001</v>
      </c>
      <c r="I121" s="225"/>
      <c r="J121" s="226">
        <f>ROUND(I121*H121,2)</f>
        <v>0</v>
      </c>
      <c r="K121" s="222" t="s">
        <v>139</v>
      </c>
      <c r="L121" s="46"/>
      <c r="M121" s="227" t="s">
        <v>32</v>
      </c>
      <c r="N121" s="228" t="s">
        <v>51</v>
      </c>
      <c r="O121" s="86"/>
      <c r="P121" s="229">
        <f>O121*H121</f>
        <v>0</v>
      </c>
      <c r="Q121" s="229">
        <v>0.088800000000000004</v>
      </c>
      <c r="R121" s="229">
        <f>Q121*H121</f>
        <v>4.0492800000000004</v>
      </c>
      <c r="S121" s="229">
        <v>0</v>
      </c>
      <c r="T121" s="230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31" t="s">
        <v>150</v>
      </c>
      <c r="AT121" s="231" t="s">
        <v>135</v>
      </c>
      <c r="AU121" s="231" t="s">
        <v>141</v>
      </c>
      <c r="AY121" s="18" t="s">
        <v>132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141</v>
      </c>
      <c r="BK121" s="232">
        <f>ROUND(I121*H121,2)</f>
        <v>0</v>
      </c>
      <c r="BL121" s="18" t="s">
        <v>150</v>
      </c>
      <c r="BM121" s="231" t="s">
        <v>705</v>
      </c>
    </row>
    <row r="122" s="13" customFormat="1">
      <c r="A122" s="13"/>
      <c r="B122" s="240"/>
      <c r="C122" s="241"/>
      <c r="D122" s="242" t="s">
        <v>196</v>
      </c>
      <c r="E122" s="243" t="s">
        <v>32</v>
      </c>
      <c r="F122" s="244" t="s">
        <v>694</v>
      </c>
      <c r="G122" s="241"/>
      <c r="H122" s="245">
        <v>45.600000000000001</v>
      </c>
      <c r="I122" s="246"/>
      <c r="J122" s="241"/>
      <c r="K122" s="241"/>
      <c r="L122" s="247"/>
      <c r="M122" s="248"/>
      <c r="N122" s="249"/>
      <c r="O122" s="249"/>
      <c r="P122" s="249"/>
      <c r="Q122" s="249"/>
      <c r="R122" s="249"/>
      <c r="S122" s="249"/>
      <c r="T122" s="250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1" t="s">
        <v>196</v>
      </c>
      <c r="AU122" s="251" t="s">
        <v>141</v>
      </c>
      <c r="AV122" s="13" t="s">
        <v>141</v>
      </c>
      <c r="AW122" s="13" t="s">
        <v>41</v>
      </c>
      <c r="AX122" s="13" t="s">
        <v>79</v>
      </c>
      <c r="AY122" s="251" t="s">
        <v>132</v>
      </c>
    </row>
    <row r="123" s="14" customFormat="1">
      <c r="A123" s="14"/>
      <c r="B123" s="252"/>
      <c r="C123" s="253"/>
      <c r="D123" s="242" t="s">
        <v>196</v>
      </c>
      <c r="E123" s="254" t="s">
        <v>32</v>
      </c>
      <c r="F123" s="255" t="s">
        <v>198</v>
      </c>
      <c r="G123" s="253"/>
      <c r="H123" s="256">
        <v>45.600000000000001</v>
      </c>
      <c r="I123" s="257"/>
      <c r="J123" s="253"/>
      <c r="K123" s="253"/>
      <c r="L123" s="258"/>
      <c r="M123" s="259"/>
      <c r="N123" s="260"/>
      <c r="O123" s="260"/>
      <c r="P123" s="260"/>
      <c r="Q123" s="260"/>
      <c r="R123" s="260"/>
      <c r="S123" s="260"/>
      <c r="T123" s="261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62" t="s">
        <v>196</v>
      </c>
      <c r="AU123" s="262" t="s">
        <v>141</v>
      </c>
      <c r="AV123" s="14" t="s">
        <v>150</v>
      </c>
      <c r="AW123" s="14" t="s">
        <v>41</v>
      </c>
      <c r="AX123" s="14" t="s">
        <v>21</v>
      </c>
      <c r="AY123" s="262" t="s">
        <v>132</v>
      </c>
    </row>
    <row r="124" s="2" customFormat="1" ht="16.5" customHeight="1">
      <c r="A124" s="40"/>
      <c r="B124" s="41"/>
      <c r="C124" s="263" t="s">
        <v>241</v>
      </c>
      <c r="D124" s="263" t="s">
        <v>242</v>
      </c>
      <c r="E124" s="264" t="s">
        <v>243</v>
      </c>
      <c r="F124" s="265" t="s">
        <v>244</v>
      </c>
      <c r="G124" s="266" t="s">
        <v>194</v>
      </c>
      <c r="H124" s="267">
        <v>18.783999999999999</v>
      </c>
      <c r="I124" s="268"/>
      <c r="J124" s="269">
        <f>ROUND(I124*H124,2)</f>
        <v>0</v>
      </c>
      <c r="K124" s="265" t="s">
        <v>139</v>
      </c>
      <c r="L124" s="270"/>
      <c r="M124" s="271" t="s">
        <v>32</v>
      </c>
      <c r="N124" s="272" t="s">
        <v>51</v>
      </c>
      <c r="O124" s="86"/>
      <c r="P124" s="229">
        <f>O124*H124</f>
        <v>0</v>
      </c>
      <c r="Q124" s="229">
        <v>0.20999999999999999</v>
      </c>
      <c r="R124" s="229">
        <f>Q124*H124</f>
        <v>3.9446399999999997</v>
      </c>
      <c r="S124" s="229">
        <v>0</v>
      </c>
      <c r="T124" s="230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31" t="s">
        <v>220</v>
      </c>
      <c r="AT124" s="231" t="s">
        <v>242</v>
      </c>
      <c r="AU124" s="231" t="s">
        <v>141</v>
      </c>
      <c r="AY124" s="18" t="s">
        <v>132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141</v>
      </c>
      <c r="BK124" s="232">
        <f>ROUND(I124*H124,2)</f>
        <v>0</v>
      </c>
      <c r="BL124" s="18" t="s">
        <v>150</v>
      </c>
      <c r="BM124" s="231" t="s">
        <v>706</v>
      </c>
    </row>
    <row r="125" s="13" customFormat="1">
      <c r="A125" s="13"/>
      <c r="B125" s="240"/>
      <c r="C125" s="241"/>
      <c r="D125" s="242" t="s">
        <v>196</v>
      </c>
      <c r="E125" s="241"/>
      <c r="F125" s="244" t="s">
        <v>707</v>
      </c>
      <c r="G125" s="241"/>
      <c r="H125" s="245">
        <v>18.783999999999999</v>
      </c>
      <c r="I125" s="246"/>
      <c r="J125" s="241"/>
      <c r="K125" s="241"/>
      <c r="L125" s="247"/>
      <c r="M125" s="248"/>
      <c r="N125" s="249"/>
      <c r="O125" s="249"/>
      <c r="P125" s="249"/>
      <c r="Q125" s="249"/>
      <c r="R125" s="249"/>
      <c r="S125" s="249"/>
      <c r="T125" s="25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1" t="s">
        <v>196</v>
      </c>
      <c r="AU125" s="251" t="s">
        <v>141</v>
      </c>
      <c r="AV125" s="13" t="s">
        <v>141</v>
      </c>
      <c r="AW125" s="13" t="s">
        <v>4</v>
      </c>
      <c r="AX125" s="13" t="s">
        <v>21</v>
      </c>
      <c r="AY125" s="251" t="s">
        <v>132</v>
      </c>
    </row>
    <row r="126" s="2" customFormat="1" ht="21.75" customHeight="1">
      <c r="A126" s="40"/>
      <c r="B126" s="41"/>
      <c r="C126" s="220" t="s">
        <v>247</v>
      </c>
      <c r="D126" s="220" t="s">
        <v>135</v>
      </c>
      <c r="E126" s="221" t="s">
        <v>248</v>
      </c>
      <c r="F126" s="222" t="s">
        <v>249</v>
      </c>
      <c r="G126" s="223" t="s">
        <v>250</v>
      </c>
      <c r="H126" s="224">
        <v>10.424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</v>
      </c>
      <c r="R126" s="229">
        <f>Q126*H126</f>
        <v>0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150</v>
      </c>
      <c r="AT126" s="231" t="s">
        <v>135</v>
      </c>
      <c r="AU126" s="231" t="s">
        <v>141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150</v>
      </c>
      <c r="BM126" s="231" t="s">
        <v>708</v>
      </c>
    </row>
    <row r="127" s="12" customFormat="1" ht="22.8" customHeight="1">
      <c r="A127" s="12"/>
      <c r="B127" s="204"/>
      <c r="C127" s="205"/>
      <c r="D127" s="206" t="s">
        <v>78</v>
      </c>
      <c r="E127" s="218" t="s">
        <v>157</v>
      </c>
      <c r="F127" s="218" t="s">
        <v>252</v>
      </c>
      <c r="G127" s="205"/>
      <c r="H127" s="205"/>
      <c r="I127" s="208"/>
      <c r="J127" s="219">
        <f>BK127</f>
        <v>0</v>
      </c>
      <c r="K127" s="205"/>
      <c r="L127" s="210"/>
      <c r="M127" s="211"/>
      <c r="N127" s="212"/>
      <c r="O127" s="212"/>
      <c r="P127" s="213">
        <f>SUM(P128:P172)</f>
        <v>0</v>
      </c>
      <c r="Q127" s="212"/>
      <c r="R127" s="213">
        <f>SUM(R128:R172)</f>
        <v>7.4982948999999994</v>
      </c>
      <c r="S127" s="212"/>
      <c r="T127" s="214">
        <f>SUM(T128:T172)</f>
        <v>0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5" t="s">
        <v>21</v>
      </c>
      <c r="AT127" s="216" t="s">
        <v>78</v>
      </c>
      <c r="AU127" s="216" t="s">
        <v>21</v>
      </c>
      <c r="AY127" s="215" t="s">
        <v>132</v>
      </c>
      <c r="BK127" s="217">
        <f>SUM(BK128:BK172)</f>
        <v>0</v>
      </c>
    </row>
    <row r="128" s="2" customFormat="1" ht="16.5" customHeight="1">
      <c r="A128" s="40"/>
      <c r="B128" s="41"/>
      <c r="C128" s="220" t="s">
        <v>253</v>
      </c>
      <c r="D128" s="220" t="s">
        <v>135</v>
      </c>
      <c r="E128" s="221" t="s">
        <v>709</v>
      </c>
      <c r="F128" s="222" t="s">
        <v>710</v>
      </c>
      <c r="G128" s="223" t="s">
        <v>138</v>
      </c>
      <c r="H128" s="224">
        <v>1</v>
      </c>
      <c r="I128" s="225"/>
      <c r="J128" s="226">
        <f>ROUND(I128*H128,2)</f>
        <v>0</v>
      </c>
      <c r="K128" s="222" t="s">
        <v>139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0.00116</v>
      </c>
      <c r="R128" s="229">
        <f>Q128*H128</f>
        <v>0.00116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150</v>
      </c>
      <c r="AT128" s="231" t="s">
        <v>135</v>
      </c>
      <c r="AU128" s="231" t="s">
        <v>141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150</v>
      </c>
      <c r="BM128" s="231" t="s">
        <v>711</v>
      </c>
    </row>
    <row r="129" s="2" customFormat="1" ht="16.5" customHeight="1">
      <c r="A129" s="40"/>
      <c r="B129" s="41"/>
      <c r="C129" s="220" t="s">
        <v>8</v>
      </c>
      <c r="D129" s="220" t="s">
        <v>135</v>
      </c>
      <c r="E129" s="221" t="s">
        <v>254</v>
      </c>
      <c r="F129" s="222" t="s">
        <v>255</v>
      </c>
      <c r="G129" s="223" t="s">
        <v>194</v>
      </c>
      <c r="H129" s="224">
        <v>63</v>
      </c>
      <c r="I129" s="225"/>
      <c r="J129" s="226">
        <f>ROUND(I129*H129,2)</f>
        <v>0</v>
      </c>
      <c r="K129" s="222" t="s">
        <v>139</v>
      </c>
      <c r="L129" s="46"/>
      <c r="M129" s="227" t="s">
        <v>32</v>
      </c>
      <c r="N129" s="228" t="s">
        <v>51</v>
      </c>
      <c r="O129" s="86"/>
      <c r="P129" s="229">
        <f>O129*H129</f>
        <v>0</v>
      </c>
      <c r="Q129" s="229">
        <v>0.0023999999999999998</v>
      </c>
      <c r="R129" s="229">
        <f>Q129*H129</f>
        <v>0.15119999999999997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150</v>
      </c>
      <c r="AT129" s="231" t="s">
        <v>135</v>
      </c>
      <c r="AU129" s="231" t="s">
        <v>141</v>
      </c>
      <c r="AY129" s="18" t="s">
        <v>132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141</v>
      </c>
      <c r="BK129" s="232">
        <f>ROUND(I129*H129,2)</f>
        <v>0</v>
      </c>
      <c r="BL129" s="18" t="s">
        <v>150</v>
      </c>
      <c r="BM129" s="231" t="s">
        <v>712</v>
      </c>
    </row>
    <row r="130" s="2" customFormat="1" ht="16.5" customHeight="1">
      <c r="A130" s="40"/>
      <c r="B130" s="41"/>
      <c r="C130" s="220" t="s">
        <v>260</v>
      </c>
      <c r="D130" s="220" t="s">
        <v>135</v>
      </c>
      <c r="E130" s="221" t="s">
        <v>257</v>
      </c>
      <c r="F130" s="222" t="s">
        <v>258</v>
      </c>
      <c r="G130" s="223" t="s">
        <v>194</v>
      </c>
      <c r="H130" s="224">
        <v>220.56999999999999</v>
      </c>
      <c r="I130" s="225"/>
      <c r="J130" s="226">
        <f>ROUND(I130*H130,2)</f>
        <v>0</v>
      </c>
      <c r="K130" s="222" t="s">
        <v>139</v>
      </c>
      <c r="L130" s="46"/>
      <c r="M130" s="227" t="s">
        <v>32</v>
      </c>
      <c r="N130" s="228" t="s">
        <v>51</v>
      </c>
      <c r="O130" s="86"/>
      <c r="P130" s="229">
        <f>O130*H130</f>
        <v>0</v>
      </c>
      <c r="Q130" s="229">
        <v>0.00025999999999999998</v>
      </c>
      <c r="R130" s="229">
        <f>Q130*H130</f>
        <v>0.057348199999999995</v>
      </c>
      <c r="S130" s="229">
        <v>0</v>
      </c>
      <c r="T130" s="230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31" t="s">
        <v>150</v>
      </c>
      <c r="AT130" s="231" t="s">
        <v>135</v>
      </c>
      <c r="AU130" s="231" t="s">
        <v>141</v>
      </c>
      <c r="AY130" s="18" t="s">
        <v>132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141</v>
      </c>
      <c r="BK130" s="232">
        <f>ROUND(I130*H130,2)</f>
        <v>0</v>
      </c>
      <c r="BL130" s="18" t="s">
        <v>150</v>
      </c>
      <c r="BM130" s="231" t="s">
        <v>713</v>
      </c>
    </row>
    <row r="131" s="2" customFormat="1" ht="16.5" customHeight="1">
      <c r="A131" s="40"/>
      <c r="B131" s="41"/>
      <c r="C131" s="220" t="s">
        <v>264</v>
      </c>
      <c r="D131" s="220" t="s">
        <v>135</v>
      </c>
      <c r="E131" s="221" t="s">
        <v>261</v>
      </c>
      <c r="F131" s="222" t="s">
        <v>262</v>
      </c>
      <c r="G131" s="223" t="s">
        <v>194</v>
      </c>
      <c r="H131" s="224">
        <v>220.56999999999999</v>
      </c>
      <c r="I131" s="225"/>
      <c r="J131" s="226">
        <f>ROUND(I131*H131,2)</f>
        <v>0</v>
      </c>
      <c r="K131" s="222" t="s">
        <v>139</v>
      </c>
      <c r="L131" s="46"/>
      <c r="M131" s="227" t="s">
        <v>32</v>
      </c>
      <c r="N131" s="228" t="s">
        <v>51</v>
      </c>
      <c r="O131" s="86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31" t="s">
        <v>150</v>
      </c>
      <c r="AT131" s="231" t="s">
        <v>135</v>
      </c>
      <c r="AU131" s="231" t="s">
        <v>141</v>
      </c>
      <c r="AY131" s="18" t="s">
        <v>132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141</v>
      </c>
      <c r="BK131" s="232">
        <f>ROUND(I131*H131,2)</f>
        <v>0</v>
      </c>
      <c r="BL131" s="18" t="s">
        <v>150</v>
      </c>
      <c r="BM131" s="231" t="s">
        <v>714</v>
      </c>
    </row>
    <row r="132" s="2" customFormat="1" ht="21.75" customHeight="1">
      <c r="A132" s="40"/>
      <c r="B132" s="41"/>
      <c r="C132" s="220" t="s">
        <v>270</v>
      </c>
      <c r="D132" s="220" t="s">
        <v>135</v>
      </c>
      <c r="E132" s="221" t="s">
        <v>265</v>
      </c>
      <c r="F132" s="222" t="s">
        <v>266</v>
      </c>
      <c r="G132" s="223" t="s">
        <v>194</v>
      </c>
      <c r="H132" s="224">
        <v>53.200000000000003</v>
      </c>
      <c r="I132" s="225"/>
      <c r="J132" s="226">
        <f>ROUND(I132*H132,2)</f>
        <v>0</v>
      </c>
      <c r="K132" s="222" t="s">
        <v>139</v>
      </c>
      <c r="L132" s="46"/>
      <c r="M132" s="227" t="s">
        <v>32</v>
      </c>
      <c r="N132" s="228" t="s">
        <v>51</v>
      </c>
      <c r="O132" s="86"/>
      <c r="P132" s="229">
        <f>O132*H132</f>
        <v>0</v>
      </c>
      <c r="Q132" s="229">
        <v>0.0085199999999999998</v>
      </c>
      <c r="R132" s="229">
        <f>Q132*H132</f>
        <v>0.453264</v>
      </c>
      <c r="S132" s="229">
        <v>0</v>
      </c>
      <c r="T132" s="230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31" t="s">
        <v>150</v>
      </c>
      <c r="AT132" s="231" t="s">
        <v>135</v>
      </c>
      <c r="AU132" s="231" t="s">
        <v>141</v>
      </c>
      <c r="AY132" s="18" t="s">
        <v>132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141</v>
      </c>
      <c r="BK132" s="232">
        <f>ROUND(I132*H132,2)</f>
        <v>0</v>
      </c>
      <c r="BL132" s="18" t="s">
        <v>150</v>
      </c>
      <c r="BM132" s="231" t="s">
        <v>715</v>
      </c>
    </row>
    <row r="133" s="15" customFormat="1">
      <c r="A133" s="15"/>
      <c r="B133" s="273"/>
      <c r="C133" s="274"/>
      <c r="D133" s="242" t="s">
        <v>196</v>
      </c>
      <c r="E133" s="275" t="s">
        <v>32</v>
      </c>
      <c r="F133" s="276" t="s">
        <v>268</v>
      </c>
      <c r="G133" s="274"/>
      <c r="H133" s="275" t="s">
        <v>32</v>
      </c>
      <c r="I133" s="277"/>
      <c r="J133" s="274"/>
      <c r="K133" s="274"/>
      <c r="L133" s="278"/>
      <c r="M133" s="279"/>
      <c r="N133" s="280"/>
      <c r="O133" s="280"/>
      <c r="P133" s="280"/>
      <c r="Q133" s="280"/>
      <c r="R133" s="280"/>
      <c r="S133" s="280"/>
      <c r="T133" s="28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82" t="s">
        <v>196</v>
      </c>
      <c r="AU133" s="282" t="s">
        <v>141</v>
      </c>
      <c r="AV133" s="15" t="s">
        <v>21</v>
      </c>
      <c r="AW133" s="15" t="s">
        <v>41</v>
      </c>
      <c r="AX133" s="15" t="s">
        <v>79</v>
      </c>
      <c r="AY133" s="282" t="s">
        <v>132</v>
      </c>
    </row>
    <row r="134" s="13" customFormat="1">
      <c r="A134" s="13"/>
      <c r="B134" s="240"/>
      <c r="C134" s="241"/>
      <c r="D134" s="242" t="s">
        <v>196</v>
      </c>
      <c r="E134" s="243" t="s">
        <v>32</v>
      </c>
      <c r="F134" s="244" t="s">
        <v>716</v>
      </c>
      <c r="G134" s="241"/>
      <c r="H134" s="245">
        <v>53.200000000000003</v>
      </c>
      <c r="I134" s="246"/>
      <c r="J134" s="241"/>
      <c r="K134" s="241"/>
      <c r="L134" s="247"/>
      <c r="M134" s="248"/>
      <c r="N134" s="249"/>
      <c r="O134" s="249"/>
      <c r="P134" s="249"/>
      <c r="Q134" s="249"/>
      <c r="R134" s="249"/>
      <c r="S134" s="249"/>
      <c r="T134" s="250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1" t="s">
        <v>196</v>
      </c>
      <c r="AU134" s="251" t="s">
        <v>141</v>
      </c>
      <c r="AV134" s="13" t="s">
        <v>141</v>
      </c>
      <c r="AW134" s="13" t="s">
        <v>41</v>
      </c>
      <c r="AX134" s="13" t="s">
        <v>79</v>
      </c>
      <c r="AY134" s="251" t="s">
        <v>132</v>
      </c>
    </row>
    <row r="135" s="14" customFormat="1">
      <c r="A135" s="14"/>
      <c r="B135" s="252"/>
      <c r="C135" s="253"/>
      <c r="D135" s="242" t="s">
        <v>196</v>
      </c>
      <c r="E135" s="254" t="s">
        <v>32</v>
      </c>
      <c r="F135" s="255" t="s">
        <v>198</v>
      </c>
      <c r="G135" s="253"/>
      <c r="H135" s="256">
        <v>53.200000000000003</v>
      </c>
      <c r="I135" s="257"/>
      <c r="J135" s="253"/>
      <c r="K135" s="253"/>
      <c r="L135" s="258"/>
      <c r="M135" s="259"/>
      <c r="N135" s="260"/>
      <c r="O135" s="260"/>
      <c r="P135" s="260"/>
      <c r="Q135" s="260"/>
      <c r="R135" s="260"/>
      <c r="S135" s="260"/>
      <c r="T135" s="261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2" t="s">
        <v>196</v>
      </c>
      <c r="AU135" s="262" t="s">
        <v>141</v>
      </c>
      <c r="AV135" s="14" t="s">
        <v>150</v>
      </c>
      <c r="AW135" s="14" t="s">
        <v>41</v>
      </c>
      <c r="AX135" s="14" t="s">
        <v>21</v>
      </c>
      <c r="AY135" s="262" t="s">
        <v>132</v>
      </c>
    </row>
    <row r="136" s="2" customFormat="1" ht="16.5" customHeight="1">
      <c r="A136" s="40"/>
      <c r="B136" s="41"/>
      <c r="C136" s="263" t="s">
        <v>275</v>
      </c>
      <c r="D136" s="263" t="s">
        <v>242</v>
      </c>
      <c r="E136" s="264" t="s">
        <v>271</v>
      </c>
      <c r="F136" s="265" t="s">
        <v>272</v>
      </c>
      <c r="G136" s="266" t="s">
        <v>194</v>
      </c>
      <c r="H136" s="267">
        <v>54.264000000000003</v>
      </c>
      <c r="I136" s="268"/>
      <c r="J136" s="269">
        <f>ROUND(I136*H136,2)</f>
        <v>0</v>
      </c>
      <c r="K136" s="265" t="s">
        <v>139</v>
      </c>
      <c r="L136" s="270"/>
      <c r="M136" s="271" t="s">
        <v>32</v>
      </c>
      <c r="N136" s="272" t="s">
        <v>51</v>
      </c>
      <c r="O136" s="86"/>
      <c r="P136" s="229">
        <f>O136*H136</f>
        <v>0</v>
      </c>
      <c r="Q136" s="229">
        <v>0.0035999999999999999</v>
      </c>
      <c r="R136" s="229">
        <f>Q136*H136</f>
        <v>0.19535040000000001</v>
      </c>
      <c r="S136" s="229">
        <v>0</v>
      </c>
      <c r="T136" s="230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31" t="s">
        <v>220</v>
      </c>
      <c r="AT136" s="231" t="s">
        <v>242</v>
      </c>
      <c r="AU136" s="231" t="s">
        <v>141</v>
      </c>
      <c r="AY136" s="18" t="s">
        <v>132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141</v>
      </c>
      <c r="BK136" s="232">
        <f>ROUND(I136*H136,2)</f>
        <v>0</v>
      </c>
      <c r="BL136" s="18" t="s">
        <v>150</v>
      </c>
      <c r="BM136" s="231" t="s">
        <v>1023</v>
      </c>
    </row>
    <row r="137" s="13" customFormat="1">
      <c r="A137" s="13"/>
      <c r="B137" s="240"/>
      <c r="C137" s="241"/>
      <c r="D137" s="242" t="s">
        <v>196</v>
      </c>
      <c r="E137" s="241"/>
      <c r="F137" s="244" t="s">
        <v>718</v>
      </c>
      <c r="G137" s="241"/>
      <c r="H137" s="245">
        <v>54.264000000000003</v>
      </c>
      <c r="I137" s="246"/>
      <c r="J137" s="241"/>
      <c r="K137" s="241"/>
      <c r="L137" s="247"/>
      <c r="M137" s="248"/>
      <c r="N137" s="249"/>
      <c r="O137" s="249"/>
      <c r="P137" s="249"/>
      <c r="Q137" s="249"/>
      <c r="R137" s="249"/>
      <c r="S137" s="249"/>
      <c r="T137" s="250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1" t="s">
        <v>196</v>
      </c>
      <c r="AU137" s="251" t="s">
        <v>141</v>
      </c>
      <c r="AV137" s="13" t="s">
        <v>141</v>
      </c>
      <c r="AW137" s="13" t="s">
        <v>4</v>
      </c>
      <c r="AX137" s="13" t="s">
        <v>21</v>
      </c>
      <c r="AY137" s="251" t="s">
        <v>132</v>
      </c>
    </row>
    <row r="138" s="2" customFormat="1" ht="21.75" customHeight="1">
      <c r="A138" s="40"/>
      <c r="B138" s="41"/>
      <c r="C138" s="220" t="s">
        <v>279</v>
      </c>
      <c r="D138" s="220" t="s">
        <v>135</v>
      </c>
      <c r="E138" s="221" t="s">
        <v>276</v>
      </c>
      <c r="F138" s="222" t="s">
        <v>277</v>
      </c>
      <c r="G138" s="223" t="s">
        <v>194</v>
      </c>
      <c r="H138" s="224">
        <v>220.56999999999999</v>
      </c>
      <c r="I138" s="225"/>
      <c r="J138" s="226">
        <f>ROUND(I138*H138,2)</f>
        <v>0</v>
      </c>
      <c r="K138" s="222" t="s">
        <v>139</v>
      </c>
      <c r="L138" s="46"/>
      <c r="M138" s="227" t="s">
        <v>32</v>
      </c>
      <c r="N138" s="228" t="s">
        <v>51</v>
      </c>
      <c r="O138" s="86"/>
      <c r="P138" s="229">
        <f>O138*H138</f>
        <v>0</v>
      </c>
      <c r="Q138" s="229">
        <v>0.0086</v>
      </c>
      <c r="R138" s="229">
        <f>Q138*H138</f>
        <v>1.8969019999999999</v>
      </c>
      <c r="S138" s="229">
        <v>0</v>
      </c>
      <c r="T138" s="230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31" t="s">
        <v>150</v>
      </c>
      <c r="AT138" s="231" t="s">
        <v>135</v>
      </c>
      <c r="AU138" s="231" t="s">
        <v>141</v>
      </c>
      <c r="AY138" s="18" t="s">
        <v>132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141</v>
      </c>
      <c r="BK138" s="232">
        <f>ROUND(I138*H138,2)</f>
        <v>0</v>
      </c>
      <c r="BL138" s="18" t="s">
        <v>150</v>
      </c>
      <c r="BM138" s="231" t="s">
        <v>719</v>
      </c>
    </row>
    <row r="139" s="13" customFormat="1">
      <c r="A139" s="13"/>
      <c r="B139" s="240"/>
      <c r="C139" s="241"/>
      <c r="D139" s="242" t="s">
        <v>196</v>
      </c>
      <c r="E139" s="243" t="s">
        <v>32</v>
      </c>
      <c r="F139" s="244" t="s">
        <v>720</v>
      </c>
      <c r="G139" s="241"/>
      <c r="H139" s="245">
        <v>262.19999999999999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196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3" customFormat="1">
      <c r="A140" s="13"/>
      <c r="B140" s="240"/>
      <c r="C140" s="241"/>
      <c r="D140" s="242" t="s">
        <v>196</v>
      </c>
      <c r="E140" s="243" t="s">
        <v>32</v>
      </c>
      <c r="F140" s="244" t="s">
        <v>721</v>
      </c>
      <c r="G140" s="241"/>
      <c r="H140" s="245">
        <v>-18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196</v>
      </c>
      <c r="AU140" s="251" t="s">
        <v>141</v>
      </c>
      <c r="AV140" s="13" t="s">
        <v>141</v>
      </c>
      <c r="AW140" s="13" t="s">
        <v>41</v>
      </c>
      <c r="AX140" s="13" t="s">
        <v>79</v>
      </c>
      <c r="AY140" s="251" t="s">
        <v>132</v>
      </c>
    </row>
    <row r="141" s="13" customFormat="1">
      <c r="A141" s="13"/>
      <c r="B141" s="240"/>
      <c r="C141" s="241"/>
      <c r="D141" s="242" t="s">
        <v>196</v>
      </c>
      <c r="E141" s="243" t="s">
        <v>32</v>
      </c>
      <c r="F141" s="244" t="s">
        <v>722</v>
      </c>
      <c r="G141" s="241"/>
      <c r="H141" s="245">
        <v>-13.5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196</v>
      </c>
      <c r="AU141" s="251" t="s">
        <v>141</v>
      </c>
      <c r="AV141" s="13" t="s">
        <v>141</v>
      </c>
      <c r="AW141" s="13" t="s">
        <v>41</v>
      </c>
      <c r="AX141" s="13" t="s">
        <v>79</v>
      </c>
      <c r="AY141" s="251" t="s">
        <v>132</v>
      </c>
    </row>
    <row r="142" s="13" customFormat="1">
      <c r="A142" s="13"/>
      <c r="B142" s="240"/>
      <c r="C142" s="241"/>
      <c r="D142" s="242" t="s">
        <v>196</v>
      </c>
      <c r="E142" s="243" t="s">
        <v>32</v>
      </c>
      <c r="F142" s="244" t="s">
        <v>723</v>
      </c>
      <c r="G142" s="241"/>
      <c r="H142" s="245">
        <v>-3.0800000000000001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196</v>
      </c>
      <c r="AU142" s="251" t="s">
        <v>141</v>
      </c>
      <c r="AV142" s="13" t="s">
        <v>141</v>
      </c>
      <c r="AW142" s="13" t="s">
        <v>41</v>
      </c>
      <c r="AX142" s="13" t="s">
        <v>79</v>
      </c>
      <c r="AY142" s="251" t="s">
        <v>132</v>
      </c>
    </row>
    <row r="143" s="13" customFormat="1">
      <c r="A143" s="13"/>
      <c r="B143" s="240"/>
      <c r="C143" s="241"/>
      <c r="D143" s="242" t="s">
        <v>196</v>
      </c>
      <c r="E143" s="243" t="s">
        <v>32</v>
      </c>
      <c r="F143" s="244" t="s">
        <v>724</v>
      </c>
      <c r="G143" s="241"/>
      <c r="H143" s="245">
        <v>-2.1000000000000001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196</v>
      </c>
      <c r="AU143" s="251" t="s">
        <v>141</v>
      </c>
      <c r="AV143" s="13" t="s">
        <v>141</v>
      </c>
      <c r="AW143" s="13" t="s">
        <v>41</v>
      </c>
      <c r="AX143" s="13" t="s">
        <v>79</v>
      </c>
      <c r="AY143" s="251" t="s">
        <v>132</v>
      </c>
    </row>
    <row r="144" s="13" customFormat="1">
      <c r="A144" s="13"/>
      <c r="B144" s="240"/>
      <c r="C144" s="241"/>
      <c r="D144" s="242" t="s">
        <v>196</v>
      </c>
      <c r="E144" s="243" t="s">
        <v>32</v>
      </c>
      <c r="F144" s="244" t="s">
        <v>725</v>
      </c>
      <c r="G144" s="241"/>
      <c r="H144" s="245">
        <v>-2.25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196</v>
      </c>
      <c r="AU144" s="251" t="s">
        <v>141</v>
      </c>
      <c r="AV144" s="13" t="s">
        <v>141</v>
      </c>
      <c r="AW144" s="13" t="s">
        <v>41</v>
      </c>
      <c r="AX144" s="13" t="s">
        <v>79</v>
      </c>
      <c r="AY144" s="251" t="s">
        <v>132</v>
      </c>
    </row>
    <row r="145" s="13" customFormat="1">
      <c r="A145" s="13"/>
      <c r="B145" s="240"/>
      <c r="C145" s="241"/>
      <c r="D145" s="242" t="s">
        <v>196</v>
      </c>
      <c r="E145" s="243" t="s">
        <v>32</v>
      </c>
      <c r="F145" s="244" t="s">
        <v>726</v>
      </c>
      <c r="G145" s="241"/>
      <c r="H145" s="245">
        <v>-2.7000000000000002</v>
      </c>
      <c r="I145" s="246"/>
      <c r="J145" s="241"/>
      <c r="K145" s="241"/>
      <c r="L145" s="247"/>
      <c r="M145" s="248"/>
      <c r="N145" s="249"/>
      <c r="O145" s="249"/>
      <c r="P145" s="249"/>
      <c r="Q145" s="249"/>
      <c r="R145" s="249"/>
      <c r="S145" s="249"/>
      <c r="T145" s="250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1" t="s">
        <v>196</v>
      </c>
      <c r="AU145" s="251" t="s">
        <v>141</v>
      </c>
      <c r="AV145" s="13" t="s">
        <v>141</v>
      </c>
      <c r="AW145" s="13" t="s">
        <v>41</v>
      </c>
      <c r="AX145" s="13" t="s">
        <v>79</v>
      </c>
      <c r="AY145" s="251" t="s">
        <v>132</v>
      </c>
    </row>
    <row r="146" s="14" customFormat="1">
      <c r="A146" s="14"/>
      <c r="B146" s="252"/>
      <c r="C146" s="253"/>
      <c r="D146" s="242" t="s">
        <v>196</v>
      </c>
      <c r="E146" s="254" t="s">
        <v>32</v>
      </c>
      <c r="F146" s="255" t="s">
        <v>198</v>
      </c>
      <c r="G146" s="253"/>
      <c r="H146" s="256">
        <v>220.56999999999999</v>
      </c>
      <c r="I146" s="257"/>
      <c r="J146" s="253"/>
      <c r="K146" s="253"/>
      <c r="L146" s="258"/>
      <c r="M146" s="259"/>
      <c r="N146" s="260"/>
      <c r="O146" s="260"/>
      <c r="P146" s="260"/>
      <c r="Q146" s="260"/>
      <c r="R146" s="260"/>
      <c r="S146" s="260"/>
      <c r="T146" s="261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2" t="s">
        <v>196</v>
      </c>
      <c r="AU146" s="262" t="s">
        <v>141</v>
      </c>
      <c r="AV146" s="14" t="s">
        <v>150</v>
      </c>
      <c r="AW146" s="14" t="s">
        <v>41</v>
      </c>
      <c r="AX146" s="14" t="s">
        <v>21</v>
      </c>
      <c r="AY146" s="262" t="s">
        <v>132</v>
      </c>
    </row>
    <row r="147" s="2" customFormat="1" ht="16.5" customHeight="1">
      <c r="A147" s="40"/>
      <c r="B147" s="41"/>
      <c r="C147" s="263" t="s">
        <v>7</v>
      </c>
      <c r="D147" s="263" t="s">
        <v>242</v>
      </c>
      <c r="E147" s="264" t="s">
        <v>280</v>
      </c>
      <c r="F147" s="265" t="s">
        <v>281</v>
      </c>
      <c r="G147" s="266" t="s">
        <v>194</v>
      </c>
      <c r="H147" s="267">
        <v>224.981</v>
      </c>
      <c r="I147" s="268"/>
      <c r="J147" s="269">
        <f>ROUND(I147*H147,2)</f>
        <v>0</v>
      </c>
      <c r="K147" s="265" t="s">
        <v>139</v>
      </c>
      <c r="L147" s="270"/>
      <c r="M147" s="271" t="s">
        <v>32</v>
      </c>
      <c r="N147" s="272" t="s">
        <v>51</v>
      </c>
      <c r="O147" s="86"/>
      <c r="P147" s="229">
        <f>O147*H147</f>
        <v>0</v>
      </c>
      <c r="Q147" s="229">
        <v>0.0023999999999999998</v>
      </c>
      <c r="R147" s="229">
        <f>Q147*H147</f>
        <v>0.53995439999999995</v>
      </c>
      <c r="S147" s="229">
        <v>0</v>
      </c>
      <c r="T147" s="230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31" t="s">
        <v>220</v>
      </c>
      <c r="AT147" s="231" t="s">
        <v>242</v>
      </c>
      <c r="AU147" s="231" t="s">
        <v>141</v>
      </c>
      <c r="AY147" s="18" t="s">
        <v>132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141</v>
      </c>
      <c r="BK147" s="232">
        <f>ROUND(I147*H147,2)</f>
        <v>0</v>
      </c>
      <c r="BL147" s="18" t="s">
        <v>150</v>
      </c>
      <c r="BM147" s="231" t="s">
        <v>727</v>
      </c>
    </row>
    <row r="148" s="13" customFormat="1">
      <c r="A148" s="13"/>
      <c r="B148" s="240"/>
      <c r="C148" s="241"/>
      <c r="D148" s="242" t="s">
        <v>196</v>
      </c>
      <c r="E148" s="241"/>
      <c r="F148" s="244" t="s">
        <v>728</v>
      </c>
      <c r="G148" s="241"/>
      <c r="H148" s="245">
        <v>224.981</v>
      </c>
      <c r="I148" s="246"/>
      <c r="J148" s="241"/>
      <c r="K148" s="241"/>
      <c r="L148" s="247"/>
      <c r="M148" s="248"/>
      <c r="N148" s="249"/>
      <c r="O148" s="249"/>
      <c r="P148" s="249"/>
      <c r="Q148" s="249"/>
      <c r="R148" s="249"/>
      <c r="S148" s="249"/>
      <c r="T148" s="250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1" t="s">
        <v>196</v>
      </c>
      <c r="AU148" s="251" t="s">
        <v>141</v>
      </c>
      <c r="AV148" s="13" t="s">
        <v>141</v>
      </c>
      <c r="AW148" s="13" t="s">
        <v>4</v>
      </c>
      <c r="AX148" s="13" t="s">
        <v>21</v>
      </c>
      <c r="AY148" s="251" t="s">
        <v>132</v>
      </c>
    </row>
    <row r="149" s="2" customFormat="1" ht="21.75" customHeight="1">
      <c r="A149" s="40"/>
      <c r="B149" s="41"/>
      <c r="C149" s="220" t="s">
        <v>288</v>
      </c>
      <c r="D149" s="220" t="s">
        <v>135</v>
      </c>
      <c r="E149" s="221" t="s">
        <v>284</v>
      </c>
      <c r="F149" s="222" t="s">
        <v>285</v>
      </c>
      <c r="G149" s="223" t="s">
        <v>223</v>
      </c>
      <c r="H149" s="224">
        <v>114</v>
      </c>
      <c r="I149" s="225"/>
      <c r="J149" s="226">
        <f>ROUND(I149*H149,2)</f>
        <v>0</v>
      </c>
      <c r="K149" s="222" t="s">
        <v>139</v>
      </c>
      <c r="L149" s="46"/>
      <c r="M149" s="227" t="s">
        <v>32</v>
      </c>
      <c r="N149" s="228" t="s">
        <v>51</v>
      </c>
      <c r="O149" s="86"/>
      <c r="P149" s="229">
        <f>O149*H149</f>
        <v>0</v>
      </c>
      <c r="Q149" s="229">
        <v>0.0033899999999999998</v>
      </c>
      <c r="R149" s="229">
        <f>Q149*H149</f>
        <v>0.38645999999999997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150</v>
      </c>
      <c r="AT149" s="231" t="s">
        <v>135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729</v>
      </c>
    </row>
    <row r="150" s="13" customFormat="1">
      <c r="A150" s="13"/>
      <c r="B150" s="240"/>
      <c r="C150" s="241"/>
      <c r="D150" s="242" t="s">
        <v>196</v>
      </c>
      <c r="E150" s="243" t="s">
        <v>32</v>
      </c>
      <c r="F150" s="244" t="s">
        <v>730</v>
      </c>
      <c r="G150" s="241"/>
      <c r="H150" s="245">
        <v>114</v>
      </c>
      <c r="I150" s="246"/>
      <c r="J150" s="241"/>
      <c r="K150" s="241"/>
      <c r="L150" s="247"/>
      <c r="M150" s="248"/>
      <c r="N150" s="249"/>
      <c r="O150" s="249"/>
      <c r="P150" s="249"/>
      <c r="Q150" s="249"/>
      <c r="R150" s="249"/>
      <c r="S150" s="249"/>
      <c r="T150" s="250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1" t="s">
        <v>196</v>
      </c>
      <c r="AU150" s="251" t="s">
        <v>141</v>
      </c>
      <c r="AV150" s="13" t="s">
        <v>141</v>
      </c>
      <c r="AW150" s="13" t="s">
        <v>41</v>
      </c>
      <c r="AX150" s="13" t="s">
        <v>79</v>
      </c>
      <c r="AY150" s="251" t="s">
        <v>132</v>
      </c>
    </row>
    <row r="151" s="14" customFormat="1">
      <c r="A151" s="14"/>
      <c r="B151" s="252"/>
      <c r="C151" s="253"/>
      <c r="D151" s="242" t="s">
        <v>196</v>
      </c>
      <c r="E151" s="254" t="s">
        <v>32</v>
      </c>
      <c r="F151" s="255" t="s">
        <v>198</v>
      </c>
      <c r="G151" s="253"/>
      <c r="H151" s="256">
        <v>114</v>
      </c>
      <c r="I151" s="257"/>
      <c r="J151" s="253"/>
      <c r="K151" s="253"/>
      <c r="L151" s="258"/>
      <c r="M151" s="259"/>
      <c r="N151" s="260"/>
      <c r="O151" s="260"/>
      <c r="P151" s="260"/>
      <c r="Q151" s="260"/>
      <c r="R151" s="260"/>
      <c r="S151" s="260"/>
      <c r="T151" s="261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2" t="s">
        <v>196</v>
      </c>
      <c r="AU151" s="262" t="s">
        <v>141</v>
      </c>
      <c r="AV151" s="14" t="s">
        <v>150</v>
      </c>
      <c r="AW151" s="14" t="s">
        <v>41</v>
      </c>
      <c r="AX151" s="14" t="s">
        <v>21</v>
      </c>
      <c r="AY151" s="262" t="s">
        <v>132</v>
      </c>
    </row>
    <row r="152" s="2" customFormat="1" ht="16.5" customHeight="1">
      <c r="A152" s="40"/>
      <c r="B152" s="41"/>
      <c r="C152" s="263" t="s">
        <v>293</v>
      </c>
      <c r="D152" s="263" t="s">
        <v>242</v>
      </c>
      <c r="E152" s="264" t="s">
        <v>289</v>
      </c>
      <c r="F152" s="265" t="s">
        <v>290</v>
      </c>
      <c r="G152" s="266" t="s">
        <v>194</v>
      </c>
      <c r="H152" s="267">
        <v>125.40000000000001</v>
      </c>
      <c r="I152" s="268"/>
      <c r="J152" s="269">
        <f>ROUND(I152*H152,2)</f>
        <v>0</v>
      </c>
      <c r="K152" s="265" t="s">
        <v>139</v>
      </c>
      <c r="L152" s="270"/>
      <c r="M152" s="271" t="s">
        <v>32</v>
      </c>
      <c r="N152" s="272" t="s">
        <v>51</v>
      </c>
      <c r="O152" s="86"/>
      <c r="P152" s="229">
        <f>O152*H152</f>
        <v>0</v>
      </c>
      <c r="Q152" s="229">
        <v>0.00051000000000000004</v>
      </c>
      <c r="R152" s="229">
        <f>Q152*H152</f>
        <v>0.063954000000000011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220</v>
      </c>
      <c r="AT152" s="231" t="s">
        <v>242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731</v>
      </c>
    </row>
    <row r="153" s="13" customFormat="1">
      <c r="A153" s="13"/>
      <c r="B153" s="240"/>
      <c r="C153" s="241"/>
      <c r="D153" s="242" t="s">
        <v>196</v>
      </c>
      <c r="E153" s="241"/>
      <c r="F153" s="244" t="s">
        <v>732</v>
      </c>
      <c r="G153" s="241"/>
      <c r="H153" s="245">
        <v>125.40000000000001</v>
      </c>
      <c r="I153" s="246"/>
      <c r="J153" s="241"/>
      <c r="K153" s="241"/>
      <c r="L153" s="247"/>
      <c r="M153" s="248"/>
      <c r="N153" s="249"/>
      <c r="O153" s="249"/>
      <c r="P153" s="249"/>
      <c r="Q153" s="249"/>
      <c r="R153" s="249"/>
      <c r="S153" s="249"/>
      <c r="T153" s="250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1" t="s">
        <v>196</v>
      </c>
      <c r="AU153" s="251" t="s">
        <v>141</v>
      </c>
      <c r="AV153" s="13" t="s">
        <v>141</v>
      </c>
      <c r="AW153" s="13" t="s">
        <v>4</v>
      </c>
      <c r="AX153" s="13" t="s">
        <v>21</v>
      </c>
      <c r="AY153" s="251" t="s">
        <v>132</v>
      </c>
    </row>
    <row r="154" s="2" customFormat="1" ht="16.5" customHeight="1">
      <c r="A154" s="40"/>
      <c r="B154" s="41"/>
      <c r="C154" s="220" t="s">
        <v>297</v>
      </c>
      <c r="D154" s="220" t="s">
        <v>135</v>
      </c>
      <c r="E154" s="221" t="s">
        <v>294</v>
      </c>
      <c r="F154" s="222" t="s">
        <v>295</v>
      </c>
      <c r="G154" s="223" t="s">
        <v>223</v>
      </c>
      <c r="H154" s="224">
        <v>38</v>
      </c>
      <c r="I154" s="225"/>
      <c r="J154" s="226">
        <f>ROUND(I154*H154,2)</f>
        <v>0</v>
      </c>
      <c r="K154" s="222" t="s">
        <v>139</v>
      </c>
      <c r="L154" s="46"/>
      <c r="M154" s="227" t="s">
        <v>32</v>
      </c>
      <c r="N154" s="228" t="s">
        <v>51</v>
      </c>
      <c r="O154" s="86"/>
      <c r="P154" s="229">
        <f>O154*H154</f>
        <v>0</v>
      </c>
      <c r="Q154" s="229">
        <v>6.0000000000000002E-05</v>
      </c>
      <c r="R154" s="229">
        <f>Q154*H154</f>
        <v>0.0022799999999999999</v>
      </c>
      <c r="S154" s="229">
        <v>0</v>
      </c>
      <c r="T154" s="230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31" t="s">
        <v>150</v>
      </c>
      <c r="AT154" s="231" t="s">
        <v>135</v>
      </c>
      <c r="AU154" s="231" t="s">
        <v>141</v>
      </c>
      <c r="AY154" s="18" t="s">
        <v>132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141</v>
      </c>
      <c r="BK154" s="232">
        <f>ROUND(I154*H154,2)</f>
        <v>0</v>
      </c>
      <c r="BL154" s="18" t="s">
        <v>150</v>
      </c>
      <c r="BM154" s="231" t="s">
        <v>733</v>
      </c>
    </row>
    <row r="155" s="2" customFormat="1" ht="16.5" customHeight="1">
      <c r="A155" s="40"/>
      <c r="B155" s="41"/>
      <c r="C155" s="263" t="s">
        <v>303</v>
      </c>
      <c r="D155" s="263" t="s">
        <v>242</v>
      </c>
      <c r="E155" s="264" t="s">
        <v>298</v>
      </c>
      <c r="F155" s="265" t="s">
        <v>299</v>
      </c>
      <c r="G155" s="266" t="s">
        <v>223</v>
      </c>
      <c r="H155" s="267">
        <v>41.895000000000003</v>
      </c>
      <c r="I155" s="268"/>
      <c r="J155" s="269">
        <f>ROUND(I155*H155,2)</f>
        <v>0</v>
      </c>
      <c r="K155" s="265" t="s">
        <v>139</v>
      </c>
      <c r="L155" s="270"/>
      <c r="M155" s="271" t="s">
        <v>32</v>
      </c>
      <c r="N155" s="272" t="s">
        <v>51</v>
      </c>
      <c r="O155" s="86"/>
      <c r="P155" s="229">
        <f>O155*H155</f>
        <v>0</v>
      </c>
      <c r="Q155" s="229">
        <v>0.00050000000000000001</v>
      </c>
      <c r="R155" s="229">
        <f>Q155*H155</f>
        <v>0.020947500000000001</v>
      </c>
      <c r="S155" s="229">
        <v>0</v>
      </c>
      <c r="T155" s="230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31" t="s">
        <v>220</v>
      </c>
      <c r="AT155" s="231" t="s">
        <v>242</v>
      </c>
      <c r="AU155" s="231" t="s">
        <v>141</v>
      </c>
      <c r="AY155" s="18" t="s">
        <v>132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141</v>
      </c>
      <c r="BK155" s="232">
        <f>ROUND(I155*H155,2)</f>
        <v>0</v>
      </c>
      <c r="BL155" s="18" t="s">
        <v>150</v>
      </c>
      <c r="BM155" s="231" t="s">
        <v>734</v>
      </c>
    </row>
    <row r="156" s="13" customFormat="1">
      <c r="A156" s="13"/>
      <c r="B156" s="240"/>
      <c r="C156" s="241"/>
      <c r="D156" s="242" t="s">
        <v>196</v>
      </c>
      <c r="E156" s="243" t="s">
        <v>32</v>
      </c>
      <c r="F156" s="244" t="s">
        <v>735</v>
      </c>
      <c r="G156" s="241"/>
      <c r="H156" s="245">
        <v>39.899999999999999</v>
      </c>
      <c r="I156" s="246"/>
      <c r="J156" s="241"/>
      <c r="K156" s="241"/>
      <c r="L156" s="247"/>
      <c r="M156" s="248"/>
      <c r="N156" s="249"/>
      <c r="O156" s="249"/>
      <c r="P156" s="249"/>
      <c r="Q156" s="249"/>
      <c r="R156" s="249"/>
      <c r="S156" s="249"/>
      <c r="T156" s="250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1" t="s">
        <v>196</v>
      </c>
      <c r="AU156" s="251" t="s">
        <v>141</v>
      </c>
      <c r="AV156" s="13" t="s">
        <v>141</v>
      </c>
      <c r="AW156" s="13" t="s">
        <v>41</v>
      </c>
      <c r="AX156" s="13" t="s">
        <v>79</v>
      </c>
      <c r="AY156" s="251" t="s">
        <v>132</v>
      </c>
    </row>
    <row r="157" s="14" customFormat="1">
      <c r="A157" s="14"/>
      <c r="B157" s="252"/>
      <c r="C157" s="253"/>
      <c r="D157" s="242" t="s">
        <v>196</v>
      </c>
      <c r="E157" s="254" t="s">
        <v>32</v>
      </c>
      <c r="F157" s="255" t="s">
        <v>198</v>
      </c>
      <c r="G157" s="253"/>
      <c r="H157" s="256">
        <v>39.899999999999999</v>
      </c>
      <c r="I157" s="257"/>
      <c r="J157" s="253"/>
      <c r="K157" s="253"/>
      <c r="L157" s="258"/>
      <c r="M157" s="259"/>
      <c r="N157" s="260"/>
      <c r="O157" s="260"/>
      <c r="P157" s="260"/>
      <c r="Q157" s="260"/>
      <c r="R157" s="260"/>
      <c r="S157" s="260"/>
      <c r="T157" s="261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2" t="s">
        <v>196</v>
      </c>
      <c r="AU157" s="262" t="s">
        <v>141</v>
      </c>
      <c r="AV157" s="14" t="s">
        <v>150</v>
      </c>
      <c r="AW157" s="14" t="s">
        <v>41</v>
      </c>
      <c r="AX157" s="14" t="s">
        <v>21</v>
      </c>
      <c r="AY157" s="262" t="s">
        <v>132</v>
      </c>
    </row>
    <row r="158" s="13" customFormat="1">
      <c r="A158" s="13"/>
      <c r="B158" s="240"/>
      <c r="C158" s="241"/>
      <c r="D158" s="242" t="s">
        <v>196</v>
      </c>
      <c r="E158" s="241"/>
      <c r="F158" s="244" t="s">
        <v>736</v>
      </c>
      <c r="G158" s="241"/>
      <c r="H158" s="245">
        <v>41.895000000000003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196</v>
      </c>
      <c r="AU158" s="251" t="s">
        <v>141</v>
      </c>
      <c r="AV158" s="13" t="s">
        <v>141</v>
      </c>
      <c r="AW158" s="13" t="s">
        <v>4</v>
      </c>
      <c r="AX158" s="13" t="s">
        <v>21</v>
      </c>
      <c r="AY158" s="251" t="s">
        <v>132</v>
      </c>
    </row>
    <row r="159" s="2" customFormat="1" ht="16.5" customHeight="1">
      <c r="A159" s="40"/>
      <c r="B159" s="41"/>
      <c r="C159" s="220" t="s">
        <v>307</v>
      </c>
      <c r="D159" s="220" t="s">
        <v>135</v>
      </c>
      <c r="E159" s="221" t="s">
        <v>304</v>
      </c>
      <c r="F159" s="222" t="s">
        <v>305</v>
      </c>
      <c r="G159" s="223" t="s">
        <v>223</v>
      </c>
      <c r="H159" s="224">
        <v>28</v>
      </c>
      <c r="I159" s="225"/>
      <c r="J159" s="226">
        <f>ROUND(I159*H159,2)</f>
        <v>0</v>
      </c>
      <c r="K159" s="222" t="s">
        <v>139</v>
      </c>
      <c r="L159" s="46"/>
      <c r="M159" s="227" t="s">
        <v>32</v>
      </c>
      <c r="N159" s="228" t="s">
        <v>51</v>
      </c>
      <c r="O159" s="86"/>
      <c r="P159" s="229">
        <f>O159*H159</f>
        <v>0</v>
      </c>
      <c r="Q159" s="229">
        <v>0.00025000000000000001</v>
      </c>
      <c r="R159" s="229">
        <f>Q159*H159</f>
        <v>0.0070000000000000001</v>
      </c>
      <c r="S159" s="229">
        <v>0</v>
      </c>
      <c r="T159" s="230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31" t="s">
        <v>150</v>
      </c>
      <c r="AT159" s="231" t="s">
        <v>135</v>
      </c>
      <c r="AU159" s="231" t="s">
        <v>141</v>
      </c>
      <c r="AY159" s="18" t="s">
        <v>132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141</v>
      </c>
      <c r="BK159" s="232">
        <f>ROUND(I159*H159,2)</f>
        <v>0</v>
      </c>
      <c r="BL159" s="18" t="s">
        <v>150</v>
      </c>
      <c r="BM159" s="231" t="s">
        <v>737</v>
      </c>
    </row>
    <row r="160" s="2" customFormat="1" ht="16.5" customHeight="1">
      <c r="A160" s="40"/>
      <c r="B160" s="41"/>
      <c r="C160" s="263" t="s">
        <v>312</v>
      </c>
      <c r="D160" s="263" t="s">
        <v>242</v>
      </c>
      <c r="E160" s="264" t="s">
        <v>308</v>
      </c>
      <c r="F160" s="265" t="s">
        <v>309</v>
      </c>
      <c r="G160" s="266" t="s">
        <v>223</v>
      </c>
      <c r="H160" s="267">
        <v>29.399999999999999</v>
      </c>
      <c r="I160" s="268"/>
      <c r="J160" s="269">
        <f>ROUND(I160*H160,2)</f>
        <v>0</v>
      </c>
      <c r="K160" s="265" t="s">
        <v>139</v>
      </c>
      <c r="L160" s="270"/>
      <c r="M160" s="271" t="s">
        <v>32</v>
      </c>
      <c r="N160" s="272" t="s">
        <v>51</v>
      </c>
      <c r="O160" s="86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31" t="s">
        <v>220</v>
      </c>
      <c r="AT160" s="231" t="s">
        <v>242</v>
      </c>
      <c r="AU160" s="231" t="s">
        <v>141</v>
      </c>
      <c r="AY160" s="18" t="s">
        <v>132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141</v>
      </c>
      <c r="BK160" s="232">
        <f>ROUND(I160*H160,2)</f>
        <v>0</v>
      </c>
      <c r="BL160" s="18" t="s">
        <v>150</v>
      </c>
      <c r="BM160" s="231" t="s">
        <v>738</v>
      </c>
    </row>
    <row r="161" s="13" customFormat="1">
      <c r="A161" s="13"/>
      <c r="B161" s="240"/>
      <c r="C161" s="241"/>
      <c r="D161" s="242" t="s">
        <v>196</v>
      </c>
      <c r="E161" s="243" t="s">
        <v>32</v>
      </c>
      <c r="F161" s="244" t="s">
        <v>311</v>
      </c>
      <c r="G161" s="241"/>
      <c r="H161" s="245">
        <v>29.399999999999999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196</v>
      </c>
      <c r="AU161" s="251" t="s">
        <v>141</v>
      </c>
      <c r="AV161" s="13" t="s">
        <v>141</v>
      </c>
      <c r="AW161" s="13" t="s">
        <v>41</v>
      </c>
      <c r="AX161" s="13" t="s">
        <v>79</v>
      </c>
      <c r="AY161" s="251" t="s">
        <v>132</v>
      </c>
    </row>
    <row r="162" s="14" customFormat="1">
      <c r="A162" s="14"/>
      <c r="B162" s="252"/>
      <c r="C162" s="253"/>
      <c r="D162" s="242" t="s">
        <v>196</v>
      </c>
      <c r="E162" s="254" t="s">
        <v>32</v>
      </c>
      <c r="F162" s="255" t="s">
        <v>198</v>
      </c>
      <c r="G162" s="253"/>
      <c r="H162" s="256">
        <v>29.399999999999999</v>
      </c>
      <c r="I162" s="257"/>
      <c r="J162" s="253"/>
      <c r="K162" s="253"/>
      <c r="L162" s="258"/>
      <c r="M162" s="259"/>
      <c r="N162" s="260"/>
      <c r="O162" s="260"/>
      <c r="P162" s="260"/>
      <c r="Q162" s="260"/>
      <c r="R162" s="260"/>
      <c r="S162" s="260"/>
      <c r="T162" s="261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2" t="s">
        <v>196</v>
      </c>
      <c r="AU162" s="262" t="s">
        <v>141</v>
      </c>
      <c r="AV162" s="14" t="s">
        <v>150</v>
      </c>
      <c r="AW162" s="14" t="s">
        <v>41</v>
      </c>
      <c r="AX162" s="14" t="s">
        <v>21</v>
      </c>
      <c r="AY162" s="262" t="s">
        <v>132</v>
      </c>
    </row>
    <row r="163" s="2" customFormat="1" ht="21.75" customHeight="1">
      <c r="A163" s="40"/>
      <c r="B163" s="41"/>
      <c r="C163" s="220" t="s">
        <v>316</v>
      </c>
      <c r="D163" s="220" t="s">
        <v>135</v>
      </c>
      <c r="E163" s="221" t="s">
        <v>313</v>
      </c>
      <c r="F163" s="222" t="s">
        <v>314</v>
      </c>
      <c r="G163" s="223" t="s">
        <v>194</v>
      </c>
      <c r="H163" s="224">
        <v>220.56999999999999</v>
      </c>
      <c r="I163" s="225"/>
      <c r="J163" s="226">
        <f>ROUND(I163*H163,2)</f>
        <v>0</v>
      </c>
      <c r="K163" s="222" t="s">
        <v>139</v>
      </c>
      <c r="L163" s="46"/>
      <c r="M163" s="227" t="s">
        <v>32</v>
      </c>
      <c r="N163" s="228" t="s">
        <v>51</v>
      </c>
      <c r="O163" s="86"/>
      <c r="P163" s="229">
        <f>O163*H163</f>
        <v>0</v>
      </c>
      <c r="Q163" s="229">
        <v>0.01188</v>
      </c>
      <c r="R163" s="229">
        <f>Q163*H163</f>
        <v>2.6203715999999999</v>
      </c>
      <c r="S163" s="229">
        <v>0</v>
      </c>
      <c r="T163" s="23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31" t="s">
        <v>150</v>
      </c>
      <c r="AT163" s="231" t="s">
        <v>135</v>
      </c>
      <c r="AU163" s="231" t="s">
        <v>141</v>
      </c>
      <c r="AY163" s="18" t="s">
        <v>132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141</v>
      </c>
      <c r="BK163" s="232">
        <f>ROUND(I163*H163,2)</f>
        <v>0</v>
      </c>
      <c r="BL163" s="18" t="s">
        <v>150</v>
      </c>
      <c r="BM163" s="231" t="s">
        <v>739</v>
      </c>
    </row>
    <row r="164" s="2" customFormat="1" ht="21.75" customHeight="1">
      <c r="A164" s="40"/>
      <c r="B164" s="41"/>
      <c r="C164" s="220" t="s">
        <v>320</v>
      </c>
      <c r="D164" s="220" t="s">
        <v>135</v>
      </c>
      <c r="E164" s="221" t="s">
        <v>317</v>
      </c>
      <c r="F164" s="222" t="s">
        <v>318</v>
      </c>
      <c r="G164" s="223" t="s">
        <v>194</v>
      </c>
      <c r="H164" s="224">
        <v>220.56999999999999</v>
      </c>
      <c r="I164" s="225"/>
      <c r="J164" s="226">
        <f>ROUND(I164*H164,2)</f>
        <v>0</v>
      </c>
      <c r="K164" s="222" t="s">
        <v>139</v>
      </c>
      <c r="L164" s="46"/>
      <c r="M164" s="227" t="s">
        <v>32</v>
      </c>
      <c r="N164" s="228" t="s">
        <v>51</v>
      </c>
      <c r="O164" s="86"/>
      <c r="P164" s="229">
        <f>O164*H164</f>
        <v>0</v>
      </c>
      <c r="Q164" s="229">
        <v>0.00348</v>
      </c>
      <c r="R164" s="229">
        <f>Q164*H164</f>
        <v>0.76758360000000003</v>
      </c>
      <c r="S164" s="229">
        <v>0</v>
      </c>
      <c r="T164" s="230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31" t="s">
        <v>150</v>
      </c>
      <c r="AT164" s="231" t="s">
        <v>135</v>
      </c>
      <c r="AU164" s="231" t="s">
        <v>141</v>
      </c>
      <c r="AY164" s="18" t="s">
        <v>132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141</v>
      </c>
      <c r="BK164" s="232">
        <f>ROUND(I164*H164,2)</f>
        <v>0</v>
      </c>
      <c r="BL164" s="18" t="s">
        <v>150</v>
      </c>
      <c r="BM164" s="231" t="s">
        <v>740</v>
      </c>
    </row>
    <row r="165" s="2" customFormat="1" ht="16.5" customHeight="1">
      <c r="A165" s="40"/>
      <c r="B165" s="41"/>
      <c r="C165" s="220" t="s">
        <v>324</v>
      </c>
      <c r="D165" s="220" t="s">
        <v>135</v>
      </c>
      <c r="E165" s="221" t="s">
        <v>321</v>
      </c>
      <c r="F165" s="222" t="s">
        <v>322</v>
      </c>
      <c r="G165" s="223" t="s">
        <v>194</v>
      </c>
      <c r="H165" s="224">
        <v>220.56999999999999</v>
      </c>
      <c r="I165" s="225"/>
      <c r="J165" s="226">
        <f>ROUND(I165*H165,2)</f>
        <v>0</v>
      </c>
      <c r="K165" s="222" t="s">
        <v>139</v>
      </c>
      <c r="L165" s="46"/>
      <c r="M165" s="227" t="s">
        <v>32</v>
      </c>
      <c r="N165" s="228" t="s">
        <v>51</v>
      </c>
      <c r="O165" s="86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31" t="s">
        <v>150</v>
      </c>
      <c r="AT165" s="231" t="s">
        <v>135</v>
      </c>
      <c r="AU165" s="231" t="s">
        <v>141</v>
      </c>
      <c r="AY165" s="18" t="s">
        <v>132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141</v>
      </c>
      <c r="BK165" s="232">
        <f>ROUND(I165*H165,2)</f>
        <v>0</v>
      </c>
      <c r="BL165" s="18" t="s">
        <v>150</v>
      </c>
      <c r="BM165" s="231" t="s">
        <v>741</v>
      </c>
    </row>
    <row r="166" s="2" customFormat="1" ht="16.5" customHeight="1">
      <c r="A166" s="40"/>
      <c r="B166" s="41"/>
      <c r="C166" s="220" t="s">
        <v>329</v>
      </c>
      <c r="D166" s="220" t="s">
        <v>135</v>
      </c>
      <c r="E166" s="221" t="s">
        <v>742</v>
      </c>
      <c r="F166" s="222" t="s">
        <v>743</v>
      </c>
      <c r="G166" s="223" t="s">
        <v>194</v>
      </c>
      <c r="H166" s="224">
        <v>53.200000000000003</v>
      </c>
      <c r="I166" s="225"/>
      <c r="J166" s="226">
        <f>ROUND(I166*H166,2)</f>
        <v>0</v>
      </c>
      <c r="K166" s="222" t="s">
        <v>139</v>
      </c>
      <c r="L166" s="46"/>
      <c r="M166" s="227" t="s">
        <v>32</v>
      </c>
      <c r="N166" s="228" t="s">
        <v>51</v>
      </c>
      <c r="O166" s="86"/>
      <c r="P166" s="229">
        <f>O166*H166</f>
        <v>0</v>
      </c>
      <c r="Q166" s="229">
        <v>0.0047800000000000004</v>
      </c>
      <c r="R166" s="229">
        <f>Q166*H166</f>
        <v>0.25429600000000002</v>
      </c>
      <c r="S166" s="229">
        <v>0</v>
      </c>
      <c r="T166" s="230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31" t="s">
        <v>150</v>
      </c>
      <c r="AT166" s="231" t="s">
        <v>135</v>
      </c>
      <c r="AU166" s="231" t="s">
        <v>141</v>
      </c>
      <c r="AY166" s="18" t="s">
        <v>132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141</v>
      </c>
      <c r="BK166" s="232">
        <f>ROUND(I166*H166,2)</f>
        <v>0</v>
      </c>
      <c r="BL166" s="18" t="s">
        <v>150</v>
      </c>
      <c r="BM166" s="231" t="s">
        <v>744</v>
      </c>
    </row>
    <row r="167" s="2" customFormat="1" ht="21.75" customHeight="1">
      <c r="A167" s="40"/>
      <c r="B167" s="41"/>
      <c r="C167" s="220" t="s">
        <v>333</v>
      </c>
      <c r="D167" s="220" t="s">
        <v>135</v>
      </c>
      <c r="E167" s="221" t="s">
        <v>325</v>
      </c>
      <c r="F167" s="222" t="s">
        <v>326</v>
      </c>
      <c r="G167" s="223" t="s">
        <v>194</v>
      </c>
      <c r="H167" s="224">
        <v>40.359999999999999</v>
      </c>
      <c r="I167" s="225"/>
      <c r="J167" s="226">
        <f>ROUND(I167*H167,2)</f>
        <v>0</v>
      </c>
      <c r="K167" s="222" t="s">
        <v>139</v>
      </c>
      <c r="L167" s="46"/>
      <c r="M167" s="227" t="s">
        <v>32</v>
      </c>
      <c r="N167" s="228" t="s">
        <v>51</v>
      </c>
      <c r="O167" s="86"/>
      <c r="P167" s="229">
        <f>O167*H167</f>
        <v>0</v>
      </c>
      <c r="Q167" s="229">
        <v>0.00012</v>
      </c>
      <c r="R167" s="229">
        <f>Q167*H167</f>
        <v>0.0048431999999999998</v>
      </c>
      <c r="S167" s="229">
        <v>0</v>
      </c>
      <c r="T167" s="230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31" t="s">
        <v>150</v>
      </c>
      <c r="AT167" s="231" t="s">
        <v>135</v>
      </c>
      <c r="AU167" s="231" t="s">
        <v>141</v>
      </c>
      <c r="AY167" s="18" t="s">
        <v>132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141</v>
      </c>
      <c r="BK167" s="232">
        <f>ROUND(I167*H167,2)</f>
        <v>0</v>
      </c>
      <c r="BL167" s="18" t="s">
        <v>150</v>
      </c>
      <c r="BM167" s="231" t="s">
        <v>745</v>
      </c>
    </row>
    <row r="168" s="13" customFormat="1">
      <c r="A168" s="13"/>
      <c r="B168" s="240"/>
      <c r="C168" s="241"/>
      <c r="D168" s="242" t="s">
        <v>196</v>
      </c>
      <c r="E168" s="243" t="s">
        <v>32</v>
      </c>
      <c r="F168" s="244" t="s">
        <v>746</v>
      </c>
      <c r="G168" s="241"/>
      <c r="H168" s="245">
        <v>40.359999999999999</v>
      </c>
      <c r="I168" s="246"/>
      <c r="J168" s="241"/>
      <c r="K168" s="241"/>
      <c r="L168" s="247"/>
      <c r="M168" s="248"/>
      <c r="N168" s="249"/>
      <c r="O168" s="249"/>
      <c r="P168" s="249"/>
      <c r="Q168" s="249"/>
      <c r="R168" s="249"/>
      <c r="S168" s="249"/>
      <c r="T168" s="250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1" t="s">
        <v>196</v>
      </c>
      <c r="AU168" s="251" t="s">
        <v>141</v>
      </c>
      <c r="AV168" s="13" t="s">
        <v>141</v>
      </c>
      <c r="AW168" s="13" t="s">
        <v>41</v>
      </c>
      <c r="AX168" s="13" t="s">
        <v>79</v>
      </c>
      <c r="AY168" s="251" t="s">
        <v>132</v>
      </c>
    </row>
    <row r="169" s="14" customFormat="1">
      <c r="A169" s="14"/>
      <c r="B169" s="252"/>
      <c r="C169" s="253"/>
      <c r="D169" s="242" t="s">
        <v>196</v>
      </c>
      <c r="E169" s="254" t="s">
        <v>32</v>
      </c>
      <c r="F169" s="255" t="s">
        <v>198</v>
      </c>
      <c r="G169" s="253"/>
      <c r="H169" s="256">
        <v>40.359999999999999</v>
      </c>
      <c r="I169" s="257"/>
      <c r="J169" s="253"/>
      <c r="K169" s="253"/>
      <c r="L169" s="258"/>
      <c r="M169" s="259"/>
      <c r="N169" s="260"/>
      <c r="O169" s="260"/>
      <c r="P169" s="260"/>
      <c r="Q169" s="260"/>
      <c r="R169" s="260"/>
      <c r="S169" s="260"/>
      <c r="T169" s="26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2" t="s">
        <v>196</v>
      </c>
      <c r="AU169" s="262" t="s">
        <v>141</v>
      </c>
      <c r="AV169" s="14" t="s">
        <v>150</v>
      </c>
      <c r="AW169" s="14" t="s">
        <v>41</v>
      </c>
      <c r="AX169" s="14" t="s">
        <v>21</v>
      </c>
      <c r="AY169" s="262" t="s">
        <v>132</v>
      </c>
    </row>
    <row r="170" s="2" customFormat="1" ht="16.5" customHeight="1">
      <c r="A170" s="40"/>
      <c r="B170" s="41"/>
      <c r="C170" s="220" t="s">
        <v>338</v>
      </c>
      <c r="D170" s="220" t="s">
        <v>135</v>
      </c>
      <c r="E170" s="221" t="s">
        <v>330</v>
      </c>
      <c r="F170" s="222" t="s">
        <v>331</v>
      </c>
      <c r="G170" s="223" t="s">
        <v>194</v>
      </c>
      <c r="H170" s="224">
        <v>220.56999999999999</v>
      </c>
      <c r="I170" s="225"/>
      <c r="J170" s="226">
        <f>ROUND(I170*H170,2)</f>
        <v>0</v>
      </c>
      <c r="K170" s="222" t="s">
        <v>139</v>
      </c>
      <c r="L170" s="46"/>
      <c r="M170" s="227" t="s">
        <v>32</v>
      </c>
      <c r="N170" s="228" t="s">
        <v>51</v>
      </c>
      <c r="O170" s="86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31" t="s">
        <v>150</v>
      </c>
      <c r="AT170" s="231" t="s">
        <v>135</v>
      </c>
      <c r="AU170" s="231" t="s">
        <v>141</v>
      </c>
      <c r="AY170" s="18" t="s">
        <v>132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141</v>
      </c>
      <c r="BK170" s="232">
        <f>ROUND(I170*H170,2)</f>
        <v>0</v>
      </c>
      <c r="BL170" s="18" t="s">
        <v>150</v>
      </c>
      <c r="BM170" s="231" t="s">
        <v>747</v>
      </c>
    </row>
    <row r="171" s="2" customFormat="1" ht="21.75" customHeight="1">
      <c r="A171" s="40"/>
      <c r="B171" s="41"/>
      <c r="C171" s="220" t="s">
        <v>343</v>
      </c>
      <c r="D171" s="220" t="s">
        <v>135</v>
      </c>
      <c r="E171" s="221" t="s">
        <v>334</v>
      </c>
      <c r="F171" s="222" t="s">
        <v>335</v>
      </c>
      <c r="G171" s="223" t="s">
        <v>336</v>
      </c>
      <c r="H171" s="224">
        <v>2</v>
      </c>
      <c r="I171" s="225"/>
      <c r="J171" s="226">
        <f>ROUND(I171*H171,2)</f>
        <v>0</v>
      </c>
      <c r="K171" s="222" t="s">
        <v>139</v>
      </c>
      <c r="L171" s="46"/>
      <c r="M171" s="227" t="s">
        <v>32</v>
      </c>
      <c r="N171" s="228" t="s">
        <v>51</v>
      </c>
      <c r="O171" s="86"/>
      <c r="P171" s="229">
        <f>O171*H171</f>
        <v>0</v>
      </c>
      <c r="Q171" s="229">
        <v>0.017770000000000001</v>
      </c>
      <c r="R171" s="229">
        <f>Q171*H171</f>
        <v>0.035540000000000002</v>
      </c>
      <c r="S171" s="229">
        <v>0</v>
      </c>
      <c r="T171" s="230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31" t="s">
        <v>150</v>
      </c>
      <c r="AT171" s="231" t="s">
        <v>135</v>
      </c>
      <c r="AU171" s="231" t="s">
        <v>141</v>
      </c>
      <c r="AY171" s="18" t="s">
        <v>132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141</v>
      </c>
      <c r="BK171" s="232">
        <f>ROUND(I171*H171,2)</f>
        <v>0</v>
      </c>
      <c r="BL171" s="18" t="s">
        <v>150</v>
      </c>
      <c r="BM171" s="231" t="s">
        <v>1024</v>
      </c>
    </row>
    <row r="172" s="2" customFormat="1" ht="16.5" customHeight="1">
      <c r="A172" s="40"/>
      <c r="B172" s="41"/>
      <c r="C172" s="263" t="s">
        <v>347</v>
      </c>
      <c r="D172" s="263" t="s">
        <v>242</v>
      </c>
      <c r="E172" s="264" t="s">
        <v>339</v>
      </c>
      <c r="F172" s="265" t="s">
        <v>340</v>
      </c>
      <c r="G172" s="266" t="s">
        <v>336</v>
      </c>
      <c r="H172" s="267">
        <v>2</v>
      </c>
      <c r="I172" s="268"/>
      <c r="J172" s="269">
        <f>ROUND(I172*H172,2)</f>
        <v>0</v>
      </c>
      <c r="K172" s="265" t="s">
        <v>139</v>
      </c>
      <c r="L172" s="270"/>
      <c r="M172" s="271" t="s">
        <v>32</v>
      </c>
      <c r="N172" s="272" t="s">
        <v>51</v>
      </c>
      <c r="O172" s="86"/>
      <c r="P172" s="229">
        <f>O172*H172</f>
        <v>0</v>
      </c>
      <c r="Q172" s="229">
        <v>0.01992</v>
      </c>
      <c r="R172" s="229">
        <f>Q172*H172</f>
        <v>0.03984</v>
      </c>
      <c r="S172" s="229">
        <v>0</v>
      </c>
      <c r="T172" s="230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31" t="s">
        <v>220</v>
      </c>
      <c r="AT172" s="231" t="s">
        <v>242</v>
      </c>
      <c r="AU172" s="231" t="s">
        <v>141</v>
      </c>
      <c r="AY172" s="18" t="s">
        <v>132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141</v>
      </c>
      <c r="BK172" s="232">
        <f>ROUND(I172*H172,2)</f>
        <v>0</v>
      </c>
      <c r="BL172" s="18" t="s">
        <v>150</v>
      </c>
      <c r="BM172" s="231" t="s">
        <v>1025</v>
      </c>
    </row>
    <row r="173" s="12" customFormat="1" ht="22.8" customHeight="1">
      <c r="A173" s="12"/>
      <c r="B173" s="204"/>
      <c r="C173" s="205"/>
      <c r="D173" s="206" t="s">
        <v>78</v>
      </c>
      <c r="E173" s="218" t="s">
        <v>227</v>
      </c>
      <c r="F173" s="218" t="s">
        <v>359</v>
      </c>
      <c r="G173" s="205"/>
      <c r="H173" s="205"/>
      <c r="I173" s="208"/>
      <c r="J173" s="219">
        <f>BK173</f>
        <v>0</v>
      </c>
      <c r="K173" s="205"/>
      <c r="L173" s="210"/>
      <c r="M173" s="211"/>
      <c r="N173" s="212"/>
      <c r="O173" s="212"/>
      <c r="P173" s="213">
        <f>SUM(P174:P190)</f>
        <v>0</v>
      </c>
      <c r="Q173" s="212"/>
      <c r="R173" s="213">
        <f>SUM(R174:R190)</f>
        <v>0.0112686</v>
      </c>
      <c r="S173" s="212"/>
      <c r="T173" s="214">
        <f>SUM(T174:T190)</f>
        <v>10.4587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5" t="s">
        <v>21</v>
      </c>
      <c r="AT173" s="216" t="s">
        <v>78</v>
      </c>
      <c r="AU173" s="216" t="s">
        <v>21</v>
      </c>
      <c r="AY173" s="215" t="s">
        <v>132</v>
      </c>
      <c r="BK173" s="217">
        <f>SUM(BK174:BK190)</f>
        <v>0</v>
      </c>
    </row>
    <row r="174" s="2" customFormat="1" ht="21.75" customHeight="1">
      <c r="A174" s="40"/>
      <c r="B174" s="41"/>
      <c r="C174" s="220" t="s">
        <v>351</v>
      </c>
      <c r="D174" s="220" t="s">
        <v>135</v>
      </c>
      <c r="E174" s="221" t="s">
        <v>361</v>
      </c>
      <c r="F174" s="222" t="s">
        <v>362</v>
      </c>
      <c r="G174" s="223" t="s">
        <v>194</v>
      </c>
      <c r="H174" s="224">
        <v>131.09999999999999</v>
      </c>
      <c r="I174" s="225"/>
      <c r="J174" s="226">
        <f>ROUND(I174*H174,2)</f>
        <v>0</v>
      </c>
      <c r="K174" s="222" t="s">
        <v>139</v>
      </c>
      <c r="L174" s="46"/>
      <c r="M174" s="227" t="s">
        <v>32</v>
      </c>
      <c r="N174" s="228" t="s">
        <v>51</v>
      </c>
      <c r="O174" s="86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31" t="s">
        <v>150</v>
      </c>
      <c r="AT174" s="231" t="s">
        <v>135</v>
      </c>
      <c r="AU174" s="231" t="s">
        <v>141</v>
      </c>
      <c r="AY174" s="18" t="s">
        <v>132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141</v>
      </c>
      <c r="BK174" s="232">
        <f>ROUND(I174*H174,2)</f>
        <v>0</v>
      </c>
      <c r="BL174" s="18" t="s">
        <v>150</v>
      </c>
      <c r="BM174" s="231" t="s">
        <v>750</v>
      </c>
    </row>
    <row r="175" s="13" customFormat="1">
      <c r="A175" s="13"/>
      <c r="B175" s="240"/>
      <c r="C175" s="241"/>
      <c r="D175" s="242" t="s">
        <v>196</v>
      </c>
      <c r="E175" s="243" t="s">
        <v>32</v>
      </c>
      <c r="F175" s="244" t="s">
        <v>751</v>
      </c>
      <c r="G175" s="241"/>
      <c r="H175" s="245">
        <v>131.09999999999999</v>
      </c>
      <c r="I175" s="246"/>
      <c r="J175" s="241"/>
      <c r="K175" s="241"/>
      <c r="L175" s="247"/>
      <c r="M175" s="248"/>
      <c r="N175" s="249"/>
      <c r="O175" s="249"/>
      <c r="P175" s="249"/>
      <c r="Q175" s="249"/>
      <c r="R175" s="249"/>
      <c r="S175" s="249"/>
      <c r="T175" s="250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1" t="s">
        <v>196</v>
      </c>
      <c r="AU175" s="251" t="s">
        <v>141</v>
      </c>
      <c r="AV175" s="13" t="s">
        <v>141</v>
      </c>
      <c r="AW175" s="13" t="s">
        <v>41</v>
      </c>
      <c r="AX175" s="13" t="s">
        <v>79</v>
      </c>
      <c r="AY175" s="251" t="s">
        <v>132</v>
      </c>
    </row>
    <row r="176" s="14" customFormat="1">
      <c r="A176" s="14"/>
      <c r="B176" s="252"/>
      <c r="C176" s="253"/>
      <c r="D176" s="242" t="s">
        <v>196</v>
      </c>
      <c r="E176" s="254" t="s">
        <v>32</v>
      </c>
      <c r="F176" s="255" t="s">
        <v>198</v>
      </c>
      <c r="G176" s="253"/>
      <c r="H176" s="256">
        <v>131.09999999999999</v>
      </c>
      <c r="I176" s="257"/>
      <c r="J176" s="253"/>
      <c r="K176" s="253"/>
      <c r="L176" s="258"/>
      <c r="M176" s="259"/>
      <c r="N176" s="260"/>
      <c r="O176" s="260"/>
      <c r="P176" s="260"/>
      <c r="Q176" s="260"/>
      <c r="R176" s="260"/>
      <c r="S176" s="260"/>
      <c r="T176" s="261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2" t="s">
        <v>196</v>
      </c>
      <c r="AU176" s="262" t="s">
        <v>141</v>
      </c>
      <c r="AV176" s="14" t="s">
        <v>150</v>
      </c>
      <c r="AW176" s="14" t="s">
        <v>41</v>
      </c>
      <c r="AX176" s="14" t="s">
        <v>21</v>
      </c>
      <c r="AY176" s="262" t="s">
        <v>132</v>
      </c>
    </row>
    <row r="177" s="2" customFormat="1" ht="21.75" customHeight="1">
      <c r="A177" s="40"/>
      <c r="B177" s="41"/>
      <c r="C177" s="220" t="s">
        <v>355</v>
      </c>
      <c r="D177" s="220" t="s">
        <v>135</v>
      </c>
      <c r="E177" s="221" t="s">
        <v>366</v>
      </c>
      <c r="F177" s="222" t="s">
        <v>367</v>
      </c>
      <c r="G177" s="223" t="s">
        <v>194</v>
      </c>
      <c r="H177" s="224">
        <v>3933</v>
      </c>
      <c r="I177" s="225"/>
      <c r="J177" s="226">
        <f>ROUND(I177*H177,2)</f>
        <v>0</v>
      </c>
      <c r="K177" s="222" t="s">
        <v>139</v>
      </c>
      <c r="L177" s="46"/>
      <c r="M177" s="227" t="s">
        <v>32</v>
      </c>
      <c r="N177" s="228" t="s">
        <v>51</v>
      </c>
      <c r="O177" s="86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31" t="s">
        <v>150</v>
      </c>
      <c r="AT177" s="231" t="s">
        <v>135</v>
      </c>
      <c r="AU177" s="231" t="s">
        <v>141</v>
      </c>
      <c r="AY177" s="18" t="s">
        <v>132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141</v>
      </c>
      <c r="BK177" s="232">
        <f>ROUND(I177*H177,2)</f>
        <v>0</v>
      </c>
      <c r="BL177" s="18" t="s">
        <v>150</v>
      </c>
      <c r="BM177" s="231" t="s">
        <v>752</v>
      </c>
    </row>
    <row r="178" s="13" customFormat="1">
      <c r="A178" s="13"/>
      <c r="B178" s="240"/>
      <c r="C178" s="241"/>
      <c r="D178" s="242" t="s">
        <v>196</v>
      </c>
      <c r="E178" s="243" t="s">
        <v>32</v>
      </c>
      <c r="F178" s="244" t="s">
        <v>753</v>
      </c>
      <c r="G178" s="241"/>
      <c r="H178" s="245">
        <v>3933</v>
      </c>
      <c r="I178" s="246"/>
      <c r="J178" s="241"/>
      <c r="K178" s="241"/>
      <c r="L178" s="247"/>
      <c r="M178" s="248"/>
      <c r="N178" s="249"/>
      <c r="O178" s="249"/>
      <c r="P178" s="249"/>
      <c r="Q178" s="249"/>
      <c r="R178" s="249"/>
      <c r="S178" s="249"/>
      <c r="T178" s="250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1" t="s">
        <v>196</v>
      </c>
      <c r="AU178" s="251" t="s">
        <v>141</v>
      </c>
      <c r="AV178" s="13" t="s">
        <v>141</v>
      </c>
      <c r="AW178" s="13" t="s">
        <v>41</v>
      </c>
      <c r="AX178" s="13" t="s">
        <v>79</v>
      </c>
      <c r="AY178" s="251" t="s">
        <v>132</v>
      </c>
    </row>
    <row r="179" s="14" customFormat="1">
      <c r="A179" s="14"/>
      <c r="B179" s="252"/>
      <c r="C179" s="253"/>
      <c r="D179" s="242" t="s">
        <v>196</v>
      </c>
      <c r="E179" s="254" t="s">
        <v>32</v>
      </c>
      <c r="F179" s="255" t="s">
        <v>198</v>
      </c>
      <c r="G179" s="253"/>
      <c r="H179" s="256">
        <v>3933</v>
      </c>
      <c r="I179" s="257"/>
      <c r="J179" s="253"/>
      <c r="K179" s="253"/>
      <c r="L179" s="258"/>
      <c r="M179" s="259"/>
      <c r="N179" s="260"/>
      <c r="O179" s="260"/>
      <c r="P179" s="260"/>
      <c r="Q179" s="260"/>
      <c r="R179" s="260"/>
      <c r="S179" s="260"/>
      <c r="T179" s="261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2" t="s">
        <v>196</v>
      </c>
      <c r="AU179" s="262" t="s">
        <v>141</v>
      </c>
      <c r="AV179" s="14" t="s">
        <v>150</v>
      </c>
      <c r="AW179" s="14" t="s">
        <v>41</v>
      </c>
      <c r="AX179" s="14" t="s">
        <v>21</v>
      </c>
      <c r="AY179" s="262" t="s">
        <v>132</v>
      </c>
    </row>
    <row r="180" s="2" customFormat="1" ht="21.75" customHeight="1">
      <c r="A180" s="40"/>
      <c r="B180" s="41"/>
      <c r="C180" s="220" t="s">
        <v>360</v>
      </c>
      <c r="D180" s="220" t="s">
        <v>135</v>
      </c>
      <c r="E180" s="221" t="s">
        <v>371</v>
      </c>
      <c r="F180" s="222" t="s">
        <v>372</v>
      </c>
      <c r="G180" s="223" t="s">
        <v>194</v>
      </c>
      <c r="H180" s="224">
        <v>131.09999999999999</v>
      </c>
      <c r="I180" s="225"/>
      <c r="J180" s="226">
        <f>ROUND(I180*H180,2)</f>
        <v>0</v>
      </c>
      <c r="K180" s="222" t="s">
        <v>139</v>
      </c>
      <c r="L180" s="46"/>
      <c r="M180" s="227" t="s">
        <v>32</v>
      </c>
      <c r="N180" s="228" t="s">
        <v>51</v>
      </c>
      <c r="O180" s="86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31" t="s">
        <v>150</v>
      </c>
      <c r="AT180" s="231" t="s">
        <v>135</v>
      </c>
      <c r="AU180" s="231" t="s">
        <v>141</v>
      </c>
      <c r="AY180" s="18" t="s">
        <v>132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141</v>
      </c>
      <c r="BK180" s="232">
        <f>ROUND(I180*H180,2)</f>
        <v>0</v>
      </c>
      <c r="BL180" s="18" t="s">
        <v>150</v>
      </c>
      <c r="BM180" s="231" t="s">
        <v>754</v>
      </c>
    </row>
    <row r="181" s="2" customFormat="1" ht="21.75" customHeight="1">
      <c r="A181" s="40"/>
      <c r="B181" s="41"/>
      <c r="C181" s="220" t="s">
        <v>365</v>
      </c>
      <c r="D181" s="220" t="s">
        <v>135</v>
      </c>
      <c r="E181" s="221" t="s">
        <v>374</v>
      </c>
      <c r="F181" s="222" t="s">
        <v>375</v>
      </c>
      <c r="G181" s="223" t="s">
        <v>194</v>
      </c>
      <c r="H181" s="224">
        <v>53.659999999999997</v>
      </c>
      <c r="I181" s="225"/>
      <c r="J181" s="226">
        <f>ROUND(I181*H181,2)</f>
        <v>0</v>
      </c>
      <c r="K181" s="222" t="s">
        <v>139</v>
      </c>
      <c r="L181" s="46"/>
      <c r="M181" s="227" t="s">
        <v>32</v>
      </c>
      <c r="N181" s="228" t="s">
        <v>51</v>
      </c>
      <c r="O181" s="86"/>
      <c r="P181" s="229">
        <f>O181*H181</f>
        <v>0</v>
      </c>
      <c r="Q181" s="229">
        <v>0.00021000000000000001</v>
      </c>
      <c r="R181" s="229">
        <f>Q181*H181</f>
        <v>0.0112686</v>
      </c>
      <c r="S181" s="229">
        <v>0</v>
      </c>
      <c r="T181" s="230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31" t="s">
        <v>150</v>
      </c>
      <c r="AT181" s="231" t="s">
        <v>135</v>
      </c>
      <c r="AU181" s="231" t="s">
        <v>141</v>
      </c>
      <c r="AY181" s="18" t="s">
        <v>132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141</v>
      </c>
      <c r="BK181" s="232">
        <f>ROUND(I181*H181,2)</f>
        <v>0</v>
      </c>
      <c r="BL181" s="18" t="s">
        <v>150</v>
      </c>
      <c r="BM181" s="231" t="s">
        <v>755</v>
      </c>
    </row>
    <row r="182" s="15" customFormat="1">
      <c r="A182" s="15"/>
      <c r="B182" s="273"/>
      <c r="C182" s="274"/>
      <c r="D182" s="242" t="s">
        <v>196</v>
      </c>
      <c r="E182" s="275" t="s">
        <v>32</v>
      </c>
      <c r="F182" s="276" t="s">
        <v>377</v>
      </c>
      <c r="G182" s="274"/>
      <c r="H182" s="275" t="s">
        <v>32</v>
      </c>
      <c r="I182" s="277"/>
      <c r="J182" s="274"/>
      <c r="K182" s="274"/>
      <c r="L182" s="278"/>
      <c r="M182" s="279"/>
      <c r="N182" s="280"/>
      <c r="O182" s="280"/>
      <c r="P182" s="280"/>
      <c r="Q182" s="280"/>
      <c r="R182" s="280"/>
      <c r="S182" s="280"/>
      <c r="T182" s="281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82" t="s">
        <v>196</v>
      </c>
      <c r="AU182" s="282" t="s">
        <v>141</v>
      </c>
      <c r="AV182" s="15" t="s">
        <v>21</v>
      </c>
      <c r="AW182" s="15" t="s">
        <v>41</v>
      </c>
      <c r="AX182" s="15" t="s">
        <v>79</v>
      </c>
      <c r="AY182" s="282" t="s">
        <v>132</v>
      </c>
    </row>
    <row r="183" s="13" customFormat="1">
      <c r="A183" s="13"/>
      <c r="B183" s="240"/>
      <c r="C183" s="241"/>
      <c r="D183" s="242" t="s">
        <v>196</v>
      </c>
      <c r="E183" s="243" t="s">
        <v>32</v>
      </c>
      <c r="F183" s="244" t="s">
        <v>378</v>
      </c>
      <c r="G183" s="241"/>
      <c r="H183" s="245">
        <v>32.859999999999999</v>
      </c>
      <c r="I183" s="246"/>
      <c r="J183" s="241"/>
      <c r="K183" s="241"/>
      <c r="L183" s="247"/>
      <c r="M183" s="248"/>
      <c r="N183" s="249"/>
      <c r="O183" s="249"/>
      <c r="P183" s="249"/>
      <c r="Q183" s="249"/>
      <c r="R183" s="249"/>
      <c r="S183" s="249"/>
      <c r="T183" s="250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1" t="s">
        <v>196</v>
      </c>
      <c r="AU183" s="251" t="s">
        <v>141</v>
      </c>
      <c r="AV183" s="13" t="s">
        <v>141</v>
      </c>
      <c r="AW183" s="13" t="s">
        <v>41</v>
      </c>
      <c r="AX183" s="13" t="s">
        <v>79</v>
      </c>
      <c r="AY183" s="251" t="s">
        <v>132</v>
      </c>
    </row>
    <row r="184" s="15" customFormat="1">
      <c r="A184" s="15"/>
      <c r="B184" s="273"/>
      <c r="C184" s="274"/>
      <c r="D184" s="242" t="s">
        <v>196</v>
      </c>
      <c r="E184" s="275" t="s">
        <v>32</v>
      </c>
      <c r="F184" s="276" t="s">
        <v>379</v>
      </c>
      <c r="G184" s="274"/>
      <c r="H184" s="275" t="s">
        <v>32</v>
      </c>
      <c r="I184" s="277"/>
      <c r="J184" s="274"/>
      <c r="K184" s="274"/>
      <c r="L184" s="278"/>
      <c r="M184" s="279"/>
      <c r="N184" s="280"/>
      <c r="O184" s="280"/>
      <c r="P184" s="280"/>
      <c r="Q184" s="280"/>
      <c r="R184" s="280"/>
      <c r="S184" s="280"/>
      <c r="T184" s="281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82" t="s">
        <v>196</v>
      </c>
      <c r="AU184" s="282" t="s">
        <v>141</v>
      </c>
      <c r="AV184" s="15" t="s">
        <v>21</v>
      </c>
      <c r="AW184" s="15" t="s">
        <v>41</v>
      </c>
      <c r="AX184" s="15" t="s">
        <v>79</v>
      </c>
      <c r="AY184" s="282" t="s">
        <v>132</v>
      </c>
    </row>
    <row r="185" s="13" customFormat="1">
      <c r="A185" s="13"/>
      <c r="B185" s="240"/>
      <c r="C185" s="241"/>
      <c r="D185" s="242" t="s">
        <v>196</v>
      </c>
      <c r="E185" s="243" t="s">
        <v>32</v>
      </c>
      <c r="F185" s="244" t="s">
        <v>380</v>
      </c>
      <c r="G185" s="241"/>
      <c r="H185" s="245">
        <v>20.800000000000001</v>
      </c>
      <c r="I185" s="246"/>
      <c r="J185" s="241"/>
      <c r="K185" s="241"/>
      <c r="L185" s="247"/>
      <c r="M185" s="248"/>
      <c r="N185" s="249"/>
      <c r="O185" s="249"/>
      <c r="P185" s="249"/>
      <c r="Q185" s="249"/>
      <c r="R185" s="249"/>
      <c r="S185" s="249"/>
      <c r="T185" s="250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1" t="s">
        <v>196</v>
      </c>
      <c r="AU185" s="251" t="s">
        <v>141</v>
      </c>
      <c r="AV185" s="13" t="s">
        <v>141</v>
      </c>
      <c r="AW185" s="13" t="s">
        <v>41</v>
      </c>
      <c r="AX185" s="13" t="s">
        <v>79</v>
      </c>
      <c r="AY185" s="251" t="s">
        <v>132</v>
      </c>
    </row>
    <row r="186" s="14" customFormat="1">
      <c r="A186" s="14"/>
      <c r="B186" s="252"/>
      <c r="C186" s="253"/>
      <c r="D186" s="242" t="s">
        <v>196</v>
      </c>
      <c r="E186" s="254" t="s">
        <v>32</v>
      </c>
      <c r="F186" s="255" t="s">
        <v>198</v>
      </c>
      <c r="G186" s="253"/>
      <c r="H186" s="256">
        <v>53.659999999999997</v>
      </c>
      <c r="I186" s="257"/>
      <c r="J186" s="253"/>
      <c r="K186" s="253"/>
      <c r="L186" s="258"/>
      <c r="M186" s="259"/>
      <c r="N186" s="260"/>
      <c r="O186" s="260"/>
      <c r="P186" s="260"/>
      <c r="Q186" s="260"/>
      <c r="R186" s="260"/>
      <c r="S186" s="260"/>
      <c r="T186" s="261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2" t="s">
        <v>196</v>
      </c>
      <c r="AU186" s="262" t="s">
        <v>141</v>
      </c>
      <c r="AV186" s="14" t="s">
        <v>150</v>
      </c>
      <c r="AW186" s="14" t="s">
        <v>41</v>
      </c>
      <c r="AX186" s="14" t="s">
        <v>21</v>
      </c>
      <c r="AY186" s="262" t="s">
        <v>132</v>
      </c>
    </row>
    <row r="187" s="2" customFormat="1" ht="21.75" customHeight="1">
      <c r="A187" s="40"/>
      <c r="B187" s="41"/>
      <c r="C187" s="220" t="s">
        <v>370</v>
      </c>
      <c r="D187" s="220" t="s">
        <v>135</v>
      </c>
      <c r="E187" s="221" t="s">
        <v>382</v>
      </c>
      <c r="F187" s="222" t="s">
        <v>383</v>
      </c>
      <c r="G187" s="223" t="s">
        <v>194</v>
      </c>
      <c r="H187" s="224">
        <v>63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</v>
      </c>
      <c r="R187" s="229">
        <f>Q187*H187</f>
        <v>0</v>
      </c>
      <c r="S187" s="229">
        <v>0.13100000000000001</v>
      </c>
      <c r="T187" s="230">
        <f>S187*H187</f>
        <v>8.2530000000000001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756</v>
      </c>
    </row>
    <row r="188" s="13" customFormat="1">
      <c r="A188" s="13"/>
      <c r="B188" s="240"/>
      <c r="C188" s="241"/>
      <c r="D188" s="242" t="s">
        <v>196</v>
      </c>
      <c r="E188" s="243" t="s">
        <v>32</v>
      </c>
      <c r="F188" s="244" t="s">
        <v>385</v>
      </c>
      <c r="G188" s="241"/>
      <c r="H188" s="245">
        <v>63</v>
      </c>
      <c r="I188" s="246"/>
      <c r="J188" s="241"/>
      <c r="K188" s="241"/>
      <c r="L188" s="247"/>
      <c r="M188" s="248"/>
      <c r="N188" s="249"/>
      <c r="O188" s="249"/>
      <c r="P188" s="249"/>
      <c r="Q188" s="249"/>
      <c r="R188" s="249"/>
      <c r="S188" s="249"/>
      <c r="T188" s="250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1" t="s">
        <v>196</v>
      </c>
      <c r="AU188" s="251" t="s">
        <v>141</v>
      </c>
      <c r="AV188" s="13" t="s">
        <v>141</v>
      </c>
      <c r="AW188" s="13" t="s">
        <v>41</v>
      </c>
      <c r="AX188" s="13" t="s">
        <v>79</v>
      </c>
      <c r="AY188" s="251" t="s">
        <v>132</v>
      </c>
    </row>
    <row r="189" s="14" customFormat="1">
      <c r="A189" s="14"/>
      <c r="B189" s="252"/>
      <c r="C189" s="253"/>
      <c r="D189" s="242" t="s">
        <v>196</v>
      </c>
      <c r="E189" s="254" t="s">
        <v>32</v>
      </c>
      <c r="F189" s="255" t="s">
        <v>198</v>
      </c>
      <c r="G189" s="253"/>
      <c r="H189" s="256">
        <v>63</v>
      </c>
      <c r="I189" s="257"/>
      <c r="J189" s="253"/>
      <c r="K189" s="253"/>
      <c r="L189" s="258"/>
      <c r="M189" s="259"/>
      <c r="N189" s="260"/>
      <c r="O189" s="260"/>
      <c r="P189" s="260"/>
      <c r="Q189" s="260"/>
      <c r="R189" s="260"/>
      <c r="S189" s="260"/>
      <c r="T189" s="261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2" t="s">
        <v>196</v>
      </c>
      <c r="AU189" s="262" t="s">
        <v>141</v>
      </c>
      <c r="AV189" s="14" t="s">
        <v>150</v>
      </c>
      <c r="AW189" s="14" t="s">
        <v>41</v>
      </c>
      <c r="AX189" s="14" t="s">
        <v>21</v>
      </c>
      <c r="AY189" s="262" t="s">
        <v>132</v>
      </c>
    </row>
    <row r="190" s="2" customFormat="1" ht="21.75" customHeight="1">
      <c r="A190" s="40"/>
      <c r="B190" s="41"/>
      <c r="C190" s="220" t="s">
        <v>29</v>
      </c>
      <c r="D190" s="220" t="s">
        <v>135</v>
      </c>
      <c r="E190" s="221" t="s">
        <v>387</v>
      </c>
      <c r="F190" s="222" t="s">
        <v>388</v>
      </c>
      <c r="G190" s="223" t="s">
        <v>194</v>
      </c>
      <c r="H190" s="224">
        <v>220.56999999999999</v>
      </c>
      <c r="I190" s="225"/>
      <c r="J190" s="226">
        <f>ROUND(I190*H190,2)</f>
        <v>0</v>
      </c>
      <c r="K190" s="222" t="s">
        <v>139</v>
      </c>
      <c r="L190" s="46"/>
      <c r="M190" s="227" t="s">
        <v>32</v>
      </c>
      <c r="N190" s="228" t="s">
        <v>51</v>
      </c>
      <c r="O190" s="86"/>
      <c r="P190" s="229">
        <f>O190*H190</f>
        <v>0</v>
      </c>
      <c r="Q190" s="229">
        <v>0</v>
      </c>
      <c r="R190" s="229">
        <f>Q190*H190</f>
        <v>0</v>
      </c>
      <c r="S190" s="229">
        <v>0.01</v>
      </c>
      <c r="T190" s="230">
        <f>S190*H190</f>
        <v>2.2056999999999998</v>
      </c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R190" s="231" t="s">
        <v>150</v>
      </c>
      <c r="AT190" s="231" t="s">
        <v>135</v>
      </c>
      <c r="AU190" s="231" t="s">
        <v>141</v>
      </c>
      <c r="AY190" s="18" t="s">
        <v>132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141</v>
      </c>
      <c r="BK190" s="232">
        <f>ROUND(I190*H190,2)</f>
        <v>0</v>
      </c>
      <c r="BL190" s="18" t="s">
        <v>150</v>
      </c>
      <c r="BM190" s="231" t="s">
        <v>757</v>
      </c>
    </row>
    <row r="191" s="12" customFormat="1" ht="22.8" customHeight="1">
      <c r="A191" s="12"/>
      <c r="B191" s="204"/>
      <c r="C191" s="205"/>
      <c r="D191" s="206" t="s">
        <v>78</v>
      </c>
      <c r="E191" s="218" t="s">
        <v>390</v>
      </c>
      <c r="F191" s="218" t="s">
        <v>391</v>
      </c>
      <c r="G191" s="205"/>
      <c r="H191" s="205"/>
      <c r="I191" s="208"/>
      <c r="J191" s="219">
        <f>BK191</f>
        <v>0</v>
      </c>
      <c r="K191" s="205"/>
      <c r="L191" s="210"/>
      <c r="M191" s="211"/>
      <c r="N191" s="212"/>
      <c r="O191" s="212"/>
      <c r="P191" s="213">
        <f>SUM(P192:P197)</f>
        <v>0</v>
      </c>
      <c r="Q191" s="212"/>
      <c r="R191" s="213">
        <f>SUM(R192:R197)</f>
        <v>0</v>
      </c>
      <c r="S191" s="212"/>
      <c r="T191" s="214">
        <f>SUM(T192:T197)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5" t="s">
        <v>21</v>
      </c>
      <c r="AT191" s="216" t="s">
        <v>78</v>
      </c>
      <c r="AU191" s="216" t="s">
        <v>21</v>
      </c>
      <c r="AY191" s="215" t="s">
        <v>132</v>
      </c>
      <c r="BK191" s="217">
        <f>SUM(BK192:BK197)</f>
        <v>0</v>
      </c>
    </row>
    <row r="192" s="2" customFormat="1" ht="21.75" customHeight="1">
      <c r="A192" s="40"/>
      <c r="B192" s="41"/>
      <c r="C192" s="220" t="s">
        <v>381</v>
      </c>
      <c r="D192" s="220" t="s">
        <v>135</v>
      </c>
      <c r="E192" s="221" t="s">
        <v>393</v>
      </c>
      <c r="F192" s="222" t="s">
        <v>394</v>
      </c>
      <c r="G192" s="223" t="s">
        <v>250</v>
      </c>
      <c r="H192" s="224">
        <v>29.603999999999999</v>
      </c>
      <c r="I192" s="225"/>
      <c r="J192" s="226">
        <f>ROUND(I192*H192,2)</f>
        <v>0</v>
      </c>
      <c r="K192" s="222" t="s">
        <v>139</v>
      </c>
      <c r="L192" s="46"/>
      <c r="M192" s="227" t="s">
        <v>32</v>
      </c>
      <c r="N192" s="228" t="s">
        <v>51</v>
      </c>
      <c r="O192" s="86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31" t="s">
        <v>150</v>
      </c>
      <c r="AT192" s="231" t="s">
        <v>135</v>
      </c>
      <c r="AU192" s="231" t="s">
        <v>141</v>
      </c>
      <c r="AY192" s="18" t="s">
        <v>132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141</v>
      </c>
      <c r="BK192" s="232">
        <f>ROUND(I192*H192,2)</f>
        <v>0</v>
      </c>
      <c r="BL192" s="18" t="s">
        <v>150</v>
      </c>
      <c r="BM192" s="231" t="s">
        <v>758</v>
      </c>
    </row>
    <row r="193" s="2" customFormat="1" ht="21.75" customHeight="1">
      <c r="A193" s="40"/>
      <c r="B193" s="41"/>
      <c r="C193" s="220" t="s">
        <v>386</v>
      </c>
      <c r="D193" s="220" t="s">
        <v>135</v>
      </c>
      <c r="E193" s="221" t="s">
        <v>397</v>
      </c>
      <c r="F193" s="222" t="s">
        <v>398</v>
      </c>
      <c r="G193" s="223" t="s">
        <v>250</v>
      </c>
      <c r="H193" s="224">
        <v>414.45600000000002</v>
      </c>
      <c r="I193" s="225"/>
      <c r="J193" s="226">
        <f>ROUND(I193*H193,2)</f>
        <v>0</v>
      </c>
      <c r="K193" s="222" t="s">
        <v>139</v>
      </c>
      <c r="L193" s="46"/>
      <c r="M193" s="227" t="s">
        <v>32</v>
      </c>
      <c r="N193" s="228" t="s">
        <v>51</v>
      </c>
      <c r="O193" s="86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31" t="s">
        <v>150</v>
      </c>
      <c r="AT193" s="231" t="s">
        <v>135</v>
      </c>
      <c r="AU193" s="231" t="s">
        <v>141</v>
      </c>
      <c r="AY193" s="18" t="s">
        <v>132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141</v>
      </c>
      <c r="BK193" s="232">
        <f>ROUND(I193*H193,2)</f>
        <v>0</v>
      </c>
      <c r="BL193" s="18" t="s">
        <v>150</v>
      </c>
      <c r="BM193" s="231" t="s">
        <v>759</v>
      </c>
    </row>
    <row r="194" s="13" customFormat="1">
      <c r="A194" s="13"/>
      <c r="B194" s="240"/>
      <c r="C194" s="241"/>
      <c r="D194" s="242" t="s">
        <v>196</v>
      </c>
      <c r="E194" s="243" t="s">
        <v>32</v>
      </c>
      <c r="F194" s="244" t="s">
        <v>400</v>
      </c>
      <c r="G194" s="241"/>
      <c r="H194" s="245">
        <v>414.45600000000002</v>
      </c>
      <c r="I194" s="246"/>
      <c r="J194" s="241"/>
      <c r="K194" s="241"/>
      <c r="L194" s="247"/>
      <c r="M194" s="248"/>
      <c r="N194" s="249"/>
      <c r="O194" s="249"/>
      <c r="P194" s="249"/>
      <c r="Q194" s="249"/>
      <c r="R194" s="249"/>
      <c r="S194" s="249"/>
      <c r="T194" s="250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1" t="s">
        <v>196</v>
      </c>
      <c r="AU194" s="251" t="s">
        <v>141</v>
      </c>
      <c r="AV194" s="13" t="s">
        <v>141</v>
      </c>
      <c r="AW194" s="13" t="s">
        <v>41</v>
      </c>
      <c r="AX194" s="13" t="s">
        <v>79</v>
      </c>
      <c r="AY194" s="251" t="s">
        <v>132</v>
      </c>
    </row>
    <row r="195" s="14" customFormat="1">
      <c r="A195" s="14"/>
      <c r="B195" s="252"/>
      <c r="C195" s="253"/>
      <c r="D195" s="242" t="s">
        <v>196</v>
      </c>
      <c r="E195" s="254" t="s">
        <v>32</v>
      </c>
      <c r="F195" s="255" t="s">
        <v>198</v>
      </c>
      <c r="G195" s="253"/>
      <c r="H195" s="256">
        <v>414.45600000000002</v>
      </c>
      <c r="I195" s="257"/>
      <c r="J195" s="253"/>
      <c r="K195" s="253"/>
      <c r="L195" s="258"/>
      <c r="M195" s="259"/>
      <c r="N195" s="260"/>
      <c r="O195" s="260"/>
      <c r="P195" s="260"/>
      <c r="Q195" s="260"/>
      <c r="R195" s="260"/>
      <c r="S195" s="260"/>
      <c r="T195" s="261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2" t="s">
        <v>196</v>
      </c>
      <c r="AU195" s="262" t="s">
        <v>141</v>
      </c>
      <c r="AV195" s="14" t="s">
        <v>150</v>
      </c>
      <c r="AW195" s="14" t="s">
        <v>41</v>
      </c>
      <c r="AX195" s="14" t="s">
        <v>21</v>
      </c>
      <c r="AY195" s="262" t="s">
        <v>132</v>
      </c>
    </row>
    <row r="196" s="2" customFormat="1" ht="16.5" customHeight="1">
      <c r="A196" s="40"/>
      <c r="B196" s="41"/>
      <c r="C196" s="220" t="s">
        <v>392</v>
      </c>
      <c r="D196" s="220" t="s">
        <v>135</v>
      </c>
      <c r="E196" s="221" t="s">
        <v>402</v>
      </c>
      <c r="F196" s="222" t="s">
        <v>403</v>
      </c>
      <c r="G196" s="223" t="s">
        <v>250</v>
      </c>
      <c r="H196" s="224">
        <v>29.603999999999999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150</v>
      </c>
      <c r="AT196" s="231" t="s">
        <v>135</v>
      </c>
      <c r="AU196" s="231" t="s">
        <v>141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150</v>
      </c>
      <c r="BM196" s="231" t="s">
        <v>760</v>
      </c>
    </row>
    <row r="197" s="2" customFormat="1" ht="21.75" customHeight="1">
      <c r="A197" s="40"/>
      <c r="B197" s="41"/>
      <c r="C197" s="220" t="s">
        <v>396</v>
      </c>
      <c r="D197" s="220" t="s">
        <v>135</v>
      </c>
      <c r="E197" s="221" t="s">
        <v>406</v>
      </c>
      <c r="F197" s="222" t="s">
        <v>407</v>
      </c>
      <c r="G197" s="223" t="s">
        <v>250</v>
      </c>
      <c r="H197" s="224">
        <v>29.603999999999999</v>
      </c>
      <c r="I197" s="225"/>
      <c r="J197" s="226">
        <f>ROUND(I197*H197,2)</f>
        <v>0</v>
      </c>
      <c r="K197" s="222" t="s">
        <v>139</v>
      </c>
      <c r="L197" s="46"/>
      <c r="M197" s="227" t="s">
        <v>32</v>
      </c>
      <c r="N197" s="228" t="s">
        <v>51</v>
      </c>
      <c r="O197" s="86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31" t="s">
        <v>150</v>
      </c>
      <c r="AT197" s="231" t="s">
        <v>135</v>
      </c>
      <c r="AU197" s="231" t="s">
        <v>141</v>
      </c>
      <c r="AY197" s="18" t="s">
        <v>132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141</v>
      </c>
      <c r="BK197" s="232">
        <f>ROUND(I197*H197,2)</f>
        <v>0</v>
      </c>
      <c r="BL197" s="18" t="s">
        <v>150</v>
      </c>
      <c r="BM197" s="231" t="s">
        <v>761</v>
      </c>
    </row>
    <row r="198" s="12" customFormat="1" ht="22.8" customHeight="1">
      <c r="A198" s="12"/>
      <c r="B198" s="204"/>
      <c r="C198" s="205"/>
      <c r="D198" s="206" t="s">
        <v>78</v>
      </c>
      <c r="E198" s="218" t="s">
        <v>409</v>
      </c>
      <c r="F198" s="218" t="s">
        <v>410</v>
      </c>
      <c r="G198" s="205"/>
      <c r="H198" s="205"/>
      <c r="I198" s="208"/>
      <c r="J198" s="219">
        <f>BK198</f>
        <v>0</v>
      </c>
      <c r="K198" s="205"/>
      <c r="L198" s="210"/>
      <c r="M198" s="211"/>
      <c r="N198" s="212"/>
      <c r="O198" s="212"/>
      <c r="P198" s="213">
        <f>P199</f>
        <v>0</v>
      </c>
      <c r="Q198" s="212"/>
      <c r="R198" s="213">
        <f>R199</f>
        <v>0</v>
      </c>
      <c r="S198" s="212"/>
      <c r="T198" s="214">
        <f>T199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5" t="s">
        <v>21</v>
      </c>
      <c r="AT198" s="216" t="s">
        <v>78</v>
      </c>
      <c r="AU198" s="216" t="s">
        <v>21</v>
      </c>
      <c r="AY198" s="215" t="s">
        <v>132</v>
      </c>
      <c r="BK198" s="217">
        <f>BK199</f>
        <v>0</v>
      </c>
    </row>
    <row r="199" s="2" customFormat="1" ht="21.75" customHeight="1">
      <c r="A199" s="40"/>
      <c r="B199" s="41"/>
      <c r="C199" s="220" t="s">
        <v>401</v>
      </c>
      <c r="D199" s="220" t="s">
        <v>135</v>
      </c>
      <c r="E199" s="221" t="s">
        <v>412</v>
      </c>
      <c r="F199" s="222" t="s">
        <v>413</v>
      </c>
      <c r="G199" s="223" t="s">
        <v>250</v>
      </c>
      <c r="H199" s="224">
        <v>39.68</v>
      </c>
      <c r="I199" s="225"/>
      <c r="J199" s="226">
        <f>ROUND(I199*H199,2)</f>
        <v>0</v>
      </c>
      <c r="K199" s="222" t="s">
        <v>139</v>
      </c>
      <c r="L199" s="46"/>
      <c r="M199" s="227" t="s">
        <v>32</v>
      </c>
      <c r="N199" s="228" t="s">
        <v>51</v>
      </c>
      <c r="O199" s="86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31" t="s">
        <v>150</v>
      </c>
      <c r="AT199" s="231" t="s">
        <v>135</v>
      </c>
      <c r="AU199" s="231" t="s">
        <v>141</v>
      </c>
      <c r="AY199" s="18" t="s">
        <v>132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8" t="s">
        <v>141</v>
      </c>
      <c r="BK199" s="232">
        <f>ROUND(I199*H199,2)</f>
        <v>0</v>
      </c>
      <c r="BL199" s="18" t="s">
        <v>150</v>
      </c>
      <c r="BM199" s="231" t="s">
        <v>762</v>
      </c>
    </row>
    <row r="200" s="12" customFormat="1" ht="25.92" customHeight="1">
      <c r="A200" s="12"/>
      <c r="B200" s="204"/>
      <c r="C200" s="205"/>
      <c r="D200" s="206" t="s">
        <v>78</v>
      </c>
      <c r="E200" s="207" t="s">
        <v>415</v>
      </c>
      <c r="F200" s="207" t="s">
        <v>416</v>
      </c>
      <c r="G200" s="205"/>
      <c r="H200" s="205"/>
      <c r="I200" s="208"/>
      <c r="J200" s="209">
        <f>BK200</f>
        <v>0</v>
      </c>
      <c r="K200" s="205"/>
      <c r="L200" s="210"/>
      <c r="M200" s="211"/>
      <c r="N200" s="212"/>
      <c r="O200" s="212"/>
      <c r="P200" s="213">
        <f>SUM(P201:P223)</f>
        <v>0</v>
      </c>
      <c r="Q200" s="212"/>
      <c r="R200" s="213">
        <f>SUM(R201:R223)</f>
        <v>2.4916479999999996</v>
      </c>
      <c r="S200" s="212"/>
      <c r="T200" s="214">
        <f>SUM(T201:T223)</f>
        <v>0.072580000000000006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5" t="s">
        <v>141</v>
      </c>
      <c r="AT200" s="216" t="s">
        <v>78</v>
      </c>
      <c r="AU200" s="216" t="s">
        <v>79</v>
      </c>
      <c r="AY200" s="215" t="s">
        <v>132</v>
      </c>
      <c r="BK200" s="217">
        <f>SUM(BK201:BK223)</f>
        <v>0</v>
      </c>
    </row>
    <row r="201" s="2" customFormat="1" ht="16.5" customHeight="1">
      <c r="A201" s="40"/>
      <c r="B201" s="41"/>
      <c r="C201" s="220" t="s">
        <v>405</v>
      </c>
      <c r="D201" s="220" t="s">
        <v>135</v>
      </c>
      <c r="E201" s="221" t="s">
        <v>418</v>
      </c>
      <c r="F201" s="222" t="s">
        <v>419</v>
      </c>
      <c r="G201" s="223" t="s">
        <v>194</v>
      </c>
      <c r="H201" s="224">
        <v>262.19999999999999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260</v>
      </c>
      <c r="AT201" s="231" t="s">
        <v>135</v>
      </c>
      <c r="AU201" s="231" t="s">
        <v>21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260</v>
      </c>
      <c r="BM201" s="231" t="s">
        <v>763</v>
      </c>
    </row>
    <row r="202" s="13" customFormat="1">
      <c r="A202" s="13"/>
      <c r="B202" s="240"/>
      <c r="C202" s="241"/>
      <c r="D202" s="242" t="s">
        <v>196</v>
      </c>
      <c r="E202" s="243" t="s">
        <v>32</v>
      </c>
      <c r="F202" s="244" t="s">
        <v>720</v>
      </c>
      <c r="G202" s="241"/>
      <c r="H202" s="245">
        <v>262.19999999999999</v>
      </c>
      <c r="I202" s="246"/>
      <c r="J202" s="241"/>
      <c r="K202" s="241"/>
      <c r="L202" s="247"/>
      <c r="M202" s="248"/>
      <c r="N202" s="249"/>
      <c r="O202" s="249"/>
      <c r="P202" s="249"/>
      <c r="Q202" s="249"/>
      <c r="R202" s="249"/>
      <c r="S202" s="249"/>
      <c r="T202" s="250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1" t="s">
        <v>196</v>
      </c>
      <c r="AU202" s="251" t="s">
        <v>21</v>
      </c>
      <c r="AV202" s="13" t="s">
        <v>141</v>
      </c>
      <c r="AW202" s="13" t="s">
        <v>41</v>
      </c>
      <c r="AX202" s="13" t="s">
        <v>79</v>
      </c>
      <c r="AY202" s="251" t="s">
        <v>132</v>
      </c>
    </row>
    <row r="203" s="14" customFormat="1">
      <c r="A203" s="14"/>
      <c r="B203" s="252"/>
      <c r="C203" s="253"/>
      <c r="D203" s="242" t="s">
        <v>196</v>
      </c>
      <c r="E203" s="254" t="s">
        <v>32</v>
      </c>
      <c r="F203" s="255" t="s">
        <v>198</v>
      </c>
      <c r="G203" s="253"/>
      <c r="H203" s="256">
        <v>262.19999999999999</v>
      </c>
      <c r="I203" s="257"/>
      <c r="J203" s="253"/>
      <c r="K203" s="253"/>
      <c r="L203" s="258"/>
      <c r="M203" s="259"/>
      <c r="N203" s="260"/>
      <c r="O203" s="260"/>
      <c r="P203" s="260"/>
      <c r="Q203" s="260"/>
      <c r="R203" s="260"/>
      <c r="S203" s="260"/>
      <c r="T203" s="261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2" t="s">
        <v>196</v>
      </c>
      <c r="AU203" s="262" t="s">
        <v>21</v>
      </c>
      <c r="AV203" s="14" t="s">
        <v>150</v>
      </c>
      <c r="AW203" s="14" t="s">
        <v>41</v>
      </c>
      <c r="AX203" s="14" t="s">
        <v>21</v>
      </c>
      <c r="AY203" s="262" t="s">
        <v>132</v>
      </c>
    </row>
    <row r="204" s="2" customFormat="1" ht="16.5" customHeight="1">
      <c r="A204" s="40"/>
      <c r="B204" s="41"/>
      <c r="C204" s="220" t="s">
        <v>411</v>
      </c>
      <c r="D204" s="220" t="s">
        <v>135</v>
      </c>
      <c r="E204" s="221" t="s">
        <v>423</v>
      </c>
      <c r="F204" s="222" t="s">
        <v>424</v>
      </c>
      <c r="G204" s="223" t="s">
        <v>223</v>
      </c>
      <c r="H204" s="224">
        <v>19</v>
      </c>
      <c r="I204" s="225"/>
      <c r="J204" s="226">
        <f>ROUND(I204*H204,2)</f>
        <v>0</v>
      </c>
      <c r="K204" s="222" t="s">
        <v>139</v>
      </c>
      <c r="L204" s="46"/>
      <c r="M204" s="227" t="s">
        <v>32</v>
      </c>
      <c r="N204" s="228" t="s">
        <v>51</v>
      </c>
      <c r="O204" s="86"/>
      <c r="P204" s="229">
        <f>O204*H204</f>
        <v>0</v>
      </c>
      <c r="Q204" s="229">
        <v>0</v>
      </c>
      <c r="R204" s="229">
        <f>Q204*H204</f>
        <v>0</v>
      </c>
      <c r="S204" s="229">
        <v>0</v>
      </c>
      <c r="T204" s="230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31" t="s">
        <v>260</v>
      </c>
      <c r="AT204" s="231" t="s">
        <v>135</v>
      </c>
      <c r="AU204" s="231" t="s">
        <v>21</v>
      </c>
      <c r="AY204" s="18" t="s">
        <v>132</v>
      </c>
      <c r="BE204" s="232">
        <f>IF(N204="základní",J204,0)</f>
        <v>0</v>
      </c>
      <c r="BF204" s="232">
        <f>IF(N204="snížená",J204,0)</f>
        <v>0</v>
      </c>
      <c r="BG204" s="232">
        <f>IF(N204="zákl. přenesená",J204,0)</f>
        <v>0</v>
      </c>
      <c r="BH204" s="232">
        <f>IF(N204="sníž. přenesená",J204,0)</f>
        <v>0</v>
      </c>
      <c r="BI204" s="232">
        <f>IF(N204="nulová",J204,0)</f>
        <v>0</v>
      </c>
      <c r="BJ204" s="18" t="s">
        <v>141</v>
      </c>
      <c r="BK204" s="232">
        <f>ROUND(I204*H204,2)</f>
        <v>0</v>
      </c>
      <c r="BL204" s="18" t="s">
        <v>260</v>
      </c>
      <c r="BM204" s="231" t="s">
        <v>764</v>
      </c>
    </row>
    <row r="205" s="2" customFormat="1" ht="16.5" customHeight="1">
      <c r="A205" s="40"/>
      <c r="B205" s="41"/>
      <c r="C205" s="220" t="s">
        <v>417</v>
      </c>
      <c r="D205" s="220" t="s">
        <v>135</v>
      </c>
      <c r="E205" s="221" t="s">
        <v>427</v>
      </c>
      <c r="F205" s="222" t="s">
        <v>428</v>
      </c>
      <c r="G205" s="223" t="s">
        <v>223</v>
      </c>
      <c r="H205" s="224">
        <v>38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0.00191</v>
      </c>
      <c r="T205" s="230">
        <f>S205*H205</f>
        <v>0.072580000000000006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260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260</v>
      </c>
      <c r="BM205" s="231" t="s">
        <v>765</v>
      </c>
    </row>
    <row r="206" s="2" customFormat="1" ht="16.5" customHeight="1">
      <c r="A206" s="40"/>
      <c r="B206" s="41"/>
      <c r="C206" s="220" t="s">
        <v>422</v>
      </c>
      <c r="D206" s="220" t="s">
        <v>135</v>
      </c>
      <c r="E206" s="221" t="s">
        <v>431</v>
      </c>
      <c r="F206" s="222" t="s">
        <v>432</v>
      </c>
      <c r="G206" s="223" t="s">
        <v>223</v>
      </c>
      <c r="H206" s="224">
        <v>38</v>
      </c>
      <c r="I206" s="225"/>
      <c r="J206" s="226">
        <f>ROUND(I206*H206,2)</f>
        <v>0</v>
      </c>
      <c r="K206" s="222" t="s">
        <v>139</v>
      </c>
      <c r="L206" s="46"/>
      <c r="M206" s="227" t="s">
        <v>32</v>
      </c>
      <c r="N206" s="228" t="s">
        <v>51</v>
      </c>
      <c r="O206" s="86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31" t="s">
        <v>260</v>
      </c>
      <c r="AT206" s="231" t="s">
        <v>135</v>
      </c>
      <c r="AU206" s="231" t="s">
        <v>21</v>
      </c>
      <c r="AY206" s="18" t="s">
        <v>132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141</v>
      </c>
      <c r="BK206" s="232">
        <f>ROUND(I206*H206,2)</f>
        <v>0</v>
      </c>
      <c r="BL206" s="18" t="s">
        <v>260</v>
      </c>
      <c r="BM206" s="231" t="s">
        <v>766</v>
      </c>
    </row>
    <row r="207" s="2" customFormat="1" ht="16.5" customHeight="1">
      <c r="A207" s="40"/>
      <c r="B207" s="41"/>
      <c r="C207" s="220" t="s">
        <v>426</v>
      </c>
      <c r="D207" s="220" t="s">
        <v>135</v>
      </c>
      <c r="E207" s="221" t="s">
        <v>435</v>
      </c>
      <c r="F207" s="222" t="s">
        <v>436</v>
      </c>
      <c r="G207" s="223" t="s">
        <v>223</v>
      </c>
      <c r="H207" s="224">
        <v>30.399999999999999</v>
      </c>
      <c r="I207" s="225"/>
      <c r="J207" s="226">
        <f>ROUND(I207*H207,2)</f>
        <v>0</v>
      </c>
      <c r="K207" s="222" t="s">
        <v>139</v>
      </c>
      <c r="L207" s="46"/>
      <c r="M207" s="227" t="s">
        <v>32</v>
      </c>
      <c r="N207" s="228" t="s">
        <v>51</v>
      </c>
      <c r="O207" s="86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31" t="s">
        <v>260</v>
      </c>
      <c r="AT207" s="231" t="s">
        <v>135</v>
      </c>
      <c r="AU207" s="231" t="s">
        <v>21</v>
      </c>
      <c r="AY207" s="18" t="s">
        <v>132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141</v>
      </c>
      <c r="BK207" s="232">
        <f>ROUND(I207*H207,2)</f>
        <v>0</v>
      </c>
      <c r="BL207" s="18" t="s">
        <v>260</v>
      </c>
      <c r="BM207" s="231" t="s">
        <v>767</v>
      </c>
    </row>
    <row r="208" s="13" customFormat="1">
      <c r="A208" s="13"/>
      <c r="B208" s="240"/>
      <c r="C208" s="241"/>
      <c r="D208" s="242" t="s">
        <v>196</v>
      </c>
      <c r="E208" s="243" t="s">
        <v>32</v>
      </c>
      <c r="F208" s="244" t="s">
        <v>438</v>
      </c>
      <c r="G208" s="241"/>
      <c r="H208" s="245">
        <v>30.399999999999999</v>
      </c>
      <c r="I208" s="246"/>
      <c r="J208" s="241"/>
      <c r="K208" s="241"/>
      <c r="L208" s="247"/>
      <c r="M208" s="248"/>
      <c r="N208" s="249"/>
      <c r="O208" s="249"/>
      <c r="P208" s="249"/>
      <c r="Q208" s="249"/>
      <c r="R208" s="249"/>
      <c r="S208" s="249"/>
      <c r="T208" s="250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1" t="s">
        <v>196</v>
      </c>
      <c r="AU208" s="251" t="s">
        <v>21</v>
      </c>
      <c r="AV208" s="13" t="s">
        <v>141</v>
      </c>
      <c r="AW208" s="13" t="s">
        <v>41</v>
      </c>
      <c r="AX208" s="13" t="s">
        <v>79</v>
      </c>
      <c r="AY208" s="251" t="s">
        <v>132</v>
      </c>
    </row>
    <row r="209" s="14" customFormat="1">
      <c r="A209" s="14"/>
      <c r="B209" s="252"/>
      <c r="C209" s="253"/>
      <c r="D209" s="242" t="s">
        <v>196</v>
      </c>
      <c r="E209" s="254" t="s">
        <v>32</v>
      </c>
      <c r="F209" s="255" t="s">
        <v>198</v>
      </c>
      <c r="G209" s="253"/>
      <c r="H209" s="256">
        <v>30.399999999999999</v>
      </c>
      <c r="I209" s="257"/>
      <c r="J209" s="253"/>
      <c r="K209" s="253"/>
      <c r="L209" s="258"/>
      <c r="M209" s="259"/>
      <c r="N209" s="260"/>
      <c r="O209" s="260"/>
      <c r="P209" s="260"/>
      <c r="Q209" s="260"/>
      <c r="R209" s="260"/>
      <c r="S209" s="260"/>
      <c r="T209" s="261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2" t="s">
        <v>196</v>
      </c>
      <c r="AU209" s="262" t="s">
        <v>21</v>
      </c>
      <c r="AV209" s="14" t="s">
        <v>150</v>
      </c>
      <c r="AW209" s="14" t="s">
        <v>41</v>
      </c>
      <c r="AX209" s="14" t="s">
        <v>21</v>
      </c>
      <c r="AY209" s="262" t="s">
        <v>132</v>
      </c>
    </row>
    <row r="210" s="2" customFormat="1" ht="16.5" customHeight="1">
      <c r="A210" s="40"/>
      <c r="B210" s="41"/>
      <c r="C210" s="220" t="s">
        <v>430</v>
      </c>
      <c r="D210" s="220" t="s">
        <v>135</v>
      </c>
      <c r="E210" s="221" t="s">
        <v>440</v>
      </c>
      <c r="F210" s="222" t="s">
        <v>441</v>
      </c>
      <c r="G210" s="223" t="s">
        <v>223</v>
      </c>
      <c r="H210" s="224">
        <v>38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260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260</v>
      </c>
      <c r="BM210" s="231" t="s">
        <v>768</v>
      </c>
    </row>
    <row r="211" s="2" customFormat="1" ht="21.75" customHeight="1">
      <c r="A211" s="40"/>
      <c r="B211" s="41"/>
      <c r="C211" s="220" t="s">
        <v>434</v>
      </c>
      <c r="D211" s="220" t="s">
        <v>135</v>
      </c>
      <c r="E211" s="221" t="s">
        <v>444</v>
      </c>
      <c r="F211" s="222" t="s">
        <v>445</v>
      </c>
      <c r="G211" s="223" t="s">
        <v>194</v>
      </c>
      <c r="H211" s="224">
        <v>262.19999999999999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0.0075599999999999999</v>
      </c>
      <c r="R211" s="229">
        <f>Q211*H211</f>
        <v>1.9822319999999998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260</v>
      </c>
      <c r="AT211" s="231" t="s">
        <v>135</v>
      </c>
      <c r="AU211" s="231" t="s">
        <v>21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260</v>
      </c>
      <c r="BM211" s="231" t="s">
        <v>769</v>
      </c>
    </row>
    <row r="212" s="2" customFormat="1" ht="16.5" customHeight="1">
      <c r="A212" s="40"/>
      <c r="B212" s="41"/>
      <c r="C212" s="220" t="s">
        <v>439</v>
      </c>
      <c r="D212" s="220" t="s">
        <v>135</v>
      </c>
      <c r="E212" s="221" t="s">
        <v>448</v>
      </c>
      <c r="F212" s="222" t="s">
        <v>449</v>
      </c>
      <c r="G212" s="223" t="s">
        <v>223</v>
      </c>
      <c r="H212" s="224">
        <v>19</v>
      </c>
      <c r="I212" s="225"/>
      <c r="J212" s="226">
        <f>ROUND(I212*H212,2)</f>
        <v>0</v>
      </c>
      <c r="K212" s="222" t="s">
        <v>139</v>
      </c>
      <c r="L212" s="46"/>
      <c r="M212" s="227" t="s">
        <v>32</v>
      </c>
      <c r="N212" s="228" t="s">
        <v>51</v>
      </c>
      <c r="O212" s="86"/>
      <c r="P212" s="229">
        <f>O212*H212</f>
        <v>0</v>
      </c>
      <c r="Q212" s="229">
        <v>0</v>
      </c>
      <c r="R212" s="229">
        <f>Q212*H212</f>
        <v>0</v>
      </c>
      <c r="S212" s="229">
        <v>0</v>
      </c>
      <c r="T212" s="230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31" t="s">
        <v>260</v>
      </c>
      <c r="AT212" s="231" t="s">
        <v>135</v>
      </c>
      <c r="AU212" s="231" t="s">
        <v>21</v>
      </c>
      <c r="AY212" s="18" t="s">
        <v>132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141</v>
      </c>
      <c r="BK212" s="232">
        <f>ROUND(I212*H212,2)</f>
        <v>0</v>
      </c>
      <c r="BL212" s="18" t="s">
        <v>260</v>
      </c>
      <c r="BM212" s="231" t="s">
        <v>770</v>
      </c>
    </row>
    <row r="213" s="2" customFormat="1" ht="21.75" customHeight="1">
      <c r="A213" s="40"/>
      <c r="B213" s="41"/>
      <c r="C213" s="220" t="s">
        <v>443</v>
      </c>
      <c r="D213" s="220" t="s">
        <v>135</v>
      </c>
      <c r="E213" s="221" t="s">
        <v>452</v>
      </c>
      <c r="F213" s="222" t="s">
        <v>453</v>
      </c>
      <c r="G213" s="223" t="s">
        <v>223</v>
      </c>
      <c r="H213" s="224">
        <v>19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0.00362</v>
      </c>
      <c r="R213" s="229">
        <f>Q213*H213</f>
        <v>0.068779999999999994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260</v>
      </c>
      <c r="AT213" s="231" t="s">
        <v>135</v>
      </c>
      <c r="AU213" s="231" t="s">
        <v>21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260</v>
      </c>
      <c r="BM213" s="231" t="s">
        <v>771</v>
      </c>
    </row>
    <row r="214" s="2" customFormat="1" ht="21.75" customHeight="1">
      <c r="A214" s="40"/>
      <c r="B214" s="41"/>
      <c r="C214" s="220" t="s">
        <v>447</v>
      </c>
      <c r="D214" s="220" t="s">
        <v>135</v>
      </c>
      <c r="E214" s="221" t="s">
        <v>456</v>
      </c>
      <c r="F214" s="222" t="s">
        <v>457</v>
      </c>
      <c r="G214" s="223" t="s">
        <v>223</v>
      </c>
      <c r="H214" s="224">
        <v>38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0.0056499999999999996</v>
      </c>
      <c r="R214" s="229">
        <f>Q214*H214</f>
        <v>0.21469999999999997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260</v>
      </c>
      <c r="AT214" s="231" t="s">
        <v>135</v>
      </c>
      <c r="AU214" s="231" t="s">
        <v>21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260</v>
      </c>
      <c r="BM214" s="231" t="s">
        <v>772</v>
      </c>
    </row>
    <row r="215" s="2" customFormat="1" ht="21.75" customHeight="1">
      <c r="A215" s="40"/>
      <c r="B215" s="41"/>
      <c r="C215" s="220" t="s">
        <v>451</v>
      </c>
      <c r="D215" s="220" t="s">
        <v>135</v>
      </c>
      <c r="E215" s="221" t="s">
        <v>460</v>
      </c>
      <c r="F215" s="222" t="s">
        <v>461</v>
      </c>
      <c r="G215" s="223" t="s">
        <v>223</v>
      </c>
      <c r="H215" s="224">
        <v>26</v>
      </c>
      <c r="I215" s="225"/>
      <c r="J215" s="226">
        <f>ROUND(I215*H215,2)</f>
        <v>0</v>
      </c>
      <c r="K215" s="222" t="s">
        <v>139</v>
      </c>
      <c r="L215" s="46"/>
      <c r="M215" s="227" t="s">
        <v>32</v>
      </c>
      <c r="N215" s="228" t="s">
        <v>51</v>
      </c>
      <c r="O215" s="86"/>
      <c r="P215" s="229">
        <f>O215*H215</f>
        <v>0</v>
      </c>
      <c r="Q215" s="229">
        <v>0.0042900000000000004</v>
      </c>
      <c r="R215" s="229">
        <f>Q215*H215</f>
        <v>0.11154000000000001</v>
      </c>
      <c r="S215" s="229">
        <v>0</v>
      </c>
      <c r="T215" s="23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31" t="s">
        <v>260</v>
      </c>
      <c r="AT215" s="231" t="s">
        <v>135</v>
      </c>
      <c r="AU215" s="231" t="s">
        <v>21</v>
      </c>
      <c r="AY215" s="18" t="s">
        <v>132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141</v>
      </c>
      <c r="BK215" s="232">
        <f>ROUND(I215*H215,2)</f>
        <v>0</v>
      </c>
      <c r="BL215" s="18" t="s">
        <v>260</v>
      </c>
      <c r="BM215" s="231" t="s">
        <v>1026</v>
      </c>
    </row>
    <row r="216" s="13" customFormat="1">
      <c r="A216" s="13"/>
      <c r="B216" s="240"/>
      <c r="C216" s="241"/>
      <c r="D216" s="242" t="s">
        <v>196</v>
      </c>
      <c r="E216" s="243" t="s">
        <v>32</v>
      </c>
      <c r="F216" s="244" t="s">
        <v>776</v>
      </c>
      <c r="G216" s="241"/>
      <c r="H216" s="245">
        <v>26</v>
      </c>
      <c r="I216" s="246"/>
      <c r="J216" s="241"/>
      <c r="K216" s="241"/>
      <c r="L216" s="247"/>
      <c r="M216" s="248"/>
      <c r="N216" s="249"/>
      <c r="O216" s="249"/>
      <c r="P216" s="249"/>
      <c r="Q216" s="249"/>
      <c r="R216" s="249"/>
      <c r="S216" s="249"/>
      <c r="T216" s="250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1" t="s">
        <v>196</v>
      </c>
      <c r="AU216" s="251" t="s">
        <v>21</v>
      </c>
      <c r="AV216" s="13" t="s">
        <v>141</v>
      </c>
      <c r="AW216" s="13" t="s">
        <v>41</v>
      </c>
      <c r="AX216" s="13" t="s">
        <v>79</v>
      </c>
      <c r="AY216" s="251" t="s">
        <v>132</v>
      </c>
    </row>
    <row r="217" s="14" customFormat="1">
      <c r="A217" s="14"/>
      <c r="B217" s="252"/>
      <c r="C217" s="253"/>
      <c r="D217" s="242" t="s">
        <v>196</v>
      </c>
      <c r="E217" s="254" t="s">
        <v>32</v>
      </c>
      <c r="F217" s="255" t="s">
        <v>198</v>
      </c>
      <c r="G217" s="253"/>
      <c r="H217" s="256">
        <v>26</v>
      </c>
      <c r="I217" s="257"/>
      <c r="J217" s="253"/>
      <c r="K217" s="253"/>
      <c r="L217" s="258"/>
      <c r="M217" s="259"/>
      <c r="N217" s="260"/>
      <c r="O217" s="260"/>
      <c r="P217" s="260"/>
      <c r="Q217" s="260"/>
      <c r="R217" s="260"/>
      <c r="S217" s="260"/>
      <c r="T217" s="261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2" t="s">
        <v>196</v>
      </c>
      <c r="AU217" s="262" t="s">
        <v>21</v>
      </c>
      <c r="AV217" s="14" t="s">
        <v>150</v>
      </c>
      <c r="AW217" s="14" t="s">
        <v>41</v>
      </c>
      <c r="AX217" s="14" t="s">
        <v>21</v>
      </c>
      <c r="AY217" s="262" t="s">
        <v>132</v>
      </c>
    </row>
    <row r="218" s="2" customFormat="1" ht="21.75" customHeight="1">
      <c r="A218" s="40"/>
      <c r="B218" s="41"/>
      <c r="C218" s="220" t="s">
        <v>455</v>
      </c>
      <c r="D218" s="220" t="s">
        <v>135</v>
      </c>
      <c r="E218" s="221" t="s">
        <v>464</v>
      </c>
      <c r="F218" s="222" t="s">
        <v>465</v>
      </c>
      <c r="G218" s="223" t="s">
        <v>194</v>
      </c>
      <c r="H218" s="224">
        <v>6</v>
      </c>
      <c r="I218" s="225"/>
      <c r="J218" s="226">
        <f>ROUND(I218*H218,2)</f>
        <v>0</v>
      </c>
      <c r="K218" s="222" t="s">
        <v>139</v>
      </c>
      <c r="L218" s="46"/>
      <c r="M218" s="227" t="s">
        <v>32</v>
      </c>
      <c r="N218" s="228" t="s">
        <v>51</v>
      </c>
      <c r="O218" s="86"/>
      <c r="P218" s="229">
        <f>O218*H218</f>
        <v>0</v>
      </c>
      <c r="Q218" s="229">
        <v>0.01082</v>
      </c>
      <c r="R218" s="229">
        <f>Q218*H218</f>
        <v>0.064920000000000005</v>
      </c>
      <c r="S218" s="229">
        <v>0</v>
      </c>
      <c r="T218" s="230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31" t="s">
        <v>260</v>
      </c>
      <c r="AT218" s="231" t="s">
        <v>135</v>
      </c>
      <c r="AU218" s="231" t="s">
        <v>21</v>
      </c>
      <c r="AY218" s="18" t="s">
        <v>132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141</v>
      </c>
      <c r="BK218" s="232">
        <f>ROUND(I218*H218,2)</f>
        <v>0</v>
      </c>
      <c r="BL218" s="18" t="s">
        <v>260</v>
      </c>
      <c r="BM218" s="231" t="s">
        <v>778</v>
      </c>
    </row>
    <row r="219" s="2" customFormat="1" ht="16.5" customHeight="1">
      <c r="A219" s="40"/>
      <c r="B219" s="41"/>
      <c r="C219" s="220" t="s">
        <v>459</v>
      </c>
      <c r="D219" s="220" t="s">
        <v>135</v>
      </c>
      <c r="E219" s="221" t="s">
        <v>468</v>
      </c>
      <c r="F219" s="222" t="s">
        <v>469</v>
      </c>
      <c r="G219" s="223" t="s">
        <v>223</v>
      </c>
      <c r="H219" s="224">
        <v>39.200000000000003</v>
      </c>
      <c r="I219" s="225"/>
      <c r="J219" s="226">
        <f>ROUND(I219*H219,2)</f>
        <v>0</v>
      </c>
      <c r="K219" s="222" t="s">
        <v>139</v>
      </c>
      <c r="L219" s="46"/>
      <c r="M219" s="227" t="s">
        <v>32</v>
      </c>
      <c r="N219" s="228" t="s">
        <v>51</v>
      </c>
      <c r="O219" s="86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31" t="s">
        <v>260</v>
      </c>
      <c r="AT219" s="231" t="s">
        <v>135</v>
      </c>
      <c r="AU219" s="231" t="s">
        <v>21</v>
      </c>
      <c r="AY219" s="18" t="s">
        <v>132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141</v>
      </c>
      <c r="BK219" s="232">
        <f>ROUND(I219*H219,2)</f>
        <v>0</v>
      </c>
      <c r="BL219" s="18" t="s">
        <v>260</v>
      </c>
      <c r="BM219" s="231" t="s">
        <v>779</v>
      </c>
    </row>
    <row r="220" s="2" customFormat="1" ht="16.5" customHeight="1">
      <c r="A220" s="40"/>
      <c r="B220" s="41"/>
      <c r="C220" s="220" t="s">
        <v>463</v>
      </c>
      <c r="D220" s="220" t="s">
        <v>135</v>
      </c>
      <c r="E220" s="221" t="s">
        <v>472</v>
      </c>
      <c r="F220" s="222" t="s">
        <v>473</v>
      </c>
      <c r="G220" s="223" t="s">
        <v>336</v>
      </c>
      <c r="H220" s="224">
        <v>3</v>
      </c>
      <c r="I220" s="225"/>
      <c r="J220" s="226">
        <f>ROUND(I220*H220,2)</f>
        <v>0</v>
      </c>
      <c r="K220" s="222" t="s">
        <v>139</v>
      </c>
      <c r="L220" s="46"/>
      <c r="M220" s="227" t="s">
        <v>32</v>
      </c>
      <c r="N220" s="228" t="s">
        <v>51</v>
      </c>
      <c r="O220" s="86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260</v>
      </c>
      <c r="AT220" s="231" t="s">
        <v>135</v>
      </c>
      <c r="AU220" s="231" t="s">
        <v>21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260</v>
      </c>
      <c r="BM220" s="231" t="s">
        <v>780</v>
      </c>
    </row>
    <row r="221" s="2" customFormat="1" ht="21.75" customHeight="1">
      <c r="A221" s="40"/>
      <c r="B221" s="41"/>
      <c r="C221" s="220" t="s">
        <v>467</v>
      </c>
      <c r="D221" s="220" t="s">
        <v>135</v>
      </c>
      <c r="E221" s="221" t="s">
        <v>476</v>
      </c>
      <c r="F221" s="222" t="s">
        <v>477</v>
      </c>
      <c r="G221" s="223" t="s">
        <v>223</v>
      </c>
      <c r="H221" s="224">
        <v>22.800000000000001</v>
      </c>
      <c r="I221" s="225"/>
      <c r="J221" s="226">
        <f>ROUND(I221*H221,2)</f>
        <v>0</v>
      </c>
      <c r="K221" s="222" t="s">
        <v>139</v>
      </c>
      <c r="L221" s="46"/>
      <c r="M221" s="227" t="s">
        <v>32</v>
      </c>
      <c r="N221" s="228" t="s">
        <v>51</v>
      </c>
      <c r="O221" s="86"/>
      <c r="P221" s="229">
        <f>O221*H221</f>
        <v>0</v>
      </c>
      <c r="Q221" s="229">
        <v>0.0021700000000000001</v>
      </c>
      <c r="R221" s="229">
        <f>Q221*H221</f>
        <v>0.049476000000000006</v>
      </c>
      <c r="S221" s="229">
        <v>0</v>
      </c>
      <c r="T221" s="230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31" t="s">
        <v>260</v>
      </c>
      <c r="AT221" s="231" t="s">
        <v>135</v>
      </c>
      <c r="AU221" s="231" t="s">
        <v>21</v>
      </c>
      <c r="AY221" s="18" t="s">
        <v>132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141</v>
      </c>
      <c r="BK221" s="232">
        <f>ROUND(I221*H221,2)</f>
        <v>0</v>
      </c>
      <c r="BL221" s="18" t="s">
        <v>260</v>
      </c>
      <c r="BM221" s="231" t="s">
        <v>1027</v>
      </c>
    </row>
    <row r="222" s="2" customFormat="1" ht="16.5" customHeight="1">
      <c r="A222" s="40"/>
      <c r="B222" s="41"/>
      <c r="C222" s="220" t="s">
        <v>471</v>
      </c>
      <c r="D222" s="220" t="s">
        <v>135</v>
      </c>
      <c r="E222" s="221" t="s">
        <v>480</v>
      </c>
      <c r="F222" s="222" t="s">
        <v>481</v>
      </c>
      <c r="G222" s="223" t="s">
        <v>250</v>
      </c>
      <c r="H222" s="224">
        <v>2.29</v>
      </c>
      <c r="I222" s="225"/>
      <c r="J222" s="226">
        <f>ROUND(I222*H222,2)</f>
        <v>0</v>
      </c>
      <c r="K222" s="222" t="s">
        <v>139</v>
      </c>
      <c r="L222" s="46"/>
      <c r="M222" s="227" t="s">
        <v>32</v>
      </c>
      <c r="N222" s="228" t="s">
        <v>51</v>
      </c>
      <c r="O222" s="86"/>
      <c r="P222" s="229">
        <f>O222*H222</f>
        <v>0</v>
      </c>
      <c r="Q222" s="229">
        <v>0</v>
      </c>
      <c r="R222" s="229">
        <f>Q222*H222</f>
        <v>0</v>
      </c>
      <c r="S222" s="229">
        <v>0</v>
      </c>
      <c r="T222" s="230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31" t="s">
        <v>260</v>
      </c>
      <c r="AT222" s="231" t="s">
        <v>135</v>
      </c>
      <c r="AU222" s="231" t="s">
        <v>21</v>
      </c>
      <c r="AY222" s="18" t="s">
        <v>132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141</v>
      </c>
      <c r="BK222" s="232">
        <f>ROUND(I222*H222,2)</f>
        <v>0</v>
      </c>
      <c r="BL222" s="18" t="s">
        <v>260</v>
      </c>
      <c r="BM222" s="231" t="s">
        <v>782</v>
      </c>
    </row>
    <row r="223" s="2" customFormat="1" ht="21.75" customHeight="1">
      <c r="A223" s="40"/>
      <c r="B223" s="41"/>
      <c r="C223" s="220" t="s">
        <v>475</v>
      </c>
      <c r="D223" s="220" t="s">
        <v>135</v>
      </c>
      <c r="E223" s="221" t="s">
        <v>484</v>
      </c>
      <c r="F223" s="222" t="s">
        <v>485</v>
      </c>
      <c r="G223" s="223" t="s">
        <v>250</v>
      </c>
      <c r="H223" s="224">
        <v>0.16600000000000001</v>
      </c>
      <c r="I223" s="225"/>
      <c r="J223" s="226">
        <f>ROUND(I223*H223,2)</f>
        <v>0</v>
      </c>
      <c r="K223" s="222" t="s">
        <v>139</v>
      </c>
      <c r="L223" s="46"/>
      <c r="M223" s="227" t="s">
        <v>32</v>
      </c>
      <c r="N223" s="228" t="s">
        <v>51</v>
      </c>
      <c r="O223" s="86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260</v>
      </c>
      <c r="AT223" s="231" t="s">
        <v>135</v>
      </c>
      <c r="AU223" s="231" t="s">
        <v>21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260</v>
      </c>
      <c r="BM223" s="231" t="s">
        <v>783</v>
      </c>
    </row>
    <row r="224" s="12" customFormat="1" ht="25.92" customHeight="1">
      <c r="A224" s="12"/>
      <c r="B224" s="204"/>
      <c r="C224" s="205"/>
      <c r="D224" s="206" t="s">
        <v>78</v>
      </c>
      <c r="E224" s="207" t="s">
        <v>487</v>
      </c>
      <c r="F224" s="207" t="s">
        <v>488</v>
      </c>
      <c r="G224" s="205"/>
      <c r="H224" s="205"/>
      <c r="I224" s="208"/>
      <c r="J224" s="209">
        <f>BK224</f>
        <v>0</v>
      </c>
      <c r="K224" s="205"/>
      <c r="L224" s="210"/>
      <c r="M224" s="211"/>
      <c r="N224" s="212"/>
      <c r="O224" s="212"/>
      <c r="P224" s="213">
        <f>P225+P237+P255+P258+P260+P277+P286+P292+P297</f>
        <v>0</v>
      </c>
      <c r="Q224" s="212"/>
      <c r="R224" s="213">
        <f>R225+R237+R255+R258+R260+R277+R286+R292+R297</f>
        <v>9.2705094999999993</v>
      </c>
      <c r="S224" s="212"/>
      <c r="T224" s="214">
        <f>T225+T237+T255+T258+T260+T277+T286+T292+T297</f>
        <v>0.68158999999999992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5" t="s">
        <v>141</v>
      </c>
      <c r="AT224" s="216" t="s">
        <v>78</v>
      </c>
      <c r="AU224" s="216" t="s">
        <v>79</v>
      </c>
      <c r="AY224" s="215" t="s">
        <v>132</v>
      </c>
      <c r="BK224" s="217">
        <f>BK225+BK237+BK255+BK258+BK260+BK277+BK286+BK292+BK297</f>
        <v>0</v>
      </c>
    </row>
    <row r="225" s="12" customFormat="1" ht="22.8" customHeight="1">
      <c r="A225" s="12"/>
      <c r="B225" s="204"/>
      <c r="C225" s="205"/>
      <c r="D225" s="206" t="s">
        <v>78</v>
      </c>
      <c r="E225" s="218" t="s">
        <v>489</v>
      </c>
      <c r="F225" s="218" t="s">
        <v>490</v>
      </c>
      <c r="G225" s="205"/>
      <c r="H225" s="205"/>
      <c r="I225" s="208"/>
      <c r="J225" s="219">
        <f>BK225</f>
        <v>0</v>
      </c>
      <c r="K225" s="205"/>
      <c r="L225" s="210"/>
      <c r="M225" s="211"/>
      <c r="N225" s="212"/>
      <c r="O225" s="212"/>
      <c r="P225" s="213">
        <f>SUM(P226:P236)</f>
        <v>0</v>
      </c>
      <c r="Q225" s="212"/>
      <c r="R225" s="213">
        <f>SUM(R226:R236)</f>
        <v>0.42784800000000001</v>
      </c>
      <c r="S225" s="212"/>
      <c r="T225" s="214">
        <f>SUM(T226:T236)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5" t="s">
        <v>141</v>
      </c>
      <c r="AT225" s="216" t="s">
        <v>78</v>
      </c>
      <c r="AU225" s="216" t="s">
        <v>21</v>
      </c>
      <c r="AY225" s="215" t="s">
        <v>132</v>
      </c>
      <c r="BK225" s="217">
        <f>SUM(BK226:BK236)</f>
        <v>0</v>
      </c>
    </row>
    <row r="226" s="2" customFormat="1" ht="21.75" customHeight="1">
      <c r="A226" s="40"/>
      <c r="B226" s="41"/>
      <c r="C226" s="220" t="s">
        <v>479</v>
      </c>
      <c r="D226" s="220" t="s">
        <v>135</v>
      </c>
      <c r="E226" s="221" t="s">
        <v>492</v>
      </c>
      <c r="F226" s="222" t="s">
        <v>493</v>
      </c>
      <c r="G226" s="223" t="s">
        <v>194</v>
      </c>
      <c r="H226" s="224">
        <v>63</v>
      </c>
      <c r="I226" s="225"/>
      <c r="J226" s="226">
        <f>ROUND(I226*H226,2)</f>
        <v>0</v>
      </c>
      <c r="K226" s="222" t="s">
        <v>139</v>
      </c>
      <c r="L226" s="46"/>
      <c r="M226" s="227" t="s">
        <v>32</v>
      </c>
      <c r="N226" s="228" t="s">
        <v>51</v>
      </c>
      <c r="O226" s="86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31" t="s">
        <v>260</v>
      </c>
      <c r="AT226" s="231" t="s">
        <v>135</v>
      </c>
      <c r="AU226" s="231" t="s">
        <v>141</v>
      </c>
      <c r="AY226" s="18" t="s">
        <v>132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141</v>
      </c>
      <c r="BK226" s="232">
        <f>ROUND(I226*H226,2)</f>
        <v>0</v>
      </c>
      <c r="BL226" s="18" t="s">
        <v>260</v>
      </c>
      <c r="BM226" s="231" t="s">
        <v>784</v>
      </c>
    </row>
    <row r="227" s="13" customFormat="1">
      <c r="A227" s="13"/>
      <c r="B227" s="240"/>
      <c r="C227" s="241"/>
      <c r="D227" s="242" t="s">
        <v>196</v>
      </c>
      <c r="E227" s="243" t="s">
        <v>32</v>
      </c>
      <c r="F227" s="244" t="s">
        <v>495</v>
      </c>
      <c r="G227" s="241"/>
      <c r="H227" s="245">
        <v>63</v>
      </c>
      <c r="I227" s="246"/>
      <c r="J227" s="241"/>
      <c r="K227" s="241"/>
      <c r="L227" s="247"/>
      <c r="M227" s="248"/>
      <c r="N227" s="249"/>
      <c r="O227" s="249"/>
      <c r="P227" s="249"/>
      <c r="Q227" s="249"/>
      <c r="R227" s="249"/>
      <c r="S227" s="249"/>
      <c r="T227" s="250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1" t="s">
        <v>196</v>
      </c>
      <c r="AU227" s="251" t="s">
        <v>141</v>
      </c>
      <c r="AV227" s="13" t="s">
        <v>141</v>
      </c>
      <c r="AW227" s="13" t="s">
        <v>41</v>
      </c>
      <c r="AX227" s="13" t="s">
        <v>79</v>
      </c>
      <c r="AY227" s="251" t="s">
        <v>132</v>
      </c>
    </row>
    <row r="228" s="14" customFormat="1">
      <c r="A228" s="14"/>
      <c r="B228" s="252"/>
      <c r="C228" s="253"/>
      <c r="D228" s="242" t="s">
        <v>196</v>
      </c>
      <c r="E228" s="254" t="s">
        <v>32</v>
      </c>
      <c r="F228" s="255" t="s">
        <v>198</v>
      </c>
      <c r="G228" s="253"/>
      <c r="H228" s="256">
        <v>63</v>
      </c>
      <c r="I228" s="257"/>
      <c r="J228" s="253"/>
      <c r="K228" s="253"/>
      <c r="L228" s="258"/>
      <c r="M228" s="259"/>
      <c r="N228" s="260"/>
      <c r="O228" s="260"/>
      <c r="P228" s="260"/>
      <c r="Q228" s="260"/>
      <c r="R228" s="260"/>
      <c r="S228" s="260"/>
      <c r="T228" s="261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2" t="s">
        <v>196</v>
      </c>
      <c r="AU228" s="262" t="s">
        <v>141</v>
      </c>
      <c r="AV228" s="14" t="s">
        <v>150</v>
      </c>
      <c r="AW228" s="14" t="s">
        <v>41</v>
      </c>
      <c r="AX228" s="14" t="s">
        <v>21</v>
      </c>
      <c r="AY228" s="262" t="s">
        <v>132</v>
      </c>
    </row>
    <row r="229" s="2" customFormat="1" ht="16.5" customHeight="1">
      <c r="A229" s="40"/>
      <c r="B229" s="41"/>
      <c r="C229" s="263" t="s">
        <v>483</v>
      </c>
      <c r="D229" s="263" t="s">
        <v>242</v>
      </c>
      <c r="E229" s="264" t="s">
        <v>785</v>
      </c>
      <c r="F229" s="265" t="s">
        <v>786</v>
      </c>
      <c r="G229" s="266" t="s">
        <v>787</v>
      </c>
      <c r="H229" s="267">
        <v>69</v>
      </c>
      <c r="I229" s="268"/>
      <c r="J229" s="269">
        <f>ROUND(I229*H229,2)</f>
        <v>0</v>
      </c>
      <c r="K229" s="265" t="s">
        <v>139</v>
      </c>
      <c r="L229" s="270"/>
      <c r="M229" s="271" t="s">
        <v>32</v>
      </c>
      <c r="N229" s="272" t="s">
        <v>51</v>
      </c>
      <c r="O229" s="86"/>
      <c r="P229" s="229">
        <f>O229*H229</f>
        <v>0</v>
      </c>
      <c r="Q229" s="229">
        <v>0.001</v>
      </c>
      <c r="R229" s="229">
        <f>Q229*H229</f>
        <v>0.069000000000000006</v>
      </c>
      <c r="S229" s="229">
        <v>0</v>
      </c>
      <c r="T229" s="230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31" t="s">
        <v>333</v>
      </c>
      <c r="AT229" s="231" t="s">
        <v>242</v>
      </c>
      <c r="AU229" s="231" t="s">
        <v>141</v>
      </c>
      <c r="AY229" s="18" t="s">
        <v>132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141</v>
      </c>
      <c r="BK229" s="232">
        <f>ROUND(I229*H229,2)</f>
        <v>0</v>
      </c>
      <c r="BL229" s="18" t="s">
        <v>260</v>
      </c>
      <c r="BM229" s="231" t="s">
        <v>788</v>
      </c>
    </row>
    <row r="230" s="2" customFormat="1" ht="16.5" customHeight="1">
      <c r="A230" s="40"/>
      <c r="B230" s="41"/>
      <c r="C230" s="220" t="s">
        <v>491</v>
      </c>
      <c r="D230" s="220" t="s">
        <v>135</v>
      </c>
      <c r="E230" s="221" t="s">
        <v>502</v>
      </c>
      <c r="F230" s="222" t="s">
        <v>503</v>
      </c>
      <c r="G230" s="223" t="s">
        <v>194</v>
      </c>
      <c r="H230" s="224">
        <v>63</v>
      </c>
      <c r="I230" s="225"/>
      <c r="J230" s="226">
        <f>ROUND(I230*H230,2)</f>
        <v>0</v>
      </c>
      <c r="K230" s="222" t="s">
        <v>139</v>
      </c>
      <c r="L230" s="46"/>
      <c r="M230" s="227" t="s">
        <v>32</v>
      </c>
      <c r="N230" s="228" t="s">
        <v>51</v>
      </c>
      <c r="O230" s="86"/>
      <c r="P230" s="229">
        <f>O230*H230</f>
        <v>0</v>
      </c>
      <c r="Q230" s="229">
        <v>0.00040000000000000002</v>
      </c>
      <c r="R230" s="229">
        <f>Q230*H230</f>
        <v>0.0252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260</v>
      </c>
      <c r="AT230" s="231" t="s">
        <v>135</v>
      </c>
      <c r="AU230" s="231" t="s">
        <v>141</v>
      </c>
      <c r="AY230" s="18" t="s">
        <v>132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141</v>
      </c>
      <c r="BK230" s="232">
        <f>ROUND(I230*H230,2)</f>
        <v>0</v>
      </c>
      <c r="BL230" s="18" t="s">
        <v>260</v>
      </c>
      <c r="BM230" s="231" t="s">
        <v>789</v>
      </c>
    </row>
    <row r="231" s="2" customFormat="1" ht="16.5" customHeight="1">
      <c r="A231" s="40"/>
      <c r="B231" s="41"/>
      <c r="C231" s="263" t="s">
        <v>496</v>
      </c>
      <c r="D231" s="263" t="s">
        <v>242</v>
      </c>
      <c r="E231" s="264" t="s">
        <v>506</v>
      </c>
      <c r="F231" s="265" t="s">
        <v>790</v>
      </c>
      <c r="G231" s="266" t="s">
        <v>194</v>
      </c>
      <c r="H231" s="267">
        <v>75.599999999999994</v>
      </c>
      <c r="I231" s="268"/>
      <c r="J231" s="269">
        <f>ROUND(I231*H231,2)</f>
        <v>0</v>
      </c>
      <c r="K231" s="265" t="s">
        <v>139</v>
      </c>
      <c r="L231" s="270"/>
      <c r="M231" s="271" t="s">
        <v>32</v>
      </c>
      <c r="N231" s="272" t="s">
        <v>51</v>
      </c>
      <c r="O231" s="86"/>
      <c r="P231" s="229">
        <f>O231*H231</f>
        <v>0</v>
      </c>
      <c r="Q231" s="229">
        <v>0.0038800000000000002</v>
      </c>
      <c r="R231" s="229">
        <f>Q231*H231</f>
        <v>0.29332799999999998</v>
      </c>
      <c r="S231" s="229">
        <v>0</v>
      </c>
      <c r="T231" s="230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31" t="s">
        <v>333</v>
      </c>
      <c r="AT231" s="231" t="s">
        <v>242</v>
      </c>
      <c r="AU231" s="231" t="s">
        <v>141</v>
      </c>
      <c r="AY231" s="18" t="s">
        <v>132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141</v>
      </c>
      <c r="BK231" s="232">
        <f>ROUND(I231*H231,2)</f>
        <v>0</v>
      </c>
      <c r="BL231" s="18" t="s">
        <v>260</v>
      </c>
      <c r="BM231" s="231" t="s">
        <v>791</v>
      </c>
    </row>
    <row r="232" s="13" customFormat="1">
      <c r="A232" s="13"/>
      <c r="B232" s="240"/>
      <c r="C232" s="241"/>
      <c r="D232" s="242" t="s">
        <v>196</v>
      </c>
      <c r="E232" s="241"/>
      <c r="F232" s="244" t="s">
        <v>509</v>
      </c>
      <c r="G232" s="241"/>
      <c r="H232" s="245">
        <v>75.599999999999994</v>
      </c>
      <c r="I232" s="246"/>
      <c r="J232" s="241"/>
      <c r="K232" s="241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196</v>
      </c>
      <c r="AU232" s="251" t="s">
        <v>141</v>
      </c>
      <c r="AV232" s="13" t="s">
        <v>141</v>
      </c>
      <c r="AW232" s="13" t="s">
        <v>4</v>
      </c>
      <c r="AX232" s="13" t="s">
        <v>21</v>
      </c>
      <c r="AY232" s="251" t="s">
        <v>132</v>
      </c>
    </row>
    <row r="233" s="2" customFormat="1" ht="16.5" customHeight="1">
      <c r="A233" s="40"/>
      <c r="B233" s="41"/>
      <c r="C233" s="220" t="s">
        <v>501</v>
      </c>
      <c r="D233" s="220" t="s">
        <v>135</v>
      </c>
      <c r="E233" s="221" t="s">
        <v>511</v>
      </c>
      <c r="F233" s="222" t="s">
        <v>512</v>
      </c>
      <c r="G233" s="223" t="s">
        <v>194</v>
      </c>
      <c r="H233" s="224">
        <v>63</v>
      </c>
      <c r="I233" s="225"/>
      <c r="J233" s="226">
        <f>ROUND(I233*H233,2)</f>
        <v>0</v>
      </c>
      <c r="K233" s="222" t="s">
        <v>139</v>
      </c>
      <c r="L233" s="46"/>
      <c r="M233" s="227" t="s">
        <v>32</v>
      </c>
      <c r="N233" s="228" t="s">
        <v>51</v>
      </c>
      <c r="O233" s="86"/>
      <c r="P233" s="229">
        <f>O233*H233</f>
        <v>0</v>
      </c>
      <c r="Q233" s="229">
        <v>4.0000000000000003E-05</v>
      </c>
      <c r="R233" s="229">
        <f>Q233*H233</f>
        <v>0.0025200000000000001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260</v>
      </c>
      <c r="AT233" s="231" t="s">
        <v>135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260</v>
      </c>
      <c r="BM233" s="231" t="s">
        <v>792</v>
      </c>
    </row>
    <row r="234" s="2" customFormat="1" ht="16.5" customHeight="1">
      <c r="A234" s="40"/>
      <c r="B234" s="41"/>
      <c r="C234" s="263" t="s">
        <v>505</v>
      </c>
      <c r="D234" s="263" t="s">
        <v>242</v>
      </c>
      <c r="E234" s="264" t="s">
        <v>515</v>
      </c>
      <c r="F234" s="265" t="s">
        <v>516</v>
      </c>
      <c r="G234" s="266" t="s">
        <v>194</v>
      </c>
      <c r="H234" s="267">
        <v>75.599999999999994</v>
      </c>
      <c r="I234" s="268"/>
      <c r="J234" s="269">
        <f>ROUND(I234*H234,2)</f>
        <v>0</v>
      </c>
      <c r="K234" s="265" t="s">
        <v>139</v>
      </c>
      <c r="L234" s="270"/>
      <c r="M234" s="271" t="s">
        <v>32</v>
      </c>
      <c r="N234" s="272" t="s">
        <v>51</v>
      </c>
      <c r="O234" s="86"/>
      <c r="P234" s="229">
        <f>O234*H234</f>
        <v>0</v>
      </c>
      <c r="Q234" s="229">
        <v>0.00050000000000000001</v>
      </c>
      <c r="R234" s="229">
        <f>Q234*H234</f>
        <v>0.0378</v>
      </c>
      <c r="S234" s="229">
        <v>0</v>
      </c>
      <c r="T234" s="230">
        <f>S234*H234</f>
        <v>0</v>
      </c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R234" s="231" t="s">
        <v>333</v>
      </c>
      <c r="AT234" s="231" t="s">
        <v>242</v>
      </c>
      <c r="AU234" s="231" t="s">
        <v>141</v>
      </c>
      <c r="AY234" s="18" t="s">
        <v>132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8" t="s">
        <v>141</v>
      </c>
      <c r="BK234" s="232">
        <f>ROUND(I234*H234,2)</f>
        <v>0</v>
      </c>
      <c r="BL234" s="18" t="s">
        <v>260</v>
      </c>
      <c r="BM234" s="231" t="s">
        <v>793</v>
      </c>
    </row>
    <row r="235" s="13" customFormat="1">
      <c r="A235" s="13"/>
      <c r="B235" s="240"/>
      <c r="C235" s="241"/>
      <c r="D235" s="242" t="s">
        <v>196</v>
      </c>
      <c r="E235" s="241"/>
      <c r="F235" s="244" t="s">
        <v>509</v>
      </c>
      <c r="G235" s="241"/>
      <c r="H235" s="245">
        <v>75.599999999999994</v>
      </c>
      <c r="I235" s="246"/>
      <c r="J235" s="241"/>
      <c r="K235" s="241"/>
      <c r="L235" s="247"/>
      <c r="M235" s="248"/>
      <c r="N235" s="249"/>
      <c r="O235" s="249"/>
      <c r="P235" s="249"/>
      <c r="Q235" s="249"/>
      <c r="R235" s="249"/>
      <c r="S235" s="249"/>
      <c r="T235" s="250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1" t="s">
        <v>196</v>
      </c>
      <c r="AU235" s="251" t="s">
        <v>141</v>
      </c>
      <c r="AV235" s="13" t="s">
        <v>141</v>
      </c>
      <c r="AW235" s="13" t="s">
        <v>4</v>
      </c>
      <c r="AX235" s="13" t="s">
        <v>21</v>
      </c>
      <c r="AY235" s="251" t="s">
        <v>132</v>
      </c>
    </row>
    <row r="236" s="2" customFormat="1" ht="21.75" customHeight="1">
      <c r="A236" s="40"/>
      <c r="B236" s="41"/>
      <c r="C236" s="220" t="s">
        <v>510</v>
      </c>
      <c r="D236" s="220" t="s">
        <v>135</v>
      </c>
      <c r="E236" s="221" t="s">
        <v>519</v>
      </c>
      <c r="F236" s="222" t="s">
        <v>520</v>
      </c>
      <c r="G236" s="223" t="s">
        <v>250</v>
      </c>
      <c r="H236" s="224">
        <v>0.42799999999999999</v>
      </c>
      <c r="I236" s="225"/>
      <c r="J236" s="226">
        <f>ROUND(I236*H236,2)</f>
        <v>0</v>
      </c>
      <c r="K236" s="222" t="s">
        <v>139</v>
      </c>
      <c r="L236" s="46"/>
      <c r="M236" s="227" t="s">
        <v>32</v>
      </c>
      <c r="N236" s="228" t="s">
        <v>51</v>
      </c>
      <c r="O236" s="86"/>
      <c r="P236" s="229">
        <f>O236*H236</f>
        <v>0</v>
      </c>
      <c r="Q236" s="229">
        <v>0</v>
      </c>
      <c r="R236" s="229">
        <f>Q236*H236</f>
        <v>0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260</v>
      </c>
      <c r="AT236" s="231" t="s">
        <v>135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260</v>
      </c>
      <c r="BM236" s="231" t="s">
        <v>794</v>
      </c>
    </row>
    <row r="237" s="12" customFormat="1" ht="22.8" customHeight="1">
      <c r="A237" s="12"/>
      <c r="B237" s="204"/>
      <c r="C237" s="205"/>
      <c r="D237" s="206" t="s">
        <v>78</v>
      </c>
      <c r="E237" s="218" t="s">
        <v>522</v>
      </c>
      <c r="F237" s="218" t="s">
        <v>523</v>
      </c>
      <c r="G237" s="205"/>
      <c r="H237" s="205"/>
      <c r="I237" s="208"/>
      <c r="J237" s="219">
        <f>BK237</f>
        <v>0</v>
      </c>
      <c r="K237" s="205"/>
      <c r="L237" s="210"/>
      <c r="M237" s="211"/>
      <c r="N237" s="212"/>
      <c r="O237" s="212"/>
      <c r="P237" s="213">
        <f>SUM(P238:P254)</f>
        <v>0</v>
      </c>
      <c r="Q237" s="212"/>
      <c r="R237" s="213">
        <f>SUM(R238:R254)</f>
        <v>2.9443865999999996</v>
      </c>
      <c r="S237" s="212"/>
      <c r="T237" s="214">
        <f>SUM(T238:T254)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5" t="s">
        <v>141</v>
      </c>
      <c r="AT237" s="216" t="s">
        <v>78</v>
      </c>
      <c r="AU237" s="216" t="s">
        <v>21</v>
      </c>
      <c r="AY237" s="215" t="s">
        <v>132</v>
      </c>
      <c r="BK237" s="217">
        <f>SUM(BK238:BK254)</f>
        <v>0</v>
      </c>
    </row>
    <row r="238" s="2" customFormat="1" ht="16.5" customHeight="1">
      <c r="A238" s="40"/>
      <c r="B238" s="41"/>
      <c r="C238" s="220" t="s">
        <v>514</v>
      </c>
      <c r="D238" s="220" t="s">
        <v>135</v>
      </c>
      <c r="E238" s="221" t="s">
        <v>525</v>
      </c>
      <c r="F238" s="222" t="s">
        <v>526</v>
      </c>
      <c r="G238" s="223" t="s">
        <v>194</v>
      </c>
      <c r="H238" s="224">
        <v>122.72</v>
      </c>
      <c r="I238" s="225"/>
      <c r="J238" s="226">
        <f>ROUND(I238*H238,2)</f>
        <v>0</v>
      </c>
      <c r="K238" s="222" t="s">
        <v>139</v>
      </c>
      <c r="L238" s="46"/>
      <c r="M238" s="227" t="s">
        <v>32</v>
      </c>
      <c r="N238" s="228" t="s">
        <v>51</v>
      </c>
      <c r="O238" s="86"/>
      <c r="P238" s="229">
        <f>O238*H238</f>
        <v>0</v>
      </c>
      <c r="Q238" s="229">
        <v>0.0060299999999999998</v>
      </c>
      <c r="R238" s="229">
        <f>Q238*H238</f>
        <v>0.74000159999999993</v>
      </c>
      <c r="S238" s="229">
        <v>0</v>
      </c>
      <c r="T238" s="230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31" t="s">
        <v>260</v>
      </c>
      <c r="AT238" s="231" t="s">
        <v>135</v>
      </c>
      <c r="AU238" s="231" t="s">
        <v>141</v>
      </c>
      <c r="AY238" s="18" t="s">
        <v>132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141</v>
      </c>
      <c r="BK238" s="232">
        <f>ROUND(I238*H238,2)</f>
        <v>0</v>
      </c>
      <c r="BL238" s="18" t="s">
        <v>260</v>
      </c>
      <c r="BM238" s="231" t="s">
        <v>795</v>
      </c>
    </row>
    <row r="239" s="2" customFormat="1" ht="16.5" customHeight="1">
      <c r="A239" s="40"/>
      <c r="B239" s="41"/>
      <c r="C239" s="263" t="s">
        <v>518</v>
      </c>
      <c r="D239" s="263" t="s">
        <v>242</v>
      </c>
      <c r="E239" s="264" t="s">
        <v>529</v>
      </c>
      <c r="F239" s="265" t="s">
        <v>530</v>
      </c>
      <c r="G239" s="266" t="s">
        <v>201</v>
      </c>
      <c r="H239" s="267">
        <v>15.462</v>
      </c>
      <c r="I239" s="268"/>
      <c r="J239" s="269">
        <f>ROUND(I239*H239,2)</f>
        <v>0</v>
      </c>
      <c r="K239" s="265" t="s">
        <v>139</v>
      </c>
      <c r="L239" s="270"/>
      <c r="M239" s="271" t="s">
        <v>32</v>
      </c>
      <c r="N239" s="272" t="s">
        <v>51</v>
      </c>
      <c r="O239" s="86"/>
      <c r="P239" s="229">
        <f>O239*H239</f>
        <v>0</v>
      </c>
      <c r="Q239" s="229">
        <v>0.040000000000000001</v>
      </c>
      <c r="R239" s="229">
        <f>Q239*H239</f>
        <v>0.61848000000000003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333</v>
      </c>
      <c r="AT239" s="231" t="s">
        <v>242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260</v>
      </c>
      <c r="BM239" s="231" t="s">
        <v>796</v>
      </c>
    </row>
    <row r="240" s="13" customFormat="1">
      <c r="A240" s="13"/>
      <c r="B240" s="240"/>
      <c r="C240" s="241"/>
      <c r="D240" s="242" t="s">
        <v>196</v>
      </c>
      <c r="E240" s="243" t="s">
        <v>32</v>
      </c>
      <c r="F240" s="244" t="s">
        <v>532</v>
      </c>
      <c r="G240" s="241"/>
      <c r="H240" s="245">
        <v>14.726000000000001</v>
      </c>
      <c r="I240" s="246"/>
      <c r="J240" s="241"/>
      <c r="K240" s="241"/>
      <c r="L240" s="247"/>
      <c r="M240" s="248"/>
      <c r="N240" s="249"/>
      <c r="O240" s="249"/>
      <c r="P240" s="249"/>
      <c r="Q240" s="249"/>
      <c r="R240" s="249"/>
      <c r="S240" s="249"/>
      <c r="T240" s="250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1" t="s">
        <v>196</v>
      </c>
      <c r="AU240" s="251" t="s">
        <v>141</v>
      </c>
      <c r="AV240" s="13" t="s">
        <v>141</v>
      </c>
      <c r="AW240" s="13" t="s">
        <v>41</v>
      </c>
      <c r="AX240" s="13" t="s">
        <v>21</v>
      </c>
      <c r="AY240" s="251" t="s">
        <v>132</v>
      </c>
    </row>
    <row r="241" s="13" customFormat="1">
      <c r="A241" s="13"/>
      <c r="B241" s="240"/>
      <c r="C241" s="241"/>
      <c r="D241" s="242" t="s">
        <v>196</v>
      </c>
      <c r="E241" s="241"/>
      <c r="F241" s="244" t="s">
        <v>533</v>
      </c>
      <c r="G241" s="241"/>
      <c r="H241" s="245">
        <v>15.462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196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21.75" customHeight="1">
      <c r="A242" s="40"/>
      <c r="B242" s="41"/>
      <c r="C242" s="220" t="s">
        <v>524</v>
      </c>
      <c r="D242" s="220" t="s">
        <v>135</v>
      </c>
      <c r="E242" s="221" t="s">
        <v>535</v>
      </c>
      <c r="F242" s="222" t="s">
        <v>536</v>
      </c>
      <c r="G242" s="223" t="s">
        <v>194</v>
      </c>
      <c r="H242" s="224">
        <v>152.31999999999999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260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260</v>
      </c>
      <c r="BM242" s="231" t="s">
        <v>797</v>
      </c>
    </row>
    <row r="243" s="2" customFormat="1" ht="16.5" customHeight="1">
      <c r="A243" s="40"/>
      <c r="B243" s="41"/>
      <c r="C243" s="263" t="s">
        <v>528</v>
      </c>
      <c r="D243" s="263" t="s">
        <v>242</v>
      </c>
      <c r="E243" s="264" t="s">
        <v>539</v>
      </c>
      <c r="F243" s="265" t="s">
        <v>540</v>
      </c>
      <c r="G243" s="266" t="s">
        <v>194</v>
      </c>
      <c r="H243" s="267">
        <v>307.68599999999998</v>
      </c>
      <c r="I243" s="268"/>
      <c r="J243" s="269">
        <f>ROUND(I243*H243,2)</f>
        <v>0</v>
      </c>
      <c r="K243" s="265" t="s">
        <v>139</v>
      </c>
      <c r="L243" s="270"/>
      <c r="M243" s="271" t="s">
        <v>32</v>
      </c>
      <c r="N243" s="272" t="s">
        <v>51</v>
      </c>
      <c r="O243" s="86"/>
      <c r="P243" s="229">
        <f>O243*H243</f>
        <v>0</v>
      </c>
      <c r="Q243" s="229">
        <v>0.0039199999999999999</v>
      </c>
      <c r="R243" s="229">
        <f>Q243*H243</f>
        <v>1.2061291199999999</v>
      </c>
      <c r="S243" s="229">
        <v>0</v>
      </c>
      <c r="T243" s="230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31" t="s">
        <v>333</v>
      </c>
      <c r="AT243" s="231" t="s">
        <v>242</v>
      </c>
      <c r="AU243" s="231" t="s">
        <v>141</v>
      </c>
      <c r="AY243" s="18" t="s">
        <v>132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141</v>
      </c>
      <c r="BK243" s="232">
        <f>ROUND(I243*H243,2)</f>
        <v>0</v>
      </c>
      <c r="BL243" s="18" t="s">
        <v>260</v>
      </c>
      <c r="BM243" s="231" t="s">
        <v>798</v>
      </c>
    </row>
    <row r="244" s="13" customFormat="1">
      <c r="A244" s="13"/>
      <c r="B244" s="240"/>
      <c r="C244" s="241"/>
      <c r="D244" s="242" t="s">
        <v>196</v>
      </c>
      <c r="E244" s="241"/>
      <c r="F244" s="244" t="s">
        <v>799</v>
      </c>
      <c r="G244" s="241"/>
      <c r="H244" s="245">
        <v>307.68599999999998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196</v>
      </c>
      <c r="AU244" s="251" t="s">
        <v>141</v>
      </c>
      <c r="AV244" s="13" t="s">
        <v>141</v>
      </c>
      <c r="AW244" s="13" t="s">
        <v>4</v>
      </c>
      <c r="AX244" s="13" t="s">
        <v>21</v>
      </c>
      <c r="AY244" s="251" t="s">
        <v>132</v>
      </c>
    </row>
    <row r="245" s="2" customFormat="1" ht="16.5" customHeight="1">
      <c r="A245" s="40"/>
      <c r="B245" s="41"/>
      <c r="C245" s="220" t="s">
        <v>534</v>
      </c>
      <c r="D245" s="220" t="s">
        <v>135</v>
      </c>
      <c r="E245" s="221" t="s">
        <v>544</v>
      </c>
      <c r="F245" s="222" t="s">
        <v>545</v>
      </c>
      <c r="G245" s="223" t="s">
        <v>194</v>
      </c>
      <c r="H245" s="224">
        <v>152.31999999999999</v>
      </c>
      <c r="I245" s="225"/>
      <c r="J245" s="226">
        <f>ROUND(I245*H245,2)</f>
        <v>0</v>
      </c>
      <c r="K245" s="222" t="s">
        <v>139</v>
      </c>
      <c r="L245" s="46"/>
      <c r="M245" s="227" t="s">
        <v>32</v>
      </c>
      <c r="N245" s="228" t="s">
        <v>51</v>
      </c>
      <c r="O245" s="86"/>
      <c r="P245" s="229">
        <f>O245*H245</f>
        <v>0</v>
      </c>
      <c r="Q245" s="229">
        <v>3.0000000000000001E-05</v>
      </c>
      <c r="R245" s="229">
        <f>Q245*H245</f>
        <v>0.0045696000000000001</v>
      </c>
      <c r="S245" s="229">
        <v>0</v>
      </c>
      <c r="T245" s="230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31" t="s">
        <v>260</v>
      </c>
      <c r="AT245" s="231" t="s">
        <v>135</v>
      </c>
      <c r="AU245" s="231" t="s">
        <v>141</v>
      </c>
      <c r="AY245" s="18" t="s">
        <v>132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141</v>
      </c>
      <c r="BK245" s="232">
        <f>ROUND(I245*H245,2)</f>
        <v>0</v>
      </c>
      <c r="BL245" s="18" t="s">
        <v>260</v>
      </c>
      <c r="BM245" s="231" t="s">
        <v>800</v>
      </c>
    </row>
    <row r="246" s="2" customFormat="1" ht="16.5" customHeight="1">
      <c r="A246" s="40"/>
      <c r="B246" s="41"/>
      <c r="C246" s="263" t="s">
        <v>538</v>
      </c>
      <c r="D246" s="263" t="s">
        <v>242</v>
      </c>
      <c r="E246" s="264" t="s">
        <v>548</v>
      </c>
      <c r="F246" s="265" t="s">
        <v>549</v>
      </c>
      <c r="G246" s="266" t="s">
        <v>194</v>
      </c>
      <c r="H246" s="267">
        <v>159.93600000000001</v>
      </c>
      <c r="I246" s="268"/>
      <c r="J246" s="269">
        <f>ROUND(I246*H246,2)</f>
        <v>0</v>
      </c>
      <c r="K246" s="265" t="s">
        <v>139</v>
      </c>
      <c r="L246" s="270"/>
      <c r="M246" s="271" t="s">
        <v>32</v>
      </c>
      <c r="N246" s="272" t="s">
        <v>51</v>
      </c>
      <c r="O246" s="86"/>
      <c r="P246" s="229">
        <f>O246*H246</f>
        <v>0</v>
      </c>
      <c r="Q246" s="229">
        <v>0.00018000000000000001</v>
      </c>
      <c r="R246" s="229">
        <f>Q246*H246</f>
        <v>0.028788480000000002</v>
      </c>
      <c r="S246" s="229">
        <v>0</v>
      </c>
      <c r="T246" s="230">
        <f>S246*H246</f>
        <v>0</v>
      </c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R246" s="231" t="s">
        <v>333</v>
      </c>
      <c r="AT246" s="231" t="s">
        <v>242</v>
      </c>
      <c r="AU246" s="231" t="s">
        <v>141</v>
      </c>
      <c r="AY246" s="18" t="s">
        <v>132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141</v>
      </c>
      <c r="BK246" s="232">
        <f>ROUND(I246*H246,2)</f>
        <v>0</v>
      </c>
      <c r="BL246" s="18" t="s">
        <v>260</v>
      </c>
      <c r="BM246" s="231" t="s">
        <v>801</v>
      </c>
    </row>
    <row r="247" s="13" customFormat="1">
      <c r="A247" s="13"/>
      <c r="B247" s="240"/>
      <c r="C247" s="241"/>
      <c r="D247" s="242" t="s">
        <v>196</v>
      </c>
      <c r="E247" s="241"/>
      <c r="F247" s="244" t="s">
        <v>802</v>
      </c>
      <c r="G247" s="241"/>
      <c r="H247" s="245">
        <v>159.93600000000001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196</v>
      </c>
      <c r="AU247" s="251" t="s">
        <v>141</v>
      </c>
      <c r="AV247" s="13" t="s">
        <v>141</v>
      </c>
      <c r="AW247" s="13" t="s">
        <v>4</v>
      </c>
      <c r="AX247" s="13" t="s">
        <v>21</v>
      </c>
      <c r="AY247" s="251" t="s">
        <v>132</v>
      </c>
    </row>
    <row r="248" s="2" customFormat="1" ht="21.75" customHeight="1">
      <c r="A248" s="40"/>
      <c r="B248" s="41"/>
      <c r="C248" s="220" t="s">
        <v>543</v>
      </c>
      <c r="D248" s="220" t="s">
        <v>135</v>
      </c>
      <c r="E248" s="221" t="s">
        <v>553</v>
      </c>
      <c r="F248" s="222" t="s">
        <v>554</v>
      </c>
      <c r="G248" s="223" t="s">
        <v>194</v>
      </c>
      <c r="H248" s="224">
        <v>24.629999999999999</v>
      </c>
      <c r="I248" s="225"/>
      <c r="J248" s="226">
        <f>ROUND(I248*H248,2)</f>
        <v>0</v>
      </c>
      <c r="K248" s="222" t="s">
        <v>139</v>
      </c>
      <c r="L248" s="46"/>
      <c r="M248" s="227" t="s">
        <v>32</v>
      </c>
      <c r="N248" s="228" t="s">
        <v>51</v>
      </c>
      <c r="O248" s="86"/>
      <c r="P248" s="229">
        <f>O248*H248</f>
        <v>0</v>
      </c>
      <c r="Q248" s="229">
        <v>0.0060600000000000003</v>
      </c>
      <c r="R248" s="229">
        <f>Q248*H248</f>
        <v>0.1492578</v>
      </c>
      <c r="S248" s="229">
        <v>0</v>
      </c>
      <c r="T248" s="230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31" t="s">
        <v>260</v>
      </c>
      <c r="AT248" s="231" t="s">
        <v>135</v>
      </c>
      <c r="AU248" s="231" t="s">
        <v>141</v>
      </c>
      <c r="AY248" s="18" t="s">
        <v>132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141</v>
      </c>
      <c r="BK248" s="232">
        <f>ROUND(I248*H248,2)</f>
        <v>0</v>
      </c>
      <c r="BL248" s="18" t="s">
        <v>260</v>
      </c>
      <c r="BM248" s="231" t="s">
        <v>1028</v>
      </c>
    </row>
    <row r="249" s="13" customFormat="1">
      <c r="A249" s="13"/>
      <c r="B249" s="240"/>
      <c r="C249" s="241"/>
      <c r="D249" s="242" t="s">
        <v>196</v>
      </c>
      <c r="E249" s="243" t="s">
        <v>32</v>
      </c>
      <c r="F249" s="244" t="s">
        <v>804</v>
      </c>
      <c r="G249" s="241"/>
      <c r="H249" s="245">
        <v>27.829999999999998</v>
      </c>
      <c r="I249" s="246"/>
      <c r="J249" s="241"/>
      <c r="K249" s="241"/>
      <c r="L249" s="247"/>
      <c r="M249" s="248"/>
      <c r="N249" s="249"/>
      <c r="O249" s="249"/>
      <c r="P249" s="249"/>
      <c r="Q249" s="249"/>
      <c r="R249" s="249"/>
      <c r="S249" s="249"/>
      <c r="T249" s="250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1" t="s">
        <v>196</v>
      </c>
      <c r="AU249" s="251" t="s">
        <v>141</v>
      </c>
      <c r="AV249" s="13" t="s">
        <v>141</v>
      </c>
      <c r="AW249" s="13" t="s">
        <v>41</v>
      </c>
      <c r="AX249" s="13" t="s">
        <v>79</v>
      </c>
      <c r="AY249" s="251" t="s">
        <v>132</v>
      </c>
    </row>
    <row r="250" s="13" customFormat="1">
      <c r="A250" s="13"/>
      <c r="B250" s="240"/>
      <c r="C250" s="241"/>
      <c r="D250" s="242" t="s">
        <v>196</v>
      </c>
      <c r="E250" s="243" t="s">
        <v>32</v>
      </c>
      <c r="F250" s="244" t="s">
        <v>805</v>
      </c>
      <c r="G250" s="241"/>
      <c r="H250" s="245">
        <v>-3.2000000000000002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196</v>
      </c>
      <c r="AU250" s="251" t="s">
        <v>141</v>
      </c>
      <c r="AV250" s="13" t="s">
        <v>141</v>
      </c>
      <c r="AW250" s="13" t="s">
        <v>41</v>
      </c>
      <c r="AX250" s="13" t="s">
        <v>79</v>
      </c>
      <c r="AY250" s="251" t="s">
        <v>132</v>
      </c>
    </row>
    <row r="251" s="14" customFormat="1">
      <c r="A251" s="14"/>
      <c r="B251" s="252"/>
      <c r="C251" s="253"/>
      <c r="D251" s="242" t="s">
        <v>196</v>
      </c>
      <c r="E251" s="254" t="s">
        <v>32</v>
      </c>
      <c r="F251" s="255" t="s">
        <v>198</v>
      </c>
      <c r="G251" s="253"/>
      <c r="H251" s="256">
        <v>24.629999999999999</v>
      </c>
      <c r="I251" s="257"/>
      <c r="J251" s="253"/>
      <c r="K251" s="253"/>
      <c r="L251" s="258"/>
      <c r="M251" s="259"/>
      <c r="N251" s="260"/>
      <c r="O251" s="260"/>
      <c r="P251" s="260"/>
      <c r="Q251" s="260"/>
      <c r="R251" s="260"/>
      <c r="S251" s="260"/>
      <c r="T251" s="26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2" t="s">
        <v>196</v>
      </c>
      <c r="AU251" s="262" t="s">
        <v>141</v>
      </c>
      <c r="AV251" s="14" t="s">
        <v>150</v>
      </c>
      <c r="AW251" s="14" t="s">
        <v>41</v>
      </c>
      <c r="AX251" s="14" t="s">
        <v>21</v>
      </c>
      <c r="AY251" s="262" t="s">
        <v>132</v>
      </c>
    </row>
    <row r="252" s="2" customFormat="1" ht="16.5" customHeight="1">
      <c r="A252" s="40"/>
      <c r="B252" s="41"/>
      <c r="C252" s="263" t="s">
        <v>547</v>
      </c>
      <c r="D252" s="263" t="s">
        <v>242</v>
      </c>
      <c r="E252" s="264" t="s">
        <v>559</v>
      </c>
      <c r="F252" s="265" t="s">
        <v>560</v>
      </c>
      <c r="G252" s="266" t="s">
        <v>194</v>
      </c>
      <c r="H252" s="267">
        <v>24.645</v>
      </c>
      <c r="I252" s="268"/>
      <c r="J252" s="269">
        <f>ROUND(I252*H252,2)</f>
        <v>0</v>
      </c>
      <c r="K252" s="265" t="s">
        <v>139</v>
      </c>
      <c r="L252" s="270"/>
      <c r="M252" s="271" t="s">
        <v>32</v>
      </c>
      <c r="N252" s="272" t="s">
        <v>51</v>
      </c>
      <c r="O252" s="86"/>
      <c r="P252" s="229">
        <f>O252*H252</f>
        <v>0</v>
      </c>
      <c r="Q252" s="229">
        <v>0.0080000000000000002</v>
      </c>
      <c r="R252" s="229">
        <f>Q252*H252</f>
        <v>0.19716</v>
      </c>
      <c r="S252" s="229">
        <v>0</v>
      </c>
      <c r="T252" s="230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31" t="s">
        <v>333</v>
      </c>
      <c r="AT252" s="231" t="s">
        <v>242</v>
      </c>
      <c r="AU252" s="231" t="s">
        <v>141</v>
      </c>
      <c r="AY252" s="18" t="s">
        <v>132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141</v>
      </c>
      <c r="BK252" s="232">
        <f>ROUND(I252*H252,2)</f>
        <v>0</v>
      </c>
      <c r="BL252" s="18" t="s">
        <v>260</v>
      </c>
      <c r="BM252" s="231" t="s">
        <v>1029</v>
      </c>
    </row>
    <row r="253" s="13" customFormat="1">
      <c r="A253" s="13"/>
      <c r="B253" s="240"/>
      <c r="C253" s="241"/>
      <c r="D253" s="242" t="s">
        <v>196</v>
      </c>
      <c r="E253" s="241"/>
      <c r="F253" s="244" t="s">
        <v>807</v>
      </c>
      <c r="G253" s="241"/>
      <c r="H253" s="245">
        <v>24.645</v>
      </c>
      <c r="I253" s="246"/>
      <c r="J253" s="241"/>
      <c r="K253" s="241"/>
      <c r="L253" s="247"/>
      <c r="M253" s="248"/>
      <c r="N253" s="249"/>
      <c r="O253" s="249"/>
      <c r="P253" s="249"/>
      <c r="Q253" s="249"/>
      <c r="R253" s="249"/>
      <c r="S253" s="249"/>
      <c r="T253" s="25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1" t="s">
        <v>196</v>
      </c>
      <c r="AU253" s="251" t="s">
        <v>141</v>
      </c>
      <c r="AV253" s="13" t="s">
        <v>141</v>
      </c>
      <c r="AW253" s="13" t="s">
        <v>4</v>
      </c>
      <c r="AX253" s="13" t="s">
        <v>21</v>
      </c>
      <c r="AY253" s="251" t="s">
        <v>132</v>
      </c>
    </row>
    <row r="254" s="2" customFormat="1" ht="21.75" customHeight="1">
      <c r="A254" s="40"/>
      <c r="B254" s="41"/>
      <c r="C254" s="220" t="s">
        <v>552</v>
      </c>
      <c r="D254" s="220" t="s">
        <v>135</v>
      </c>
      <c r="E254" s="221" t="s">
        <v>564</v>
      </c>
      <c r="F254" s="222" t="s">
        <v>565</v>
      </c>
      <c r="G254" s="223" t="s">
        <v>250</v>
      </c>
      <c r="H254" s="224">
        <v>2.944</v>
      </c>
      <c r="I254" s="225"/>
      <c r="J254" s="226">
        <f>ROUND(I254*H254,2)</f>
        <v>0</v>
      </c>
      <c r="K254" s="222" t="s">
        <v>139</v>
      </c>
      <c r="L254" s="46"/>
      <c r="M254" s="227" t="s">
        <v>32</v>
      </c>
      <c r="N254" s="228" t="s">
        <v>51</v>
      </c>
      <c r="O254" s="86"/>
      <c r="P254" s="229">
        <f>O254*H254</f>
        <v>0</v>
      </c>
      <c r="Q254" s="229">
        <v>0</v>
      </c>
      <c r="R254" s="229">
        <f>Q254*H254</f>
        <v>0</v>
      </c>
      <c r="S254" s="229">
        <v>0</v>
      </c>
      <c r="T254" s="230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260</v>
      </c>
      <c r="AT254" s="231" t="s">
        <v>135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260</v>
      </c>
      <c r="BM254" s="231" t="s">
        <v>808</v>
      </c>
    </row>
    <row r="255" s="12" customFormat="1" ht="22.8" customHeight="1">
      <c r="A255" s="12"/>
      <c r="B255" s="204"/>
      <c r="C255" s="205"/>
      <c r="D255" s="206" t="s">
        <v>78</v>
      </c>
      <c r="E255" s="218" t="s">
        <v>567</v>
      </c>
      <c r="F255" s="218" t="s">
        <v>568</v>
      </c>
      <c r="G255" s="205"/>
      <c r="H255" s="205"/>
      <c r="I255" s="208"/>
      <c r="J255" s="219">
        <f>BK255</f>
        <v>0</v>
      </c>
      <c r="K255" s="205"/>
      <c r="L255" s="210"/>
      <c r="M255" s="211"/>
      <c r="N255" s="212"/>
      <c r="O255" s="212"/>
      <c r="P255" s="213">
        <f>SUM(P256:P257)</f>
        <v>0</v>
      </c>
      <c r="Q255" s="212"/>
      <c r="R255" s="213">
        <f>SUM(R256:R257)</f>
        <v>0.0045000000000000005</v>
      </c>
      <c r="S255" s="212"/>
      <c r="T255" s="214">
        <f>SUM(T256:T257)</f>
        <v>0.063390000000000002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5" t="s">
        <v>141</v>
      </c>
      <c r="AT255" s="216" t="s">
        <v>78</v>
      </c>
      <c r="AU255" s="216" t="s">
        <v>21</v>
      </c>
      <c r="AY255" s="215" t="s">
        <v>132</v>
      </c>
      <c r="BK255" s="217">
        <f>SUM(BK256:BK257)</f>
        <v>0</v>
      </c>
    </row>
    <row r="256" s="2" customFormat="1" ht="16.5" customHeight="1">
      <c r="A256" s="40"/>
      <c r="B256" s="41"/>
      <c r="C256" s="220" t="s">
        <v>558</v>
      </c>
      <c r="D256" s="220" t="s">
        <v>135</v>
      </c>
      <c r="E256" s="221" t="s">
        <v>574</v>
      </c>
      <c r="F256" s="222" t="s">
        <v>575</v>
      </c>
      <c r="G256" s="223" t="s">
        <v>336</v>
      </c>
      <c r="H256" s="224">
        <v>3</v>
      </c>
      <c r="I256" s="225"/>
      <c r="J256" s="226">
        <f>ROUND(I256*H256,2)</f>
        <v>0</v>
      </c>
      <c r="K256" s="222" t="s">
        <v>139</v>
      </c>
      <c r="L256" s="46"/>
      <c r="M256" s="227" t="s">
        <v>32</v>
      </c>
      <c r="N256" s="228" t="s">
        <v>51</v>
      </c>
      <c r="O256" s="86"/>
      <c r="P256" s="229">
        <f>O256*H256</f>
        <v>0</v>
      </c>
      <c r="Q256" s="229">
        <v>0.0015</v>
      </c>
      <c r="R256" s="229">
        <f>Q256*H256</f>
        <v>0.0045000000000000005</v>
      </c>
      <c r="S256" s="229">
        <v>0</v>
      </c>
      <c r="T256" s="230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31" t="s">
        <v>260</v>
      </c>
      <c r="AT256" s="231" t="s">
        <v>135</v>
      </c>
      <c r="AU256" s="231" t="s">
        <v>141</v>
      </c>
      <c r="AY256" s="18" t="s">
        <v>132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141</v>
      </c>
      <c r="BK256" s="232">
        <f>ROUND(I256*H256,2)</f>
        <v>0</v>
      </c>
      <c r="BL256" s="18" t="s">
        <v>260</v>
      </c>
      <c r="BM256" s="231" t="s">
        <v>1030</v>
      </c>
    </row>
    <row r="257" s="2" customFormat="1" ht="16.5" customHeight="1">
      <c r="A257" s="40"/>
      <c r="B257" s="41"/>
      <c r="C257" s="220" t="s">
        <v>563</v>
      </c>
      <c r="D257" s="220" t="s">
        <v>135</v>
      </c>
      <c r="E257" s="221" t="s">
        <v>578</v>
      </c>
      <c r="F257" s="222" t="s">
        <v>579</v>
      </c>
      <c r="G257" s="223" t="s">
        <v>336</v>
      </c>
      <c r="H257" s="224">
        <v>3</v>
      </c>
      <c r="I257" s="225"/>
      <c r="J257" s="226">
        <f>ROUND(I257*H257,2)</f>
        <v>0</v>
      </c>
      <c r="K257" s="222" t="s">
        <v>139</v>
      </c>
      <c r="L257" s="46"/>
      <c r="M257" s="227" t="s">
        <v>32</v>
      </c>
      <c r="N257" s="228" t="s">
        <v>51</v>
      </c>
      <c r="O257" s="86"/>
      <c r="P257" s="229">
        <f>O257*H257</f>
        <v>0</v>
      </c>
      <c r="Q257" s="229">
        <v>0</v>
      </c>
      <c r="R257" s="229">
        <f>Q257*H257</f>
        <v>0</v>
      </c>
      <c r="S257" s="229">
        <v>0.021129999999999999</v>
      </c>
      <c r="T257" s="230">
        <f>S257*H257</f>
        <v>0.063390000000000002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31" t="s">
        <v>260</v>
      </c>
      <c r="AT257" s="231" t="s">
        <v>135</v>
      </c>
      <c r="AU257" s="231" t="s">
        <v>141</v>
      </c>
      <c r="AY257" s="18" t="s">
        <v>132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141</v>
      </c>
      <c r="BK257" s="232">
        <f>ROUND(I257*H257,2)</f>
        <v>0</v>
      </c>
      <c r="BL257" s="18" t="s">
        <v>260</v>
      </c>
      <c r="BM257" s="231" t="s">
        <v>1031</v>
      </c>
    </row>
    <row r="258" s="12" customFormat="1" ht="22.8" customHeight="1">
      <c r="A258" s="12"/>
      <c r="B258" s="204"/>
      <c r="C258" s="205"/>
      <c r="D258" s="206" t="s">
        <v>78</v>
      </c>
      <c r="E258" s="218" t="s">
        <v>581</v>
      </c>
      <c r="F258" s="218" t="s">
        <v>582</v>
      </c>
      <c r="G258" s="205"/>
      <c r="H258" s="205"/>
      <c r="I258" s="208"/>
      <c r="J258" s="219">
        <f>BK258</f>
        <v>0</v>
      </c>
      <c r="K258" s="205"/>
      <c r="L258" s="210"/>
      <c r="M258" s="211"/>
      <c r="N258" s="212"/>
      <c r="O258" s="212"/>
      <c r="P258" s="213">
        <f>P259</f>
        <v>0</v>
      </c>
      <c r="Q258" s="212"/>
      <c r="R258" s="213">
        <f>R259</f>
        <v>0</v>
      </c>
      <c r="S258" s="212"/>
      <c r="T258" s="214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15" t="s">
        <v>141</v>
      </c>
      <c r="AT258" s="216" t="s">
        <v>78</v>
      </c>
      <c r="AU258" s="216" t="s">
        <v>21</v>
      </c>
      <c r="AY258" s="215" t="s">
        <v>132</v>
      </c>
      <c r="BK258" s="217">
        <f>BK259</f>
        <v>0</v>
      </c>
    </row>
    <row r="259" s="2" customFormat="1" ht="16.5" customHeight="1">
      <c r="A259" s="40"/>
      <c r="B259" s="41"/>
      <c r="C259" s="220" t="s">
        <v>569</v>
      </c>
      <c r="D259" s="220" t="s">
        <v>135</v>
      </c>
      <c r="E259" s="221" t="s">
        <v>584</v>
      </c>
      <c r="F259" s="222" t="s">
        <v>585</v>
      </c>
      <c r="G259" s="223" t="s">
        <v>138</v>
      </c>
      <c r="H259" s="224">
        <v>1</v>
      </c>
      <c r="I259" s="225"/>
      <c r="J259" s="226">
        <f>ROUND(I259*H259,2)</f>
        <v>0</v>
      </c>
      <c r="K259" s="222" t="s">
        <v>139</v>
      </c>
      <c r="L259" s="46"/>
      <c r="M259" s="227" t="s">
        <v>32</v>
      </c>
      <c r="N259" s="228" t="s">
        <v>51</v>
      </c>
      <c r="O259" s="86"/>
      <c r="P259" s="229">
        <f>O259*H259</f>
        <v>0</v>
      </c>
      <c r="Q259" s="229">
        <v>0</v>
      </c>
      <c r="R259" s="229">
        <f>Q259*H259</f>
        <v>0</v>
      </c>
      <c r="S259" s="229">
        <v>0</v>
      </c>
      <c r="T259" s="230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260</v>
      </c>
      <c r="AT259" s="231" t="s">
        <v>135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260</v>
      </c>
      <c r="BM259" s="231" t="s">
        <v>1032</v>
      </c>
    </row>
    <row r="260" s="12" customFormat="1" ht="22.8" customHeight="1">
      <c r="A260" s="12"/>
      <c r="B260" s="204"/>
      <c r="C260" s="205"/>
      <c r="D260" s="206" t="s">
        <v>78</v>
      </c>
      <c r="E260" s="218" t="s">
        <v>587</v>
      </c>
      <c r="F260" s="218" t="s">
        <v>588</v>
      </c>
      <c r="G260" s="205"/>
      <c r="H260" s="205"/>
      <c r="I260" s="208"/>
      <c r="J260" s="219">
        <f>BK260</f>
        <v>0</v>
      </c>
      <c r="K260" s="205"/>
      <c r="L260" s="210"/>
      <c r="M260" s="211"/>
      <c r="N260" s="212"/>
      <c r="O260" s="212"/>
      <c r="P260" s="213">
        <f>SUM(P261:P276)</f>
        <v>0</v>
      </c>
      <c r="Q260" s="212"/>
      <c r="R260" s="213">
        <f>SUM(R261:R276)</f>
        <v>5.500734500000001</v>
      </c>
      <c r="S260" s="212"/>
      <c r="T260" s="214">
        <f>SUM(T261:T276)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5" t="s">
        <v>141</v>
      </c>
      <c r="AT260" s="216" t="s">
        <v>78</v>
      </c>
      <c r="AU260" s="216" t="s">
        <v>21</v>
      </c>
      <c r="AY260" s="215" t="s">
        <v>132</v>
      </c>
      <c r="BK260" s="217">
        <f>SUM(BK261:BK276)</f>
        <v>0</v>
      </c>
    </row>
    <row r="261" s="2" customFormat="1" ht="21.75" customHeight="1">
      <c r="A261" s="40"/>
      <c r="B261" s="41"/>
      <c r="C261" s="220" t="s">
        <v>573</v>
      </c>
      <c r="D261" s="220" t="s">
        <v>135</v>
      </c>
      <c r="E261" s="221" t="s">
        <v>590</v>
      </c>
      <c r="F261" s="222" t="s">
        <v>812</v>
      </c>
      <c r="G261" s="223" t="s">
        <v>194</v>
      </c>
      <c r="H261" s="224">
        <v>78.659999999999997</v>
      </c>
      <c r="I261" s="225"/>
      <c r="J261" s="226">
        <f>ROUND(I261*H261,2)</f>
        <v>0</v>
      </c>
      <c r="K261" s="222" t="s">
        <v>139</v>
      </c>
      <c r="L261" s="46"/>
      <c r="M261" s="227" t="s">
        <v>32</v>
      </c>
      <c r="N261" s="228" t="s">
        <v>51</v>
      </c>
      <c r="O261" s="86"/>
      <c r="P261" s="229">
        <f>O261*H261</f>
        <v>0</v>
      </c>
      <c r="Q261" s="229">
        <v>0</v>
      </c>
      <c r="R261" s="229">
        <f>Q261*H261</f>
        <v>0</v>
      </c>
      <c r="S261" s="229">
        <v>0</v>
      </c>
      <c r="T261" s="230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31" t="s">
        <v>260</v>
      </c>
      <c r="AT261" s="231" t="s">
        <v>135</v>
      </c>
      <c r="AU261" s="231" t="s">
        <v>141</v>
      </c>
      <c r="AY261" s="18" t="s">
        <v>132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141</v>
      </c>
      <c r="BK261" s="232">
        <f>ROUND(I261*H261,2)</f>
        <v>0</v>
      </c>
      <c r="BL261" s="18" t="s">
        <v>260</v>
      </c>
      <c r="BM261" s="231" t="s">
        <v>813</v>
      </c>
    </row>
    <row r="262" s="13" customFormat="1">
      <c r="A262" s="13"/>
      <c r="B262" s="240"/>
      <c r="C262" s="241"/>
      <c r="D262" s="242" t="s">
        <v>196</v>
      </c>
      <c r="E262" s="243" t="s">
        <v>32</v>
      </c>
      <c r="F262" s="244" t="s">
        <v>814</v>
      </c>
      <c r="G262" s="241"/>
      <c r="H262" s="245">
        <v>78.659999999999997</v>
      </c>
      <c r="I262" s="246"/>
      <c r="J262" s="241"/>
      <c r="K262" s="241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196</v>
      </c>
      <c r="AU262" s="251" t="s">
        <v>141</v>
      </c>
      <c r="AV262" s="13" t="s">
        <v>141</v>
      </c>
      <c r="AW262" s="13" t="s">
        <v>41</v>
      </c>
      <c r="AX262" s="13" t="s">
        <v>79</v>
      </c>
      <c r="AY262" s="251" t="s">
        <v>132</v>
      </c>
    </row>
    <row r="263" s="14" customFormat="1">
      <c r="A263" s="14"/>
      <c r="B263" s="252"/>
      <c r="C263" s="253"/>
      <c r="D263" s="242" t="s">
        <v>196</v>
      </c>
      <c r="E263" s="254" t="s">
        <v>32</v>
      </c>
      <c r="F263" s="255" t="s">
        <v>198</v>
      </c>
      <c r="G263" s="253"/>
      <c r="H263" s="256">
        <v>78.659999999999997</v>
      </c>
      <c r="I263" s="257"/>
      <c r="J263" s="253"/>
      <c r="K263" s="253"/>
      <c r="L263" s="258"/>
      <c r="M263" s="259"/>
      <c r="N263" s="260"/>
      <c r="O263" s="260"/>
      <c r="P263" s="260"/>
      <c r="Q263" s="260"/>
      <c r="R263" s="260"/>
      <c r="S263" s="260"/>
      <c r="T263" s="261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2" t="s">
        <v>196</v>
      </c>
      <c r="AU263" s="262" t="s">
        <v>141</v>
      </c>
      <c r="AV263" s="14" t="s">
        <v>150</v>
      </c>
      <c r="AW263" s="14" t="s">
        <v>41</v>
      </c>
      <c r="AX263" s="14" t="s">
        <v>21</v>
      </c>
      <c r="AY263" s="262" t="s">
        <v>132</v>
      </c>
    </row>
    <row r="264" s="2" customFormat="1" ht="16.5" customHeight="1">
      <c r="A264" s="40"/>
      <c r="B264" s="41"/>
      <c r="C264" s="263" t="s">
        <v>577</v>
      </c>
      <c r="D264" s="263" t="s">
        <v>242</v>
      </c>
      <c r="E264" s="264" t="s">
        <v>594</v>
      </c>
      <c r="F264" s="265" t="s">
        <v>595</v>
      </c>
      <c r="G264" s="266" t="s">
        <v>201</v>
      </c>
      <c r="H264" s="267">
        <v>1.9259999999999999</v>
      </c>
      <c r="I264" s="268"/>
      <c r="J264" s="269">
        <f>ROUND(I264*H264,2)</f>
        <v>0</v>
      </c>
      <c r="K264" s="265" t="s">
        <v>139</v>
      </c>
      <c r="L264" s="270"/>
      <c r="M264" s="271" t="s">
        <v>32</v>
      </c>
      <c r="N264" s="272" t="s">
        <v>51</v>
      </c>
      <c r="O264" s="86"/>
      <c r="P264" s="229">
        <f>O264*H264</f>
        <v>0</v>
      </c>
      <c r="Q264" s="229">
        <v>0.55000000000000004</v>
      </c>
      <c r="R264" s="229">
        <f>Q264*H264</f>
        <v>1.0593000000000001</v>
      </c>
      <c r="S264" s="229">
        <v>0</v>
      </c>
      <c r="T264" s="230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31" t="s">
        <v>333</v>
      </c>
      <c r="AT264" s="231" t="s">
        <v>242</v>
      </c>
      <c r="AU264" s="231" t="s">
        <v>141</v>
      </c>
      <c r="AY264" s="18" t="s">
        <v>132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141</v>
      </c>
      <c r="BK264" s="232">
        <f>ROUND(I264*H264,2)</f>
        <v>0</v>
      </c>
      <c r="BL264" s="18" t="s">
        <v>260</v>
      </c>
      <c r="BM264" s="231" t="s">
        <v>815</v>
      </c>
    </row>
    <row r="265" s="13" customFormat="1">
      <c r="A265" s="13"/>
      <c r="B265" s="240"/>
      <c r="C265" s="241"/>
      <c r="D265" s="242" t="s">
        <v>196</v>
      </c>
      <c r="E265" s="243" t="s">
        <v>32</v>
      </c>
      <c r="F265" s="244" t="s">
        <v>816</v>
      </c>
      <c r="G265" s="241"/>
      <c r="H265" s="245">
        <v>1.8879999999999999</v>
      </c>
      <c r="I265" s="246"/>
      <c r="J265" s="241"/>
      <c r="K265" s="241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196</v>
      </c>
      <c r="AU265" s="251" t="s">
        <v>141</v>
      </c>
      <c r="AV265" s="13" t="s">
        <v>141</v>
      </c>
      <c r="AW265" s="13" t="s">
        <v>41</v>
      </c>
      <c r="AX265" s="13" t="s">
        <v>21</v>
      </c>
      <c r="AY265" s="251" t="s">
        <v>132</v>
      </c>
    </row>
    <row r="266" s="13" customFormat="1">
      <c r="A266" s="13"/>
      <c r="B266" s="240"/>
      <c r="C266" s="241"/>
      <c r="D266" s="242" t="s">
        <v>196</v>
      </c>
      <c r="E266" s="241"/>
      <c r="F266" s="244" t="s">
        <v>817</v>
      </c>
      <c r="G266" s="241"/>
      <c r="H266" s="245">
        <v>1.9259999999999999</v>
      </c>
      <c r="I266" s="246"/>
      <c r="J266" s="241"/>
      <c r="K266" s="241"/>
      <c r="L266" s="247"/>
      <c r="M266" s="248"/>
      <c r="N266" s="249"/>
      <c r="O266" s="249"/>
      <c r="P266" s="249"/>
      <c r="Q266" s="249"/>
      <c r="R266" s="249"/>
      <c r="S266" s="249"/>
      <c r="T266" s="250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1" t="s">
        <v>196</v>
      </c>
      <c r="AU266" s="251" t="s">
        <v>141</v>
      </c>
      <c r="AV266" s="13" t="s">
        <v>141</v>
      </c>
      <c r="AW266" s="13" t="s">
        <v>4</v>
      </c>
      <c r="AX266" s="13" t="s">
        <v>21</v>
      </c>
      <c r="AY266" s="251" t="s">
        <v>132</v>
      </c>
    </row>
    <row r="267" s="2" customFormat="1" ht="21.75" customHeight="1">
      <c r="A267" s="40"/>
      <c r="B267" s="41"/>
      <c r="C267" s="220" t="s">
        <v>583</v>
      </c>
      <c r="D267" s="220" t="s">
        <v>135</v>
      </c>
      <c r="E267" s="221" t="s">
        <v>818</v>
      </c>
      <c r="F267" s="222" t="s">
        <v>819</v>
      </c>
      <c r="G267" s="223" t="s">
        <v>194</v>
      </c>
      <c r="H267" s="224">
        <v>66.224999999999994</v>
      </c>
      <c r="I267" s="225"/>
      <c r="J267" s="226">
        <f>ROUND(I267*H267,2)</f>
        <v>0</v>
      </c>
      <c r="K267" s="222" t="s">
        <v>139</v>
      </c>
      <c r="L267" s="46"/>
      <c r="M267" s="227" t="s">
        <v>32</v>
      </c>
      <c r="N267" s="228" t="s">
        <v>51</v>
      </c>
      <c r="O267" s="86"/>
      <c r="P267" s="229">
        <f>O267*H267</f>
        <v>0</v>
      </c>
      <c r="Q267" s="229">
        <v>0.013899999999999999</v>
      </c>
      <c r="R267" s="229">
        <f>Q267*H267</f>
        <v>0.92052749999999983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260</v>
      </c>
      <c r="AT267" s="231" t="s">
        <v>135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260</v>
      </c>
      <c r="BM267" s="231" t="s">
        <v>820</v>
      </c>
    </row>
    <row r="268" s="15" customFormat="1">
      <c r="A268" s="15"/>
      <c r="B268" s="273"/>
      <c r="C268" s="274"/>
      <c r="D268" s="242" t="s">
        <v>196</v>
      </c>
      <c r="E268" s="275" t="s">
        <v>32</v>
      </c>
      <c r="F268" s="276" t="s">
        <v>821</v>
      </c>
      <c r="G268" s="274"/>
      <c r="H268" s="275" t="s">
        <v>32</v>
      </c>
      <c r="I268" s="277"/>
      <c r="J268" s="274"/>
      <c r="K268" s="274"/>
      <c r="L268" s="278"/>
      <c r="M268" s="279"/>
      <c r="N268" s="280"/>
      <c r="O268" s="280"/>
      <c r="P268" s="280"/>
      <c r="Q268" s="280"/>
      <c r="R268" s="280"/>
      <c r="S268" s="280"/>
      <c r="T268" s="281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T268" s="282" t="s">
        <v>196</v>
      </c>
      <c r="AU268" s="282" t="s">
        <v>141</v>
      </c>
      <c r="AV268" s="15" t="s">
        <v>21</v>
      </c>
      <c r="AW268" s="15" t="s">
        <v>41</v>
      </c>
      <c r="AX268" s="15" t="s">
        <v>79</v>
      </c>
      <c r="AY268" s="282" t="s">
        <v>132</v>
      </c>
    </row>
    <row r="269" s="13" customFormat="1">
      <c r="A269" s="13"/>
      <c r="B269" s="240"/>
      <c r="C269" s="241"/>
      <c r="D269" s="242" t="s">
        <v>196</v>
      </c>
      <c r="E269" s="243" t="s">
        <v>32</v>
      </c>
      <c r="F269" s="244" t="s">
        <v>822</v>
      </c>
      <c r="G269" s="241"/>
      <c r="H269" s="245">
        <v>66.224999999999994</v>
      </c>
      <c r="I269" s="246"/>
      <c r="J269" s="241"/>
      <c r="K269" s="241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196</v>
      </c>
      <c r="AU269" s="251" t="s">
        <v>141</v>
      </c>
      <c r="AV269" s="13" t="s">
        <v>141</v>
      </c>
      <c r="AW269" s="13" t="s">
        <v>41</v>
      </c>
      <c r="AX269" s="13" t="s">
        <v>79</v>
      </c>
      <c r="AY269" s="251" t="s">
        <v>132</v>
      </c>
    </row>
    <row r="270" s="14" customFormat="1">
      <c r="A270" s="14"/>
      <c r="B270" s="252"/>
      <c r="C270" s="253"/>
      <c r="D270" s="242" t="s">
        <v>196</v>
      </c>
      <c r="E270" s="254" t="s">
        <v>32</v>
      </c>
      <c r="F270" s="255" t="s">
        <v>198</v>
      </c>
      <c r="G270" s="253"/>
      <c r="H270" s="256">
        <v>66.224999999999994</v>
      </c>
      <c r="I270" s="257"/>
      <c r="J270" s="253"/>
      <c r="K270" s="253"/>
      <c r="L270" s="258"/>
      <c r="M270" s="259"/>
      <c r="N270" s="260"/>
      <c r="O270" s="260"/>
      <c r="P270" s="260"/>
      <c r="Q270" s="260"/>
      <c r="R270" s="260"/>
      <c r="S270" s="260"/>
      <c r="T270" s="26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2" t="s">
        <v>196</v>
      </c>
      <c r="AU270" s="262" t="s">
        <v>141</v>
      </c>
      <c r="AV270" s="14" t="s">
        <v>150</v>
      </c>
      <c r="AW270" s="14" t="s">
        <v>41</v>
      </c>
      <c r="AX270" s="14" t="s">
        <v>21</v>
      </c>
      <c r="AY270" s="262" t="s">
        <v>132</v>
      </c>
    </row>
    <row r="271" s="2" customFormat="1" ht="21.75" customHeight="1">
      <c r="A271" s="40"/>
      <c r="B271" s="41"/>
      <c r="C271" s="220" t="s">
        <v>589</v>
      </c>
      <c r="D271" s="220" t="s">
        <v>135</v>
      </c>
      <c r="E271" s="221" t="s">
        <v>600</v>
      </c>
      <c r="F271" s="222" t="s">
        <v>601</v>
      </c>
      <c r="G271" s="223" t="s">
        <v>194</v>
      </c>
      <c r="H271" s="224">
        <v>152.31999999999999</v>
      </c>
      <c r="I271" s="225"/>
      <c r="J271" s="226">
        <f>ROUND(I271*H271,2)</f>
        <v>0</v>
      </c>
      <c r="K271" s="222" t="s">
        <v>139</v>
      </c>
      <c r="L271" s="46"/>
      <c r="M271" s="227" t="s">
        <v>32</v>
      </c>
      <c r="N271" s="228" t="s">
        <v>51</v>
      </c>
      <c r="O271" s="86"/>
      <c r="P271" s="229">
        <f>O271*H271</f>
        <v>0</v>
      </c>
      <c r="Q271" s="229">
        <v>0</v>
      </c>
      <c r="R271" s="229">
        <f>Q271*H271</f>
        <v>0</v>
      </c>
      <c r="S271" s="229">
        <v>0</v>
      </c>
      <c r="T271" s="230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31" t="s">
        <v>260</v>
      </c>
      <c r="AT271" s="231" t="s">
        <v>135</v>
      </c>
      <c r="AU271" s="231" t="s">
        <v>141</v>
      </c>
      <c r="AY271" s="18" t="s">
        <v>132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141</v>
      </c>
      <c r="BK271" s="232">
        <f>ROUND(I271*H271,2)</f>
        <v>0</v>
      </c>
      <c r="BL271" s="18" t="s">
        <v>260</v>
      </c>
      <c r="BM271" s="231" t="s">
        <v>823</v>
      </c>
    </row>
    <row r="272" s="2" customFormat="1" ht="16.5" customHeight="1">
      <c r="A272" s="40"/>
      <c r="B272" s="41"/>
      <c r="C272" s="263" t="s">
        <v>593</v>
      </c>
      <c r="D272" s="263" t="s">
        <v>242</v>
      </c>
      <c r="E272" s="264" t="s">
        <v>604</v>
      </c>
      <c r="F272" s="265" t="s">
        <v>605</v>
      </c>
      <c r="G272" s="266" t="s">
        <v>194</v>
      </c>
      <c r="H272" s="267">
        <v>164.506</v>
      </c>
      <c r="I272" s="268"/>
      <c r="J272" s="269">
        <f>ROUND(I272*H272,2)</f>
        <v>0</v>
      </c>
      <c r="K272" s="265" t="s">
        <v>139</v>
      </c>
      <c r="L272" s="270"/>
      <c r="M272" s="271" t="s">
        <v>32</v>
      </c>
      <c r="N272" s="272" t="s">
        <v>51</v>
      </c>
      <c r="O272" s="86"/>
      <c r="P272" s="229">
        <f>O272*H272</f>
        <v>0</v>
      </c>
      <c r="Q272" s="229">
        <v>0.014500000000000001</v>
      </c>
      <c r="R272" s="229">
        <f>Q272*H272</f>
        <v>2.3853370000000003</v>
      </c>
      <c r="S272" s="229">
        <v>0</v>
      </c>
      <c r="T272" s="23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31" t="s">
        <v>333</v>
      </c>
      <c r="AT272" s="231" t="s">
        <v>242</v>
      </c>
      <c r="AU272" s="231" t="s">
        <v>141</v>
      </c>
      <c r="AY272" s="18" t="s">
        <v>132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141</v>
      </c>
      <c r="BK272" s="232">
        <f>ROUND(I272*H272,2)</f>
        <v>0</v>
      </c>
      <c r="BL272" s="18" t="s">
        <v>260</v>
      </c>
      <c r="BM272" s="231" t="s">
        <v>824</v>
      </c>
    </row>
    <row r="273" s="13" customFormat="1">
      <c r="A273" s="13"/>
      <c r="B273" s="240"/>
      <c r="C273" s="241"/>
      <c r="D273" s="242" t="s">
        <v>196</v>
      </c>
      <c r="E273" s="241"/>
      <c r="F273" s="244" t="s">
        <v>825</v>
      </c>
      <c r="G273" s="241"/>
      <c r="H273" s="245">
        <v>164.506</v>
      </c>
      <c r="I273" s="246"/>
      <c r="J273" s="241"/>
      <c r="K273" s="241"/>
      <c r="L273" s="247"/>
      <c r="M273" s="248"/>
      <c r="N273" s="249"/>
      <c r="O273" s="249"/>
      <c r="P273" s="249"/>
      <c r="Q273" s="249"/>
      <c r="R273" s="249"/>
      <c r="S273" s="249"/>
      <c r="T273" s="250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1" t="s">
        <v>196</v>
      </c>
      <c r="AU273" s="251" t="s">
        <v>141</v>
      </c>
      <c r="AV273" s="13" t="s">
        <v>141</v>
      </c>
      <c r="AW273" s="13" t="s">
        <v>4</v>
      </c>
      <c r="AX273" s="13" t="s">
        <v>21</v>
      </c>
      <c r="AY273" s="251" t="s">
        <v>132</v>
      </c>
    </row>
    <row r="274" s="2" customFormat="1" ht="16.5" customHeight="1">
      <c r="A274" s="40"/>
      <c r="B274" s="41"/>
      <c r="C274" s="220" t="s">
        <v>599</v>
      </c>
      <c r="D274" s="220" t="s">
        <v>135</v>
      </c>
      <c r="E274" s="221" t="s">
        <v>609</v>
      </c>
      <c r="F274" s="222" t="s">
        <v>610</v>
      </c>
      <c r="G274" s="223" t="s">
        <v>223</v>
      </c>
      <c r="H274" s="224">
        <v>257</v>
      </c>
      <c r="I274" s="225"/>
      <c r="J274" s="226">
        <f>ROUND(I274*H274,2)</f>
        <v>0</v>
      </c>
      <c r="K274" s="222" t="s">
        <v>139</v>
      </c>
      <c r="L274" s="46"/>
      <c r="M274" s="227" t="s">
        <v>32</v>
      </c>
      <c r="N274" s="228" t="s">
        <v>51</v>
      </c>
      <c r="O274" s="86"/>
      <c r="P274" s="229">
        <f>O274*H274</f>
        <v>0</v>
      </c>
      <c r="Q274" s="229">
        <v>1.0000000000000001E-05</v>
      </c>
      <c r="R274" s="229">
        <f>Q274*H274</f>
        <v>0.0025700000000000002</v>
      </c>
      <c r="S274" s="229">
        <v>0</v>
      </c>
      <c r="T274" s="230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31" t="s">
        <v>260</v>
      </c>
      <c r="AT274" s="231" t="s">
        <v>135</v>
      </c>
      <c r="AU274" s="231" t="s">
        <v>141</v>
      </c>
      <c r="AY274" s="18" t="s">
        <v>132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141</v>
      </c>
      <c r="BK274" s="232">
        <f>ROUND(I274*H274,2)</f>
        <v>0</v>
      </c>
      <c r="BL274" s="18" t="s">
        <v>260</v>
      </c>
      <c r="BM274" s="231" t="s">
        <v>826</v>
      </c>
    </row>
    <row r="275" s="2" customFormat="1" ht="16.5" customHeight="1">
      <c r="A275" s="40"/>
      <c r="B275" s="41"/>
      <c r="C275" s="263" t="s">
        <v>603</v>
      </c>
      <c r="D275" s="263" t="s">
        <v>242</v>
      </c>
      <c r="E275" s="264" t="s">
        <v>613</v>
      </c>
      <c r="F275" s="265" t="s">
        <v>614</v>
      </c>
      <c r="G275" s="266" t="s">
        <v>201</v>
      </c>
      <c r="H275" s="267">
        <v>2.0600000000000001</v>
      </c>
      <c r="I275" s="268"/>
      <c r="J275" s="269">
        <f>ROUND(I275*H275,2)</f>
        <v>0</v>
      </c>
      <c r="K275" s="265" t="s">
        <v>139</v>
      </c>
      <c r="L275" s="270"/>
      <c r="M275" s="271" t="s">
        <v>32</v>
      </c>
      <c r="N275" s="272" t="s">
        <v>51</v>
      </c>
      <c r="O275" s="86"/>
      <c r="P275" s="229">
        <f>O275*H275</f>
        <v>0</v>
      </c>
      <c r="Q275" s="229">
        <v>0.55000000000000004</v>
      </c>
      <c r="R275" s="229">
        <f>Q275*H275</f>
        <v>1.1330000000000002</v>
      </c>
      <c r="S275" s="229">
        <v>0</v>
      </c>
      <c r="T275" s="230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31" t="s">
        <v>333</v>
      </c>
      <c r="AT275" s="231" t="s">
        <v>242</v>
      </c>
      <c r="AU275" s="231" t="s">
        <v>141</v>
      </c>
      <c r="AY275" s="18" t="s">
        <v>132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141</v>
      </c>
      <c r="BK275" s="232">
        <f>ROUND(I275*H275,2)</f>
        <v>0</v>
      </c>
      <c r="BL275" s="18" t="s">
        <v>260</v>
      </c>
      <c r="BM275" s="231" t="s">
        <v>827</v>
      </c>
    </row>
    <row r="276" s="2" customFormat="1" ht="21.75" customHeight="1">
      <c r="A276" s="40"/>
      <c r="B276" s="41"/>
      <c r="C276" s="220" t="s">
        <v>608</v>
      </c>
      <c r="D276" s="220" t="s">
        <v>135</v>
      </c>
      <c r="E276" s="221" t="s">
        <v>617</v>
      </c>
      <c r="F276" s="222" t="s">
        <v>618</v>
      </c>
      <c r="G276" s="223" t="s">
        <v>250</v>
      </c>
      <c r="H276" s="224">
        <v>5.5010000000000003</v>
      </c>
      <c r="I276" s="225"/>
      <c r="J276" s="226">
        <f>ROUND(I276*H276,2)</f>
        <v>0</v>
      </c>
      <c r="K276" s="222" t="s">
        <v>139</v>
      </c>
      <c r="L276" s="46"/>
      <c r="M276" s="227" t="s">
        <v>32</v>
      </c>
      <c r="N276" s="228" t="s">
        <v>51</v>
      </c>
      <c r="O276" s="86"/>
      <c r="P276" s="229">
        <f>O276*H276</f>
        <v>0</v>
      </c>
      <c r="Q276" s="229">
        <v>0</v>
      </c>
      <c r="R276" s="229">
        <f>Q276*H276</f>
        <v>0</v>
      </c>
      <c r="S276" s="229">
        <v>0</v>
      </c>
      <c r="T276" s="230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31" t="s">
        <v>260</v>
      </c>
      <c r="AT276" s="231" t="s">
        <v>135</v>
      </c>
      <c r="AU276" s="231" t="s">
        <v>141</v>
      </c>
      <c r="AY276" s="18" t="s">
        <v>132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141</v>
      </c>
      <c r="BK276" s="232">
        <f>ROUND(I276*H276,2)</f>
        <v>0</v>
      </c>
      <c r="BL276" s="18" t="s">
        <v>260</v>
      </c>
      <c r="BM276" s="231" t="s">
        <v>828</v>
      </c>
    </row>
    <row r="277" s="12" customFormat="1" ht="22.8" customHeight="1">
      <c r="A277" s="12"/>
      <c r="B277" s="204"/>
      <c r="C277" s="205"/>
      <c r="D277" s="206" t="s">
        <v>78</v>
      </c>
      <c r="E277" s="218" t="s">
        <v>620</v>
      </c>
      <c r="F277" s="218" t="s">
        <v>621</v>
      </c>
      <c r="G277" s="205"/>
      <c r="H277" s="205"/>
      <c r="I277" s="208"/>
      <c r="J277" s="219">
        <f>BK277</f>
        <v>0</v>
      </c>
      <c r="K277" s="205"/>
      <c r="L277" s="210"/>
      <c r="M277" s="211"/>
      <c r="N277" s="212"/>
      <c r="O277" s="212"/>
      <c r="P277" s="213">
        <f>SUM(P278:P285)</f>
        <v>0</v>
      </c>
      <c r="Q277" s="212"/>
      <c r="R277" s="213">
        <f>SUM(R278:R285)</f>
        <v>0.22261999999999999</v>
      </c>
      <c r="S277" s="212"/>
      <c r="T277" s="214">
        <f>SUM(T278:T285)</f>
        <v>0.25019999999999998</v>
      </c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R277" s="215" t="s">
        <v>141</v>
      </c>
      <c r="AT277" s="216" t="s">
        <v>78</v>
      </c>
      <c r="AU277" s="216" t="s">
        <v>21</v>
      </c>
      <c r="AY277" s="215" t="s">
        <v>132</v>
      </c>
      <c r="BK277" s="217">
        <f>SUM(BK278:BK285)</f>
        <v>0</v>
      </c>
    </row>
    <row r="278" s="2" customFormat="1" ht="21.75" customHeight="1">
      <c r="A278" s="40"/>
      <c r="B278" s="41"/>
      <c r="C278" s="220" t="s">
        <v>612</v>
      </c>
      <c r="D278" s="220" t="s">
        <v>135</v>
      </c>
      <c r="E278" s="221" t="s">
        <v>829</v>
      </c>
      <c r="F278" s="222" t="s">
        <v>830</v>
      </c>
      <c r="G278" s="223" t="s">
        <v>336</v>
      </c>
      <c r="H278" s="224">
        <v>1</v>
      </c>
      <c r="I278" s="225"/>
      <c r="J278" s="226">
        <f>ROUND(I278*H278,2)</f>
        <v>0</v>
      </c>
      <c r="K278" s="222" t="s">
        <v>139</v>
      </c>
      <c r="L278" s="46"/>
      <c r="M278" s="227" t="s">
        <v>32</v>
      </c>
      <c r="N278" s="228" t="s">
        <v>51</v>
      </c>
      <c r="O278" s="86"/>
      <c r="P278" s="229">
        <f>O278*H278</f>
        <v>0</v>
      </c>
      <c r="Q278" s="229">
        <v>0</v>
      </c>
      <c r="R278" s="229">
        <f>Q278*H278</f>
        <v>0</v>
      </c>
      <c r="S278" s="229">
        <v>0</v>
      </c>
      <c r="T278" s="230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31" t="s">
        <v>260</v>
      </c>
      <c r="AT278" s="231" t="s">
        <v>135</v>
      </c>
      <c r="AU278" s="231" t="s">
        <v>141</v>
      </c>
      <c r="AY278" s="18" t="s">
        <v>132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141</v>
      </c>
      <c r="BK278" s="232">
        <f>ROUND(I278*H278,2)</f>
        <v>0</v>
      </c>
      <c r="BL278" s="18" t="s">
        <v>260</v>
      </c>
      <c r="BM278" s="231" t="s">
        <v>1033</v>
      </c>
    </row>
    <row r="279" s="2" customFormat="1" ht="21.75" customHeight="1">
      <c r="A279" s="40"/>
      <c r="B279" s="41"/>
      <c r="C279" s="263" t="s">
        <v>616</v>
      </c>
      <c r="D279" s="263" t="s">
        <v>242</v>
      </c>
      <c r="E279" s="264" t="s">
        <v>832</v>
      </c>
      <c r="F279" s="265" t="s">
        <v>833</v>
      </c>
      <c r="G279" s="266" t="s">
        <v>336</v>
      </c>
      <c r="H279" s="267">
        <v>1</v>
      </c>
      <c r="I279" s="268"/>
      <c r="J279" s="269">
        <f>ROUND(I279*H279,2)</f>
        <v>0</v>
      </c>
      <c r="K279" s="265" t="s">
        <v>139</v>
      </c>
      <c r="L279" s="270"/>
      <c r="M279" s="271" t="s">
        <v>32</v>
      </c>
      <c r="N279" s="272" t="s">
        <v>51</v>
      </c>
      <c r="O279" s="86"/>
      <c r="P279" s="229">
        <f>O279*H279</f>
        <v>0</v>
      </c>
      <c r="Q279" s="229">
        <v>0.073999999999999996</v>
      </c>
      <c r="R279" s="229">
        <f>Q279*H279</f>
        <v>0.073999999999999996</v>
      </c>
      <c r="S279" s="229">
        <v>0</v>
      </c>
      <c r="T279" s="230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31" t="s">
        <v>333</v>
      </c>
      <c r="AT279" s="231" t="s">
        <v>242</v>
      </c>
      <c r="AU279" s="231" t="s">
        <v>141</v>
      </c>
      <c r="AY279" s="18" t="s">
        <v>132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141</v>
      </c>
      <c r="BK279" s="232">
        <f>ROUND(I279*H279,2)</f>
        <v>0</v>
      </c>
      <c r="BL279" s="18" t="s">
        <v>260</v>
      </c>
      <c r="BM279" s="231" t="s">
        <v>1034</v>
      </c>
    </row>
    <row r="280" s="2" customFormat="1" ht="21.75" customHeight="1">
      <c r="A280" s="40"/>
      <c r="B280" s="41"/>
      <c r="C280" s="220" t="s">
        <v>622</v>
      </c>
      <c r="D280" s="220" t="s">
        <v>135</v>
      </c>
      <c r="E280" s="221" t="s">
        <v>623</v>
      </c>
      <c r="F280" s="222" t="s">
        <v>624</v>
      </c>
      <c r="G280" s="223" t="s">
        <v>336</v>
      </c>
      <c r="H280" s="224">
        <v>2</v>
      </c>
      <c r="I280" s="225"/>
      <c r="J280" s="226">
        <f>ROUND(I280*H280,2)</f>
        <v>0</v>
      </c>
      <c r="K280" s="222" t="s">
        <v>139</v>
      </c>
      <c r="L280" s="46"/>
      <c r="M280" s="227" t="s">
        <v>32</v>
      </c>
      <c r="N280" s="228" t="s">
        <v>51</v>
      </c>
      <c r="O280" s="86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31" t="s">
        <v>150</v>
      </c>
      <c r="AT280" s="231" t="s">
        <v>135</v>
      </c>
      <c r="AU280" s="231" t="s">
        <v>141</v>
      </c>
      <c r="AY280" s="18" t="s">
        <v>132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141</v>
      </c>
      <c r="BK280" s="232">
        <f>ROUND(I280*H280,2)</f>
        <v>0</v>
      </c>
      <c r="BL280" s="18" t="s">
        <v>150</v>
      </c>
      <c r="BM280" s="231" t="s">
        <v>1035</v>
      </c>
    </row>
    <row r="281" s="2" customFormat="1" ht="21.75" customHeight="1">
      <c r="A281" s="40"/>
      <c r="B281" s="41"/>
      <c r="C281" s="263" t="s">
        <v>626</v>
      </c>
      <c r="D281" s="263" t="s">
        <v>242</v>
      </c>
      <c r="E281" s="264" t="s">
        <v>627</v>
      </c>
      <c r="F281" s="265" t="s">
        <v>628</v>
      </c>
      <c r="G281" s="266" t="s">
        <v>336</v>
      </c>
      <c r="H281" s="267">
        <v>2</v>
      </c>
      <c r="I281" s="268"/>
      <c r="J281" s="269">
        <f>ROUND(I281*H281,2)</f>
        <v>0</v>
      </c>
      <c r="K281" s="265" t="s">
        <v>139</v>
      </c>
      <c r="L281" s="270"/>
      <c r="M281" s="271" t="s">
        <v>32</v>
      </c>
      <c r="N281" s="272" t="s">
        <v>51</v>
      </c>
      <c r="O281" s="86"/>
      <c r="P281" s="229">
        <f>O281*H281</f>
        <v>0</v>
      </c>
      <c r="Q281" s="229">
        <v>0.0195</v>
      </c>
      <c r="R281" s="229">
        <f>Q281*H281</f>
        <v>0.039</v>
      </c>
      <c r="S281" s="229">
        <v>0</v>
      </c>
      <c r="T281" s="230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31" t="s">
        <v>220</v>
      </c>
      <c r="AT281" s="231" t="s">
        <v>242</v>
      </c>
      <c r="AU281" s="231" t="s">
        <v>141</v>
      </c>
      <c r="AY281" s="18" t="s">
        <v>132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141</v>
      </c>
      <c r="BK281" s="232">
        <f>ROUND(I281*H281,2)</f>
        <v>0</v>
      </c>
      <c r="BL281" s="18" t="s">
        <v>150</v>
      </c>
      <c r="BM281" s="231" t="s">
        <v>1036</v>
      </c>
    </row>
    <row r="282" s="2" customFormat="1" ht="33" customHeight="1">
      <c r="A282" s="40"/>
      <c r="B282" s="41"/>
      <c r="C282" s="220" t="s">
        <v>630</v>
      </c>
      <c r="D282" s="220" t="s">
        <v>135</v>
      </c>
      <c r="E282" s="221" t="s">
        <v>631</v>
      </c>
      <c r="F282" s="222" t="s">
        <v>632</v>
      </c>
      <c r="G282" s="223" t="s">
        <v>336</v>
      </c>
      <c r="H282" s="224">
        <v>6</v>
      </c>
      <c r="I282" s="225"/>
      <c r="J282" s="226">
        <f>ROUND(I282*H282,2)</f>
        <v>0</v>
      </c>
      <c r="K282" s="222" t="s">
        <v>139</v>
      </c>
      <c r="L282" s="46"/>
      <c r="M282" s="227" t="s">
        <v>32</v>
      </c>
      <c r="N282" s="228" t="s">
        <v>51</v>
      </c>
      <c r="O282" s="86"/>
      <c r="P282" s="229">
        <f>O282*H282</f>
        <v>0</v>
      </c>
      <c r="Q282" s="229">
        <v>0.00027</v>
      </c>
      <c r="R282" s="229">
        <f>Q282*H282</f>
        <v>0.0016199999999999999</v>
      </c>
      <c r="S282" s="229">
        <v>0</v>
      </c>
      <c r="T282" s="230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31" t="s">
        <v>260</v>
      </c>
      <c r="AT282" s="231" t="s">
        <v>135</v>
      </c>
      <c r="AU282" s="231" t="s">
        <v>141</v>
      </c>
      <c r="AY282" s="18" t="s">
        <v>132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141</v>
      </c>
      <c r="BK282" s="232">
        <f>ROUND(I282*H282,2)</f>
        <v>0</v>
      </c>
      <c r="BL282" s="18" t="s">
        <v>260</v>
      </c>
      <c r="BM282" s="231" t="s">
        <v>1037</v>
      </c>
    </row>
    <row r="283" s="2" customFormat="1" ht="16.5" customHeight="1">
      <c r="A283" s="40"/>
      <c r="B283" s="41"/>
      <c r="C283" s="263" t="s">
        <v>634</v>
      </c>
      <c r="D283" s="263" t="s">
        <v>242</v>
      </c>
      <c r="E283" s="264" t="s">
        <v>635</v>
      </c>
      <c r="F283" s="265" t="s">
        <v>636</v>
      </c>
      <c r="G283" s="266" t="s">
        <v>336</v>
      </c>
      <c r="H283" s="267">
        <v>6</v>
      </c>
      <c r="I283" s="268"/>
      <c r="J283" s="269">
        <f>ROUND(I283*H283,2)</f>
        <v>0</v>
      </c>
      <c r="K283" s="265" t="s">
        <v>139</v>
      </c>
      <c r="L283" s="270"/>
      <c r="M283" s="271" t="s">
        <v>32</v>
      </c>
      <c r="N283" s="272" t="s">
        <v>51</v>
      </c>
      <c r="O283" s="86"/>
      <c r="P283" s="229">
        <f>O283*H283</f>
        <v>0</v>
      </c>
      <c r="Q283" s="229">
        <v>0.017999999999999999</v>
      </c>
      <c r="R283" s="229">
        <f>Q283*H283</f>
        <v>0.10799999999999999</v>
      </c>
      <c r="S283" s="229">
        <v>0</v>
      </c>
      <c r="T283" s="230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31" t="s">
        <v>333</v>
      </c>
      <c r="AT283" s="231" t="s">
        <v>242</v>
      </c>
      <c r="AU283" s="231" t="s">
        <v>141</v>
      </c>
      <c r="AY283" s="18" t="s">
        <v>132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141</v>
      </c>
      <c r="BK283" s="232">
        <f>ROUND(I283*H283,2)</f>
        <v>0</v>
      </c>
      <c r="BL283" s="18" t="s">
        <v>260</v>
      </c>
      <c r="BM283" s="231" t="s">
        <v>1038</v>
      </c>
    </row>
    <row r="284" s="2" customFormat="1" ht="16.5" customHeight="1">
      <c r="A284" s="40"/>
      <c r="B284" s="41"/>
      <c r="C284" s="220" t="s">
        <v>638</v>
      </c>
      <c r="D284" s="220" t="s">
        <v>135</v>
      </c>
      <c r="E284" s="221" t="s">
        <v>639</v>
      </c>
      <c r="F284" s="222" t="s">
        <v>640</v>
      </c>
      <c r="G284" s="223" t="s">
        <v>336</v>
      </c>
      <c r="H284" s="224">
        <v>6</v>
      </c>
      <c r="I284" s="225"/>
      <c r="J284" s="226">
        <f>ROUND(I284*H284,2)</f>
        <v>0</v>
      </c>
      <c r="K284" s="222" t="s">
        <v>139</v>
      </c>
      <c r="L284" s="46"/>
      <c r="M284" s="227" t="s">
        <v>32</v>
      </c>
      <c r="N284" s="228" t="s">
        <v>51</v>
      </c>
      <c r="O284" s="86"/>
      <c r="P284" s="229">
        <f>O284*H284</f>
        <v>0</v>
      </c>
      <c r="Q284" s="229">
        <v>0</v>
      </c>
      <c r="R284" s="229">
        <f>Q284*H284</f>
        <v>0</v>
      </c>
      <c r="S284" s="229">
        <v>0.041700000000000001</v>
      </c>
      <c r="T284" s="230">
        <f>S284*H284</f>
        <v>0.25019999999999998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31" t="s">
        <v>260</v>
      </c>
      <c r="AT284" s="231" t="s">
        <v>135</v>
      </c>
      <c r="AU284" s="231" t="s">
        <v>141</v>
      </c>
      <c r="AY284" s="18" t="s">
        <v>132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141</v>
      </c>
      <c r="BK284" s="232">
        <f>ROUND(I284*H284,2)</f>
        <v>0</v>
      </c>
      <c r="BL284" s="18" t="s">
        <v>260</v>
      </c>
      <c r="BM284" s="231" t="s">
        <v>1039</v>
      </c>
    </row>
    <row r="285" s="2" customFormat="1" ht="21.75" customHeight="1">
      <c r="A285" s="40"/>
      <c r="B285" s="41"/>
      <c r="C285" s="220" t="s">
        <v>642</v>
      </c>
      <c r="D285" s="220" t="s">
        <v>135</v>
      </c>
      <c r="E285" s="221" t="s">
        <v>643</v>
      </c>
      <c r="F285" s="222" t="s">
        <v>644</v>
      </c>
      <c r="G285" s="223" t="s">
        <v>250</v>
      </c>
      <c r="H285" s="224">
        <v>0.184</v>
      </c>
      <c r="I285" s="225"/>
      <c r="J285" s="226">
        <f>ROUND(I285*H285,2)</f>
        <v>0</v>
      </c>
      <c r="K285" s="222" t="s">
        <v>139</v>
      </c>
      <c r="L285" s="46"/>
      <c r="M285" s="227" t="s">
        <v>32</v>
      </c>
      <c r="N285" s="228" t="s">
        <v>51</v>
      </c>
      <c r="O285" s="86"/>
      <c r="P285" s="229">
        <f>O285*H285</f>
        <v>0</v>
      </c>
      <c r="Q285" s="229">
        <v>0</v>
      </c>
      <c r="R285" s="229">
        <f>Q285*H285</f>
        <v>0</v>
      </c>
      <c r="S285" s="229">
        <v>0</v>
      </c>
      <c r="T285" s="230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31" t="s">
        <v>260</v>
      </c>
      <c r="AT285" s="231" t="s">
        <v>135</v>
      </c>
      <c r="AU285" s="231" t="s">
        <v>141</v>
      </c>
      <c r="AY285" s="18" t="s">
        <v>132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141</v>
      </c>
      <c r="BK285" s="232">
        <f>ROUND(I285*H285,2)</f>
        <v>0</v>
      </c>
      <c r="BL285" s="18" t="s">
        <v>260</v>
      </c>
      <c r="BM285" s="231" t="s">
        <v>1040</v>
      </c>
    </row>
    <row r="286" s="12" customFormat="1" ht="22.8" customHeight="1">
      <c r="A286" s="12"/>
      <c r="B286" s="204"/>
      <c r="C286" s="205"/>
      <c r="D286" s="206" t="s">
        <v>78</v>
      </c>
      <c r="E286" s="218" t="s">
        <v>646</v>
      </c>
      <c r="F286" s="218" t="s">
        <v>647</v>
      </c>
      <c r="G286" s="205"/>
      <c r="H286" s="205"/>
      <c r="I286" s="208"/>
      <c r="J286" s="219">
        <f>BK286</f>
        <v>0</v>
      </c>
      <c r="K286" s="205"/>
      <c r="L286" s="210"/>
      <c r="M286" s="211"/>
      <c r="N286" s="212"/>
      <c r="O286" s="212"/>
      <c r="P286" s="213">
        <f>SUM(P287:P291)</f>
        <v>0</v>
      </c>
      <c r="Q286" s="212"/>
      <c r="R286" s="213">
        <f>SUM(R287:R291)</f>
        <v>0.000426</v>
      </c>
      <c r="S286" s="212"/>
      <c r="T286" s="214">
        <f>SUM(T287:T291)</f>
        <v>0.36799999999999999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5" t="s">
        <v>141</v>
      </c>
      <c r="AT286" s="216" t="s">
        <v>78</v>
      </c>
      <c r="AU286" s="216" t="s">
        <v>21</v>
      </c>
      <c r="AY286" s="215" t="s">
        <v>132</v>
      </c>
      <c r="BK286" s="217">
        <f>SUM(BK287:BK291)</f>
        <v>0</v>
      </c>
    </row>
    <row r="287" s="2" customFormat="1" ht="21.75" customHeight="1">
      <c r="A287" s="40"/>
      <c r="B287" s="41"/>
      <c r="C287" s="220" t="s">
        <v>648</v>
      </c>
      <c r="D287" s="220" t="s">
        <v>135</v>
      </c>
      <c r="E287" s="221" t="s">
        <v>841</v>
      </c>
      <c r="F287" s="222" t="s">
        <v>842</v>
      </c>
      <c r="G287" s="223" t="s">
        <v>223</v>
      </c>
      <c r="H287" s="224">
        <v>7.0999999999999996</v>
      </c>
      <c r="I287" s="225"/>
      <c r="J287" s="226">
        <f>ROUND(I287*H287,2)</f>
        <v>0</v>
      </c>
      <c r="K287" s="222" t="s">
        <v>139</v>
      </c>
      <c r="L287" s="46"/>
      <c r="M287" s="227" t="s">
        <v>32</v>
      </c>
      <c r="N287" s="228" t="s">
        <v>51</v>
      </c>
      <c r="O287" s="86"/>
      <c r="P287" s="229">
        <f>O287*H287</f>
        <v>0</v>
      </c>
      <c r="Q287" s="229">
        <v>6.0000000000000002E-05</v>
      </c>
      <c r="R287" s="229">
        <f>Q287*H287</f>
        <v>0.000426</v>
      </c>
      <c r="S287" s="229">
        <v>0</v>
      </c>
      <c r="T287" s="230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31" t="s">
        <v>260</v>
      </c>
      <c r="AT287" s="231" t="s">
        <v>135</v>
      </c>
      <c r="AU287" s="231" t="s">
        <v>141</v>
      </c>
      <c r="AY287" s="18" t="s">
        <v>132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141</v>
      </c>
      <c r="BK287" s="232">
        <f>ROUND(I287*H287,2)</f>
        <v>0</v>
      </c>
      <c r="BL287" s="18" t="s">
        <v>260</v>
      </c>
      <c r="BM287" s="231" t="s">
        <v>843</v>
      </c>
    </row>
    <row r="288" s="2" customFormat="1" ht="16.5" customHeight="1">
      <c r="A288" s="40"/>
      <c r="B288" s="41"/>
      <c r="C288" s="220" t="s">
        <v>652</v>
      </c>
      <c r="D288" s="220" t="s">
        <v>135</v>
      </c>
      <c r="E288" s="221" t="s">
        <v>844</v>
      </c>
      <c r="F288" s="222" t="s">
        <v>845</v>
      </c>
      <c r="G288" s="223" t="s">
        <v>223</v>
      </c>
      <c r="H288" s="224">
        <v>7.0999999999999996</v>
      </c>
      <c r="I288" s="225"/>
      <c r="J288" s="226">
        <f>ROUND(I288*H288,2)</f>
        <v>0</v>
      </c>
      <c r="K288" s="222" t="s">
        <v>139</v>
      </c>
      <c r="L288" s="46"/>
      <c r="M288" s="227" t="s">
        <v>32</v>
      </c>
      <c r="N288" s="228" t="s">
        <v>51</v>
      </c>
      <c r="O288" s="86"/>
      <c r="P288" s="229">
        <f>O288*H288</f>
        <v>0</v>
      </c>
      <c r="Q288" s="229">
        <v>0</v>
      </c>
      <c r="R288" s="229">
        <f>Q288*H288</f>
        <v>0</v>
      </c>
      <c r="S288" s="229">
        <v>0.025000000000000001</v>
      </c>
      <c r="T288" s="230">
        <f>S288*H288</f>
        <v>0.17749999999999999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31" t="s">
        <v>260</v>
      </c>
      <c r="AT288" s="231" t="s">
        <v>135</v>
      </c>
      <c r="AU288" s="231" t="s">
        <v>141</v>
      </c>
      <c r="AY288" s="18" t="s">
        <v>132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141</v>
      </c>
      <c r="BK288" s="232">
        <f>ROUND(I288*H288,2)</f>
        <v>0</v>
      </c>
      <c r="BL288" s="18" t="s">
        <v>260</v>
      </c>
      <c r="BM288" s="231" t="s">
        <v>846</v>
      </c>
    </row>
    <row r="289" s="2" customFormat="1" ht="16.5" customHeight="1">
      <c r="A289" s="40"/>
      <c r="B289" s="41"/>
      <c r="C289" s="220" t="s">
        <v>656</v>
      </c>
      <c r="D289" s="220" t="s">
        <v>135</v>
      </c>
      <c r="E289" s="221" t="s">
        <v>649</v>
      </c>
      <c r="F289" s="222" t="s">
        <v>650</v>
      </c>
      <c r="G289" s="223" t="s">
        <v>336</v>
      </c>
      <c r="H289" s="224">
        <v>2</v>
      </c>
      <c r="I289" s="225"/>
      <c r="J289" s="226">
        <f>ROUND(I289*H289,2)</f>
        <v>0</v>
      </c>
      <c r="K289" s="222" t="s">
        <v>139</v>
      </c>
      <c r="L289" s="46"/>
      <c r="M289" s="227" t="s">
        <v>32</v>
      </c>
      <c r="N289" s="228" t="s">
        <v>51</v>
      </c>
      <c r="O289" s="86"/>
      <c r="P289" s="229">
        <f>O289*H289</f>
        <v>0</v>
      </c>
      <c r="Q289" s="229">
        <v>0</v>
      </c>
      <c r="R289" s="229">
        <f>Q289*H289</f>
        <v>0</v>
      </c>
      <c r="S289" s="229">
        <v>0.012999999999999999</v>
      </c>
      <c r="T289" s="230">
        <f>S289*H289</f>
        <v>0.025999999999999999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31" t="s">
        <v>150</v>
      </c>
      <c r="AT289" s="231" t="s">
        <v>135</v>
      </c>
      <c r="AU289" s="231" t="s">
        <v>141</v>
      </c>
      <c r="AY289" s="18" t="s">
        <v>132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141</v>
      </c>
      <c r="BK289" s="232">
        <f>ROUND(I289*H289,2)</f>
        <v>0</v>
      </c>
      <c r="BL289" s="18" t="s">
        <v>150</v>
      </c>
      <c r="BM289" s="231" t="s">
        <v>1041</v>
      </c>
    </row>
    <row r="290" s="2" customFormat="1" ht="16.5" customHeight="1">
      <c r="A290" s="40"/>
      <c r="B290" s="41"/>
      <c r="C290" s="220" t="s">
        <v>662</v>
      </c>
      <c r="D290" s="220" t="s">
        <v>135</v>
      </c>
      <c r="E290" s="221" t="s">
        <v>848</v>
      </c>
      <c r="F290" s="222" t="s">
        <v>654</v>
      </c>
      <c r="G290" s="223" t="s">
        <v>223</v>
      </c>
      <c r="H290" s="224">
        <v>4.7000000000000002</v>
      </c>
      <c r="I290" s="225"/>
      <c r="J290" s="226">
        <f>ROUND(I290*H290,2)</f>
        <v>0</v>
      </c>
      <c r="K290" s="222" t="s">
        <v>139</v>
      </c>
      <c r="L290" s="46"/>
      <c r="M290" s="227" t="s">
        <v>32</v>
      </c>
      <c r="N290" s="228" t="s">
        <v>51</v>
      </c>
      <c r="O290" s="86"/>
      <c r="P290" s="229">
        <f>O290*H290</f>
        <v>0</v>
      </c>
      <c r="Q290" s="229">
        <v>0</v>
      </c>
      <c r="R290" s="229">
        <f>Q290*H290</f>
        <v>0</v>
      </c>
      <c r="S290" s="229">
        <v>0</v>
      </c>
      <c r="T290" s="230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31" t="s">
        <v>260</v>
      </c>
      <c r="AT290" s="231" t="s">
        <v>135</v>
      </c>
      <c r="AU290" s="231" t="s">
        <v>141</v>
      </c>
      <c r="AY290" s="18" t="s">
        <v>132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141</v>
      </c>
      <c r="BK290" s="232">
        <f>ROUND(I290*H290,2)</f>
        <v>0</v>
      </c>
      <c r="BL290" s="18" t="s">
        <v>260</v>
      </c>
      <c r="BM290" s="231" t="s">
        <v>849</v>
      </c>
    </row>
    <row r="291" s="2" customFormat="1" ht="16.5" customHeight="1">
      <c r="A291" s="40"/>
      <c r="B291" s="41"/>
      <c r="C291" s="220" t="s">
        <v>666</v>
      </c>
      <c r="D291" s="220" t="s">
        <v>135</v>
      </c>
      <c r="E291" s="221" t="s">
        <v>657</v>
      </c>
      <c r="F291" s="222" t="s">
        <v>658</v>
      </c>
      <c r="G291" s="223" t="s">
        <v>223</v>
      </c>
      <c r="H291" s="224">
        <v>4.7000000000000002</v>
      </c>
      <c r="I291" s="225"/>
      <c r="J291" s="226">
        <f>ROUND(I291*H291,2)</f>
        <v>0</v>
      </c>
      <c r="K291" s="222" t="s">
        <v>139</v>
      </c>
      <c r="L291" s="46"/>
      <c r="M291" s="227" t="s">
        <v>32</v>
      </c>
      <c r="N291" s="228" t="s">
        <v>51</v>
      </c>
      <c r="O291" s="86"/>
      <c r="P291" s="229">
        <f>O291*H291</f>
        <v>0</v>
      </c>
      <c r="Q291" s="229">
        <v>0</v>
      </c>
      <c r="R291" s="229">
        <f>Q291*H291</f>
        <v>0</v>
      </c>
      <c r="S291" s="229">
        <v>0.035000000000000003</v>
      </c>
      <c r="T291" s="230">
        <f>S291*H291</f>
        <v>0.16450000000000004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31" t="s">
        <v>260</v>
      </c>
      <c r="AT291" s="231" t="s">
        <v>135</v>
      </c>
      <c r="AU291" s="231" t="s">
        <v>141</v>
      </c>
      <c r="AY291" s="18" t="s">
        <v>132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141</v>
      </c>
      <c r="BK291" s="232">
        <f>ROUND(I291*H291,2)</f>
        <v>0</v>
      </c>
      <c r="BL291" s="18" t="s">
        <v>260</v>
      </c>
      <c r="BM291" s="231" t="s">
        <v>850</v>
      </c>
    </row>
    <row r="292" s="12" customFormat="1" ht="22.8" customHeight="1">
      <c r="A292" s="12"/>
      <c r="B292" s="204"/>
      <c r="C292" s="205"/>
      <c r="D292" s="206" t="s">
        <v>78</v>
      </c>
      <c r="E292" s="218" t="s">
        <v>660</v>
      </c>
      <c r="F292" s="218" t="s">
        <v>661</v>
      </c>
      <c r="G292" s="205"/>
      <c r="H292" s="205"/>
      <c r="I292" s="208"/>
      <c r="J292" s="219">
        <f>BK292</f>
        <v>0</v>
      </c>
      <c r="K292" s="205"/>
      <c r="L292" s="210"/>
      <c r="M292" s="211"/>
      <c r="N292" s="212"/>
      <c r="O292" s="212"/>
      <c r="P292" s="213">
        <f>SUM(P293:P296)</f>
        <v>0</v>
      </c>
      <c r="Q292" s="212"/>
      <c r="R292" s="213">
        <f>SUM(R293:R296)</f>
        <v>0.063974400000000001</v>
      </c>
      <c r="S292" s="212"/>
      <c r="T292" s="214">
        <f>SUM(T293:T296)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5" t="s">
        <v>141</v>
      </c>
      <c r="AT292" s="216" t="s">
        <v>78</v>
      </c>
      <c r="AU292" s="216" t="s">
        <v>21</v>
      </c>
      <c r="AY292" s="215" t="s">
        <v>132</v>
      </c>
      <c r="BK292" s="217">
        <f>SUM(BK293:BK296)</f>
        <v>0</v>
      </c>
    </row>
    <row r="293" s="2" customFormat="1" ht="16.5" customHeight="1">
      <c r="A293" s="40"/>
      <c r="B293" s="41"/>
      <c r="C293" s="220" t="s">
        <v>670</v>
      </c>
      <c r="D293" s="220" t="s">
        <v>135</v>
      </c>
      <c r="E293" s="221" t="s">
        <v>663</v>
      </c>
      <c r="F293" s="222" t="s">
        <v>664</v>
      </c>
      <c r="G293" s="223" t="s">
        <v>194</v>
      </c>
      <c r="H293" s="224">
        <v>152.31999999999999</v>
      </c>
      <c r="I293" s="225"/>
      <c r="J293" s="226">
        <f>ROUND(I293*H293,2)</f>
        <v>0</v>
      </c>
      <c r="K293" s="222" t="s">
        <v>139</v>
      </c>
      <c r="L293" s="46"/>
      <c r="M293" s="227" t="s">
        <v>32</v>
      </c>
      <c r="N293" s="228" t="s">
        <v>51</v>
      </c>
      <c r="O293" s="86"/>
      <c r="P293" s="229">
        <f>O293*H293</f>
        <v>0</v>
      </c>
      <c r="Q293" s="229">
        <v>0</v>
      </c>
      <c r="R293" s="229">
        <f>Q293*H293</f>
        <v>0</v>
      </c>
      <c r="S293" s="229">
        <v>0</v>
      </c>
      <c r="T293" s="230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31" t="s">
        <v>260</v>
      </c>
      <c r="AT293" s="231" t="s">
        <v>135</v>
      </c>
      <c r="AU293" s="231" t="s">
        <v>141</v>
      </c>
      <c r="AY293" s="18" t="s">
        <v>132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141</v>
      </c>
      <c r="BK293" s="232">
        <f>ROUND(I293*H293,2)</f>
        <v>0</v>
      </c>
      <c r="BL293" s="18" t="s">
        <v>260</v>
      </c>
      <c r="BM293" s="231" t="s">
        <v>851</v>
      </c>
    </row>
    <row r="294" s="2" customFormat="1" ht="21.75" customHeight="1">
      <c r="A294" s="40"/>
      <c r="B294" s="41"/>
      <c r="C294" s="263" t="s">
        <v>676</v>
      </c>
      <c r="D294" s="263" t="s">
        <v>242</v>
      </c>
      <c r="E294" s="264" t="s">
        <v>667</v>
      </c>
      <c r="F294" s="265" t="s">
        <v>668</v>
      </c>
      <c r="G294" s="266" t="s">
        <v>223</v>
      </c>
      <c r="H294" s="267">
        <v>159.93600000000001</v>
      </c>
      <c r="I294" s="268"/>
      <c r="J294" s="269">
        <f>ROUND(I294*H294,2)</f>
        <v>0</v>
      </c>
      <c r="K294" s="265" t="s">
        <v>139</v>
      </c>
      <c r="L294" s="270"/>
      <c r="M294" s="271" t="s">
        <v>32</v>
      </c>
      <c r="N294" s="272" t="s">
        <v>51</v>
      </c>
      <c r="O294" s="86"/>
      <c r="P294" s="229">
        <f>O294*H294</f>
        <v>0</v>
      </c>
      <c r="Q294" s="229">
        <v>0.00040000000000000002</v>
      </c>
      <c r="R294" s="229">
        <f>Q294*H294</f>
        <v>0.063974400000000001</v>
      </c>
      <c r="S294" s="229">
        <v>0</v>
      </c>
      <c r="T294" s="230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31" t="s">
        <v>333</v>
      </c>
      <c r="AT294" s="231" t="s">
        <v>242</v>
      </c>
      <c r="AU294" s="231" t="s">
        <v>141</v>
      </c>
      <c r="AY294" s="18" t="s">
        <v>132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141</v>
      </c>
      <c r="BK294" s="232">
        <f>ROUND(I294*H294,2)</f>
        <v>0</v>
      </c>
      <c r="BL294" s="18" t="s">
        <v>260</v>
      </c>
      <c r="BM294" s="231" t="s">
        <v>852</v>
      </c>
    </row>
    <row r="295" s="13" customFormat="1">
      <c r="A295" s="13"/>
      <c r="B295" s="240"/>
      <c r="C295" s="241"/>
      <c r="D295" s="242" t="s">
        <v>196</v>
      </c>
      <c r="E295" s="241"/>
      <c r="F295" s="244" t="s">
        <v>802</v>
      </c>
      <c r="G295" s="241"/>
      <c r="H295" s="245">
        <v>159.93600000000001</v>
      </c>
      <c r="I295" s="246"/>
      <c r="J295" s="241"/>
      <c r="K295" s="241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196</v>
      </c>
      <c r="AU295" s="251" t="s">
        <v>141</v>
      </c>
      <c r="AV295" s="13" t="s">
        <v>141</v>
      </c>
      <c r="AW295" s="13" t="s">
        <v>4</v>
      </c>
      <c r="AX295" s="13" t="s">
        <v>21</v>
      </c>
      <c r="AY295" s="251" t="s">
        <v>132</v>
      </c>
    </row>
    <row r="296" s="2" customFormat="1" ht="21.75" customHeight="1">
      <c r="A296" s="40"/>
      <c r="B296" s="41"/>
      <c r="C296" s="220" t="s">
        <v>680</v>
      </c>
      <c r="D296" s="220" t="s">
        <v>135</v>
      </c>
      <c r="E296" s="221" t="s">
        <v>671</v>
      </c>
      <c r="F296" s="222" t="s">
        <v>672</v>
      </c>
      <c r="G296" s="223" t="s">
        <v>250</v>
      </c>
      <c r="H296" s="224">
        <v>0.064000000000000001</v>
      </c>
      <c r="I296" s="225"/>
      <c r="J296" s="226">
        <f>ROUND(I296*H296,2)</f>
        <v>0</v>
      </c>
      <c r="K296" s="222" t="s">
        <v>139</v>
      </c>
      <c r="L296" s="46"/>
      <c r="M296" s="227" t="s">
        <v>32</v>
      </c>
      <c r="N296" s="228" t="s">
        <v>51</v>
      </c>
      <c r="O296" s="86"/>
      <c r="P296" s="229">
        <f>O296*H296</f>
        <v>0</v>
      </c>
      <c r="Q296" s="229">
        <v>0</v>
      </c>
      <c r="R296" s="229">
        <f>Q296*H296</f>
        <v>0</v>
      </c>
      <c r="S296" s="229">
        <v>0</v>
      </c>
      <c r="T296" s="230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31" t="s">
        <v>260</v>
      </c>
      <c r="AT296" s="231" t="s">
        <v>135</v>
      </c>
      <c r="AU296" s="231" t="s">
        <v>141</v>
      </c>
      <c r="AY296" s="18" t="s">
        <v>132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141</v>
      </c>
      <c r="BK296" s="232">
        <f>ROUND(I296*H296,2)</f>
        <v>0</v>
      </c>
      <c r="BL296" s="18" t="s">
        <v>260</v>
      </c>
      <c r="BM296" s="231" t="s">
        <v>853</v>
      </c>
    </row>
    <row r="297" s="12" customFormat="1" ht="22.8" customHeight="1">
      <c r="A297" s="12"/>
      <c r="B297" s="204"/>
      <c r="C297" s="205"/>
      <c r="D297" s="206" t="s">
        <v>78</v>
      </c>
      <c r="E297" s="218" t="s">
        <v>674</v>
      </c>
      <c r="F297" s="218" t="s">
        <v>675</v>
      </c>
      <c r="G297" s="205"/>
      <c r="H297" s="205"/>
      <c r="I297" s="208"/>
      <c r="J297" s="219">
        <f>BK297</f>
        <v>0</v>
      </c>
      <c r="K297" s="205"/>
      <c r="L297" s="210"/>
      <c r="M297" s="211"/>
      <c r="N297" s="212"/>
      <c r="O297" s="212"/>
      <c r="P297" s="213">
        <f>SUM(P298:P301)</f>
        <v>0</v>
      </c>
      <c r="Q297" s="212"/>
      <c r="R297" s="213">
        <f>SUM(R298:R301)</f>
        <v>0.10602000000000002</v>
      </c>
      <c r="S297" s="212"/>
      <c r="T297" s="214">
        <f>SUM(T298:T301)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5" t="s">
        <v>141</v>
      </c>
      <c r="AT297" s="216" t="s">
        <v>78</v>
      </c>
      <c r="AU297" s="216" t="s">
        <v>21</v>
      </c>
      <c r="AY297" s="215" t="s">
        <v>132</v>
      </c>
      <c r="BK297" s="217">
        <f>SUM(BK298:BK301)</f>
        <v>0</v>
      </c>
    </row>
    <row r="298" s="2" customFormat="1" ht="16.5" customHeight="1">
      <c r="A298" s="40"/>
      <c r="B298" s="41"/>
      <c r="C298" s="220" t="s">
        <v>684</v>
      </c>
      <c r="D298" s="220" t="s">
        <v>135</v>
      </c>
      <c r="E298" s="221" t="s">
        <v>677</v>
      </c>
      <c r="F298" s="222" t="s">
        <v>678</v>
      </c>
      <c r="G298" s="223" t="s">
        <v>194</v>
      </c>
      <c r="H298" s="224">
        <v>393</v>
      </c>
      <c r="I298" s="225"/>
      <c r="J298" s="226">
        <f>ROUND(I298*H298,2)</f>
        <v>0</v>
      </c>
      <c r="K298" s="222" t="s">
        <v>139</v>
      </c>
      <c r="L298" s="46"/>
      <c r="M298" s="227" t="s">
        <v>32</v>
      </c>
      <c r="N298" s="228" t="s">
        <v>51</v>
      </c>
      <c r="O298" s="86"/>
      <c r="P298" s="229">
        <f>O298*H298</f>
        <v>0</v>
      </c>
      <c r="Q298" s="229">
        <v>2.0000000000000002E-05</v>
      </c>
      <c r="R298" s="229">
        <f>Q298*H298</f>
        <v>0.0078600000000000007</v>
      </c>
      <c r="S298" s="229">
        <v>0</v>
      </c>
      <c r="T298" s="230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31" t="s">
        <v>260</v>
      </c>
      <c r="AT298" s="231" t="s">
        <v>135</v>
      </c>
      <c r="AU298" s="231" t="s">
        <v>141</v>
      </c>
      <c r="AY298" s="18" t="s">
        <v>132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141</v>
      </c>
      <c r="BK298" s="232">
        <f>ROUND(I298*H298,2)</f>
        <v>0</v>
      </c>
      <c r="BL298" s="18" t="s">
        <v>260</v>
      </c>
      <c r="BM298" s="231" t="s">
        <v>854</v>
      </c>
    </row>
    <row r="299" s="2" customFormat="1" ht="16.5" customHeight="1">
      <c r="A299" s="40"/>
      <c r="B299" s="41"/>
      <c r="C299" s="220" t="s">
        <v>688</v>
      </c>
      <c r="D299" s="220" t="s">
        <v>135</v>
      </c>
      <c r="E299" s="221" t="s">
        <v>681</v>
      </c>
      <c r="F299" s="222" t="s">
        <v>682</v>
      </c>
      <c r="G299" s="223" t="s">
        <v>194</v>
      </c>
      <c r="H299" s="224">
        <v>393</v>
      </c>
      <c r="I299" s="225"/>
      <c r="J299" s="226">
        <f>ROUND(I299*H299,2)</f>
        <v>0</v>
      </c>
      <c r="K299" s="222" t="s">
        <v>139</v>
      </c>
      <c r="L299" s="46"/>
      <c r="M299" s="227" t="s">
        <v>32</v>
      </c>
      <c r="N299" s="228" t="s">
        <v>51</v>
      </c>
      <c r="O299" s="86"/>
      <c r="P299" s="229">
        <f>O299*H299</f>
        <v>0</v>
      </c>
      <c r="Q299" s="229">
        <v>0</v>
      </c>
      <c r="R299" s="229">
        <f>Q299*H299</f>
        <v>0</v>
      </c>
      <c r="S299" s="229">
        <v>0</v>
      </c>
      <c r="T299" s="230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31" t="s">
        <v>260</v>
      </c>
      <c r="AT299" s="231" t="s">
        <v>135</v>
      </c>
      <c r="AU299" s="231" t="s">
        <v>141</v>
      </c>
      <c r="AY299" s="18" t="s">
        <v>132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141</v>
      </c>
      <c r="BK299" s="232">
        <f>ROUND(I299*H299,2)</f>
        <v>0</v>
      </c>
      <c r="BL299" s="18" t="s">
        <v>260</v>
      </c>
      <c r="BM299" s="231" t="s">
        <v>856</v>
      </c>
    </row>
    <row r="300" s="2" customFormat="1" ht="21.75" customHeight="1">
      <c r="A300" s="40"/>
      <c r="B300" s="41"/>
      <c r="C300" s="220" t="s">
        <v>855</v>
      </c>
      <c r="D300" s="220" t="s">
        <v>135</v>
      </c>
      <c r="E300" s="221" t="s">
        <v>685</v>
      </c>
      <c r="F300" s="222" t="s">
        <v>686</v>
      </c>
      <c r="G300" s="223" t="s">
        <v>194</v>
      </c>
      <c r="H300" s="224">
        <v>393</v>
      </c>
      <c r="I300" s="225"/>
      <c r="J300" s="226">
        <f>ROUND(I300*H300,2)</f>
        <v>0</v>
      </c>
      <c r="K300" s="222" t="s">
        <v>139</v>
      </c>
      <c r="L300" s="46"/>
      <c r="M300" s="227" t="s">
        <v>32</v>
      </c>
      <c r="N300" s="228" t="s">
        <v>51</v>
      </c>
      <c r="O300" s="86"/>
      <c r="P300" s="229">
        <f>O300*H300</f>
        <v>0</v>
      </c>
      <c r="Q300" s="229">
        <v>0.00022000000000000001</v>
      </c>
      <c r="R300" s="229">
        <f>Q300*H300</f>
        <v>0.086460000000000009</v>
      </c>
      <c r="S300" s="229">
        <v>0</v>
      </c>
      <c r="T300" s="230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31" t="s">
        <v>260</v>
      </c>
      <c r="AT300" s="231" t="s">
        <v>135</v>
      </c>
      <c r="AU300" s="231" t="s">
        <v>141</v>
      </c>
      <c r="AY300" s="18" t="s">
        <v>132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141</v>
      </c>
      <c r="BK300" s="232">
        <f>ROUND(I300*H300,2)</f>
        <v>0</v>
      </c>
      <c r="BL300" s="18" t="s">
        <v>260</v>
      </c>
      <c r="BM300" s="231" t="s">
        <v>858</v>
      </c>
    </row>
    <row r="301" s="2" customFormat="1" ht="21.75" customHeight="1">
      <c r="A301" s="40"/>
      <c r="B301" s="41"/>
      <c r="C301" s="220" t="s">
        <v>857</v>
      </c>
      <c r="D301" s="220" t="s">
        <v>135</v>
      </c>
      <c r="E301" s="221" t="s">
        <v>689</v>
      </c>
      <c r="F301" s="222" t="s">
        <v>690</v>
      </c>
      <c r="G301" s="223" t="s">
        <v>194</v>
      </c>
      <c r="H301" s="224">
        <v>78</v>
      </c>
      <c r="I301" s="225"/>
      <c r="J301" s="226">
        <f>ROUND(I301*H301,2)</f>
        <v>0</v>
      </c>
      <c r="K301" s="222" t="s">
        <v>139</v>
      </c>
      <c r="L301" s="46"/>
      <c r="M301" s="233" t="s">
        <v>32</v>
      </c>
      <c r="N301" s="234" t="s">
        <v>51</v>
      </c>
      <c r="O301" s="235"/>
      <c r="P301" s="236">
        <f>O301*H301</f>
        <v>0</v>
      </c>
      <c r="Q301" s="236">
        <v>0.00014999999999999999</v>
      </c>
      <c r="R301" s="236">
        <f>Q301*H301</f>
        <v>0.011699999999999999</v>
      </c>
      <c r="S301" s="236">
        <v>0</v>
      </c>
      <c r="T301" s="237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31" t="s">
        <v>260</v>
      </c>
      <c r="AT301" s="231" t="s">
        <v>135</v>
      </c>
      <c r="AU301" s="231" t="s">
        <v>141</v>
      </c>
      <c r="AY301" s="18" t="s">
        <v>132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8" t="s">
        <v>141</v>
      </c>
      <c r="BK301" s="232">
        <f>ROUND(I301*H301,2)</f>
        <v>0</v>
      </c>
      <c r="BL301" s="18" t="s">
        <v>260</v>
      </c>
      <c r="BM301" s="231" t="s">
        <v>860</v>
      </c>
    </row>
    <row r="302" s="2" customFormat="1" ht="6.96" customHeight="1">
      <c r="A302" s="40"/>
      <c r="B302" s="61"/>
      <c r="C302" s="62"/>
      <c r="D302" s="62"/>
      <c r="E302" s="62"/>
      <c r="F302" s="62"/>
      <c r="G302" s="62"/>
      <c r="H302" s="62"/>
      <c r="I302" s="169"/>
      <c r="J302" s="62"/>
      <c r="K302" s="62"/>
      <c r="L302" s="46"/>
      <c r="M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</row>
  </sheetData>
  <sheetProtection sheet="1" autoFilter="0" formatColumns="0" formatRows="0" objects="1" scenarios="1" spinCount="100000" saltValue="OVYE8pBJCIKmWcNb5r7Z0t9FveCqbul6O+d1quJBu7zCjVJvoHYsb3UzRWkvmuEod3aBqiDOtKttcmFFslxG7g==" hashValue="IYcY9EoB9JovCzkfBWD/a/biL1etkAyxRIit41CM5xdz41wid2OZQjJJI8PTUgUrENO1dSoN5Sx/GIslF9jbJg==" algorithmName="SHA-512" password="CC35"/>
  <autoFilter ref="C99:K301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1042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21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2" t="s">
        <v>26</v>
      </c>
      <c r="E13" s="40"/>
      <c r="F13" s="143" t="s">
        <v>27</v>
      </c>
      <c r="G13" s="40"/>
      <c r="H13" s="40"/>
      <c r="I13" s="144" t="s">
        <v>28</v>
      </c>
      <c r="J13" s="143" t="s">
        <v>29</v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ROUND(J101,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ROUND((SUM(BE101:BE301)),  2)</f>
        <v>0</v>
      </c>
      <c r="G33" s="40"/>
      <c r="H33" s="40"/>
      <c r="I33" s="158">
        <v>0.20999999999999999</v>
      </c>
      <c r="J33" s="157">
        <f>ROUND(((SUM(BE101:BE301))*I33),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ROUND((SUM(BF101:BF301)),  2)</f>
        <v>0</v>
      </c>
      <c r="G34" s="40"/>
      <c r="H34" s="40"/>
      <c r="I34" s="158">
        <v>0.14999999999999999</v>
      </c>
      <c r="J34" s="157">
        <f>ROUND(((SUM(BF101:BF301))*I34),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ROUND((SUM(BG101:BG301)),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ROUND((SUM(BH101:BH301)),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ROUND((SUM(BI101:BI301)),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D.1.1/1-18 - Chrustova 18 - Stavební práce vnější-zateplení objektu,zateplení půdy,izolace suterénu,střecha   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J101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J102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J103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85"/>
      <c r="C62" s="186"/>
      <c r="D62" s="187" t="s">
        <v>170</v>
      </c>
      <c r="E62" s="188"/>
      <c r="F62" s="188"/>
      <c r="G62" s="188"/>
      <c r="H62" s="188"/>
      <c r="I62" s="189"/>
      <c r="J62" s="190">
        <f>J115</f>
        <v>0</v>
      </c>
      <c r="K62" s="186"/>
      <c r="L62" s="19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85"/>
      <c r="C63" s="186"/>
      <c r="D63" s="187" t="s">
        <v>171</v>
      </c>
      <c r="E63" s="188"/>
      <c r="F63" s="188"/>
      <c r="G63" s="188"/>
      <c r="H63" s="188"/>
      <c r="I63" s="189"/>
      <c r="J63" s="190">
        <f>J117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172</v>
      </c>
      <c r="E64" s="188"/>
      <c r="F64" s="188"/>
      <c r="G64" s="188"/>
      <c r="H64" s="188"/>
      <c r="I64" s="189"/>
      <c r="J64" s="190">
        <f>J119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173</v>
      </c>
      <c r="E65" s="188"/>
      <c r="F65" s="188"/>
      <c r="G65" s="188"/>
      <c r="H65" s="188"/>
      <c r="I65" s="189"/>
      <c r="J65" s="190">
        <f>J126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174</v>
      </c>
      <c r="E66" s="188"/>
      <c r="F66" s="188"/>
      <c r="G66" s="188"/>
      <c r="H66" s="188"/>
      <c r="I66" s="189"/>
      <c r="J66" s="190">
        <f>J172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175</v>
      </c>
      <c r="E67" s="188"/>
      <c r="F67" s="188"/>
      <c r="G67" s="188"/>
      <c r="H67" s="188"/>
      <c r="I67" s="189"/>
      <c r="J67" s="190">
        <f>J177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176</v>
      </c>
      <c r="E68" s="188"/>
      <c r="F68" s="188"/>
      <c r="G68" s="188"/>
      <c r="H68" s="188"/>
      <c r="I68" s="189"/>
      <c r="J68" s="190">
        <f>J195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177</v>
      </c>
      <c r="E69" s="188"/>
      <c r="F69" s="188"/>
      <c r="G69" s="188"/>
      <c r="H69" s="188"/>
      <c r="I69" s="189"/>
      <c r="J69" s="190">
        <f>J202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178</v>
      </c>
      <c r="E70" s="181"/>
      <c r="F70" s="181"/>
      <c r="G70" s="181"/>
      <c r="H70" s="181"/>
      <c r="I70" s="182"/>
      <c r="J70" s="183">
        <f>J204</f>
        <v>0</v>
      </c>
      <c r="K70" s="179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5"/>
      <c r="C71" s="186"/>
      <c r="D71" s="187" t="s">
        <v>169</v>
      </c>
      <c r="E71" s="188"/>
      <c r="F71" s="188"/>
      <c r="G71" s="188"/>
      <c r="H71" s="188"/>
      <c r="I71" s="189"/>
      <c r="J71" s="190">
        <f>J228</f>
        <v>0</v>
      </c>
      <c r="K71" s="186"/>
      <c r="L71" s="19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9" customFormat="1" ht="24.96" customHeight="1">
      <c r="A72" s="9"/>
      <c r="B72" s="178"/>
      <c r="C72" s="179"/>
      <c r="D72" s="180" t="s">
        <v>179</v>
      </c>
      <c r="E72" s="181"/>
      <c r="F72" s="181"/>
      <c r="G72" s="181"/>
      <c r="H72" s="181"/>
      <c r="I72" s="182"/>
      <c r="J72" s="183">
        <f>J230</f>
        <v>0</v>
      </c>
      <c r="K72" s="179"/>
      <c r="L72" s="1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s="10" customFormat="1" ht="19.92" customHeight="1">
      <c r="A73" s="10"/>
      <c r="B73" s="185"/>
      <c r="C73" s="186"/>
      <c r="D73" s="187" t="s">
        <v>180</v>
      </c>
      <c r="E73" s="188"/>
      <c r="F73" s="188"/>
      <c r="G73" s="188"/>
      <c r="H73" s="188"/>
      <c r="I73" s="189"/>
      <c r="J73" s="190">
        <f>J231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181</v>
      </c>
      <c r="E74" s="188"/>
      <c r="F74" s="188"/>
      <c r="G74" s="188"/>
      <c r="H74" s="188"/>
      <c r="I74" s="189"/>
      <c r="J74" s="190">
        <f>J243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182</v>
      </c>
      <c r="E75" s="188"/>
      <c r="F75" s="188"/>
      <c r="G75" s="188"/>
      <c r="H75" s="188"/>
      <c r="I75" s="189"/>
      <c r="J75" s="190">
        <f>J261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183</v>
      </c>
      <c r="E76" s="188"/>
      <c r="F76" s="188"/>
      <c r="G76" s="188"/>
      <c r="H76" s="188"/>
      <c r="I76" s="189"/>
      <c r="J76" s="190">
        <f>J264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184</v>
      </c>
      <c r="E77" s="188"/>
      <c r="F77" s="188"/>
      <c r="G77" s="188"/>
      <c r="H77" s="188"/>
      <c r="I77" s="189"/>
      <c r="J77" s="190">
        <f>J266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86"/>
      <c r="D78" s="187" t="s">
        <v>185</v>
      </c>
      <c r="E78" s="188"/>
      <c r="F78" s="188"/>
      <c r="G78" s="188"/>
      <c r="H78" s="188"/>
      <c r="I78" s="189"/>
      <c r="J78" s="190">
        <f>J278</f>
        <v>0</v>
      </c>
      <c r="K78" s="186"/>
      <c r="L78" s="19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86"/>
      <c r="D79" s="187" t="s">
        <v>186</v>
      </c>
      <c r="E79" s="188"/>
      <c r="F79" s="188"/>
      <c r="G79" s="188"/>
      <c r="H79" s="188"/>
      <c r="I79" s="189"/>
      <c r="J79" s="190">
        <f>J286</f>
        <v>0</v>
      </c>
      <c r="K79" s="186"/>
      <c r="L79" s="19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85"/>
      <c r="C80" s="186"/>
      <c r="D80" s="187" t="s">
        <v>187</v>
      </c>
      <c r="E80" s="188"/>
      <c r="F80" s="188"/>
      <c r="G80" s="188"/>
      <c r="H80" s="188"/>
      <c r="I80" s="189"/>
      <c r="J80" s="190">
        <f>J292</f>
        <v>0</v>
      </c>
      <c r="K80" s="186"/>
      <c r="L80" s="191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85"/>
      <c r="C81" s="186"/>
      <c r="D81" s="187" t="s">
        <v>188</v>
      </c>
      <c r="E81" s="188"/>
      <c r="F81" s="188"/>
      <c r="G81" s="188"/>
      <c r="H81" s="188"/>
      <c r="I81" s="189"/>
      <c r="J81" s="190">
        <f>J297</f>
        <v>0</v>
      </c>
      <c r="K81" s="186"/>
      <c r="L81" s="191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2" customFormat="1" ht="21.84" customHeight="1">
      <c r="A82" s="40"/>
      <c r="B82" s="41"/>
      <c r="C82" s="42"/>
      <c r="D82" s="42"/>
      <c r="E82" s="42"/>
      <c r="F82" s="42"/>
      <c r="G82" s="42"/>
      <c r="H82" s="42"/>
      <c r="I82" s="136"/>
      <c r="J82" s="42"/>
      <c r="K82" s="42"/>
      <c r="L82" s="137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61"/>
      <c r="C83" s="62"/>
      <c r="D83" s="62"/>
      <c r="E83" s="62"/>
      <c r="F83" s="62"/>
      <c r="G83" s="62"/>
      <c r="H83" s="62"/>
      <c r="I83" s="169"/>
      <c r="J83" s="62"/>
      <c r="K83" s="62"/>
      <c r="L83" s="137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7" s="2" customFormat="1" ht="6.96" customHeight="1">
      <c r="A87" s="40"/>
      <c r="B87" s="63"/>
      <c r="C87" s="64"/>
      <c r="D87" s="64"/>
      <c r="E87" s="64"/>
      <c r="F87" s="64"/>
      <c r="G87" s="64"/>
      <c r="H87" s="64"/>
      <c r="I87" s="172"/>
      <c r="J87" s="64"/>
      <c r="K87" s="64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24.96" customHeight="1">
      <c r="A88" s="40"/>
      <c r="B88" s="41"/>
      <c r="C88" s="24" t="s">
        <v>116</v>
      </c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6.96" customHeight="1">
      <c r="A89" s="40"/>
      <c r="B89" s="41"/>
      <c r="C89" s="42"/>
      <c r="D89" s="42"/>
      <c r="E89" s="42"/>
      <c r="F89" s="42"/>
      <c r="G89" s="42"/>
      <c r="H89" s="42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16</v>
      </c>
      <c r="D90" s="42"/>
      <c r="E90" s="42"/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239" t="str">
        <f>E7</f>
        <v>Regenerace bytového fondu Mírová osada I.etapa -ul.Chrustova - VZ ZATEPLENÍ ,IZOLACE</v>
      </c>
      <c r="F91" s="33"/>
      <c r="G91" s="33"/>
      <c r="H91" s="33"/>
      <c r="I91" s="136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12" customHeight="1">
      <c r="A92" s="40"/>
      <c r="B92" s="41"/>
      <c r="C92" s="33" t="s">
        <v>165</v>
      </c>
      <c r="D92" s="42"/>
      <c r="E92" s="42"/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6.5" customHeight="1">
      <c r="A93" s="40"/>
      <c r="B93" s="41"/>
      <c r="C93" s="42"/>
      <c r="D93" s="42"/>
      <c r="E93" s="71" t="str">
        <f>E9</f>
        <v xml:space="preserve">D.1.1/1-18 - Chrustova 18 - Stavební práce vnější-zateplení objektu,zateplení půdy,izolace suterénu,střecha   </v>
      </c>
      <c r="F93" s="42"/>
      <c r="G93" s="42"/>
      <c r="H93" s="42"/>
      <c r="I93" s="136"/>
      <c r="J93" s="42"/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136"/>
      <c r="J94" s="42"/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2" customHeight="1">
      <c r="A95" s="40"/>
      <c r="B95" s="41"/>
      <c r="C95" s="33" t="s">
        <v>22</v>
      </c>
      <c r="D95" s="42"/>
      <c r="E95" s="42"/>
      <c r="F95" s="28" t="str">
        <f>F12</f>
        <v xml:space="preserve">Slezská Ostrava </v>
      </c>
      <c r="G95" s="42"/>
      <c r="H95" s="42"/>
      <c r="I95" s="140" t="s">
        <v>24</v>
      </c>
      <c r="J95" s="74" t="str">
        <f>IF(J12="","",J12)</f>
        <v>22. 3. 2020</v>
      </c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6.96" customHeight="1">
      <c r="A96" s="40"/>
      <c r="B96" s="41"/>
      <c r="C96" s="42"/>
      <c r="D96" s="42"/>
      <c r="E96" s="42"/>
      <c r="F96" s="42"/>
      <c r="G96" s="42"/>
      <c r="H96" s="42"/>
      <c r="I96" s="136"/>
      <c r="J96" s="42"/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5.15" customHeight="1">
      <c r="A97" s="40"/>
      <c r="B97" s="41"/>
      <c r="C97" s="33" t="s">
        <v>30</v>
      </c>
      <c r="D97" s="42"/>
      <c r="E97" s="42"/>
      <c r="F97" s="28" t="str">
        <f>E15</f>
        <v xml:space="preserve"> </v>
      </c>
      <c r="G97" s="42"/>
      <c r="H97" s="42"/>
      <c r="I97" s="140" t="s">
        <v>37</v>
      </c>
      <c r="J97" s="38" t="str">
        <f>E21</f>
        <v xml:space="preserve">Lenka Jerakasová </v>
      </c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2" customFormat="1" ht="15.15" customHeight="1">
      <c r="A98" s="40"/>
      <c r="B98" s="41"/>
      <c r="C98" s="33" t="s">
        <v>35</v>
      </c>
      <c r="D98" s="42"/>
      <c r="E98" s="42"/>
      <c r="F98" s="28" t="str">
        <f>IF(E18="","",E18)</f>
        <v>Vyplň údaj</v>
      </c>
      <c r="G98" s="42"/>
      <c r="H98" s="42"/>
      <c r="I98" s="140" t="s">
        <v>42</v>
      </c>
      <c r="J98" s="38" t="str">
        <f>E24</f>
        <v xml:space="preserve">Lenka Jerakasová </v>
      </c>
      <c r="K98" s="42"/>
      <c r="L98" s="137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</row>
    <row r="99" s="2" customFormat="1" ht="10.32" customHeight="1">
      <c r="A99" s="40"/>
      <c r="B99" s="41"/>
      <c r="C99" s="42"/>
      <c r="D99" s="42"/>
      <c r="E99" s="42"/>
      <c r="F99" s="42"/>
      <c r="G99" s="42"/>
      <c r="H99" s="42"/>
      <c r="I99" s="136"/>
      <c r="J99" s="42"/>
      <c r="K99" s="42"/>
      <c r="L99" s="137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</row>
    <row r="100" s="11" customFormat="1" ht="29.28" customHeight="1">
      <c r="A100" s="192"/>
      <c r="B100" s="193"/>
      <c r="C100" s="194" t="s">
        <v>117</v>
      </c>
      <c r="D100" s="195" t="s">
        <v>64</v>
      </c>
      <c r="E100" s="195" t="s">
        <v>60</v>
      </c>
      <c r="F100" s="195" t="s">
        <v>61</v>
      </c>
      <c r="G100" s="195" t="s">
        <v>118</v>
      </c>
      <c r="H100" s="195" t="s">
        <v>119</v>
      </c>
      <c r="I100" s="196" t="s">
        <v>120</v>
      </c>
      <c r="J100" s="195" t="s">
        <v>112</v>
      </c>
      <c r="K100" s="197" t="s">
        <v>121</v>
      </c>
      <c r="L100" s="198"/>
      <c r="M100" s="94" t="s">
        <v>32</v>
      </c>
      <c r="N100" s="95" t="s">
        <v>49</v>
      </c>
      <c r="O100" s="95" t="s">
        <v>122</v>
      </c>
      <c r="P100" s="95" t="s">
        <v>123</v>
      </c>
      <c r="Q100" s="95" t="s">
        <v>124</v>
      </c>
      <c r="R100" s="95" t="s">
        <v>125</v>
      </c>
      <c r="S100" s="95" t="s">
        <v>126</v>
      </c>
      <c r="T100" s="96" t="s">
        <v>127</v>
      </c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</row>
    <row r="101" s="2" customFormat="1" ht="22.8" customHeight="1">
      <c r="A101" s="40"/>
      <c r="B101" s="41"/>
      <c r="C101" s="101" t="s">
        <v>128</v>
      </c>
      <c r="D101" s="42"/>
      <c r="E101" s="42"/>
      <c r="F101" s="42"/>
      <c r="G101" s="42"/>
      <c r="H101" s="42"/>
      <c r="I101" s="136"/>
      <c r="J101" s="199">
        <f>BK101</f>
        <v>0</v>
      </c>
      <c r="K101" s="42"/>
      <c r="L101" s="46"/>
      <c r="M101" s="97"/>
      <c r="N101" s="200"/>
      <c r="O101" s="98"/>
      <c r="P101" s="201">
        <f>P102+P204+P230</f>
        <v>0</v>
      </c>
      <c r="Q101" s="98"/>
      <c r="R101" s="201">
        <f>R102+R204+R230</f>
        <v>57.745973199999995</v>
      </c>
      <c r="S101" s="98"/>
      <c r="T101" s="202">
        <f>T102+T204+T230</f>
        <v>29.190873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T101" s="18" t="s">
        <v>78</v>
      </c>
      <c r="AU101" s="18" t="s">
        <v>113</v>
      </c>
      <c r="BK101" s="203">
        <f>BK102+BK204+BK230</f>
        <v>0</v>
      </c>
    </row>
    <row r="102" s="12" customFormat="1" ht="25.92" customHeight="1">
      <c r="A102" s="12"/>
      <c r="B102" s="204"/>
      <c r="C102" s="205"/>
      <c r="D102" s="206" t="s">
        <v>78</v>
      </c>
      <c r="E102" s="207" t="s">
        <v>189</v>
      </c>
      <c r="F102" s="207" t="s">
        <v>190</v>
      </c>
      <c r="G102" s="205"/>
      <c r="H102" s="205"/>
      <c r="I102" s="208"/>
      <c r="J102" s="209">
        <f>BK102</f>
        <v>0</v>
      </c>
      <c r="K102" s="205"/>
      <c r="L102" s="210"/>
      <c r="M102" s="211"/>
      <c r="N102" s="212"/>
      <c r="O102" s="212"/>
      <c r="P102" s="213">
        <f>P103+P115+P117+P119+P126+P172+P177+P195+P202</f>
        <v>0</v>
      </c>
      <c r="Q102" s="212"/>
      <c r="R102" s="213">
        <f>R103+R115+R117+R119+R126+R172+R177+R195+R202</f>
        <v>34.704012200000001</v>
      </c>
      <c r="S102" s="212"/>
      <c r="T102" s="214">
        <f>T103+T115+T117+T119+T126+T172+T177+T195+T202</f>
        <v>28.436703000000001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15" t="s">
        <v>21</v>
      </c>
      <c r="AT102" s="216" t="s">
        <v>78</v>
      </c>
      <c r="AU102" s="216" t="s">
        <v>79</v>
      </c>
      <c r="AY102" s="215" t="s">
        <v>132</v>
      </c>
      <c r="BK102" s="217">
        <f>BK103+BK115+BK117+BK119+BK126+BK172+BK177+BK195+BK202</f>
        <v>0</v>
      </c>
    </row>
    <row r="103" s="12" customFormat="1" ht="22.8" customHeight="1">
      <c r="A103" s="12"/>
      <c r="B103" s="204"/>
      <c r="C103" s="205"/>
      <c r="D103" s="206" t="s">
        <v>78</v>
      </c>
      <c r="E103" s="218" t="s">
        <v>21</v>
      </c>
      <c r="F103" s="218" t="s">
        <v>191</v>
      </c>
      <c r="G103" s="205"/>
      <c r="H103" s="205"/>
      <c r="I103" s="208"/>
      <c r="J103" s="219">
        <f>BK103</f>
        <v>0</v>
      </c>
      <c r="K103" s="205"/>
      <c r="L103" s="210"/>
      <c r="M103" s="211"/>
      <c r="N103" s="212"/>
      <c r="O103" s="212"/>
      <c r="P103" s="213">
        <f>SUM(P104:P114)</f>
        <v>0</v>
      </c>
      <c r="Q103" s="212"/>
      <c r="R103" s="213">
        <f>SUM(R104:R114)</f>
        <v>0</v>
      </c>
      <c r="S103" s="212"/>
      <c r="T103" s="214">
        <f>SUM(T104:T114)</f>
        <v>14.6115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R103" s="215" t="s">
        <v>21</v>
      </c>
      <c r="AT103" s="216" t="s">
        <v>78</v>
      </c>
      <c r="AU103" s="216" t="s">
        <v>21</v>
      </c>
      <c r="AY103" s="215" t="s">
        <v>132</v>
      </c>
      <c r="BK103" s="217">
        <f>SUM(BK104:BK114)</f>
        <v>0</v>
      </c>
    </row>
    <row r="104" s="2" customFormat="1" ht="33" customHeight="1">
      <c r="A104" s="40"/>
      <c r="B104" s="41"/>
      <c r="C104" s="220" t="s">
        <v>21</v>
      </c>
      <c r="D104" s="220" t="s">
        <v>135</v>
      </c>
      <c r="E104" s="221" t="s">
        <v>192</v>
      </c>
      <c r="F104" s="222" t="s">
        <v>193</v>
      </c>
      <c r="G104" s="223" t="s">
        <v>194</v>
      </c>
      <c r="H104" s="224">
        <v>57.299999999999997</v>
      </c>
      <c r="I104" s="225"/>
      <c r="J104" s="226">
        <f>ROUND(I104*H104,2)</f>
        <v>0</v>
      </c>
      <c r="K104" s="222" t="s">
        <v>139</v>
      </c>
      <c r="L104" s="46"/>
      <c r="M104" s="227" t="s">
        <v>32</v>
      </c>
      <c r="N104" s="228" t="s">
        <v>51</v>
      </c>
      <c r="O104" s="86"/>
      <c r="P104" s="229">
        <f>O104*H104</f>
        <v>0</v>
      </c>
      <c r="Q104" s="229">
        <v>0</v>
      </c>
      <c r="R104" s="229">
        <f>Q104*H104</f>
        <v>0</v>
      </c>
      <c r="S104" s="229">
        <v>0.255</v>
      </c>
      <c r="T104" s="230">
        <f>S104*H104</f>
        <v>14.6115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31" t="s">
        <v>150</v>
      </c>
      <c r="AT104" s="231" t="s">
        <v>135</v>
      </c>
      <c r="AU104" s="231" t="s">
        <v>141</v>
      </c>
      <c r="AY104" s="18" t="s">
        <v>132</v>
      </c>
      <c r="BE104" s="232">
        <f>IF(N104="základní",J104,0)</f>
        <v>0</v>
      </c>
      <c r="BF104" s="232">
        <f>IF(N104="snížená",J104,0)</f>
        <v>0</v>
      </c>
      <c r="BG104" s="232">
        <f>IF(N104="zákl. přenesená",J104,0)</f>
        <v>0</v>
      </c>
      <c r="BH104" s="232">
        <f>IF(N104="sníž. přenesená",J104,0)</f>
        <v>0</v>
      </c>
      <c r="BI104" s="232">
        <f>IF(N104="nulová",J104,0)</f>
        <v>0</v>
      </c>
      <c r="BJ104" s="18" t="s">
        <v>141</v>
      </c>
      <c r="BK104" s="232">
        <f>ROUND(I104*H104,2)</f>
        <v>0</v>
      </c>
      <c r="BL104" s="18" t="s">
        <v>150</v>
      </c>
      <c r="BM104" s="231" t="s">
        <v>1043</v>
      </c>
    </row>
    <row r="105" s="13" customFormat="1">
      <c r="A105" s="13"/>
      <c r="B105" s="240"/>
      <c r="C105" s="241"/>
      <c r="D105" s="242" t="s">
        <v>196</v>
      </c>
      <c r="E105" s="243" t="s">
        <v>32</v>
      </c>
      <c r="F105" s="244" t="s">
        <v>1044</v>
      </c>
      <c r="G105" s="241"/>
      <c r="H105" s="245">
        <v>57.299999999999997</v>
      </c>
      <c r="I105" s="246"/>
      <c r="J105" s="241"/>
      <c r="K105" s="241"/>
      <c r="L105" s="247"/>
      <c r="M105" s="248"/>
      <c r="N105" s="249"/>
      <c r="O105" s="249"/>
      <c r="P105" s="249"/>
      <c r="Q105" s="249"/>
      <c r="R105" s="249"/>
      <c r="S105" s="249"/>
      <c r="T105" s="250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T105" s="251" t="s">
        <v>196</v>
      </c>
      <c r="AU105" s="251" t="s">
        <v>141</v>
      </c>
      <c r="AV105" s="13" t="s">
        <v>141</v>
      </c>
      <c r="AW105" s="13" t="s">
        <v>41</v>
      </c>
      <c r="AX105" s="13" t="s">
        <v>79</v>
      </c>
      <c r="AY105" s="251" t="s">
        <v>132</v>
      </c>
    </row>
    <row r="106" s="14" customFormat="1">
      <c r="A106" s="14"/>
      <c r="B106" s="252"/>
      <c r="C106" s="253"/>
      <c r="D106" s="242" t="s">
        <v>196</v>
      </c>
      <c r="E106" s="254" t="s">
        <v>32</v>
      </c>
      <c r="F106" s="255" t="s">
        <v>198</v>
      </c>
      <c r="G106" s="253"/>
      <c r="H106" s="256">
        <v>57.299999999999997</v>
      </c>
      <c r="I106" s="257"/>
      <c r="J106" s="253"/>
      <c r="K106" s="253"/>
      <c r="L106" s="258"/>
      <c r="M106" s="259"/>
      <c r="N106" s="260"/>
      <c r="O106" s="260"/>
      <c r="P106" s="260"/>
      <c r="Q106" s="260"/>
      <c r="R106" s="260"/>
      <c r="S106" s="260"/>
      <c r="T106" s="261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T106" s="262" t="s">
        <v>196</v>
      </c>
      <c r="AU106" s="262" t="s">
        <v>141</v>
      </c>
      <c r="AV106" s="14" t="s">
        <v>150</v>
      </c>
      <c r="AW106" s="14" t="s">
        <v>41</v>
      </c>
      <c r="AX106" s="14" t="s">
        <v>21</v>
      </c>
      <c r="AY106" s="262" t="s">
        <v>132</v>
      </c>
    </row>
    <row r="107" s="2" customFormat="1" ht="21.75" customHeight="1">
      <c r="A107" s="40"/>
      <c r="B107" s="41"/>
      <c r="C107" s="220" t="s">
        <v>141</v>
      </c>
      <c r="D107" s="220" t="s">
        <v>135</v>
      </c>
      <c r="E107" s="221" t="s">
        <v>199</v>
      </c>
      <c r="F107" s="222" t="s">
        <v>200</v>
      </c>
      <c r="G107" s="223" t="s">
        <v>201</v>
      </c>
      <c r="H107" s="224">
        <v>75.206000000000003</v>
      </c>
      <c r="I107" s="225"/>
      <c r="J107" s="226">
        <f>ROUND(I107*H107,2)</f>
        <v>0</v>
      </c>
      <c r="K107" s="222" t="s">
        <v>139</v>
      </c>
      <c r="L107" s="46"/>
      <c r="M107" s="227" t="s">
        <v>32</v>
      </c>
      <c r="N107" s="228" t="s">
        <v>51</v>
      </c>
      <c r="O107" s="86"/>
      <c r="P107" s="229">
        <f>O107*H107</f>
        <v>0</v>
      </c>
      <c r="Q107" s="229">
        <v>0</v>
      </c>
      <c r="R107" s="229">
        <f>Q107*H107</f>
        <v>0</v>
      </c>
      <c r="S107" s="229">
        <v>0</v>
      </c>
      <c r="T107" s="230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31" t="s">
        <v>150</v>
      </c>
      <c r="AT107" s="231" t="s">
        <v>135</v>
      </c>
      <c r="AU107" s="231" t="s">
        <v>141</v>
      </c>
      <c r="AY107" s="18" t="s">
        <v>132</v>
      </c>
      <c r="BE107" s="232">
        <f>IF(N107="základní",J107,0)</f>
        <v>0</v>
      </c>
      <c r="BF107" s="232">
        <f>IF(N107="snížená",J107,0)</f>
        <v>0</v>
      </c>
      <c r="BG107" s="232">
        <f>IF(N107="zákl. přenesená",J107,0)</f>
        <v>0</v>
      </c>
      <c r="BH107" s="232">
        <f>IF(N107="sníž. přenesená",J107,0)</f>
        <v>0</v>
      </c>
      <c r="BI107" s="232">
        <f>IF(N107="nulová",J107,0)</f>
        <v>0</v>
      </c>
      <c r="BJ107" s="18" t="s">
        <v>141</v>
      </c>
      <c r="BK107" s="232">
        <f>ROUND(I107*H107,2)</f>
        <v>0</v>
      </c>
      <c r="BL107" s="18" t="s">
        <v>150</v>
      </c>
      <c r="BM107" s="231" t="s">
        <v>1045</v>
      </c>
    </row>
    <row r="108" s="13" customFormat="1">
      <c r="A108" s="13"/>
      <c r="B108" s="240"/>
      <c r="C108" s="241"/>
      <c r="D108" s="242" t="s">
        <v>196</v>
      </c>
      <c r="E108" s="243" t="s">
        <v>32</v>
      </c>
      <c r="F108" s="244" t="s">
        <v>1046</v>
      </c>
      <c r="G108" s="241"/>
      <c r="H108" s="245">
        <v>75.206000000000003</v>
      </c>
      <c r="I108" s="246"/>
      <c r="J108" s="241"/>
      <c r="K108" s="241"/>
      <c r="L108" s="247"/>
      <c r="M108" s="248"/>
      <c r="N108" s="249"/>
      <c r="O108" s="249"/>
      <c r="P108" s="249"/>
      <c r="Q108" s="249"/>
      <c r="R108" s="249"/>
      <c r="S108" s="249"/>
      <c r="T108" s="250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51" t="s">
        <v>196</v>
      </c>
      <c r="AU108" s="251" t="s">
        <v>141</v>
      </c>
      <c r="AV108" s="13" t="s">
        <v>141</v>
      </c>
      <c r="AW108" s="13" t="s">
        <v>41</v>
      </c>
      <c r="AX108" s="13" t="s">
        <v>79</v>
      </c>
      <c r="AY108" s="251" t="s">
        <v>132</v>
      </c>
    </row>
    <row r="109" s="14" customFormat="1">
      <c r="A109" s="14"/>
      <c r="B109" s="252"/>
      <c r="C109" s="253"/>
      <c r="D109" s="242" t="s">
        <v>196</v>
      </c>
      <c r="E109" s="254" t="s">
        <v>32</v>
      </c>
      <c r="F109" s="255" t="s">
        <v>198</v>
      </c>
      <c r="G109" s="253"/>
      <c r="H109" s="256">
        <v>75.206000000000003</v>
      </c>
      <c r="I109" s="257"/>
      <c r="J109" s="253"/>
      <c r="K109" s="253"/>
      <c r="L109" s="258"/>
      <c r="M109" s="259"/>
      <c r="N109" s="260"/>
      <c r="O109" s="260"/>
      <c r="P109" s="260"/>
      <c r="Q109" s="260"/>
      <c r="R109" s="260"/>
      <c r="S109" s="260"/>
      <c r="T109" s="261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62" t="s">
        <v>196</v>
      </c>
      <c r="AU109" s="262" t="s">
        <v>141</v>
      </c>
      <c r="AV109" s="14" t="s">
        <v>150</v>
      </c>
      <c r="AW109" s="14" t="s">
        <v>41</v>
      </c>
      <c r="AX109" s="14" t="s">
        <v>21</v>
      </c>
      <c r="AY109" s="262" t="s">
        <v>132</v>
      </c>
    </row>
    <row r="110" s="2" customFormat="1" ht="21.75" customHeight="1">
      <c r="A110" s="40"/>
      <c r="B110" s="41"/>
      <c r="C110" s="220" t="s">
        <v>146</v>
      </c>
      <c r="D110" s="220" t="s">
        <v>135</v>
      </c>
      <c r="E110" s="221" t="s">
        <v>204</v>
      </c>
      <c r="F110" s="222" t="s">
        <v>205</v>
      </c>
      <c r="G110" s="223" t="s">
        <v>201</v>
      </c>
      <c r="H110" s="224">
        <v>75.206000000000003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1047</v>
      </c>
    </row>
    <row r="111" s="2" customFormat="1" ht="21.75" customHeight="1">
      <c r="A111" s="40"/>
      <c r="B111" s="41"/>
      <c r="C111" s="220" t="s">
        <v>150</v>
      </c>
      <c r="D111" s="220" t="s">
        <v>135</v>
      </c>
      <c r="E111" s="221" t="s">
        <v>207</v>
      </c>
      <c r="F111" s="222" t="s">
        <v>208</v>
      </c>
      <c r="G111" s="223" t="s">
        <v>201</v>
      </c>
      <c r="H111" s="224">
        <v>75.206000000000003</v>
      </c>
      <c r="I111" s="225"/>
      <c r="J111" s="226">
        <f>ROUND(I111*H111,2)</f>
        <v>0</v>
      </c>
      <c r="K111" s="222" t="s">
        <v>139</v>
      </c>
      <c r="L111" s="46"/>
      <c r="M111" s="227" t="s">
        <v>32</v>
      </c>
      <c r="N111" s="228" t="s">
        <v>51</v>
      </c>
      <c r="O111" s="8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31" t="s">
        <v>150</v>
      </c>
      <c r="AT111" s="231" t="s">
        <v>135</v>
      </c>
      <c r="AU111" s="231" t="s">
        <v>141</v>
      </c>
      <c r="AY111" s="18" t="s">
        <v>132</v>
      </c>
      <c r="BE111" s="232">
        <f>IF(N111="základní",J111,0)</f>
        <v>0</v>
      </c>
      <c r="BF111" s="232">
        <f>IF(N111="snížená",J111,0)</f>
        <v>0</v>
      </c>
      <c r="BG111" s="232">
        <f>IF(N111="zákl. přenesená",J111,0)</f>
        <v>0</v>
      </c>
      <c r="BH111" s="232">
        <f>IF(N111="sníž. přenesená",J111,0)</f>
        <v>0</v>
      </c>
      <c r="BI111" s="232">
        <f>IF(N111="nulová",J111,0)</f>
        <v>0</v>
      </c>
      <c r="BJ111" s="18" t="s">
        <v>141</v>
      </c>
      <c r="BK111" s="232">
        <f>ROUND(I111*H111,2)</f>
        <v>0</v>
      </c>
      <c r="BL111" s="18" t="s">
        <v>150</v>
      </c>
      <c r="BM111" s="231" t="s">
        <v>1048</v>
      </c>
    </row>
    <row r="112" s="2" customFormat="1" ht="21.75" customHeight="1">
      <c r="A112" s="40"/>
      <c r="B112" s="41"/>
      <c r="C112" s="220" t="s">
        <v>131</v>
      </c>
      <c r="D112" s="220" t="s">
        <v>135</v>
      </c>
      <c r="E112" s="221" t="s">
        <v>210</v>
      </c>
      <c r="F112" s="222" t="s">
        <v>211</v>
      </c>
      <c r="G112" s="223" t="s">
        <v>201</v>
      </c>
      <c r="H112" s="224">
        <v>75.206000000000003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</v>
      </c>
      <c r="R112" s="229">
        <f>Q112*H112</f>
        <v>0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1049</v>
      </c>
    </row>
    <row r="113" s="2" customFormat="1" ht="21.75" customHeight="1">
      <c r="A113" s="40"/>
      <c r="B113" s="41"/>
      <c r="C113" s="220" t="s">
        <v>157</v>
      </c>
      <c r="D113" s="220" t="s">
        <v>135</v>
      </c>
      <c r="E113" s="221" t="s">
        <v>213</v>
      </c>
      <c r="F113" s="222" t="s">
        <v>214</v>
      </c>
      <c r="G113" s="223" t="s">
        <v>201</v>
      </c>
      <c r="H113" s="224">
        <v>75.206000000000003</v>
      </c>
      <c r="I113" s="225"/>
      <c r="J113" s="226">
        <f>ROUND(I113*H113,2)</f>
        <v>0</v>
      </c>
      <c r="K113" s="222" t="s">
        <v>139</v>
      </c>
      <c r="L113" s="46"/>
      <c r="M113" s="227" t="s">
        <v>32</v>
      </c>
      <c r="N113" s="228" t="s">
        <v>51</v>
      </c>
      <c r="O113" s="86"/>
      <c r="P113" s="229">
        <f>O113*H113</f>
        <v>0</v>
      </c>
      <c r="Q113" s="229">
        <v>0</v>
      </c>
      <c r="R113" s="229">
        <f>Q113*H113</f>
        <v>0</v>
      </c>
      <c r="S113" s="229">
        <v>0</v>
      </c>
      <c r="T113" s="230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31" t="s">
        <v>150</v>
      </c>
      <c r="AT113" s="231" t="s">
        <v>135</v>
      </c>
      <c r="AU113" s="231" t="s">
        <v>141</v>
      </c>
      <c r="AY113" s="18" t="s">
        <v>132</v>
      </c>
      <c r="BE113" s="232">
        <f>IF(N113="základní",J113,0)</f>
        <v>0</v>
      </c>
      <c r="BF113" s="232">
        <f>IF(N113="snížená",J113,0)</f>
        <v>0</v>
      </c>
      <c r="BG113" s="232">
        <f>IF(N113="zákl. přenesená",J113,0)</f>
        <v>0</v>
      </c>
      <c r="BH113" s="232">
        <f>IF(N113="sníž. přenesená",J113,0)</f>
        <v>0</v>
      </c>
      <c r="BI113" s="232">
        <f>IF(N113="nulová",J113,0)</f>
        <v>0</v>
      </c>
      <c r="BJ113" s="18" t="s">
        <v>141</v>
      </c>
      <c r="BK113" s="232">
        <f>ROUND(I113*H113,2)</f>
        <v>0</v>
      </c>
      <c r="BL113" s="18" t="s">
        <v>150</v>
      </c>
      <c r="BM113" s="231" t="s">
        <v>1050</v>
      </c>
    </row>
    <row r="114" s="2" customFormat="1" ht="21.75" customHeight="1">
      <c r="A114" s="40"/>
      <c r="B114" s="41"/>
      <c r="C114" s="220" t="s">
        <v>161</v>
      </c>
      <c r="D114" s="220" t="s">
        <v>135</v>
      </c>
      <c r="E114" s="221" t="s">
        <v>216</v>
      </c>
      <c r="F114" s="222" t="s">
        <v>217</v>
      </c>
      <c r="G114" s="223" t="s">
        <v>201</v>
      </c>
      <c r="H114" s="224">
        <v>75.206000000000003</v>
      </c>
      <c r="I114" s="225"/>
      <c r="J114" s="226">
        <f>ROUND(I114*H114,2)</f>
        <v>0</v>
      </c>
      <c r="K114" s="222" t="s">
        <v>139</v>
      </c>
      <c r="L114" s="46"/>
      <c r="M114" s="227" t="s">
        <v>32</v>
      </c>
      <c r="N114" s="228" t="s">
        <v>51</v>
      </c>
      <c r="O114" s="86"/>
      <c r="P114" s="229">
        <f>O114*H114</f>
        <v>0</v>
      </c>
      <c r="Q114" s="229">
        <v>0</v>
      </c>
      <c r="R114" s="229">
        <f>Q114*H114</f>
        <v>0</v>
      </c>
      <c r="S114" s="229">
        <v>0</v>
      </c>
      <c r="T114" s="23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31" t="s">
        <v>150</v>
      </c>
      <c r="AT114" s="231" t="s">
        <v>135</v>
      </c>
      <c r="AU114" s="231" t="s">
        <v>141</v>
      </c>
      <c r="AY114" s="18" t="s">
        <v>132</v>
      </c>
      <c r="BE114" s="232">
        <f>IF(N114="základní",J114,0)</f>
        <v>0</v>
      </c>
      <c r="BF114" s="232">
        <f>IF(N114="snížená",J114,0)</f>
        <v>0</v>
      </c>
      <c r="BG114" s="232">
        <f>IF(N114="zákl. přenesená",J114,0)</f>
        <v>0</v>
      </c>
      <c r="BH114" s="232">
        <f>IF(N114="sníž. přenesená",J114,0)</f>
        <v>0</v>
      </c>
      <c r="BI114" s="232">
        <f>IF(N114="nulová",J114,0)</f>
        <v>0</v>
      </c>
      <c r="BJ114" s="18" t="s">
        <v>141</v>
      </c>
      <c r="BK114" s="232">
        <f>ROUND(I114*H114,2)</f>
        <v>0</v>
      </c>
      <c r="BL114" s="18" t="s">
        <v>150</v>
      </c>
      <c r="BM114" s="231" t="s">
        <v>1051</v>
      </c>
    </row>
    <row r="115" s="12" customFormat="1" ht="22.8" customHeight="1">
      <c r="A115" s="12"/>
      <c r="B115" s="204"/>
      <c r="C115" s="205"/>
      <c r="D115" s="206" t="s">
        <v>78</v>
      </c>
      <c r="E115" s="218" t="s">
        <v>146</v>
      </c>
      <c r="F115" s="218" t="s">
        <v>226</v>
      </c>
      <c r="G115" s="205"/>
      <c r="H115" s="205"/>
      <c r="I115" s="208"/>
      <c r="J115" s="219">
        <f>BK115</f>
        <v>0</v>
      </c>
      <c r="K115" s="205"/>
      <c r="L115" s="210"/>
      <c r="M115" s="211"/>
      <c r="N115" s="212"/>
      <c r="O115" s="212"/>
      <c r="P115" s="213">
        <f>P116</f>
        <v>0</v>
      </c>
      <c r="Q115" s="212"/>
      <c r="R115" s="213">
        <f>R116</f>
        <v>14.961600000000001</v>
      </c>
      <c r="S115" s="212"/>
      <c r="T115" s="214">
        <f>T116</f>
        <v>0</v>
      </c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R115" s="215" t="s">
        <v>21</v>
      </c>
      <c r="AT115" s="216" t="s">
        <v>78</v>
      </c>
      <c r="AU115" s="216" t="s">
        <v>21</v>
      </c>
      <c r="AY115" s="215" t="s">
        <v>132</v>
      </c>
      <c r="BK115" s="217">
        <f>BK116</f>
        <v>0</v>
      </c>
    </row>
    <row r="116" s="2" customFormat="1" ht="16.5" customHeight="1">
      <c r="A116" s="40"/>
      <c r="B116" s="41"/>
      <c r="C116" s="220" t="s">
        <v>220</v>
      </c>
      <c r="D116" s="220" t="s">
        <v>135</v>
      </c>
      <c r="E116" s="221" t="s">
        <v>228</v>
      </c>
      <c r="F116" s="222" t="s">
        <v>229</v>
      </c>
      <c r="G116" s="223" t="s">
        <v>138</v>
      </c>
      <c r="H116" s="224">
        <v>8</v>
      </c>
      <c r="I116" s="225"/>
      <c r="J116" s="226">
        <f>ROUND(I116*H116,2)</f>
        <v>0</v>
      </c>
      <c r="K116" s="222" t="s">
        <v>139</v>
      </c>
      <c r="L116" s="46"/>
      <c r="M116" s="227" t="s">
        <v>32</v>
      </c>
      <c r="N116" s="228" t="s">
        <v>51</v>
      </c>
      <c r="O116" s="86"/>
      <c r="P116" s="229">
        <f>O116*H116</f>
        <v>0</v>
      </c>
      <c r="Q116" s="229">
        <v>1.8702000000000001</v>
      </c>
      <c r="R116" s="229">
        <f>Q116*H116</f>
        <v>14.961600000000001</v>
      </c>
      <c r="S116" s="229">
        <v>0</v>
      </c>
      <c r="T116" s="230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31" t="s">
        <v>150</v>
      </c>
      <c r="AT116" s="231" t="s">
        <v>135</v>
      </c>
      <c r="AU116" s="231" t="s">
        <v>141</v>
      </c>
      <c r="AY116" s="18" t="s">
        <v>132</v>
      </c>
      <c r="BE116" s="232">
        <f>IF(N116="základní",J116,0)</f>
        <v>0</v>
      </c>
      <c r="BF116" s="232">
        <f>IF(N116="snížená",J116,0)</f>
        <v>0</v>
      </c>
      <c r="BG116" s="232">
        <f>IF(N116="zákl. přenesená",J116,0)</f>
        <v>0</v>
      </c>
      <c r="BH116" s="232">
        <f>IF(N116="sníž. přenesená",J116,0)</f>
        <v>0</v>
      </c>
      <c r="BI116" s="232">
        <f>IF(N116="nulová",J116,0)</f>
        <v>0</v>
      </c>
      <c r="BJ116" s="18" t="s">
        <v>141</v>
      </c>
      <c r="BK116" s="232">
        <f>ROUND(I116*H116,2)</f>
        <v>0</v>
      </c>
      <c r="BL116" s="18" t="s">
        <v>150</v>
      </c>
      <c r="BM116" s="231" t="s">
        <v>1052</v>
      </c>
    </row>
    <row r="117" s="12" customFormat="1" ht="22.8" customHeight="1">
      <c r="A117" s="12"/>
      <c r="B117" s="204"/>
      <c r="C117" s="205"/>
      <c r="D117" s="206" t="s">
        <v>78</v>
      </c>
      <c r="E117" s="218" t="s">
        <v>150</v>
      </c>
      <c r="F117" s="218" t="s">
        <v>231</v>
      </c>
      <c r="G117" s="205"/>
      <c r="H117" s="205"/>
      <c r="I117" s="208"/>
      <c r="J117" s="219">
        <f>BK117</f>
        <v>0</v>
      </c>
      <c r="K117" s="205"/>
      <c r="L117" s="210"/>
      <c r="M117" s="211"/>
      <c r="N117" s="212"/>
      <c r="O117" s="212"/>
      <c r="P117" s="213">
        <f>P118</f>
        <v>0</v>
      </c>
      <c r="Q117" s="212"/>
      <c r="R117" s="213">
        <f>R118</f>
        <v>0</v>
      </c>
      <c r="S117" s="212"/>
      <c r="T117" s="214">
        <f>T118</f>
        <v>0</v>
      </c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R117" s="215" t="s">
        <v>21</v>
      </c>
      <c r="AT117" s="216" t="s">
        <v>78</v>
      </c>
      <c r="AU117" s="216" t="s">
        <v>21</v>
      </c>
      <c r="AY117" s="215" t="s">
        <v>132</v>
      </c>
      <c r="BK117" s="217">
        <f>BK118</f>
        <v>0</v>
      </c>
    </row>
    <row r="118" s="2" customFormat="1" ht="21.75" customHeight="1">
      <c r="A118" s="40"/>
      <c r="B118" s="41"/>
      <c r="C118" s="220" t="s">
        <v>227</v>
      </c>
      <c r="D118" s="220" t="s">
        <v>135</v>
      </c>
      <c r="E118" s="221" t="s">
        <v>233</v>
      </c>
      <c r="F118" s="222" t="s">
        <v>234</v>
      </c>
      <c r="G118" s="223" t="s">
        <v>194</v>
      </c>
      <c r="H118" s="224">
        <v>57.299999999999997</v>
      </c>
      <c r="I118" s="225"/>
      <c r="J118" s="226">
        <f>ROUND(I118*H118,2)</f>
        <v>0</v>
      </c>
      <c r="K118" s="222" t="s">
        <v>139</v>
      </c>
      <c r="L118" s="46"/>
      <c r="M118" s="227" t="s">
        <v>32</v>
      </c>
      <c r="N118" s="228" t="s">
        <v>51</v>
      </c>
      <c r="O118" s="86"/>
      <c r="P118" s="229">
        <f>O118*H118</f>
        <v>0</v>
      </c>
      <c r="Q118" s="229">
        <v>0</v>
      </c>
      <c r="R118" s="229">
        <f>Q118*H118</f>
        <v>0</v>
      </c>
      <c r="S118" s="229">
        <v>0</v>
      </c>
      <c r="T118" s="230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31" t="s">
        <v>150</v>
      </c>
      <c r="AT118" s="231" t="s">
        <v>135</v>
      </c>
      <c r="AU118" s="231" t="s">
        <v>141</v>
      </c>
      <c r="AY118" s="18" t="s">
        <v>132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141</v>
      </c>
      <c r="BK118" s="232">
        <f>ROUND(I118*H118,2)</f>
        <v>0</v>
      </c>
      <c r="BL118" s="18" t="s">
        <v>150</v>
      </c>
      <c r="BM118" s="231" t="s">
        <v>1053</v>
      </c>
    </row>
    <row r="119" s="12" customFormat="1" ht="22.8" customHeight="1">
      <c r="A119" s="12"/>
      <c r="B119" s="204"/>
      <c r="C119" s="205"/>
      <c r="D119" s="206" t="s">
        <v>78</v>
      </c>
      <c r="E119" s="218" t="s">
        <v>131</v>
      </c>
      <c r="F119" s="218" t="s">
        <v>236</v>
      </c>
      <c r="G119" s="205"/>
      <c r="H119" s="205"/>
      <c r="I119" s="208"/>
      <c r="J119" s="219">
        <f>BK119</f>
        <v>0</v>
      </c>
      <c r="K119" s="205"/>
      <c r="L119" s="210"/>
      <c r="M119" s="211"/>
      <c r="N119" s="212"/>
      <c r="O119" s="212"/>
      <c r="P119" s="213">
        <f>SUM(P120:P125)</f>
        <v>0</v>
      </c>
      <c r="Q119" s="212"/>
      <c r="R119" s="213">
        <f>SUM(R120:R125)</f>
        <v>10.045079999999999</v>
      </c>
      <c r="S119" s="212"/>
      <c r="T119" s="214">
        <f>SUM(T120:T125)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21</v>
      </c>
      <c r="AT119" s="216" t="s">
        <v>78</v>
      </c>
      <c r="AU119" s="216" t="s">
        <v>21</v>
      </c>
      <c r="AY119" s="215" t="s">
        <v>132</v>
      </c>
      <c r="BK119" s="217">
        <f>SUM(BK120:BK125)</f>
        <v>0</v>
      </c>
    </row>
    <row r="120" s="2" customFormat="1" ht="33" customHeight="1">
      <c r="A120" s="40"/>
      <c r="B120" s="41"/>
      <c r="C120" s="220" t="s">
        <v>232</v>
      </c>
      <c r="D120" s="220" t="s">
        <v>135</v>
      </c>
      <c r="E120" s="221" t="s">
        <v>238</v>
      </c>
      <c r="F120" s="222" t="s">
        <v>239</v>
      </c>
      <c r="G120" s="223" t="s">
        <v>194</v>
      </c>
      <c r="H120" s="224">
        <v>57.299999999999997</v>
      </c>
      <c r="I120" s="225"/>
      <c r="J120" s="226">
        <f>ROUND(I120*H120,2)</f>
        <v>0</v>
      </c>
      <c r="K120" s="222" t="s">
        <v>139</v>
      </c>
      <c r="L120" s="46"/>
      <c r="M120" s="227" t="s">
        <v>32</v>
      </c>
      <c r="N120" s="228" t="s">
        <v>51</v>
      </c>
      <c r="O120" s="86"/>
      <c r="P120" s="229">
        <f>O120*H120</f>
        <v>0</v>
      </c>
      <c r="Q120" s="229">
        <v>0.088800000000000004</v>
      </c>
      <c r="R120" s="229">
        <f>Q120*H120</f>
        <v>5.0882399999999999</v>
      </c>
      <c r="S120" s="229">
        <v>0</v>
      </c>
      <c r="T120" s="230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31" t="s">
        <v>150</v>
      </c>
      <c r="AT120" s="231" t="s">
        <v>135</v>
      </c>
      <c r="AU120" s="231" t="s">
        <v>141</v>
      </c>
      <c r="AY120" s="18" t="s">
        <v>132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141</v>
      </c>
      <c r="BK120" s="232">
        <f>ROUND(I120*H120,2)</f>
        <v>0</v>
      </c>
      <c r="BL120" s="18" t="s">
        <v>150</v>
      </c>
      <c r="BM120" s="231" t="s">
        <v>1054</v>
      </c>
    </row>
    <row r="121" s="13" customFormat="1">
      <c r="A121" s="13"/>
      <c r="B121" s="240"/>
      <c r="C121" s="241"/>
      <c r="D121" s="242" t="s">
        <v>196</v>
      </c>
      <c r="E121" s="243" t="s">
        <v>32</v>
      </c>
      <c r="F121" s="244" t="s">
        <v>1044</v>
      </c>
      <c r="G121" s="241"/>
      <c r="H121" s="245">
        <v>57.299999999999997</v>
      </c>
      <c r="I121" s="246"/>
      <c r="J121" s="241"/>
      <c r="K121" s="241"/>
      <c r="L121" s="247"/>
      <c r="M121" s="248"/>
      <c r="N121" s="249"/>
      <c r="O121" s="249"/>
      <c r="P121" s="249"/>
      <c r="Q121" s="249"/>
      <c r="R121" s="249"/>
      <c r="S121" s="249"/>
      <c r="T121" s="25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1" t="s">
        <v>196</v>
      </c>
      <c r="AU121" s="251" t="s">
        <v>141</v>
      </c>
      <c r="AV121" s="13" t="s">
        <v>141</v>
      </c>
      <c r="AW121" s="13" t="s">
        <v>41</v>
      </c>
      <c r="AX121" s="13" t="s">
        <v>79</v>
      </c>
      <c r="AY121" s="251" t="s">
        <v>132</v>
      </c>
    </row>
    <row r="122" s="14" customFormat="1">
      <c r="A122" s="14"/>
      <c r="B122" s="252"/>
      <c r="C122" s="253"/>
      <c r="D122" s="242" t="s">
        <v>196</v>
      </c>
      <c r="E122" s="254" t="s">
        <v>32</v>
      </c>
      <c r="F122" s="255" t="s">
        <v>198</v>
      </c>
      <c r="G122" s="253"/>
      <c r="H122" s="256">
        <v>57.299999999999997</v>
      </c>
      <c r="I122" s="257"/>
      <c r="J122" s="253"/>
      <c r="K122" s="253"/>
      <c r="L122" s="258"/>
      <c r="M122" s="259"/>
      <c r="N122" s="260"/>
      <c r="O122" s="260"/>
      <c r="P122" s="260"/>
      <c r="Q122" s="260"/>
      <c r="R122" s="260"/>
      <c r="S122" s="260"/>
      <c r="T122" s="26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2" t="s">
        <v>196</v>
      </c>
      <c r="AU122" s="262" t="s">
        <v>141</v>
      </c>
      <c r="AV122" s="14" t="s">
        <v>150</v>
      </c>
      <c r="AW122" s="14" t="s">
        <v>41</v>
      </c>
      <c r="AX122" s="14" t="s">
        <v>21</v>
      </c>
      <c r="AY122" s="262" t="s">
        <v>132</v>
      </c>
    </row>
    <row r="123" s="2" customFormat="1" ht="16.5" customHeight="1">
      <c r="A123" s="40"/>
      <c r="B123" s="41"/>
      <c r="C123" s="263" t="s">
        <v>237</v>
      </c>
      <c r="D123" s="263" t="s">
        <v>242</v>
      </c>
      <c r="E123" s="264" t="s">
        <v>243</v>
      </c>
      <c r="F123" s="265" t="s">
        <v>244</v>
      </c>
      <c r="G123" s="266" t="s">
        <v>194</v>
      </c>
      <c r="H123" s="267">
        <v>23.603999999999999</v>
      </c>
      <c r="I123" s="268"/>
      <c r="J123" s="269">
        <f>ROUND(I123*H123,2)</f>
        <v>0</v>
      </c>
      <c r="K123" s="265" t="s">
        <v>139</v>
      </c>
      <c r="L123" s="270"/>
      <c r="M123" s="271" t="s">
        <v>32</v>
      </c>
      <c r="N123" s="272" t="s">
        <v>51</v>
      </c>
      <c r="O123" s="86"/>
      <c r="P123" s="229">
        <f>O123*H123</f>
        <v>0</v>
      </c>
      <c r="Q123" s="229">
        <v>0.20999999999999999</v>
      </c>
      <c r="R123" s="229">
        <f>Q123*H123</f>
        <v>4.9568399999999997</v>
      </c>
      <c r="S123" s="229">
        <v>0</v>
      </c>
      <c r="T123" s="230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31" t="s">
        <v>220</v>
      </c>
      <c r="AT123" s="231" t="s">
        <v>242</v>
      </c>
      <c r="AU123" s="231" t="s">
        <v>141</v>
      </c>
      <c r="AY123" s="18" t="s">
        <v>132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141</v>
      </c>
      <c r="BK123" s="232">
        <f>ROUND(I123*H123,2)</f>
        <v>0</v>
      </c>
      <c r="BL123" s="18" t="s">
        <v>150</v>
      </c>
      <c r="BM123" s="231" t="s">
        <v>1055</v>
      </c>
    </row>
    <row r="124" s="13" customFormat="1">
      <c r="A124" s="13"/>
      <c r="B124" s="240"/>
      <c r="C124" s="241"/>
      <c r="D124" s="242" t="s">
        <v>196</v>
      </c>
      <c r="E124" s="241"/>
      <c r="F124" s="244" t="s">
        <v>1056</v>
      </c>
      <c r="G124" s="241"/>
      <c r="H124" s="245">
        <v>23.603999999999999</v>
      </c>
      <c r="I124" s="246"/>
      <c r="J124" s="241"/>
      <c r="K124" s="241"/>
      <c r="L124" s="247"/>
      <c r="M124" s="248"/>
      <c r="N124" s="249"/>
      <c r="O124" s="249"/>
      <c r="P124" s="249"/>
      <c r="Q124" s="249"/>
      <c r="R124" s="249"/>
      <c r="S124" s="249"/>
      <c r="T124" s="250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1" t="s">
        <v>196</v>
      </c>
      <c r="AU124" s="251" t="s">
        <v>141</v>
      </c>
      <c r="AV124" s="13" t="s">
        <v>141</v>
      </c>
      <c r="AW124" s="13" t="s">
        <v>4</v>
      </c>
      <c r="AX124" s="13" t="s">
        <v>21</v>
      </c>
      <c r="AY124" s="251" t="s">
        <v>132</v>
      </c>
    </row>
    <row r="125" s="2" customFormat="1" ht="21.75" customHeight="1">
      <c r="A125" s="40"/>
      <c r="B125" s="41"/>
      <c r="C125" s="220" t="s">
        <v>241</v>
      </c>
      <c r="D125" s="220" t="s">
        <v>135</v>
      </c>
      <c r="E125" s="221" t="s">
        <v>248</v>
      </c>
      <c r="F125" s="222" t="s">
        <v>249</v>
      </c>
      <c r="G125" s="223" t="s">
        <v>250</v>
      </c>
      <c r="H125" s="224">
        <v>10.424</v>
      </c>
      <c r="I125" s="225"/>
      <c r="J125" s="226">
        <f>ROUND(I125*H125,2)</f>
        <v>0</v>
      </c>
      <c r="K125" s="222" t="s">
        <v>139</v>
      </c>
      <c r="L125" s="46"/>
      <c r="M125" s="227" t="s">
        <v>32</v>
      </c>
      <c r="N125" s="228" t="s">
        <v>51</v>
      </c>
      <c r="O125" s="86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150</v>
      </c>
      <c r="AT125" s="231" t="s">
        <v>135</v>
      </c>
      <c r="AU125" s="231" t="s">
        <v>141</v>
      </c>
      <c r="AY125" s="18" t="s">
        <v>132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141</v>
      </c>
      <c r="BK125" s="232">
        <f>ROUND(I125*H125,2)</f>
        <v>0</v>
      </c>
      <c r="BL125" s="18" t="s">
        <v>150</v>
      </c>
      <c r="BM125" s="231" t="s">
        <v>1057</v>
      </c>
    </row>
    <row r="126" s="12" customFormat="1" ht="22.8" customHeight="1">
      <c r="A126" s="12"/>
      <c r="B126" s="204"/>
      <c r="C126" s="205"/>
      <c r="D126" s="206" t="s">
        <v>78</v>
      </c>
      <c r="E126" s="218" t="s">
        <v>157</v>
      </c>
      <c r="F126" s="218" t="s">
        <v>252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SUM(P127:P171)</f>
        <v>0</v>
      </c>
      <c r="Q126" s="212"/>
      <c r="R126" s="213">
        <f>SUM(R127:R171)</f>
        <v>9.5829135999999995</v>
      </c>
      <c r="S126" s="212"/>
      <c r="T126" s="214">
        <f>SUM(T127:T171)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21</v>
      </c>
      <c r="AT126" s="216" t="s">
        <v>78</v>
      </c>
      <c r="AU126" s="216" t="s">
        <v>21</v>
      </c>
      <c r="AY126" s="215" t="s">
        <v>132</v>
      </c>
      <c r="BK126" s="217">
        <f>SUM(BK127:BK171)</f>
        <v>0</v>
      </c>
    </row>
    <row r="127" s="2" customFormat="1" ht="16.5" customHeight="1">
      <c r="A127" s="40"/>
      <c r="B127" s="41"/>
      <c r="C127" s="220" t="s">
        <v>247</v>
      </c>
      <c r="D127" s="220" t="s">
        <v>135</v>
      </c>
      <c r="E127" s="221" t="s">
        <v>709</v>
      </c>
      <c r="F127" s="222" t="s">
        <v>710</v>
      </c>
      <c r="G127" s="223" t="s">
        <v>138</v>
      </c>
      <c r="H127" s="224">
        <v>1</v>
      </c>
      <c r="I127" s="225"/>
      <c r="J127" s="226">
        <f>ROUND(I127*H127,2)</f>
        <v>0</v>
      </c>
      <c r="K127" s="222" t="s">
        <v>32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0.00116</v>
      </c>
      <c r="R127" s="229">
        <f>Q127*H127</f>
        <v>0.00116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150</v>
      </c>
      <c r="AT127" s="231" t="s">
        <v>135</v>
      </c>
      <c r="AU127" s="231" t="s">
        <v>141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150</v>
      </c>
      <c r="BM127" s="231" t="s">
        <v>1058</v>
      </c>
    </row>
    <row r="128" s="2" customFormat="1" ht="16.5" customHeight="1">
      <c r="A128" s="40"/>
      <c r="B128" s="41"/>
      <c r="C128" s="220" t="s">
        <v>253</v>
      </c>
      <c r="D128" s="220" t="s">
        <v>135</v>
      </c>
      <c r="E128" s="221" t="s">
        <v>254</v>
      </c>
      <c r="F128" s="222" t="s">
        <v>255</v>
      </c>
      <c r="G128" s="223" t="s">
        <v>194</v>
      </c>
      <c r="H128" s="224">
        <v>84</v>
      </c>
      <c r="I128" s="225"/>
      <c r="J128" s="226">
        <f>ROUND(I128*H128,2)</f>
        <v>0</v>
      </c>
      <c r="K128" s="222" t="s">
        <v>139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0.0023999999999999998</v>
      </c>
      <c r="R128" s="229">
        <f>Q128*H128</f>
        <v>0.20159999999999997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150</v>
      </c>
      <c r="AT128" s="231" t="s">
        <v>135</v>
      </c>
      <c r="AU128" s="231" t="s">
        <v>141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150</v>
      </c>
      <c r="BM128" s="231" t="s">
        <v>1059</v>
      </c>
    </row>
    <row r="129" s="2" customFormat="1" ht="16.5" customHeight="1">
      <c r="A129" s="40"/>
      <c r="B129" s="41"/>
      <c r="C129" s="220" t="s">
        <v>8</v>
      </c>
      <c r="D129" s="220" t="s">
        <v>135</v>
      </c>
      <c r="E129" s="221" t="s">
        <v>257</v>
      </c>
      <c r="F129" s="222" t="s">
        <v>258</v>
      </c>
      <c r="G129" s="223" t="s">
        <v>194</v>
      </c>
      <c r="H129" s="224">
        <v>287.84500000000003</v>
      </c>
      <c r="I129" s="225"/>
      <c r="J129" s="226">
        <f>ROUND(I129*H129,2)</f>
        <v>0</v>
      </c>
      <c r="K129" s="222" t="s">
        <v>139</v>
      </c>
      <c r="L129" s="46"/>
      <c r="M129" s="227" t="s">
        <v>32</v>
      </c>
      <c r="N129" s="228" t="s">
        <v>51</v>
      </c>
      <c r="O129" s="86"/>
      <c r="P129" s="229">
        <f>O129*H129</f>
        <v>0</v>
      </c>
      <c r="Q129" s="229">
        <v>0.00025999999999999998</v>
      </c>
      <c r="R129" s="229">
        <f>Q129*H129</f>
        <v>0.074839699999999995</v>
      </c>
      <c r="S129" s="229">
        <v>0</v>
      </c>
      <c r="T129" s="230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31" t="s">
        <v>150</v>
      </c>
      <c r="AT129" s="231" t="s">
        <v>135</v>
      </c>
      <c r="AU129" s="231" t="s">
        <v>141</v>
      </c>
      <c r="AY129" s="18" t="s">
        <v>132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8" t="s">
        <v>141</v>
      </c>
      <c r="BK129" s="232">
        <f>ROUND(I129*H129,2)</f>
        <v>0</v>
      </c>
      <c r="BL129" s="18" t="s">
        <v>150</v>
      </c>
      <c r="BM129" s="231" t="s">
        <v>1060</v>
      </c>
    </row>
    <row r="130" s="2" customFormat="1" ht="16.5" customHeight="1">
      <c r="A130" s="40"/>
      <c r="B130" s="41"/>
      <c r="C130" s="220" t="s">
        <v>260</v>
      </c>
      <c r="D130" s="220" t="s">
        <v>135</v>
      </c>
      <c r="E130" s="221" t="s">
        <v>261</v>
      </c>
      <c r="F130" s="222" t="s">
        <v>262</v>
      </c>
      <c r="G130" s="223" t="s">
        <v>194</v>
      </c>
      <c r="H130" s="224">
        <v>287.84500000000003</v>
      </c>
      <c r="I130" s="225"/>
      <c r="J130" s="226">
        <f>ROUND(I130*H130,2)</f>
        <v>0</v>
      </c>
      <c r="K130" s="222" t="s">
        <v>139</v>
      </c>
      <c r="L130" s="46"/>
      <c r="M130" s="227" t="s">
        <v>32</v>
      </c>
      <c r="N130" s="228" t="s">
        <v>51</v>
      </c>
      <c r="O130" s="86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31" t="s">
        <v>150</v>
      </c>
      <c r="AT130" s="231" t="s">
        <v>135</v>
      </c>
      <c r="AU130" s="231" t="s">
        <v>141</v>
      </c>
      <c r="AY130" s="18" t="s">
        <v>132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141</v>
      </c>
      <c r="BK130" s="232">
        <f>ROUND(I130*H130,2)</f>
        <v>0</v>
      </c>
      <c r="BL130" s="18" t="s">
        <v>150</v>
      </c>
      <c r="BM130" s="231" t="s">
        <v>1061</v>
      </c>
    </row>
    <row r="131" s="2" customFormat="1" ht="21.75" customHeight="1">
      <c r="A131" s="40"/>
      <c r="B131" s="41"/>
      <c r="C131" s="220" t="s">
        <v>264</v>
      </c>
      <c r="D131" s="220" t="s">
        <v>135</v>
      </c>
      <c r="E131" s="221" t="s">
        <v>265</v>
      </c>
      <c r="F131" s="222" t="s">
        <v>266</v>
      </c>
      <c r="G131" s="223" t="s">
        <v>194</v>
      </c>
      <c r="H131" s="224">
        <v>66.849999999999994</v>
      </c>
      <c r="I131" s="225"/>
      <c r="J131" s="226">
        <f>ROUND(I131*H131,2)</f>
        <v>0</v>
      </c>
      <c r="K131" s="222" t="s">
        <v>224</v>
      </c>
      <c r="L131" s="46"/>
      <c r="M131" s="227" t="s">
        <v>32</v>
      </c>
      <c r="N131" s="228" t="s">
        <v>51</v>
      </c>
      <c r="O131" s="86"/>
      <c r="P131" s="229">
        <f>O131*H131</f>
        <v>0</v>
      </c>
      <c r="Q131" s="229">
        <v>0.0085199999999999998</v>
      </c>
      <c r="R131" s="229">
        <f>Q131*H131</f>
        <v>0.5695619999999999</v>
      </c>
      <c r="S131" s="229">
        <v>0</v>
      </c>
      <c r="T131" s="23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31" t="s">
        <v>150</v>
      </c>
      <c r="AT131" s="231" t="s">
        <v>135</v>
      </c>
      <c r="AU131" s="231" t="s">
        <v>141</v>
      </c>
      <c r="AY131" s="18" t="s">
        <v>132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141</v>
      </c>
      <c r="BK131" s="232">
        <f>ROUND(I131*H131,2)</f>
        <v>0</v>
      </c>
      <c r="BL131" s="18" t="s">
        <v>150</v>
      </c>
      <c r="BM131" s="231" t="s">
        <v>1062</v>
      </c>
    </row>
    <row r="132" s="15" customFormat="1">
      <c r="A132" s="15"/>
      <c r="B132" s="273"/>
      <c r="C132" s="274"/>
      <c r="D132" s="242" t="s">
        <v>196</v>
      </c>
      <c r="E132" s="275" t="s">
        <v>32</v>
      </c>
      <c r="F132" s="276" t="s">
        <v>268</v>
      </c>
      <c r="G132" s="274"/>
      <c r="H132" s="275" t="s">
        <v>32</v>
      </c>
      <c r="I132" s="277"/>
      <c r="J132" s="274"/>
      <c r="K132" s="274"/>
      <c r="L132" s="278"/>
      <c r="M132" s="279"/>
      <c r="N132" s="280"/>
      <c r="O132" s="280"/>
      <c r="P132" s="280"/>
      <c r="Q132" s="280"/>
      <c r="R132" s="280"/>
      <c r="S132" s="280"/>
      <c r="T132" s="28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82" t="s">
        <v>196</v>
      </c>
      <c r="AU132" s="282" t="s">
        <v>141</v>
      </c>
      <c r="AV132" s="15" t="s">
        <v>21</v>
      </c>
      <c r="AW132" s="15" t="s">
        <v>41</v>
      </c>
      <c r="AX132" s="15" t="s">
        <v>79</v>
      </c>
      <c r="AY132" s="282" t="s">
        <v>132</v>
      </c>
    </row>
    <row r="133" s="13" customFormat="1">
      <c r="A133" s="13"/>
      <c r="B133" s="240"/>
      <c r="C133" s="241"/>
      <c r="D133" s="242" t="s">
        <v>196</v>
      </c>
      <c r="E133" s="243" t="s">
        <v>32</v>
      </c>
      <c r="F133" s="244" t="s">
        <v>1063</v>
      </c>
      <c r="G133" s="241"/>
      <c r="H133" s="245">
        <v>66.849999999999994</v>
      </c>
      <c r="I133" s="246"/>
      <c r="J133" s="241"/>
      <c r="K133" s="241"/>
      <c r="L133" s="247"/>
      <c r="M133" s="248"/>
      <c r="N133" s="249"/>
      <c r="O133" s="249"/>
      <c r="P133" s="249"/>
      <c r="Q133" s="249"/>
      <c r="R133" s="249"/>
      <c r="S133" s="249"/>
      <c r="T133" s="250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1" t="s">
        <v>196</v>
      </c>
      <c r="AU133" s="251" t="s">
        <v>141</v>
      </c>
      <c r="AV133" s="13" t="s">
        <v>141</v>
      </c>
      <c r="AW133" s="13" t="s">
        <v>41</v>
      </c>
      <c r="AX133" s="13" t="s">
        <v>79</v>
      </c>
      <c r="AY133" s="251" t="s">
        <v>132</v>
      </c>
    </row>
    <row r="134" s="14" customFormat="1">
      <c r="A134" s="14"/>
      <c r="B134" s="252"/>
      <c r="C134" s="253"/>
      <c r="D134" s="242" t="s">
        <v>196</v>
      </c>
      <c r="E134" s="254" t="s">
        <v>32</v>
      </c>
      <c r="F134" s="255" t="s">
        <v>198</v>
      </c>
      <c r="G134" s="253"/>
      <c r="H134" s="256">
        <v>66.849999999999994</v>
      </c>
      <c r="I134" s="257"/>
      <c r="J134" s="253"/>
      <c r="K134" s="253"/>
      <c r="L134" s="258"/>
      <c r="M134" s="259"/>
      <c r="N134" s="260"/>
      <c r="O134" s="260"/>
      <c r="P134" s="260"/>
      <c r="Q134" s="260"/>
      <c r="R134" s="260"/>
      <c r="S134" s="260"/>
      <c r="T134" s="261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2" t="s">
        <v>196</v>
      </c>
      <c r="AU134" s="262" t="s">
        <v>141</v>
      </c>
      <c r="AV134" s="14" t="s">
        <v>150</v>
      </c>
      <c r="AW134" s="14" t="s">
        <v>41</v>
      </c>
      <c r="AX134" s="14" t="s">
        <v>21</v>
      </c>
      <c r="AY134" s="262" t="s">
        <v>132</v>
      </c>
    </row>
    <row r="135" s="2" customFormat="1" ht="16.5" customHeight="1">
      <c r="A135" s="40"/>
      <c r="B135" s="41"/>
      <c r="C135" s="263" t="s">
        <v>270</v>
      </c>
      <c r="D135" s="263" t="s">
        <v>242</v>
      </c>
      <c r="E135" s="264" t="s">
        <v>271</v>
      </c>
      <c r="F135" s="265" t="s">
        <v>272</v>
      </c>
      <c r="G135" s="266" t="s">
        <v>194</v>
      </c>
      <c r="H135" s="267">
        <v>68.186999999999998</v>
      </c>
      <c r="I135" s="268"/>
      <c r="J135" s="269">
        <f>ROUND(I135*H135,2)</f>
        <v>0</v>
      </c>
      <c r="K135" s="265" t="s">
        <v>139</v>
      </c>
      <c r="L135" s="270"/>
      <c r="M135" s="271" t="s">
        <v>32</v>
      </c>
      <c r="N135" s="272" t="s">
        <v>51</v>
      </c>
      <c r="O135" s="86"/>
      <c r="P135" s="229">
        <f>O135*H135</f>
        <v>0</v>
      </c>
      <c r="Q135" s="229">
        <v>0.0035999999999999999</v>
      </c>
      <c r="R135" s="229">
        <f>Q135*H135</f>
        <v>0.24547319999999998</v>
      </c>
      <c r="S135" s="229">
        <v>0</v>
      </c>
      <c r="T135" s="230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31" t="s">
        <v>220</v>
      </c>
      <c r="AT135" s="231" t="s">
        <v>242</v>
      </c>
      <c r="AU135" s="231" t="s">
        <v>141</v>
      </c>
      <c r="AY135" s="18" t="s">
        <v>132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141</v>
      </c>
      <c r="BK135" s="232">
        <f>ROUND(I135*H135,2)</f>
        <v>0</v>
      </c>
      <c r="BL135" s="18" t="s">
        <v>150</v>
      </c>
      <c r="BM135" s="231" t="s">
        <v>1064</v>
      </c>
    </row>
    <row r="136" s="13" customFormat="1">
      <c r="A136" s="13"/>
      <c r="B136" s="240"/>
      <c r="C136" s="241"/>
      <c r="D136" s="242" t="s">
        <v>196</v>
      </c>
      <c r="E136" s="241"/>
      <c r="F136" s="244" t="s">
        <v>1065</v>
      </c>
      <c r="G136" s="241"/>
      <c r="H136" s="245">
        <v>68.186999999999998</v>
      </c>
      <c r="I136" s="246"/>
      <c r="J136" s="241"/>
      <c r="K136" s="241"/>
      <c r="L136" s="247"/>
      <c r="M136" s="248"/>
      <c r="N136" s="249"/>
      <c r="O136" s="249"/>
      <c r="P136" s="249"/>
      <c r="Q136" s="249"/>
      <c r="R136" s="249"/>
      <c r="S136" s="249"/>
      <c r="T136" s="250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1" t="s">
        <v>196</v>
      </c>
      <c r="AU136" s="251" t="s">
        <v>141</v>
      </c>
      <c r="AV136" s="13" t="s">
        <v>141</v>
      </c>
      <c r="AW136" s="13" t="s">
        <v>4</v>
      </c>
      <c r="AX136" s="13" t="s">
        <v>21</v>
      </c>
      <c r="AY136" s="251" t="s">
        <v>132</v>
      </c>
    </row>
    <row r="137" s="2" customFormat="1" ht="21.75" customHeight="1">
      <c r="A137" s="40"/>
      <c r="B137" s="41"/>
      <c r="C137" s="220" t="s">
        <v>275</v>
      </c>
      <c r="D137" s="220" t="s">
        <v>135</v>
      </c>
      <c r="E137" s="221" t="s">
        <v>276</v>
      </c>
      <c r="F137" s="222" t="s">
        <v>277</v>
      </c>
      <c r="G137" s="223" t="s">
        <v>194</v>
      </c>
      <c r="H137" s="224">
        <v>287.84500000000003</v>
      </c>
      <c r="I137" s="225"/>
      <c r="J137" s="226">
        <f>ROUND(I137*H137,2)</f>
        <v>0</v>
      </c>
      <c r="K137" s="222" t="s">
        <v>139</v>
      </c>
      <c r="L137" s="46"/>
      <c r="M137" s="227" t="s">
        <v>32</v>
      </c>
      <c r="N137" s="228" t="s">
        <v>51</v>
      </c>
      <c r="O137" s="86"/>
      <c r="P137" s="229">
        <f>O137*H137</f>
        <v>0</v>
      </c>
      <c r="Q137" s="229">
        <v>0.0086</v>
      </c>
      <c r="R137" s="229">
        <f>Q137*H137</f>
        <v>2.4754670000000001</v>
      </c>
      <c r="S137" s="229">
        <v>0</v>
      </c>
      <c r="T137" s="230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31" t="s">
        <v>150</v>
      </c>
      <c r="AT137" s="231" t="s">
        <v>135</v>
      </c>
      <c r="AU137" s="231" t="s">
        <v>141</v>
      </c>
      <c r="AY137" s="18" t="s">
        <v>132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141</v>
      </c>
      <c r="BK137" s="232">
        <f>ROUND(I137*H137,2)</f>
        <v>0</v>
      </c>
      <c r="BL137" s="18" t="s">
        <v>150</v>
      </c>
      <c r="BM137" s="231" t="s">
        <v>1066</v>
      </c>
    </row>
    <row r="138" s="13" customFormat="1">
      <c r="A138" s="13"/>
      <c r="B138" s="240"/>
      <c r="C138" s="241"/>
      <c r="D138" s="242" t="s">
        <v>196</v>
      </c>
      <c r="E138" s="243" t="s">
        <v>32</v>
      </c>
      <c r="F138" s="244" t="s">
        <v>1067</v>
      </c>
      <c r="G138" s="241"/>
      <c r="H138" s="245">
        <v>329.47500000000002</v>
      </c>
      <c r="I138" s="246"/>
      <c r="J138" s="241"/>
      <c r="K138" s="241"/>
      <c r="L138" s="247"/>
      <c r="M138" s="248"/>
      <c r="N138" s="249"/>
      <c r="O138" s="249"/>
      <c r="P138" s="249"/>
      <c r="Q138" s="249"/>
      <c r="R138" s="249"/>
      <c r="S138" s="249"/>
      <c r="T138" s="25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1" t="s">
        <v>196</v>
      </c>
      <c r="AU138" s="251" t="s">
        <v>141</v>
      </c>
      <c r="AV138" s="13" t="s">
        <v>141</v>
      </c>
      <c r="AW138" s="13" t="s">
        <v>41</v>
      </c>
      <c r="AX138" s="13" t="s">
        <v>79</v>
      </c>
      <c r="AY138" s="251" t="s">
        <v>132</v>
      </c>
    </row>
    <row r="139" s="13" customFormat="1">
      <c r="A139" s="13"/>
      <c r="B139" s="240"/>
      <c r="C139" s="241"/>
      <c r="D139" s="242" t="s">
        <v>196</v>
      </c>
      <c r="E139" s="243" t="s">
        <v>32</v>
      </c>
      <c r="F139" s="244" t="s">
        <v>721</v>
      </c>
      <c r="G139" s="241"/>
      <c r="H139" s="245">
        <v>-18</v>
      </c>
      <c r="I139" s="246"/>
      <c r="J139" s="241"/>
      <c r="K139" s="241"/>
      <c r="L139" s="247"/>
      <c r="M139" s="248"/>
      <c r="N139" s="249"/>
      <c r="O139" s="249"/>
      <c r="P139" s="249"/>
      <c r="Q139" s="249"/>
      <c r="R139" s="249"/>
      <c r="S139" s="249"/>
      <c r="T139" s="250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1" t="s">
        <v>196</v>
      </c>
      <c r="AU139" s="251" t="s">
        <v>141</v>
      </c>
      <c r="AV139" s="13" t="s">
        <v>141</v>
      </c>
      <c r="AW139" s="13" t="s">
        <v>41</v>
      </c>
      <c r="AX139" s="13" t="s">
        <v>79</v>
      </c>
      <c r="AY139" s="251" t="s">
        <v>132</v>
      </c>
    </row>
    <row r="140" s="13" customFormat="1">
      <c r="A140" s="13"/>
      <c r="B140" s="240"/>
      <c r="C140" s="241"/>
      <c r="D140" s="242" t="s">
        <v>196</v>
      </c>
      <c r="E140" s="243" t="s">
        <v>32</v>
      </c>
      <c r="F140" s="244" t="s">
        <v>722</v>
      </c>
      <c r="G140" s="241"/>
      <c r="H140" s="245">
        <v>-13.5</v>
      </c>
      <c r="I140" s="246"/>
      <c r="J140" s="241"/>
      <c r="K140" s="241"/>
      <c r="L140" s="247"/>
      <c r="M140" s="248"/>
      <c r="N140" s="249"/>
      <c r="O140" s="249"/>
      <c r="P140" s="249"/>
      <c r="Q140" s="249"/>
      <c r="R140" s="249"/>
      <c r="S140" s="249"/>
      <c r="T140" s="250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1" t="s">
        <v>196</v>
      </c>
      <c r="AU140" s="251" t="s">
        <v>141</v>
      </c>
      <c r="AV140" s="13" t="s">
        <v>141</v>
      </c>
      <c r="AW140" s="13" t="s">
        <v>41</v>
      </c>
      <c r="AX140" s="13" t="s">
        <v>79</v>
      </c>
      <c r="AY140" s="251" t="s">
        <v>132</v>
      </c>
    </row>
    <row r="141" s="13" customFormat="1">
      <c r="A141" s="13"/>
      <c r="B141" s="240"/>
      <c r="C141" s="241"/>
      <c r="D141" s="242" t="s">
        <v>196</v>
      </c>
      <c r="E141" s="243" t="s">
        <v>32</v>
      </c>
      <c r="F141" s="244" t="s">
        <v>723</v>
      </c>
      <c r="G141" s="241"/>
      <c r="H141" s="245">
        <v>-3.0800000000000001</v>
      </c>
      <c r="I141" s="246"/>
      <c r="J141" s="241"/>
      <c r="K141" s="241"/>
      <c r="L141" s="247"/>
      <c r="M141" s="248"/>
      <c r="N141" s="249"/>
      <c r="O141" s="249"/>
      <c r="P141" s="249"/>
      <c r="Q141" s="249"/>
      <c r="R141" s="249"/>
      <c r="S141" s="249"/>
      <c r="T141" s="250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1" t="s">
        <v>196</v>
      </c>
      <c r="AU141" s="251" t="s">
        <v>141</v>
      </c>
      <c r="AV141" s="13" t="s">
        <v>141</v>
      </c>
      <c r="AW141" s="13" t="s">
        <v>41</v>
      </c>
      <c r="AX141" s="13" t="s">
        <v>79</v>
      </c>
      <c r="AY141" s="251" t="s">
        <v>132</v>
      </c>
    </row>
    <row r="142" s="13" customFormat="1">
      <c r="A142" s="13"/>
      <c r="B142" s="240"/>
      <c r="C142" s="241"/>
      <c r="D142" s="242" t="s">
        <v>196</v>
      </c>
      <c r="E142" s="243" t="s">
        <v>32</v>
      </c>
      <c r="F142" s="244" t="s">
        <v>724</v>
      </c>
      <c r="G142" s="241"/>
      <c r="H142" s="245">
        <v>-2.1000000000000001</v>
      </c>
      <c r="I142" s="246"/>
      <c r="J142" s="241"/>
      <c r="K142" s="241"/>
      <c r="L142" s="247"/>
      <c r="M142" s="248"/>
      <c r="N142" s="249"/>
      <c r="O142" s="249"/>
      <c r="P142" s="249"/>
      <c r="Q142" s="249"/>
      <c r="R142" s="249"/>
      <c r="S142" s="249"/>
      <c r="T142" s="250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1" t="s">
        <v>196</v>
      </c>
      <c r="AU142" s="251" t="s">
        <v>141</v>
      </c>
      <c r="AV142" s="13" t="s">
        <v>141</v>
      </c>
      <c r="AW142" s="13" t="s">
        <v>41</v>
      </c>
      <c r="AX142" s="13" t="s">
        <v>79</v>
      </c>
      <c r="AY142" s="251" t="s">
        <v>132</v>
      </c>
    </row>
    <row r="143" s="13" customFormat="1">
      <c r="A143" s="13"/>
      <c r="B143" s="240"/>
      <c r="C143" s="241"/>
      <c r="D143" s="242" t="s">
        <v>196</v>
      </c>
      <c r="E143" s="243" t="s">
        <v>32</v>
      </c>
      <c r="F143" s="244" t="s">
        <v>725</v>
      </c>
      <c r="G143" s="241"/>
      <c r="H143" s="245">
        <v>-2.25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196</v>
      </c>
      <c r="AU143" s="251" t="s">
        <v>141</v>
      </c>
      <c r="AV143" s="13" t="s">
        <v>141</v>
      </c>
      <c r="AW143" s="13" t="s">
        <v>41</v>
      </c>
      <c r="AX143" s="13" t="s">
        <v>79</v>
      </c>
      <c r="AY143" s="251" t="s">
        <v>132</v>
      </c>
    </row>
    <row r="144" s="13" customFormat="1">
      <c r="A144" s="13"/>
      <c r="B144" s="240"/>
      <c r="C144" s="241"/>
      <c r="D144" s="242" t="s">
        <v>196</v>
      </c>
      <c r="E144" s="243" t="s">
        <v>32</v>
      </c>
      <c r="F144" s="244" t="s">
        <v>726</v>
      </c>
      <c r="G144" s="241"/>
      <c r="H144" s="245">
        <v>-2.7000000000000002</v>
      </c>
      <c r="I144" s="246"/>
      <c r="J144" s="241"/>
      <c r="K144" s="241"/>
      <c r="L144" s="247"/>
      <c r="M144" s="248"/>
      <c r="N144" s="249"/>
      <c r="O144" s="249"/>
      <c r="P144" s="249"/>
      <c r="Q144" s="249"/>
      <c r="R144" s="249"/>
      <c r="S144" s="249"/>
      <c r="T144" s="25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1" t="s">
        <v>196</v>
      </c>
      <c r="AU144" s="251" t="s">
        <v>141</v>
      </c>
      <c r="AV144" s="13" t="s">
        <v>141</v>
      </c>
      <c r="AW144" s="13" t="s">
        <v>41</v>
      </c>
      <c r="AX144" s="13" t="s">
        <v>79</v>
      </c>
      <c r="AY144" s="251" t="s">
        <v>132</v>
      </c>
    </row>
    <row r="145" s="14" customFormat="1">
      <c r="A145" s="14"/>
      <c r="B145" s="252"/>
      <c r="C145" s="253"/>
      <c r="D145" s="242" t="s">
        <v>196</v>
      </c>
      <c r="E145" s="254" t="s">
        <v>32</v>
      </c>
      <c r="F145" s="255" t="s">
        <v>198</v>
      </c>
      <c r="G145" s="253"/>
      <c r="H145" s="256">
        <v>287.84500000000003</v>
      </c>
      <c r="I145" s="257"/>
      <c r="J145" s="253"/>
      <c r="K145" s="253"/>
      <c r="L145" s="258"/>
      <c r="M145" s="259"/>
      <c r="N145" s="260"/>
      <c r="O145" s="260"/>
      <c r="P145" s="260"/>
      <c r="Q145" s="260"/>
      <c r="R145" s="260"/>
      <c r="S145" s="260"/>
      <c r="T145" s="26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2" t="s">
        <v>196</v>
      </c>
      <c r="AU145" s="262" t="s">
        <v>141</v>
      </c>
      <c r="AV145" s="14" t="s">
        <v>150</v>
      </c>
      <c r="AW145" s="14" t="s">
        <v>41</v>
      </c>
      <c r="AX145" s="14" t="s">
        <v>21</v>
      </c>
      <c r="AY145" s="262" t="s">
        <v>132</v>
      </c>
    </row>
    <row r="146" s="2" customFormat="1" ht="16.5" customHeight="1">
      <c r="A146" s="40"/>
      <c r="B146" s="41"/>
      <c r="C146" s="263" t="s">
        <v>279</v>
      </c>
      <c r="D146" s="263" t="s">
        <v>242</v>
      </c>
      <c r="E146" s="264" t="s">
        <v>280</v>
      </c>
      <c r="F146" s="265" t="s">
        <v>281</v>
      </c>
      <c r="G146" s="266" t="s">
        <v>194</v>
      </c>
      <c r="H146" s="267">
        <v>293.60199999999998</v>
      </c>
      <c r="I146" s="268"/>
      <c r="J146" s="269">
        <f>ROUND(I146*H146,2)</f>
        <v>0</v>
      </c>
      <c r="K146" s="265" t="s">
        <v>224</v>
      </c>
      <c r="L146" s="270"/>
      <c r="M146" s="271" t="s">
        <v>32</v>
      </c>
      <c r="N146" s="272" t="s">
        <v>51</v>
      </c>
      <c r="O146" s="86"/>
      <c r="P146" s="229">
        <f>O146*H146</f>
        <v>0</v>
      </c>
      <c r="Q146" s="229">
        <v>0.0023999999999999998</v>
      </c>
      <c r="R146" s="229">
        <f>Q146*H146</f>
        <v>0.70464479999999985</v>
      </c>
      <c r="S146" s="229">
        <v>0</v>
      </c>
      <c r="T146" s="230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31" t="s">
        <v>220</v>
      </c>
      <c r="AT146" s="231" t="s">
        <v>242</v>
      </c>
      <c r="AU146" s="231" t="s">
        <v>141</v>
      </c>
      <c r="AY146" s="18" t="s">
        <v>132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141</v>
      </c>
      <c r="BK146" s="232">
        <f>ROUND(I146*H146,2)</f>
        <v>0</v>
      </c>
      <c r="BL146" s="18" t="s">
        <v>150</v>
      </c>
      <c r="BM146" s="231" t="s">
        <v>1068</v>
      </c>
    </row>
    <row r="147" s="13" customFormat="1">
      <c r="A147" s="13"/>
      <c r="B147" s="240"/>
      <c r="C147" s="241"/>
      <c r="D147" s="242" t="s">
        <v>196</v>
      </c>
      <c r="E147" s="241"/>
      <c r="F147" s="244" t="s">
        <v>1069</v>
      </c>
      <c r="G147" s="241"/>
      <c r="H147" s="245">
        <v>293.60199999999998</v>
      </c>
      <c r="I147" s="246"/>
      <c r="J147" s="241"/>
      <c r="K147" s="241"/>
      <c r="L147" s="247"/>
      <c r="M147" s="248"/>
      <c r="N147" s="249"/>
      <c r="O147" s="249"/>
      <c r="P147" s="249"/>
      <c r="Q147" s="249"/>
      <c r="R147" s="249"/>
      <c r="S147" s="249"/>
      <c r="T147" s="250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1" t="s">
        <v>196</v>
      </c>
      <c r="AU147" s="251" t="s">
        <v>141</v>
      </c>
      <c r="AV147" s="13" t="s">
        <v>141</v>
      </c>
      <c r="AW147" s="13" t="s">
        <v>4</v>
      </c>
      <c r="AX147" s="13" t="s">
        <v>21</v>
      </c>
      <c r="AY147" s="251" t="s">
        <v>132</v>
      </c>
    </row>
    <row r="148" s="2" customFormat="1" ht="21.75" customHeight="1">
      <c r="A148" s="40"/>
      <c r="B148" s="41"/>
      <c r="C148" s="220" t="s">
        <v>7</v>
      </c>
      <c r="D148" s="220" t="s">
        <v>135</v>
      </c>
      <c r="E148" s="221" t="s">
        <v>284</v>
      </c>
      <c r="F148" s="222" t="s">
        <v>285</v>
      </c>
      <c r="G148" s="223" t="s">
        <v>223</v>
      </c>
      <c r="H148" s="224">
        <v>114</v>
      </c>
      <c r="I148" s="225"/>
      <c r="J148" s="226">
        <f>ROUND(I148*H148,2)</f>
        <v>0</v>
      </c>
      <c r="K148" s="222" t="s">
        <v>139</v>
      </c>
      <c r="L148" s="46"/>
      <c r="M148" s="227" t="s">
        <v>32</v>
      </c>
      <c r="N148" s="228" t="s">
        <v>51</v>
      </c>
      <c r="O148" s="86"/>
      <c r="P148" s="229">
        <f>O148*H148</f>
        <v>0</v>
      </c>
      <c r="Q148" s="229">
        <v>0.0033899999999999998</v>
      </c>
      <c r="R148" s="229">
        <f>Q148*H148</f>
        <v>0.38645999999999997</v>
      </c>
      <c r="S148" s="229">
        <v>0</v>
      </c>
      <c r="T148" s="230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31" t="s">
        <v>150</v>
      </c>
      <c r="AT148" s="231" t="s">
        <v>135</v>
      </c>
      <c r="AU148" s="231" t="s">
        <v>141</v>
      </c>
      <c r="AY148" s="18" t="s">
        <v>132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141</v>
      </c>
      <c r="BK148" s="232">
        <f>ROUND(I148*H148,2)</f>
        <v>0</v>
      </c>
      <c r="BL148" s="18" t="s">
        <v>150</v>
      </c>
      <c r="BM148" s="231" t="s">
        <v>1070</v>
      </c>
    </row>
    <row r="149" s="13" customFormat="1">
      <c r="A149" s="13"/>
      <c r="B149" s="240"/>
      <c r="C149" s="241"/>
      <c r="D149" s="242" t="s">
        <v>196</v>
      </c>
      <c r="E149" s="243" t="s">
        <v>32</v>
      </c>
      <c r="F149" s="244" t="s">
        <v>730</v>
      </c>
      <c r="G149" s="241"/>
      <c r="H149" s="245">
        <v>114</v>
      </c>
      <c r="I149" s="246"/>
      <c r="J149" s="241"/>
      <c r="K149" s="241"/>
      <c r="L149" s="247"/>
      <c r="M149" s="248"/>
      <c r="N149" s="249"/>
      <c r="O149" s="249"/>
      <c r="P149" s="249"/>
      <c r="Q149" s="249"/>
      <c r="R149" s="249"/>
      <c r="S149" s="249"/>
      <c r="T149" s="250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1" t="s">
        <v>196</v>
      </c>
      <c r="AU149" s="251" t="s">
        <v>141</v>
      </c>
      <c r="AV149" s="13" t="s">
        <v>141</v>
      </c>
      <c r="AW149" s="13" t="s">
        <v>41</v>
      </c>
      <c r="AX149" s="13" t="s">
        <v>79</v>
      </c>
      <c r="AY149" s="251" t="s">
        <v>132</v>
      </c>
    </row>
    <row r="150" s="14" customFormat="1">
      <c r="A150" s="14"/>
      <c r="B150" s="252"/>
      <c r="C150" s="253"/>
      <c r="D150" s="242" t="s">
        <v>196</v>
      </c>
      <c r="E150" s="254" t="s">
        <v>32</v>
      </c>
      <c r="F150" s="255" t="s">
        <v>198</v>
      </c>
      <c r="G150" s="253"/>
      <c r="H150" s="256">
        <v>114</v>
      </c>
      <c r="I150" s="257"/>
      <c r="J150" s="253"/>
      <c r="K150" s="253"/>
      <c r="L150" s="258"/>
      <c r="M150" s="259"/>
      <c r="N150" s="260"/>
      <c r="O150" s="260"/>
      <c r="P150" s="260"/>
      <c r="Q150" s="260"/>
      <c r="R150" s="260"/>
      <c r="S150" s="260"/>
      <c r="T150" s="261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2" t="s">
        <v>196</v>
      </c>
      <c r="AU150" s="262" t="s">
        <v>141</v>
      </c>
      <c r="AV150" s="14" t="s">
        <v>150</v>
      </c>
      <c r="AW150" s="14" t="s">
        <v>41</v>
      </c>
      <c r="AX150" s="14" t="s">
        <v>21</v>
      </c>
      <c r="AY150" s="262" t="s">
        <v>132</v>
      </c>
    </row>
    <row r="151" s="2" customFormat="1" ht="16.5" customHeight="1">
      <c r="A151" s="40"/>
      <c r="B151" s="41"/>
      <c r="C151" s="263" t="s">
        <v>288</v>
      </c>
      <c r="D151" s="263" t="s">
        <v>242</v>
      </c>
      <c r="E151" s="264" t="s">
        <v>289</v>
      </c>
      <c r="F151" s="265" t="s">
        <v>290</v>
      </c>
      <c r="G151" s="266" t="s">
        <v>194</v>
      </c>
      <c r="H151" s="267">
        <v>125.40000000000001</v>
      </c>
      <c r="I151" s="268"/>
      <c r="J151" s="269">
        <f>ROUND(I151*H151,2)</f>
        <v>0</v>
      </c>
      <c r="K151" s="265" t="s">
        <v>139</v>
      </c>
      <c r="L151" s="270"/>
      <c r="M151" s="271" t="s">
        <v>32</v>
      </c>
      <c r="N151" s="272" t="s">
        <v>51</v>
      </c>
      <c r="O151" s="86"/>
      <c r="P151" s="229">
        <f>O151*H151</f>
        <v>0</v>
      </c>
      <c r="Q151" s="229">
        <v>0.00051000000000000004</v>
      </c>
      <c r="R151" s="229">
        <f>Q151*H151</f>
        <v>0.063954000000000011</v>
      </c>
      <c r="S151" s="229">
        <v>0</v>
      </c>
      <c r="T151" s="23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31" t="s">
        <v>220</v>
      </c>
      <c r="AT151" s="231" t="s">
        <v>242</v>
      </c>
      <c r="AU151" s="231" t="s">
        <v>141</v>
      </c>
      <c r="AY151" s="18" t="s">
        <v>132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141</v>
      </c>
      <c r="BK151" s="232">
        <f>ROUND(I151*H151,2)</f>
        <v>0</v>
      </c>
      <c r="BL151" s="18" t="s">
        <v>150</v>
      </c>
      <c r="BM151" s="231" t="s">
        <v>1071</v>
      </c>
    </row>
    <row r="152" s="13" customFormat="1">
      <c r="A152" s="13"/>
      <c r="B152" s="240"/>
      <c r="C152" s="241"/>
      <c r="D152" s="242" t="s">
        <v>196</v>
      </c>
      <c r="E152" s="241"/>
      <c r="F152" s="244" t="s">
        <v>732</v>
      </c>
      <c r="G152" s="241"/>
      <c r="H152" s="245">
        <v>125.40000000000001</v>
      </c>
      <c r="I152" s="246"/>
      <c r="J152" s="241"/>
      <c r="K152" s="241"/>
      <c r="L152" s="247"/>
      <c r="M152" s="248"/>
      <c r="N152" s="249"/>
      <c r="O152" s="249"/>
      <c r="P152" s="249"/>
      <c r="Q152" s="249"/>
      <c r="R152" s="249"/>
      <c r="S152" s="249"/>
      <c r="T152" s="250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1" t="s">
        <v>196</v>
      </c>
      <c r="AU152" s="251" t="s">
        <v>141</v>
      </c>
      <c r="AV152" s="13" t="s">
        <v>141</v>
      </c>
      <c r="AW152" s="13" t="s">
        <v>4</v>
      </c>
      <c r="AX152" s="13" t="s">
        <v>21</v>
      </c>
      <c r="AY152" s="251" t="s">
        <v>132</v>
      </c>
    </row>
    <row r="153" s="2" customFormat="1" ht="16.5" customHeight="1">
      <c r="A153" s="40"/>
      <c r="B153" s="41"/>
      <c r="C153" s="220" t="s">
        <v>293</v>
      </c>
      <c r="D153" s="220" t="s">
        <v>135</v>
      </c>
      <c r="E153" s="221" t="s">
        <v>294</v>
      </c>
      <c r="F153" s="222" t="s">
        <v>295</v>
      </c>
      <c r="G153" s="223" t="s">
        <v>223</v>
      </c>
      <c r="H153" s="224">
        <v>47.75</v>
      </c>
      <c r="I153" s="225"/>
      <c r="J153" s="226">
        <f>ROUND(I153*H153,2)</f>
        <v>0</v>
      </c>
      <c r="K153" s="222" t="s">
        <v>139</v>
      </c>
      <c r="L153" s="46"/>
      <c r="M153" s="227" t="s">
        <v>32</v>
      </c>
      <c r="N153" s="228" t="s">
        <v>51</v>
      </c>
      <c r="O153" s="86"/>
      <c r="P153" s="229">
        <f>O153*H153</f>
        <v>0</v>
      </c>
      <c r="Q153" s="229">
        <v>6.0000000000000002E-05</v>
      </c>
      <c r="R153" s="229">
        <f>Q153*H153</f>
        <v>0.0028649999999999999</v>
      </c>
      <c r="S153" s="229">
        <v>0</v>
      </c>
      <c r="T153" s="230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31" t="s">
        <v>150</v>
      </c>
      <c r="AT153" s="231" t="s">
        <v>135</v>
      </c>
      <c r="AU153" s="231" t="s">
        <v>141</v>
      </c>
      <c r="AY153" s="18" t="s">
        <v>132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141</v>
      </c>
      <c r="BK153" s="232">
        <f>ROUND(I153*H153,2)</f>
        <v>0</v>
      </c>
      <c r="BL153" s="18" t="s">
        <v>150</v>
      </c>
      <c r="BM153" s="231" t="s">
        <v>1072</v>
      </c>
    </row>
    <row r="154" s="2" customFormat="1" ht="16.5" customHeight="1">
      <c r="A154" s="40"/>
      <c r="B154" s="41"/>
      <c r="C154" s="263" t="s">
        <v>297</v>
      </c>
      <c r="D154" s="263" t="s">
        <v>242</v>
      </c>
      <c r="E154" s="264" t="s">
        <v>298</v>
      </c>
      <c r="F154" s="265" t="s">
        <v>299</v>
      </c>
      <c r="G154" s="266" t="s">
        <v>223</v>
      </c>
      <c r="H154" s="267">
        <v>52.645000000000003</v>
      </c>
      <c r="I154" s="268"/>
      <c r="J154" s="269">
        <f>ROUND(I154*H154,2)</f>
        <v>0</v>
      </c>
      <c r="K154" s="265" t="s">
        <v>139</v>
      </c>
      <c r="L154" s="270"/>
      <c r="M154" s="271" t="s">
        <v>32</v>
      </c>
      <c r="N154" s="272" t="s">
        <v>51</v>
      </c>
      <c r="O154" s="86"/>
      <c r="P154" s="229">
        <f>O154*H154</f>
        <v>0</v>
      </c>
      <c r="Q154" s="229">
        <v>0.00050000000000000001</v>
      </c>
      <c r="R154" s="229">
        <f>Q154*H154</f>
        <v>0.026322500000000002</v>
      </c>
      <c r="S154" s="229">
        <v>0</v>
      </c>
      <c r="T154" s="230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31" t="s">
        <v>220</v>
      </c>
      <c r="AT154" s="231" t="s">
        <v>242</v>
      </c>
      <c r="AU154" s="231" t="s">
        <v>141</v>
      </c>
      <c r="AY154" s="18" t="s">
        <v>132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141</v>
      </c>
      <c r="BK154" s="232">
        <f>ROUND(I154*H154,2)</f>
        <v>0</v>
      </c>
      <c r="BL154" s="18" t="s">
        <v>150</v>
      </c>
      <c r="BM154" s="231" t="s">
        <v>1073</v>
      </c>
    </row>
    <row r="155" s="13" customFormat="1">
      <c r="A155" s="13"/>
      <c r="B155" s="240"/>
      <c r="C155" s="241"/>
      <c r="D155" s="242" t="s">
        <v>196</v>
      </c>
      <c r="E155" s="243" t="s">
        <v>32</v>
      </c>
      <c r="F155" s="244" t="s">
        <v>1074</v>
      </c>
      <c r="G155" s="241"/>
      <c r="H155" s="245">
        <v>50.137999999999998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196</v>
      </c>
      <c r="AU155" s="251" t="s">
        <v>141</v>
      </c>
      <c r="AV155" s="13" t="s">
        <v>141</v>
      </c>
      <c r="AW155" s="13" t="s">
        <v>41</v>
      </c>
      <c r="AX155" s="13" t="s">
        <v>79</v>
      </c>
      <c r="AY155" s="251" t="s">
        <v>132</v>
      </c>
    </row>
    <row r="156" s="14" customFormat="1">
      <c r="A156" s="14"/>
      <c r="B156" s="252"/>
      <c r="C156" s="253"/>
      <c r="D156" s="242" t="s">
        <v>196</v>
      </c>
      <c r="E156" s="254" t="s">
        <v>32</v>
      </c>
      <c r="F156" s="255" t="s">
        <v>198</v>
      </c>
      <c r="G156" s="253"/>
      <c r="H156" s="256">
        <v>50.137999999999998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2" t="s">
        <v>196</v>
      </c>
      <c r="AU156" s="262" t="s">
        <v>141</v>
      </c>
      <c r="AV156" s="14" t="s">
        <v>150</v>
      </c>
      <c r="AW156" s="14" t="s">
        <v>41</v>
      </c>
      <c r="AX156" s="14" t="s">
        <v>21</v>
      </c>
      <c r="AY156" s="262" t="s">
        <v>132</v>
      </c>
    </row>
    <row r="157" s="13" customFormat="1">
      <c r="A157" s="13"/>
      <c r="B157" s="240"/>
      <c r="C157" s="241"/>
      <c r="D157" s="242" t="s">
        <v>196</v>
      </c>
      <c r="E157" s="241"/>
      <c r="F157" s="244" t="s">
        <v>1075</v>
      </c>
      <c r="G157" s="241"/>
      <c r="H157" s="245">
        <v>52.645000000000003</v>
      </c>
      <c r="I157" s="246"/>
      <c r="J157" s="241"/>
      <c r="K157" s="241"/>
      <c r="L157" s="247"/>
      <c r="M157" s="248"/>
      <c r="N157" s="249"/>
      <c r="O157" s="249"/>
      <c r="P157" s="249"/>
      <c r="Q157" s="249"/>
      <c r="R157" s="249"/>
      <c r="S157" s="249"/>
      <c r="T157" s="250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1" t="s">
        <v>196</v>
      </c>
      <c r="AU157" s="251" t="s">
        <v>141</v>
      </c>
      <c r="AV157" s="13" t="s">
        <v>141</v>
      </c>
      <c r="AW157" s="13" t="s">
        <v>4</v>
      </c>
      <c r="AX157" s="13" t="s">
        <v>21</v>
      </c>
      <c r="AY157" s="251" t="s">
        <v>132</v>
      </c>
    </row>
    <row r="158" s="2" customFormat="1" ht="16.5" customHeight="1">
      <c r="A158" s="40"/>
      <c r="B158" s="41"/>
      <c r="C158" s="220" t="s">
        <v>303</v>
      </c>
      <c r="D158" s="220" t="s">
        <v>135</v>
      </c>
      <c r="E158" s="221" t="s">
        <v>304</v>
      </c>
      <c r="F158" s="222" t="s">
        <v>305</v>
      </c>
      <c r="G158" s="223" t="s">
        <v>223</v>
      </c>
      <c r="H158" s="224">
        <v>38</v>
      </c>
      <c r="I158" s="225"/>
      <c r="J158" s="226">
        <f>ROUND(I158*H158,2)</f>
        <v>0</v>
      </c>
      <c r="K158" s="222" t="s">
        <v>139</v>
      </c>
      <c r="L158" s="46"/>
      <c r="M158" s="227" t="s">
        <v>32</v>
      </c>
      <c r="N158" s="228" t="s">
        <v>51</v>
      </c>
      <c r="O158" s="86"/>
      <c r="P158" s="229">
        <f>O158*H158</f>
        <v>0</v>
      </c>
      <c r="Q158" s="229">
        <v>0.00025000000000000001</v>
      </c>
      <c r="R158" s="229">
        <f>Q158*H158</f>
        <v>0.0094999999999999998</v>
      </c>
      <c r="S158" s="229">
        <v>0</v>
      </c>
      <c r="T158" s="230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31" t="s">
        <v>150</v>
      </c>
      <c r="AT158" s="231" t="s">
        <v>135</v>
      </c>
      <c r="AU158" s="231" t="s">
        <v>141</v>
      </c>
      <c r="AY158" s="18" t="s">
        <v>132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141</v>
      </c>
      <c r="BK158" s="232">
        <f>ROUND(I158*H158,2)</f>
        <v>0</v>
      </c>
      <c r="BL158" s="18" t="s">
        <v>150</v>
      </c>
      <c r="BM158" s="231" t="s">
        <v>1076</v>
      </c>
    </row>
    <row r="159" s="2" customFormat="1" ht="16.5" customHeight="1">
      <c r="A159" s="40"/>
      <c r="B159" s="41"/>
      <c r="C159" s="263" t="s">
        <v>307</v>
      </c>
      <c r="D159" s="263" t="s">
        <v>242</v>
      </c>
      <c r="E159" s="264" t="s">
        <v>308</v>
      </c>
      <c r="F159" s="265" t="s">
        <v>309</v>
      </c>
      <c r="G159" s="266" t="s">
        <v>223</v>
      </c>
      <c r="H159" s="267">
        <v>39.899999999999999</v>
      </c>
      <c r="I159" s="268"/>
      <c r="J159" s="269">
        <f>ROUND(I159*H159,2)</f>
        <v>0</v>
      </c>
      <c r="K159" s="265" t="s">
        <v>139</v>
      </c>
      <c r="L159" s="270"/>
      <c r="M159" s="271" t="s">
        <v>32</v>
      </c>
      <c r="N159" s="272" t="s">
        <v>51</v>
      </c>
      <c r="O159" s="86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31" t="s">
        <v>220</v>
      </c>
      <c r="AT159" s="231" t="s">
        <v>242</v>
      </c>
      <c r="AU159" s="231" t="s">
        <v>141</v>
      </c>
      <c r="AY159" s="18" t="s">
        <v>132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141</v>
      </c>
      <c r="BK159" s="232">
        <f>ROUND(I159*H159,2)</f>
        <v>0</v>
      </c>
      <c r="BL159" s="18" t="s">
        <v>150</v>
      </c>
      <c r="BM159" s="231" t="s">
        <v>1077</v>
      </c>
    </row>
    <row r="160" s="13" customFormat="1">
      <c r="A160" s="13"/>
      <c r="B160" s="240"/>
      <c r="C160" s="241"/>
      <c r="D160" s="242" t="s">
        <v>196</v>
      </c>
      <c r="E160" s="243" t="s">
        <v>32</v>
      </c>
      <c r="F160" s="244" t="s">
        <v>735</v>
      </c>
      <c r="G160" s="241"/>
      <c r="H160" s="245">
        <v>39.899999999999999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196</v>
      </c>
      <c r="AU160" s="251" t="s">
        <v>141</v>
      </c>
      <c r="AV160" s="13" t="s">
        <v>141</v>
      </c>
      <c r="AW160" s="13" t="s">
        <v>41</v>
      </c>
      <c r="AX160" s="13" t="s">
        <v>79</v>
      </c>
      <c r="AY160" s="251" t="s">
        <v>132</v>
      </c>
    </row>
    <row r="161" s="14" customFormat="1">
      <c r="A161" s="14"/>
      <c r="B161" s="252"/>
      <c r="C161" s="253"/>
      <c r="D161" s="242" t="s">
        <v>196</v>
      </c>
      <c r="E161" s="254" t="s">
        <v>32</v>
      </c>
      <c r="F161" s="255" t="s">
        <v>198</v>
      </c>
      <c r="G161" s="253"/>
      <c r="H161" s="256">
        <v>39.899999999999999</v>
      </c>
      <c r="I161" s="257"/>
      <c r="J161" s="253"/>
      <c r="K161" s="253"/>
      <c r="L161" s="258"/>
      <c r="M161" s="259"/>
      <c r="N161" s="260"/>
      <c r="O161" s="260"/>
      <c r="P161" s="260"/>
      <c r="Q161" s="260"/>
      <c r="R161" s="260"/>
      <c r="S161" s="260"/>
      <c r="T161" s="261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2" t="s">
        <v>196</v>
      </c>
      <c r="AU161" s="262" t="s">
        <v>141</v>
      </c>
      <c r="AV161" s="14" t="s">
        <v>150</v>
      </c>
      <c r="AW161" s="14" t="s">
        <v>41</v>
      </c>
      <c r="AX161" s="14" t="s">
        <v>21</v>
      </c>
      <c r="AY161" s="262" t="s">
        <v>132</v>
      </c>
    </row>
    <row r="162" s="2" customFormat="1" ht="21.75" customHeight="1">
      <c r="A162" s="40"/>
      <c r="B162" s="41"/>
      <c r="C162" s="220" t="s">
        <v>312</v>
      </c>
      <c r="D162" s="220" t="s">
        <v>135</v>
      </c>
      <c r="E162" s="221" t="s">
        <v>313</v>
      </c>
      <c r="F162" s="222" t="s">
        <v>314</v>
      </c>
      <c r="G162" s="223" t="s">
        <v>194</v>
      </c>
      <c r="H162" s="224">
        <v>287.84500000000003</v>
      </c>
      <c r="I162" s="225"/>
      <c r="J162" s="226">
        <f>ROUND(I162*H162,2)</f>
        <v>0</v>
      </c>
      <c r="K162" s="222" t="s">
        <v>139</v>
      </c>
      <c r="L162" s="46"/>
      <c r="M162" s="227" t="s">
        <v>32</v>
      </c>
      <c r="N162" s="228" t="s">
        <v>51</v>
      </c>
      <c r="O162" s="86"/>
      <c r="P162" s="229">
        <f>O162*H162</f>
        <v>0</v>
      </c>
      <c r="Q162" s="229">
        <v>0.01188</v>
      </c>
      <c r="R162" s="229">
        <f>Q162*H162</f>
        <v>3.4195986000000005</v>
      </c>
      <c r="S162" s="229">
        <v>0</v>
      </c>
      <c r="T162" s="230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31" t="s">
        <v>150</v>
      </c>
      <c r="AT162" s="231" t="s">
        <v>135</v>
      </c>
      <c r="AU162" s="231" t="s">
        <v>141</v>
      </c>
      <c r="AY162" s="18" t="s">
        <v>132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141</v>
      </c>
      <c r="BK162" s="232">
        <f>ROUND(I162*H162,2)</f>
        <v>0</v>
      </c>
      <c r="BL162" s="18" t="s">
        <v>150</v>
      </c>
      <c r="BM162" s="231" t="s">
        <v>1078</v>
      </c>
    </row>
    <row r="163" s="2" customFormat="1" ht="21.75" customHeight="1">
      <c r="A163" s="40"/>
      <c r="B163" s="41"/>
      <c r="C163" s="220" t="s">
        <v>316</v>
      </c>
      <c r="D163" s="220" t="s">
        <v>135</v>
      </c>
      <c r="E163" s="221" t="s">
        <v>317</v>
      </c>
      <c r="F163" s="222" t="s">
        <v>318</v>
      </c>
      <c r="G163" s="223" t="s">
        <v>194</v>
      </c>
      <c r="H163" s="224">
        <v>287.84500000000003</v>
      </c>
      <c r="I163" s="225"/>
      <c r="J163" s="226">
        <f>ROUND(I163*H163,2)</f>
        <v>0</v>
      </c>
      <c r="K163" s="222" t="s">
        <v>139</v>
      </c>
      <c r="L163" s="46"/>
      <c r="M163" s="227" t="s">
        <v>32</v>
      </c>
      <c r="N163" s="228" t="s">
        <v>51</v>
      </c>
      <c r="O163" s="86"/>
      <c r="P163" s="229">
        <f>O163*H163</f>
        <v>0</v>
      </c>
      <c r="Q163" s="229">
        <v>0.00348</v>
      </c>
      <c r="R163" s="229">
        <f>Q163*H163</f>
        <v>1.0017006000000002</v>
      </c>
      <c r="S163" s="229">
        <v>0</v>
      </c>
      <c r="T163" s="230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31" t="s">
        <v>150</v>
      </c>
      <c r="AT163" s="231" t="s">
        <v>135</v>
      </c>
      <c r="AU163" s="231" t="s">
        <v>141</v>
      </c>
      <c r="AY163" s="18" t="s">
        <v>132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141</v>
      </c>
      <c r="BK163" s="232">
        <f>ROUND(I163*H163,2)</f>
        <v>0</v>
      </c>
      <c r="BL163" s="18" t="s">
        <v>150</v>
      </c>
      <c r="BM163" s="231" t="s">
        <v>1079</v>
      </c>
    </row>
    <row r="164" s="2" customFormat="1" ht="16.5" customHeight="1">
      <c r="A164" s="40"/>
      <c r="B164" s="41"/>
      <c r="C164" s="220" t="s">
        <v>320</v>
      </c>
      <c r="D164" s="220" t="s">
        <v>135</v>
      </c>
      <c r="E164" s="221" t="s">
        <v>321</v>
      </c>
      <c r="F164" s="222" t="s">
        <v>322</v>
      </c>
      <c r="G164" s="223" t="s">
        <v>194</v>
      </c>
      <c r="H164" s="224">
        <v>287.84500000000003</v>
      </c>
      <c r="I164" s="225"/>
      <c r="J164" s="226">
        <f>ROUND(I164*H164,2)</f>
        <v>0</v>
      </c>
      <c r="K164" s="222" t="s">
        <v>139</v>
      </c>
      <c r="L164" s="46"/>
      <c r="M164" s="227" t="s">
        <v>32</v>
      </c>
      <c r="N164" s="228" t="s">
        <v>51</v>
      </c>
      <c r="O164" s="86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31" t="s">
        <v>150</v>
      </c>
      <c r="AT164" s="231" t="s">
        <v>135</v>
      </c>
      <c r="AU164" s="231" t="s">
        <v>141</v>
      </c>
      <c r="AY164" s="18" t="s">
        <v>132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141</v>
      </c>
      <c r="BK164" s="232">
        <f>ROUND(I164*H164,2)</f>
        <v>0</v>
      </c>
      <c r="BL164" s="18" t="s">
        <v>150</v>
      </c>
      <c r="BM164" s="231" t="s">
        <v>1080</v>
      </c>
    </row>
    <row r="165" s="2" customFormat="1" ht="16.5" customHeight="1">
      <c r="A165" s="40"/>
      <c r="B165" s="41"/>
      <c r="C165" s="220" t="s">
        <v>324</v>
      </c>
      <c r="D165" s="220" t="s">
        <v>135</v>
      </c>
      <c r="E165" s="221" t="s">
        <v>742</v>
      </c>
      <c r="F165" s="222" t="s">
        <v>743</v>
      </c>
      <c r="G165" s="223" t="s">
        <v>194</v>
      </c>
      <c r="H165" s="224">
        <v>66.849999999999994</v>
      </c>
      <c r="I165" s="225"/>
      <c r="J165" s="226">
        <f>ROUND(I165*H165,2)</f>
        <v>0</v>
      </c>
      <c r="K165" s="222" t="s">
        <v>139</v>
      </c>
      <c r="L165" s="46"/>
      <c r="M165" s="227" t="s">
        <v>32</v>
      </c>
      <c r="N165" s="228" t="s">
        <v>51</v>
      </c>
      <c r="O165" s="86"/>
      <c r="P165" s="229">
        <f>O165*H165</f>
        <v>0</v>
      </c>
      <c r="Q165" s="229">
        <v>0.0047800000000000004</v>
      </c>
      <c r="R165" s="229">
        <f>Q165*H165</f>
        <v>0.31954300000000002</v>
      </c>
      <c r="S165" s="229">
        <v>0</v>
      </c>
      <c r="T165" s="230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31" t="s">
        <v>150</v>
      </c>
      <c r="AT165" s="231" t="s">
        <v>135</v>
      </c>
      <c r="AU165" s="231" t="s">
        <v>141</v>
      </c>
      <c r="AY165" s="18" t="s">
        <v>132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141</v>
      </c>
      <c r="BK165" s="232">
        <f>ROUND(I165*H165,2)</f>
        <v>0</v>
      </c>
      <c r="BL165" s="18" t="s">
        <v>150</v>
      </c>
      <c r="BM165" s="231" t="s">
        <v>1081</v>
      </c>
    </row>
    <row r="166" s="2" customFormat="1" ht="21.75" customHeight="1">
      <c r="A166" s="40"/>
      <c r="B166" s="41"/>
      <c r="C166" s="220" t="s">
        <v>329</v>
      </c>
      <c r="D166" s="220" t="s">
        <v>135</v>
      </c>
      <c r="E166" s="221" t="s">
        <v>325</v>
      </c>
      <c r="F166" s="222" t="s">
        <v>326</v>
      </c>
      <c r="G166" s="223" t="s">
        <v>194</v>
      </c>
      <c r="H166" s="224">
        <v>40.359999999999999</v>
      </c>
      <c r="I166" s="225"/>
      <c r="J166" s="226">
        <f>ROUND(I166*H166,2)</f>
        <v>0</v>
      </c>
      <c r="K166" s="222" t="s">
        <v>139</v>
      </c>
      <c r="L166" s="46"/>
      <c r="M166" s="227" t="s">
        <v>32</v>
      </c>
      <c r="N166" s="228" t="s">
        <v>51</v>
      </c>
      <c r="O166" s="86"/>
      <c r="P166" s="229">
        <f>O166*H166</f>
        <v>0</v>
      </c>
      <c r="Q166" s="229">
        <v>0.00012</v>
      </c>
      <c r="R166" s="229">
        <f>Q166*H166</f>
        <v>0.0048431999999999998</v>
      </c>
      <c r="S166" s="229">
        <v>0</v>
      </c>
      <c r="T166" s="230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31" t="s">
        <v>150</v>
      </c>
      <c r="AT166" s="231" t="s">
        <v>135</v>
      </c>
      <c r="AU166" s="231" t="s">
        <v>141</v>
      </c>
      <c r="AY166" s="18" t="s">
        <v>132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141</v>
      </c>
      <c r="BK166" s="232">
        <f>ROUND(I166*H166,2)</f>
        <v>0</v>
      </c>
      <c r="BL166" s="18" t="s">
        <v>150</v>
      </c>
      <c r="BM166" s="231" t="s">
        <v>1082</v>
      </c>
    </row>
    <row r="167" s="13" customFormat="1">
      <c r="A167" s="13"/>
      <c r="B167" s="240"/>
      <c r="C167" s="241"/>
      <c r="D167" s="242" t="s">
        <v>196</v>
      </c>
      <c r="E167" s="243" t="s">
        <v>32</v>
      </c>
      <c r="F167" s="244" t="s">
        <v>746</v>
      </c>
      <c r="G167" s="241"/>
      <c r="H167" s="245">
        <v>40.359999999999999</v>
      </c>
      <c r="I167" s="246"/>
      <c r="J167" s="241"/>
      <c r="K167" s="241"/>
      <c r="L167" s="247"/>
      <c r="M167" s="248"/>
      <c r="N167" s="249"/>
      <c r="O167" s="249"/>
      <c r="P167" s="249"/>
      <c r="Q167" s="249"/>
      <c r="R167" s="249"/>
      <c r="S167" s="249"/>
      <c r="T167" s="250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1" t="s">
        <v>196</v>
      </c>
      <c r="AU167" s="251" t="s">
        <v>141</v>
      </c>
      <c r="AV167" s="13" t="s">
        <v>141</v>
      </c>
      <c r="AW167" s="13" t="s">
        <v>41</v>
      </c>
      <c r="AX167" s="13" t="s">
        <v>79</v>
      </c>
      <c r="AY167" s="251" t="s">
        <v>132</v>
      </c>
    </row>
    <row r="168" s="14" customFormat="1">
      <c r="A168" s="14"/>
      <c r="B168" s="252"/>
      <c r="C168" s="253"/>
      <c r="D168" s="242" t="s">
        <v>196</v>
      </c>
      <c r="E168" s="254" t="s">
        <v>32</v>
      </c>
      <c r="F168" s="255" t="s">
        <v>198</v>
      </c>
      <c r="G168" s="253"/>
      <c r="H168" s="256">
        <v>40.359999999999999</v>
      </c>
      <c r="I168" s="257"/>
      <c r="J168" s="253"/>
      <c r="K168" s="253"/>
      <c r="L168" s="258"/>
      <c r="M168" s="259"/>
      <c r="N168" s="260"/>
      <c r="O168" s="260"/>
      <c r="P168" s="260"/>
      <c r="Q168" s="260"/>
      <c r="R168" s="260"/>
      <c r="S168" s="260"/>
      <c r="T168" s="261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2" t="s">
        <v>196</v>
      </c>
      <c r="AU168" s="262" t="s">
        <v>141</v>
      </c>
      <c r="AV168" s="14" t="s">
        <v>150</v>
      </c>
      <c r="AW168" s="14" t="s">
        <v>41</v>
      </c>
      <c r="AX168" s="14" t="s">
        <v>21</v>
      </c>
      <c r="AY168" s="262" t="s">
        <v>132</v>
      </c>
    </row>
    <row r="169" s="2" customFormat="1" ht="16.5" customHeight="1">
      <c r="A169" s="40"/>
      <c r="B169" s="41"/>
      <c r="C169" s="220" t="s">
        <v>333</v>
      </c>
      <c r="D169" s="220" t="s">
        <v>135</v>
      </c>
      <c r="E169" s="221" t="s">
        <v>330</v>
      </c>
      <c r="F169" s="222" t="s">
        <v>331</v>
      </c>
      <c r="G169" s="223" t="s">
        <v>194</v>
      </c>
      <c r="H169" s="224">
        <v>287.84500000000003</v>
      </c>
      <c r="I169" s="225"/>
      <c r="J169" s="226">
        <f>ROUND(I169*H169,2)</f>
        <v>0</v>
      </c>
      <c r="K169" s="222" t="s">
        <v>139</v>
      </c>
      <c r="L169" s="46"/>
      <c r="M169" s="227" t="s">
        <v>32</v>
      </c>
      <c r="N169" s="228" t="s">
        <v>51</v>
      </c>
      <c r="O169" s="86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31" t="s">
        <v>150</v>
      </c>
      <c r="AT169" s="231" t="s">
        <v>135</v>
      </c>
      <c r="AU169" s="231" t="s">
        <v>141</v>
      </c>
      <c r="AY169" s="18" t="s">
        <v>132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141</v>
      </c>
      <c r="BK169" s="232">
        <f>ROUND(I169*H169,2)</f>
        <v>0</v>
      </c>
      <c r="BL169" s="18" t="s">
        <v>150</v>
      </c>
      <c r="BM169" s="231" t="s">
        <v>1083</v>
      </c>
    </row>
    <row r="170" s="2" customFormat="1" ht="21.75" customHeight="1">
      <c r="A170" s="40"/>
      <c r="B170" s="41"/>
      <c r="C170" s="220" t="s">
        <v>338</v>
      </c>
      <c r="D170" s="220" t="s">
        <v>135</v>
      </c>
      <c r="E170" s="221" t="s">
        <v>334</v>
      </c>
      <c r="F170" s="222" t="s">
        <v>335</v>
      </c>
      <c r="G170" s="223" t="s">
        <v>336</v>
      </c>
      <c r="H170" s="224">
        <v>2</v>
      </c>
      <c r="I170" s="225"/>
      <c r="J170" s="226">
        <f>ROUND(I170*H170,2)</f>
        <v>0</v>
      </c>
      <c r="K170" s="222" t="s">
        <v>139</v>
      </c>
      <c r="L170" s="46"/>
      <c r="M170" s="227" t="s">
        <v>32</v>
      </c>
      <c r="N170" s="228" t="s">
        <v>51</v>
      </c>
      <c r="O170" s="86"/>
      <c r="P170" s="229">
        <f>O170*H170</f>
        <v>0</v>
      </c>
      <c r="Q170" s="229">
        <v>0.017770000000000001</v>
      </c>
      <c r="R170" s="229">
        <f>Q170*H170</f>
        <v>0.035540000000000002</v>
      </c>
      <c r="S170" s="229">
        <v>0</v>
      </c>
      <c r="T170" s="230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31" t="s">
        <v>150</v>
      </c>
      <c r="AT170" s="231" t="s">
        <v>135</v>
      </c>
      <c r="AU170" s="231" t="s">
        <v>141</v>
      </c>
      <c r="AY170" s="18" t="s">
        <v>132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141</v>
      </c>
      <c r="BK170" s="232">
        <f>ROUND(I170*H170,2)</f>
        <v>0</v>
      </c>
      <c r="BL170" s="18" t="s">
        <v>150</v>
      </c>
      <c r="BM170" s="231" t="s">
        <v>1084</v>
      </c>
    </row>
    <row r="171" s="2" customFormat="1" ht="16.5" customHeight="1">
      <c r="A171" s="40"/>
      <c r="B171" s="41"/>
      <c r="C171" s="263" t="s">
        <v>343</v>
      </c>
      <c r="D171" s="263" t="s">
        <v>242</v>
      </c>
      <c r="E171" s="264" t="s">
        <v>339</v>
      </c>
      <c r="F171" s="265" t="s">
        <v>340</v>
      </c>
      <c r="G171" s="266" t="s">
        <v>336</v>
      </c>
      <c r="H171" s="267">
        <v>2</v>
      </c>
      <c r="I171" s="268"/>
      <c r="J171" s="269">
        <f>ROUND(I171*H171,2)</f>
        <v>0</v>
      </c>
      <c r="K171" s="265" t="s">
        <v>139</v>
      </c>
      <c r="L171" s="270"/>
      <c r="M171" s="271" t="s">
        <v>32</v>
      </c>
      <c r="N171" s="272" t="s">
        <v>51</v>
      </c>
      <c r="O171" s="86"/>
      <c r="P171" s="229">
        <f>O171*H171</f>
        <v>0</v>
      </c>
      <c r="Q171" s="229">
        <v>0.01992</v>
      </c>
      <c r="R171" s="229">
        <f>Q171*H171</f>
        <v>0.03984</v>
      </c>
      <c r="S171" s="229">
        <v>0</v>
      </c>
      <c r="T171" s="230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31" t="s">
        <v>220</v>
      </c>
      <c r="AT171" s="231" t="s">
        <v>242</v>
      </c>
      <c r="AU171" s="231" t="s">
        <v>141</v>
      </c>
      <c r="AY171" s="18" t="s">
        <v>132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141</v>
      </c>
      <c r="BK171" s="232">
        <f>ROUND(I171*H171,2)</f>
        <v>0</v>
      </c>
      <c r="BL171" s="18" t="s">
        <v>150</v>
      </c>
      <c r="BM171" s="231" t="s">
        <v>1085</v>
      </c>
    </row>
    <row r="172" s="12" customFormat="1" ht="22.8" customHeight="1">
      <c r="A172" s="12"/>
      <c r="B172" s="204"/>
      <c r="C172" s="205"/>
      <c r="D172" s="206" t="s">
        <v>78</v>
      </c>
      <c r="E172" s="218" t="s">
        <v>220</v>
      </c>
      <c r="F172" s="218" t="s">
        <v>342</v>
      </c>
      <c r="G172" s="205"/>
      <c r="H172" s="205"/>
      <c r="I172" s="208"/>
      <c r="J172" s="219">
        <f>BK172</f>
        <v>0</v>
      </c>
      <c r="K172" s="205"/>
      <c r="L172" s="210"/>
      <c r="M172" s="211"/>
      <c r="N172" s="212"/>
      <c r="O172" s="212"/>
      <c r="P172" s="213">
        <f>SUM(P173:P176)</f>
        <v>0</v>
      </c>
      <c r="Q172" s="212"/>
      <c r="R172" s="213">
        <f>SUM(R173:R176)</f>
        <v>0.10314999999999999</v>
      </c>
      <c r="S172" s="212"/>
      <c r="T172" s="214">
        <f>SUM(T173:T176)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5" t="s">
        <v>21</v>
      </c>
      <c r="AT172" s="216" t="s">
        <v>78</v>
      </c>
      <c r="AU172" s="216" t="s">
        <v>21</v>
      </c>
      <c r="AY172" s="215" t="s">
        <v>132</v>
      </c>
      <c r="BK172" s="217">
        <f>SUM(BK173:BK176)</f>
        <v>0</v>
      </c>
    </row>
    <row r="173" s="2" customFormat="1" ht="21.75" customHeight="1">
      <c r="A173" s="40"/>
      <c r="B173" s="41"/>
      <c r="C173" s="220" t="s">
        <v>347</v>
      </c>
      <c r="D173" s="220" t="s">
        <v>135</v>
      </c>
      <c r="E173" s="221" t="s">
        <v>344</v>
      </c>
      <c r="F173" s="222" t="s">
        <v>345</v>
      </c>
      <c r="G173" s="223" t="s">
        <v>336</v>
      </c>
      <c r="H173" s="224">
        <v>1</v>
      </c>
      <c r="I173" s="225"/>
      <c r="J173" s="226">
        <f>ROUND(I173*H173,2)</f>
        <v>0</v>
      </c>
      <c r="K173" s="222" t="s">
        <v>139</v>
      </c>
      <c r="L173" s="46"/>
      <c r="M173" s="227" t="s">
        <v>32</v>
      </c>
      <c r="N173" s="228" t="s">
        <v>51</v>
      </c>
      <c r="O173" s="86"/>
      <c r="P173" s="229">
        <f>O173*H173</f>
        <v>0</v>
      </c>
      <c r="Q173" s="229">
        <v>0.064049999999999996</v>
      </c>
      <c r="R173" s="229">
        <f>Q173*H173</f>
        <v>0.064049999999999996</v>
      </c>
      <c r="S173" s="229">
        <v>0</v>
      </c>
      <c r="T173" s="230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31" t="s">
        <v>150</v>
      </c>
      <c r="AT173" s="231" t="s">
        <v>135</v>
      </c>
      <c r="AU173" s="231" t="s">
        <v>141</v>
      </c>
      <c r="AY173" s="18" t="s">
        <v>132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141</v>
      </c>
      <c r="BK173" s="232">
        <f>ROUND(I173*H173,2)</f>
        <v>0</v>
      </c>
      <c r="BL173" s="18" t="s">
        <v>150</v>
      </c>
      <c r="BM173" s="231" t="s">
        <v>1086</v>
      </c>
    </row>
    <row r="174" s="2" customFormat="1" ht="21.75" customHeight="1">
      <c r="A174" s="40"/>
      <c r="B174" s="41"/>
      <c r="C174" s="220" t="s">
        <v>351</v>
      </c>
      <c r="D174" s="220" t="s">
        <v>135</v>
      </c>
      <c r="E174" s="221" t="s">
        <v>348</v>
      </c>
      <c r="F174" s="222" t="s">
        <v>349</v>
      </c>
      <c r="G174" s="223" t="s">
        <v>336</v>
      </c>
      <c r="H174" s="224">
        <v>1</v>
      </c>
      <c r="I174" s="225"/>
      <c r="J174" s="226">
        <f>ROUND(I174*H174,2)</f>
        <v>0</v>
      </c>
      <c r="K174" s="222" t="s">
        <v>139</v>
      </c>
      <c r="L174" s="46"/>
      <c r="M174" s="227" t="s">
        <v>32</v>
      </c>
      <c r="N174" s="228" t="s">
        <v>51</v>
      </c>
      <c r="O174" s="86"/>
      <c r="P174" s="229">
        <f>O174*H174</f>
        <v>0</v>
      </c>
      <c r="Q174" s="229">
        <v>0.011950000000000001</v>
      </c>
      <c r="R174" s="229">
        <f>Q174*H174</f>
        <v>0.011950000000000001</v>
      </c>
      <c r="S174" s="229">
        <v>0</v>
      </c>
      <c r="T174" s="230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31" t="s">
        <v>150</v>
      </c>
      <c r="AT174" s="231" t="s">
        <v>135</v>
      </c>
      <c r="AU174" s="231" t="s">
        <v>141</v>
      </c>
      <c r="AY174" s="18" t="s">
        <v>132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141</v>
      </c>
      <c r="BK174" s="232">
        <f>ROUND(I174*H174,2)</f>
        <v>0</v>
      </c>
      <c r="BL174" s="18" t="s">
        <v>150</v>
      </c>
      <c r="BM174" s="231" t="s">
        <v>1087</v>
      </c>
    </row>
    <row r="175" s="2" customFormat="1" ht="21.75" customHeight="1">
      <c r="A175" s="40"/>
      <c r="B175" s="41"/>
      <c r="C175" s="220" t="s">
        <v>355</v>
      </c>
      <c r="D175" s="220" t="s">
        <v>135</v>
      </c>
      <c r="E175" s="221" t="s">
        <v>352</v>
      </c>
      <c r="F175" s="222" t="s">
        <v>353</v>
      </c>
      <c r="G175" s="223" t="s">
        <v>336</v>
      </c>
      <c r="H175" s="224">
        <v>1</v>
      </c>
      <c r="I175" s="225"/>
      <c r="J175" s="226">
        <f>ROUND(I175*H175,2)</f>
        <v>0</v>
      </c>
      <c r="K175" s="222" t="s">
        <v>139</v>
      </c>
      <c r="L175" s="46"/>
      <c r="M175" s="227" t="s">
        <v>32</v>
      </c>
      <c r="N175" s="228" t="s">
        <v>51</v>
      </c>
      <c r="O175" s="86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31" t="s">
        <v>150</v>
      </c>
      <c r="AT175" s="231" t="s">
        <v>135</v>
      </c>
      <c r="AU175" s="231" t="s">
        <v>141</v>
      </c>
      <c r="AY175" s="18" t="s">
        <v>132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141</v>
      </c>
      <c r="BK175" s="232">
        <f>ROUND(I175*H175,2)</f>
        <v>0</v>
      </c>
      <c r="BL175" s="18" t="s">
        <v>150</v>
      </c>
      <c r="BM175" s="231" t="s">
        <v>1088</v>
      </c>
    </row>
    <row r="176" s="2" customFormat="1" ht="21.75" customHeight="1">
      <c r="A176" s="40"/>
      <c r="B176" s="41"/>
      <c r="C176" s="220" t="s">
        <v>360</v>
      </c>
      <c r="D176" s="220" t="s">
        <v>135</v>
      </c>
      <c r="E176" s="221" t="s">
        <v>356</v>
      </c>
      <c r="F176" s="222" t="s">
        <v>357</v>
      </c>
      <c r="G176" s="223" t="s">
        <v>336</v>
      </c>
      <c r="H176" s="224">
        <v>1</v>
      </c>
      <c r="I176" s="225"/>
      <c r="J176" s="226">
        <f>ROUND(I176*H176,2)</f>
        <v>0</v>
      </c>
      <c r="K176" s="222" t="s">
        <v>139</v>
      </c>
      <c r="L176" s="46"/>
      <c r="M176" s="227" t="s">
        <v>32</v>
      </c>
      <c r="N176" s="228" t="s">
        <v>51</v>
      </c>
      <c r="O176" s="86"/>
      <c r="P176" s="229">
        <f>O176*H176</f>
        <v>0</v>
      </c>
      <c r="Q176" s="229">
        <v>0.027150000000000001</v>
      </c>
      <c r="R176" s="229">
        <f>Q176*H176</f>
        <v>0.027150000000000001</v>
      </c>
      <c r="S176" s="229">
        <v>0</v>
      </c>
      <c r="T176" s="230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31" t="s">
        <v>150</v>
      </c>
      <c r="AT176" s="231" t="s">
        <v>135</v>
      </c>
      <c r="AU176" s="231" t="s">
        <v>141</v>
      </c>
      <c r="AY176" s="18" t="s">
        <v>132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141</v>
      </c>
      <c r="BK176" s="232">
        <f>ROUND(I176*H176,2)</f>
        <v>0</v>
      </c>
      <c r="BL176" s="18" t="s">
        <v>150</v>
      </c>
      <c r="BM176" s="231" t="s">
        <v>1089</v>
      </c>
    </row>
    <row r="177" s="12" customFormat="1" ht="22.8" customHeight="1">
      <c r="A177" s="12"/>
      <c r="B177" s="204"/>
      <c r="C177" s="205"/>
      <c r="D177" s="206" t="s">
        <v>78</v>
      </c>
      <c r="E177" s="218" t="s">
        <v>227</v>
      </c>
      <c r="F177" s="218" t="s">
        <v>359</v>
      </c>
      <c r="G177" s="205"/>
      <c r="H177" s="205"/>
      <c r="I177" s="208"/>
      <c r="J177" s="219">
        <f>BK177</f>
        <v>0</v>
      </c>
      <c r="K177" s="205"/>
      <c r="L177" s="210"/>
      <c r="M177" s="211"/>
      <c r="N177" s="212"/>
      <c r="O177" s="212"/>
      <c r="P177" s="213">
        <f>SUM(P178:P194)</f>
        <v>0</v>
      </c>
      <c r="Q177" s="212"/>
      <c r="R177" s="213">
        <f>SUM(R178:R194)</f>
        <v>0.0112686</v>
      </c>
      <c r="S177" s="212"/>
      <c r="T177" s="214">
        <f>SUM(T178:T194)</f>
        <v>13.825203000000002</v>
      </c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R177" s="215" t="s">
        <v>21</v>
      </c>
      <c r="AT177" s="216" t="s">
        <v>78</v>
      </c>
      <c r="AU177" s="216" t="s">
        <v>21</v>
      </c>
      <c r="AY177" s="215" t="s">
        <v>132</v>
      </c>
      <c r="BK177" s="217">
        <f>SUM(BK178:BK194)</f>
        <v>0</v>
      </c>
    </row>
    <row r="178" s="2" customFormat="1" ht="21.75" customHeight="1">
      <c r="A178" s="40"/>
      <c r="B178" s="41"/>
      <c r="C178" s="220" t="s">
        <v>365</v>
      </c>
      <c r="D178" s="220" t="s">
        <v>135</v>
      </c>
      <c r="E178" s="221" t="s">
        <v>361</v>
      </c>
      <c r="F178" s="222" t="s">
        <v>362</v>
      </c>
      <c r="G178" s="223" t="s">
        <v>194</v>
      </c>
      <c r="H178" s="224">
        <v>164.738</v>
      </c>
      <c r="I178" s="225"/>
      <c r="J178" s="226">
        <f>ROUND(I178*H178,2)</f>
        <v>0</v>
      </c>
      <c r="K178" s="222" t="s">
        <v>139</v>
      </c>
      <c r="L178" s="46"/>
      <c r="M178" s="227" t="s">
        <v>32</v>
      </c>
      <c r="N178" s="228" t="s">
        <v>51</v>
      </c>
      <c r="O178" s="86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R178" s="231" t="s">
        <v>150</v>
      </c>
      <c r="AT178" s="231" t="s">
        <v>135</v>
      </c>
      <c r="AU178" s="231" t="s">
        <v>141</v>
      </c>
      <c r="AY178" s="18" t="s">
        <v>132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141</v>
      </c>
      <c r="BK178" s="232">
        <f>ROUND(I178*H178,2)</f>
        <v>0</v>
      </c>
      <c r="BL178" s="18" t="s">
        <v>150</v>
      </c>
      <c r="BM178" s="231" t="s">
        <v>1090</v>
      </c>
    </row>
    <row r="179" s="13" customFormat="1">
      <c r="A179" s="13"/>
      <c r="B179" s="240"/>
      <c r="C179" s="241"/>
      <c r="D179" s="242" t="s">
        <v>196</v>
      </c>
      <c r="E179" s="243" t="s">
        <v>32</v>
      </c>
      <c r="F179" s="244" t="s">
        <v>1091</v>
      </c>
      <c r="G179" s="241"/>
      <c r="H179" s="245">
        <v>164.738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196</v>
      </c>
      <c r="AU179" s="251" t="s">
        <v>141</v>
      </c>
      <c r="AV179" s="13" t="s">
        <v>141</v>
      </c>
      <c r="AW179" s="13" t="s">
        <v>41</v>
      </c>
      <c r="AX179" s="13" t="s">
        <v>79</v>
      </c>
      <c r="AY179" s="251" t="s">
        <v>132</v>
      </c>
    </row>
    <row r="180" s="14" customFormat="1">
      <c r="A180" s="14"/>
      <c r="B180" s="252"/>
      <c r="C180" s="253"/>
      <c r="D180" s="242" t="s">
        <v>196</v>
      </c>
      <c r="E180" s="254" t="s">
        <v>32</v>
      </c>
      <c r="F180" s="255" t="s">
        <v>198</v>
      </c>
      <c r="G180" s="253"/>
      <c r="H180" s="256">
        <v>164.738</v>
      </c>
      <c r="I180" s="257"/>
      <c r="J180" s="253"/>
      <c r="K180" s="253"/>
      <c r="L180" s="258"/>
      <c r="M180" s="259"/>
      <c r="N180" s="260"/>
      <c r="O180" s="260"/>
      <c r="P180" s="260"/>
      <c r="Q180" s="260"/>
      <c r="R180" s="260"/>
      <c r="S180" s="260"/>
      <c r="T180" s="261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2" t="s">
        <v>196</v>
      </c>
      <c r="AU180" s="262" t="s">
        <v>141</v>
      </c>
      <c r="AV180" s="14" t="s">
        <v>150</v>
      </c>
      <c r="AW180" s="14" t="s">
        <v>41</v>
      </c>
      <c r="AX180" s="14" t="s">
        <v>21</v>
      </c>
      <c r="AY180" s="262" t="s">
        <v>132</v>
      </c>
    </row>
    <row r="181" s="2" customFormat="1" ht="21.75" customHeight="1">
      <c r="A181" s="40"/>
      <c r="B181" s="41"/>
      <c r="C181" s="220" t="s">
        <v>370</v>
      </c>
      <c r="D181" s="220" t="s">
        <v>135</v>
      </c>
      <c r="E181" s="221" t="s">
        <v>366</v>
      </c>
      <c r="F181" s="222" t="s">
        <v>367</v>
      </c>
      <c r="G181" s="223" t="s">
        <v>194</v>
      </c>
      <c r="H181" s="224">
        <v>4942.1400000000003</v>
      </c>
      <c r="I181" s="225"/>
      <c r="J181" s="226">
        <f>ROUND(I181*H181,2)</f>
        <v>0</v>
      </c>
      <c r="K181" s="222" t="s">
        <v>139</v>
      </c>
      <c r="L181" s="46"/>
      <c r="M181" s="227" t="s">
        <v>32</v>
      </c>
      <c r="N181" s="228" t="s">
        <v>51</v>
      </c>
      <c r="O181" s="86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31" t="s">
        <v>150</v>
      </c>
      <c r="AT181" s="231" t="s">
        <v>135</v>
      </c>
      <c r="AU181" s="231" t="s">
        <v>141</v>
      </c>
      <c r="AY181" s="18" t="s">
        <v>132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141</v>
      </c>
      <c r="BK181" s="232">
        <f>ROUND(I181*H181,2)</f>
        <v>0</v>
      </c>
      <c r="BL181" s="18" t="s">
        <v>150</v>
      </c>
      <c r="BM181" s="231" t="s">
        <v>1092</v>
      </c>
    </row>
    <row r="182" s="13" customFormat="1">
      <c r="A182" s="13"/>
      <c r="B182" s="240"/>
      <c r="C182" s="241"/>
      <c r="D182" s="242" t="s">
        <v>196</v>
      </c>
      <c r="E182" s="243" t="s">
        <v>32</v>
      </c>
      <c r="F182" s="244" t="s">
        <v>1093</v>
      </c>
      <c r="G182" s="241"/>
      <c r="H182" s="245">
        <v>4942.1400000000003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196</v>
      </c>
      <c r="AU182" s="251" t="s">
        <v>141</v>
      </c>
      <c r="AV182" s="13" t="s">
        <v>141</v>
      </c>
      <c r="AW182" s="13" t="s">
        <v>41</v>
      </c>
      <c r="AX182" s="13" t="s">
        <v>79</v>
      </c>
      <c r="AY182" s="251" t="s">
        <v>132</v>
      </c>
    </row>
    <row r="183" s="14" customFormat="1">
      <c r="A183" s="14"/>
      <c r="B183" s="252"/>
      <c r="C183" s="253"/>
      <c r="D183" s="242" t="s">
        <v>196</v>
      </c>
      <c r="E183" s="254" t="s">
        <v>32</v>
      </c>
      <c r="F183" s="255" t="s">
        <v>198</v>
      </c>
      <c r="G183" s="253"/>
      <c r="H183" s="256">
        <v>4942.1400000000003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196</v>
      </c>
      <c r="AU183" s="262" t="s">
        <v>141</v>
      </c>
      <c r="AV183" s="14" t="s">
        <v>150</v>
      </c>
      <c r="AW183" s="14" t="s">
        <v>41</v>
      </c>
      <c r="AX183" s="14" t="s">
        <v>21</v>
      </c>
      <c r="AY183" s="262" t="s">
        <v>132</v>
      </c>
    </row>
    <row r="184" s="2" customFormat="1" ht="21.75" customHeight="1">
      <c r="A184" s="40"/>
      <c r="B184" s="41"/>
      <c r="C184" s="220" t="s">
        <v>29</v>
      </c>
      <c r="D184" s="220" t="s">
        <v>135</v>
      </c>
      <c r="E184" s="221" t="s">
        <v>371</v>
      </c>
      <c r="F184" s="222" t="s">
        <v>372</v>
      </c>
      <c r="G184" s="223" t="s">
        <v>194</v>
      </c>
      <c r="H184" s="224">
        <v>164.738</v>
      </c>
      <c r="I184" s="225"/>
      <c r="J184" s="226">
        <f>ROUND(I184*H184,2)</f>
        <v>0</v>
      </c>
      <c r="K184" s="222" t="s">
        <v>139</v>
      </c>
      <c r="L184" s="46"/>
      <c r="M184" s="227" t="s">
        <v>32</v>
      </c>
      <c r="N184" s="228" t="s">
        <v>51</v>
      </c>
      <c r="O184" s="86"/>
      <c r="P184" s="229">
        <f>O184*H184</f>
        <v>0</v>
      </c>
      <c r="Q184" s="229">
        <v>0</v>
      </c>
      <c r="R184" s="229">
        <f>Q184*H184</f>
        <v>0</v>
      </c>
      <c r="S184" s="229">
        <v>0</v>
      </c>
      <c r="T184" s="230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31" t="s">
        <v>150</v>
      </c>
      <c r="AT184" s="231" t="s">
        <v>135</v>
      </c>
      <c r="AU184" s="231" t="s">
        <v>141</v>
      </c>
      <c r="AY184" s="18" t="s">
        <v>132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141</v>
      </c>
      <c r="BK184" s="232">
        <f>ROUND(I184*H184,2)</f>
        <v>0</v>
      </c>
      <c r="BL184" s="18" t="s">
        <v>150</v>
      </c>
      <c r="BM184" s="231" t="s">
        <v>1094</v>
      </c>
    </row>
    <row r="185" s="2" customFormat="1" ht="21.75" customHeight="1">
      <c r="A185" s="40"/>
      <c r="B185" s="41"/>
      <c r="C185" s="220" t="s">
        <v>381</v>
      </c>
      <c r="D185" s="220" t="s">
        <v>135</v>
      </c>
      <c r="E185" s="221" t="s">
        <v>374</v>
      </c>
      <c r="F185" s="222" t="s">
        <v>375</v>
      </c>
      <c r="G185" s="223" t="s">
        <v>194</v>
      </c>
      <c r="H185" s="224">
        <v>53.659999999999997</v>
      </c>
      <c r="I185" s="225"/>
      <c r="J185" s="226">
        <f>ROUND(I185*H185,2)</f>
        <v>0</v>
      </c>
      <c r="K185" s="222" t="s">
        <v>139</v>
      </c>
      <c r="L185" s="46"/>
      <c r="M185" s="227" t="s">
        <v>32</v>
      </c>
      <c r="N185" s="228" t="s">
        <v>51</v>
      </c>
      <c r="O185" s="86"/>
      <c r="P185" s="229">
        <f>O185*H185</f>
        <v>0</v>
      </c>
      <c r="Q185" s="229">
        <v>0.00021000000000000001</v>
      </c>
      <c r="R185" s="229">
        <f>Q185*H185</f>
        <v>0.0112686</v>
      </c>
      <c r="S185" s="229">
        <v>0</v>
      </c>
      <c r="T185" s="230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31" t="s">
        <v>150</v>
      </c>
      <c r="AT185" s="231" t="s">
        <v>135</v>
      </c>
      <c r="AU185" s="231" t="s">
        <v>141</v>
      </c>
      <c r="AY185" s="18" t="s">
        <v>132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141</v>
      </c>
      <c r="BK185" s="232">
        <f>ROUND(I185*H185,2)</f>
        <v>0</v>
      </c>
      <c r="BL185" s="18" t="s">
        <v>150</v>
      </c>
      <c r="BM185" s="231" t="s">
        <v>1095</v>
      </c>
    </row>
    <row r="186" s="15" customFormat="1">
      <c r="A186" s="15"/>
      <c r="B186" s="273"/>
      <c r="C186" s="274"/>
      <c r="D186" s="242" t="s">
        <v>196</v>
      </c>
      <c r="E186" s="275" t="s">
        <v>32</v>
      </c>
      <c r="F186" s="276" t="s">
        <v>377</v>
      </c>
      <c r="G186" s="274"/>
      <c r="H186" s="275" t="s">
        <v>32</v>
      </c>
      <c r="I186" s="277"/>
      <c r="J186" s="274"/>
      <c r="K186" s="274"/>
      <c r="L186" s="278"/>
      <c r="M186" s="279"/>
      <c r="N186" s="280"/>
      <c r="O186" s="280"/>
      <c r="P186" s="280"/>
      <c r="Q186" s="280"/>
      <c r="R186" s="280"/>
      <c r="S186" s="280"/>
      <c r="T186" s="281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82" t="s">
        <v>196</v>
      </c>
      <c r="AU186" s="282" t="s">
        <v>141</v>
      </c>
      <c r="AV186" s="15" t="s">
        <v>21</v>
      </c>
      <c r="AW186" s="15" t="s">
        <v>41</v>
      </c>
      <c r="AX186" s="15" t="s">
        <v>79</v>
      </c>
      <c r="AY186" s="282" t="s">
        <v>132</v>
      </c>
    </row>
    <row r="187" s="13" customFormat="1">
      <c r="A187" s="13"/>
      <c r="B187" s="240"/>
      <c r="C187" s="241"/>
      <c r="D187" s="242" t="s">
        <v>196</v>
      </c>
      <c r="E187" s="243" t="s">
        <v>32</v>
      </c>
      <c r="F187" s="244" t="s">
        <v>378</v>
      </c>
      <c r="G187" s="241"/>
      <c r="H187" s="245">
        <v>32.859999999999999</v>
      </c>
      <c r="I187" s="246"/>
      <c r="J187" s="241"/>
      <c r="K187" s="241"/>
      <c r="L187" s="247"/>
      <c r="M187" s="248"/>
      <c r="N187" s="249"/>
      <c r="O187" s="249"/>
      <c r="P187" s="249"/>
      <c r="Q187" s="249"/>
      <c r="R187" s="249"/>
      <c r="S187" s="249"/>
      <c r="T187" s="250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1" t="s">
        <v>196</v>
      </c>
      <c r="AU187" s="251" t="s">
        <v>141</v>
      </c>
      <c r="AV187" s="13" t="s">
        <v>141</v>
      </c>
      <c r="AW187" s="13" t="s">
        <v>41</v>
      </c>
      <c r="AX187" s="13" t="s">
        <v>79</v>
      </c>
      <c r="AY187" s="251" t="s">
        <v>132</v>
      </c>
    </row>
    <row r="188" s="15" customFormat="1">
      <c r="A188" s="15"/>
      <c r="B188" s="273"/>
      <c r="C188" s="274"/>
      <c r="D188" s="242" t="s">
        <v>196</v>
      </c>
      <c r="E188" s="275" t="s">
        <v>32</v>
      </c>
      <c r="F188" s="276" t="s">
        <v>379</v>
      </c>
      <c r="G188" s="274"/>
      <c r="H188" s="275" t="s">
        <v>32</v>
      </c>
      <c r="I188" s="277"/>
      <c r="J188" s="274"/>
      <c r="K188" s="274"/>
      <c r="L188" s="278"/>
      <c r="M188" s="279"/>
      <c r="N188" s="280"/>
      <c r="O188" s="280"/>
      <c r="P188" s="280"/>
      <c r="Q188" s="280"/>
      <c r="R188" s="280"/>
      <c r="S188" s="280"/>
      <c r="T188" s="28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82" t="s">
        <v>196</v>
      </c>
      <c r="AU188" s="282" t="s">
        <v>141</v>
      </c>
      <c r="AV188" s="15" t="s">
        <v>21</v>
      </c>
      <c r="AW188" s="15" t="s">
        <v>41</v>
      </c>
      <c r="AX188" s="15" t="s">
        <v>79</v>
      </c>
      <c r="AY188" s="282" t="s">
        <v>132</v>
      </c>
    </row>
    <row r="189" s="13" customFormat="1">
      <c r="A189" s="13"/>
      <c r="B189" s="240"/>
      <c r="C189" s="241"/>
      <c r="D189" s="242" t="s">
        <v>196</v>
      </c>
      <c r="E189" s="243" t="s">
        <v>32</v>
      </c>
      <c r="F189" s="244" t="s">
        <v>380</v>
      </c>
      <c r="G189" s="241"/>
      <c r="H189" s="245">
        <v>20.800000000000001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196</v>
      </c>
      <c r="AU189" s="251" t="s">
        <v>141</v>
      </c>
      <c r="AV189" s="13" t="s">
        <v>141</v>
      </c>
      <c r="AW189" s="13" t="s">
        <v>41</v>
      </c>
      <c r="AX189" s="13" t="s">
        <v>79</v>
      </c>
      <c r="AY189" s="251" t="s">
        <v>132</v>
      </c>
    </row>
    <row r="190" s="14" customFormat="1">
      <c r="A190" s="14"/>
      <c r="B190" s="252"/>
      <c r="C190" s="253"/>
      <c r="D190" s="242" t="s">
        <v>196</v>
      </c>
      <c r="E190" s="254" t="s">
        <v>32</v>
      </c>
      <c r="F190" s="255" t="s">
        <v>198</v>
      </c>
      <c r="G190" s="253"/>
      <c r="H190" s="256">
        <v>53.659999999999997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196</v>
      </c>
      <c r="AU190" s="262" t="s">
        <v>141</v>
      </c>
      <c r="AV190" s="14" t="s">
        <v>150</v>
      </c>
      <c r="AW190" s="14" t="s">
        <v>41</v>
      </c>
      <c r="AX190" s="14" t="s">
        <v>21</v>
      </c>
      <c r="AY190" s="262" t="s">
        <v>132</v>
      </c>
    </row>
    <row r="191" s="2" customFormat="1" ht="21.75" customHeight="1">
      <c r="A191" s="40"/>
      <c r="B191" s="41"/>
      <c r="C191" s="220" t="s">
        <v>386</v>
      </c>
      <c r="D191" s="220" t="s">
        <v>135</v>
      </c>
      <c r="E191" s="221" t="s">
        <v>382</v>
      </c>
      <c r="F191" s="222" t="s">
        <v>383</v>
      </c>
      <c r="G191" s="223" t="s">
        <v>194</v>
      </c>
      <c r="H191" s="224">
        <v>83.563000000000002</v>
      </c>
      <c r="I191" s="225"/>
      <c r="J191" s="226">
        <f>ROUND(I191*H191,2)</f>
        <v>0</v>
      </c>
      <c r="K191" s="222" t="s">
        <v>139</v>
      </c>
      <c r="L191" s="46"/>
      <c r="M191" s="227" t="s">
        <v>32</v>
      </c>
      <c r="N191" s="228" t="s">
        <v>51</v>
      </c>
      <c r="O191" s="86"/>
      <c r="P191" s="229">
        <f>O191*H191</f>
        <v>0</v>
      </c>
      <c r="Q191" s="229">
        <v>0</v>
      </c>
      <c r="R191" s="229">
        <f>Q191*H191</f>
        <v>0</v>
      </c>
      <c r="S191" s="229">
        <v>0.13100000000000001</v>
      </c>
      <c r="T191" s="230">
        <f>S191*H191</f>
        <v>10.946753000000001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31" t="s">
        <v>150</v>
      </c>
      <c r="AT191" s="231" t="s">
        <v>135</v>
      </c>
      <c r="AU191" s="231" t="s">
        <v>141</v>
      </c>
      <c r="AY191" s="18" t="s">
        <v>132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141</v>
      </c>
      <c r="BK191" s="232">
        <f>ROUND(I191*H191,2)</f>
        <v>0</v>
      </c>
      <c r="BL191" s="18" t="s">
        <v>150</v>
      </c>
      <c r="BM191" s="231" t="s">
        <v>1096</v>
      </c>
    </row>
    <row r="192" s="13" customFormat="1">
      <c r="A192" s="13"/>
      <c r="B192" s="240"/>
      <c r="C192" s="241"/>
      <c r="D192" s="242" t="s">
        <v>196</v>
      </c>
      <c r="E192" s="243" t="s">
        <v>32</v>
      </c>
      <c r="F192" s="244" t="s">
        <v>1097</v>
      </c>
      <c r="G192" s="241"/>
      <c r="H192" s="245">
        <v>83.563000000000002</v>
      </c>
      <c r="I192" s="246"/>
      <c r="J192" s="241"/>
      <c r="K192" s="241"/>
      <c r="L192" s="247"/>
      <c r="M192" s="248"/>
      <c r="N192" s="249"/>
      <c r="O192" s="249"/>
      <c r="P192" s="249"/>
      <c r="Q192" s="249"/>
      <c r="R192" s="249"/>
      <c r="S192" s="249"/>
      <c r="T192" s="250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1" t="s">
        <v>196</v>
      </c>
      <c r="AU192" s="251" t="s">
        <v>141</v>
      </c>
      <c r="AV192" s="13" t="s">
        <v>141</v>
      </c>
      <c r="AW192" s="13" t="s">
        <v>41</v>
      </c>
      <c r="AX192" s="13" t="s">
        <v>79</v>
      </c>
      <c r="AY192" s="251" t="s">
        <v>132</v>
      </c>
    </row>
    <row r="193" s="14" customFormat="1">
      <c r="A193" s="14"/>
      <c r="B193" s="252"/>
      <c r="C193" s="253"/>
      <c r="D193" s="242" t="s">
        <v>196</v>
      </c>
      <c r="E193" s="254" t="s">
        <v>32</v>
      </c>
      <c r="F193" s="255" t="s">
        <v>198</v>
      </c>
      <c r="G193" s="253"/>
      <c r="H193" s="256">
        <v>83.563000000000002</v>
      </c>
      <c r="I193" s="257"/>
      <c r="J193" s="253"/>
      <c r="K193" s="253"/>
      <c r="L193" s="258"/>
      <c r="M193" s="259"/>
      <c r="N193" s="260"/>
      <c r="O193" s="260"/>
      <c r="P193" s="260"/>
      <c r="Q193" s="260"/>
      <c r="R193" s="260"/>
      <c r="S193" s="260"/>
      <c r="T193" s="26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2" t="s">
        <v>196</v>
      </c>
      <c r="AU193" s="262" t="s">
        <v>141</v>
      </c>
      <c r="AV193" s="14" t="s">
        <v>150</v>
      </c>
      <c r="AW193" s="14" t="s">
        <v>41</v>
      </c>
      <c r="AX193" s="14" t="s">
        <v>21</v>
      </c>
      <c r="AY193" s="262" t="s">
        <v>132</v>
      </c>
    </row>
    <row r="194" s="2" customFormat="1" ht="21.75" customHeight="1">
      <c r="A194" s="40"/>
      <c r="B194" s="41"/>
      <c r="C194" s="220" t="s">
        <v>392</v>
      </c>
      <c r="D194" s="220" t="s">
        <v>135</v>
      </c>
      <c r="E194" s="221" t="s">
        <v>387</v>
      </c>
      <c r="F194" s="222" t="s">
        <v>388</v>
      </c>
      <c r="G194" s="223" t="s">
        <v>194</v>
      </c>
      <c r="H194" s="224">
        <v>287.84500000000003</v>
      </c>
      <c r="I194" s="225"/>
      <c r="J194" s="226">
        <f>ROUND(I194*H194,2)</f>
        <v>0</v>
      </c>
      <c r="K194" s="222" t="s">
        <v>139</v>
      </c>
      <c r="L194" s="46"/>
      <c r="M194" s="227" t="s">
        <v>32</v>
      </c>
      <c r="N194" s="228" t="s">
        <v>51</v>
      </c>
      <c r="O194" s="86"/>
      <c r="P194" s="229">
        <f>O194*H194</f>
        <v>0</v>
      </c>
      <c r="Q194" s="229">
        <v>0</v>
      </c>
      <c r="R194" s="229">
        <f>Q194*H194</f>
        <v>0</v>
      </c>
      <c r="S194" s="229">
        <v>0.01</v>
      </c>
      <c r="T194" s="230">
        <f>S194*H194</f>
        <v>2.8784500000000004</v>
      </c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R194" s="231" t="s">
        <v>150</v>
      </c>
      <c r="AT194" s="231" t="s">
        <v>135</v>
      </c>
      <c r="AU194" s="231" t="s">
        <v>141</v>
      </c>
      <c r="AY194" s="18" t="s">
        <v>132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141</v>
      </c>
      <c r="BK194" s="232">
        <f>ROUND(I194*H194,2)</f>
        <v>0</v>
      </c>
      <c r="BL194" s="18" t="s">
        <v>150</v>
      </c>
      <c r="BM194" s="231" t="s">
        <v>1098</v>
      </c>
    </row>
    <row r="195" s="12" customFormat="1" ht="22.8" customHeight="1">
      <c r="A195" s="12"/>
      <c r="B195" s="204"/>
      <c r="C195" s="205"/>
      <c r="D195" s="206" t="s">
        <v>78</v>
      </c>
      <c r="E195" s="218" t="s">
        <v>390</v>
      </c>
      <c r="F195" s="218" t="s">
        <v>391</v>
      </c>
      <c r="G195" s="205"/>
      <c r="H195" s="205"/>
      <c r="I195" s="208"/>
      <c r="J195" s="219">
        <f>BK195</f>
        <v>0</v>
      </c>
      <c r="K195" s="205"/>
      <c r="L195" s="210"/>
      <c r="M195" s="211"/>
      <c r="N195" s="212"/>
      <c r="O195" s="212"/>
      <c r="P195" s="213">
        <f>SUM(P196:P201)</f>
        <v>0</v>
      </c>
      <c r="Q195" s="212"/>
      <c r="R195" s="213">
        <f>SUM(R196:R201)</f>
        <v>0</v>
      </c>
      <c r="S195" s="212"/>
      <c r="T195" s="214">
        <f>SUM(T196:T201)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15" t="s">
        <v>21</v>
      </c>
      <c r="AT195" s="216" t="s">
        <v>78</v>
      </c>
      <c r="AU195" s="216" t="s">
        <v>21</v>
      </c>
      <c r="AY195" s="215" t="s">
        <v>132</v>
      </c>
      <c r="BK195" s="217">
        <f>SUM(BK196:BK201)</f>
        <v>0</v>
      </c>
    </row>
    <row r="196" s="2" customFormat="1" ht="21.75" customHeight="1">
      <c r="A196" s="40"/>
      <c r="B196" s="41"/>
      <c r="C196" s="220" t="s">
        <v>396</v>
      </c>
      <c r="D196" s="220" t="s">
        <v>135</v>
      </c>
      <c r="E196" s="221" t="s">
        <v>393</v>
      </c>
      <c r="F196" s="222" t="s">
        <v>394</v>
      </c>
      <c r="G196" s="223" t="s">
        <v>250</v>
      </c>
      <c r="H196" s="224">
        <v>13.824999999999999</v>
      </c>
      <c r="I196" s="225"/>
      <c r="J196" s="226">
        <f>ROUND(I196*H196,2)</f>
        <v>0</v>
      </c>
      <c r="K196" s="222" t="s">
        <v>139</v>
      </c>
      <c r="L196" s="46"/>
      <c r="M196" s="227" t="s">
        <v>32</v>
      </c>
      <c r="N196" s="228" t="s">
        <v>51</v>
      </c>
      <c r="O196" s="86"/>
      <c r="P196" s="229">
        <f>O196*H196</f>
        <v>0</v>
      </c>
      <c r="Q196" s="229">
        <v>0</v>
      </c>
      <c r="R196" s="229">
        <f>Q196*H196</f>
        <v>0</v>
      </c>
      <c r="S196" s="229">
        <v>0</v>
      </c>
      <c r="T196" s="230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31" t="s">
        <v>150</v>
      </c>
      <c r="AT196" s="231" t="s">
        <v>135</v>
      </c>
      <c r="AU196" s="231" t="s">
        <v>141</v>
      </c>
      <c r="AY196" s="18" t="s">
        <v>132</v>
      </c>
      <c r="BE196" s="232">
        <f>IF(N196="základní",J196,0)</f>
        <v>0</v>
      </c>
      <c r="BF196" s="232">
        <f>IF(N196="snížená",J196,0)</f>
        <v>0</v>
      </c>
      <c r="BG196" s="232">
        <f>IF(N196="zákl. přenesená",J196,0)</f>
        <v>0</v>
      </c>
      <c r="BH196" s="232">
        <f>IF(N196="sníž. přenesená",J196,0)</f>
        <v>0</v>
      </c>
      <c r="BI196" s="232">
        <f>IF(N196="nulová",J196,0)</f>
        <v>0</v>
      </c>
      <c r="BJ196" s="18" t="s">
        <v>141</v>
      </c>
      <c r="BK196" s="232">
        <f>ROUND(I196*H196,2)</f>
        <v>0</v>
      </c>
      <c r="BL196" s="18" t="s">
        <v>150</v>
      </c>
      <c r="BM196" s="231" t="s">
        <v>1099</v>
      </c>
    </row>
    <row r="197" s="2" customFormat="1" ht="21.75" customHeight="1">
      <c r="A197" s="40"/>
      <c r="B197" s="41"/>
      <c r="C197" s="220" t="s">
        <v>401</v>
      </c>
      <c r="D197" s="220" t="s">
        <v>135</v>
      </c>
      <c r="E197" s="221" t="s">
        <v>397</v>
      </c>
      <c r="F197" s="222" t="s">
        <v>398</v>
      </c>
      <c r="G197" s="223" t="s">
        <v>250</v>
      </c>
      <c r="H197" s="224">
        <v>193.55000000000001</v>
      </c>
      <c r="I197" s="225"/>
      <c r="J197" s="226">
        <f>ROUND(I197*H197,2)</f>
        <v>0</v>
      </c>
      <c r="K197" s="222" t="s">
        <v>139</v>
      </c>
      <c r="L197" s="46"/>
      <c r="M197" s="227" t="s">
        <v>32</v>
      </c>
      <c r="N197" s="228" t="s">
        <v>51</v>
      </c>
      <c r="O197" s="86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R197" s="231" t="s">
        <v>150</v>
      </c>
      <c r="AT197" s="231" t="s">
        <v>135</v>
      </c>
      <c r="AU197" s="231" t="s">
        <v>141</v>
      </c>
      <c r="AY197" s="18" t="s">
        <v>132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8" t="s">
        <v>141</v>
      </c>
      <c r="BK197" s="232">
        <f>ROUND(I197*H197,2)</f>
        <v>0</v>
      </c>
      <c r="BL197" s="18" t="s">
        <v>150</v>
      </c>
      <c r="BM197" s="231" t="s">
        <v>1100</v>
      </c>
    </row>
    <row r="198" s="13" customFormat="1">
      <c r="A198" s="13"/>
      <c r="B198" s="240"/>
      <c r="C198" s="241"/>
      <c r="D198" s="242" t="s">
        <v>196</v>
      </c>
      <c r="E198" s="243" t="s">
        <v>32</v>
      </c>
      <c r="F198" s="244" t="s">
        <v>1101</v>
      </c>
      <c r="G198" s="241"/>
      <c r="H198" s="245">
        <v>193.55000000000001</v>
      </c>
      <c r="I198" s="246"/>
      <c r="J198" s="241"/>
      <c r="K198" s="241"/>
      <c r="L198" s="247"/>
      <c r="M198" s="248"/>
      <c r="N198" s="249"/>
      <c r="O198" s="249"/>
      <c r="P198" s="249"/>
      <c r="Q198" s="249"/>
      <c r="R198" s="249"/>
      <c r="S198" s="249"/>
      <c r="T198" s="250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1" t="s">
        <v>196</v>
      </c>
      <c r="AU198" s="251" t="s">
        <v>141</v>
      </c>
      <c r="AV198" s="13" t="s">
        <v>141</v>
      </c>
      <c r="AW198" s="13" t="s">
        <v>41</v>
      </c>
      <c r="AX198" s="13" t="s">
        <v>79</v>
      </c>
      <c r="AY198" s="251" t="s">
        <v>132</v>
      </c>
    </row>
    <row r="199" s="14" customFormat="1">
      <c r="A199" s="14"/>
      <c r="B199" s="252"/>
      <c r="C199" s="253"/>
      <c r="D199" s="242" t="s">
        <v>196</v>
      </c>
      <c r="E199" s="254" t="s">
        <v>32</v>
      </c>
      <c r="F199" s="255" t="s">
        <v>198</v>
      </c>
      <c r="G199" s="253"/>
      <c r="H199" s="256">
        <v>193.55000000000001</v>
      </c>
      <c r="I199" s="257"/>
      <c r="J199" s="253"/>
      <c r="K199" s="253"/>
      <c r="L199" s="258"/>
      <c r="M199" s="259"/>
      <c r="N199" s="260"/>
      <c r="O199" s="260"/>
      <c r="P199" s="260"/>
      <c r="Q199" s="260"/>
      <c r="R199" s="260"/>
      <c r="S199" s="260"/>
      <c r="T199" s="261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2" t="s">
        <v>196</v>
      </c>
      <c r="AU199" s="262" t="s">
        <v>141</v>
      </c>
      <c r="AV199" s="14" t="s">
        <v>150</v>
      </c>
      <c r="AW199" s="14" t="s">
        <v>41</v>
      </c>
      <c r="AX199" s="14" t="s">
        <v>21</v>
      </c>
      <c r="AY199" s="262" t="s">
        <v>132</v>
      </c>
    </row>
    <row r="200" s="2" customFormat="1" ht="16.5" customHeight="1">
      <c r="A200" s="40"/>
      <c r="B200" s="41"/>
      <c r="C200" s="220" t="s">
        <v>405</v>
      </c>
      <c r="D200" s="220" t="s">
        <v>135</v>
      </c>
      <c r="E200" s="221" t="s">
        <v>402</v>
      </c>
      <c r="F200" s="222" t="s">
        <v>403</v>
      </c>
      <c r="G200" s="223" t="s">
        <v>250</v>
      </c>
      <c r="H200" s="224">
        <v>13.824999999999999</v>
      </c>
      <c r="I200" s="225"/>
      <c r="J200" s="226">
        <f>ROUND(I200*H200,2)</f>
        <v>0</v>
      </c>
      <c r="K200" s="222" t="s">
        <v>139</v>
      </c>
      <c r="L200" s="46"/>
      <c r="M200" s="227" t="s">
        <v>32</v>
      </c>
      <c r="N200" s="228" t="s">
        <v>51</v>
      </c>
      <c r="O200" s="86"/>
      <c r="P200" s="229">
        <f>O200*H200</f>
        <v>0</v>
      </c>
      <c r="Q200" s="229">
        <v>0</v>
      </c>
      <c r="R200" s="229">
        <f>Q200*H200</f>
        <v>0</v>
      </c>
      <c r="S200" s="229">
        <v>0</v>
      </c>
      <c r="T200" s="230">
        <f>S200*H200</f>
        <v>0</v>
      </c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R200" s="231" t="s">
        <v>150</v>
      </c>
      <c r="AT200" s="231" t="s">
        <v>135</v>
      </c>
      <c r="AU200" s="231" t="s">
        <v>141</v>
      </c>
      <c r="AY200" s="18" t="s">
        <v>132</v>
      </c>
      <c r="BE200" s="232">
        <f>IF(N200="základní",J200,0)</f>
        <v>0</v>
      </c>
      <c r="BF200" s="232">
        <f>IF(N200="snížená",J200,0)</f>
        <v>0</v>
      </c>
      <c r="BG200" s="232">
        <f>IF(N200="zákl. přenesená",J200,0)</f>
        <v>0</v>
      </c>
      <c r="BH200" s="232">
        <f>IF(N200="sníž. přenesená",J200,0)</f>
        <v>0</v>
      </c>
      <c r="BI200" s="232">
        <f>IF(N200="nulová",J200,0)</f>
        <v>0</v>
      </c>
      <c r="BJ200" s="18" t="s">
        <v>141</v>
      </c>
      <c r="BK200" s="232">
        <f>ROUND(I200*H200,2)</f>
        <v>0</v>
      </c>
      <c r="BL200" s="18" t="s">
        <v>150</v>
      </c>
      <c r="BM200" s="231" t="s">
        <v>1102</v>
      </c>
    </row>
    <row r="201" s="2" customFormat="1" ht="21.75" customHeight="1">
      <c r="A201" s="40"/>
      <c r="B201" s="41"/>
      <c r="C201" s="220" t="s">
        <v>411</v>
      </c>
      <c r="D201" s="220" t="s">
        <v>135</v>
      </c>
      <c r="E201" s="221" t="s">
        <v>406</v>
      </c>
      <c r="F201" s="222" t="s">
        <v>407</v>
      </c>
      <c r="G201" s="223" t="s">
        <v>250</v>
      </c>
      <c r="H201" s="224">
        <v>13.824999999999999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150</v>
      </c>
      <c r="AT201" s="231" t="s">
        <v>135</v>
      </c>
      <c r="AU201" s="231" t="s">
        <v>141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150</v>
      </c>
      <c r="BM201" s="231" t="s">
        <v>1103</v>
      </c>
    </row>
    <row r="202" s="12" customFormat="1" ht="22.8" customHeight="1">
      <c r="A202" s="12"/>
      <c r="B202" s="204"/>
      <c r="C202" s="205"/>
      <c r="D202" s="206" t="s">
        <v>78</v>
      </c>
      <c r="E202" s="218" t="s">
        <v>409</v>
      </c>
      <c r="F202" s="218" t="s">
        <v>410</v>
      </c>
      <c r="G202" s="205"/>
      <c r="H202" s="205"/>
      <c r="I202" s="208"/>
      <c r="J202" s="219">
        <f>BK202</f>
        <v>0</v>
      </c>
      <c r="K202" s="205"/>
      <c r="L202" s="210"/>
      <c r="M202" s="211"/>
      <c r="N202" s="212"/>
      <c r="O202" s="212"/>
      <c r="P202" s="213">
        <f>P203</f>
        <v>0</v>
      </c>
      <c r="Q202" s="212"/>
      <c r="R202" s="213">
        <f>R203</f>
        <v>0</v>
      </c>
      <c r="S202" s="212"/>
      <c r="T202" s="214">
        <f>T203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15" t="s">
        <v>21</v>
      </c>
      <c r="AT202" s="216" t="s">
        <v>78</v>
      </c>
      <c r="AU202" s="216" t="s">
        <v>21</v>
      </c>
      <c r="AY202" s="215" t="s">
        <v>132</v>
      </c>
      <c r="BK202" s="217">
        <f>BK203</f>
        <v>0</v>
      </c>
    </row>
    <row r="203" s="2" customFormat="1" ht="21.75" customHeight="1">
      <c r="A203" s="40"/>
      <c r="B203" s="41"/>
      <c r="C203" s="220" t="s">
        <v>417</v>
      </c>
      <c r="D203" s="220" t="s">
        <v>135</v>
      </c>
      <c r="E203" s="221" t="s">
        <v>412</v>
      </c>
      <c r="F203" s="222" t="s">
        <v>413</v>
      </c>
      <c r="G203" s="223" t="s">
        <v>250</v>
      </c>
      <c r="H203" s="224">
        <v>46.411000000000001</v>
      </c>
      <c r="I203" s="225"/>
      <c r="J203" s="226">
        <f>ROUND(I203*H203,2)</f>
        <v>0</v>
      </c>
      <c r="K203" s="222" t="s">
        <v>139</v>
      </c>
      <c r="L203" s="46"/>
      <c r="M203" s="227" t="s">
        <v>32</v>
      </c>
      <c r="N203" s="228" t="s">
        <v>51</v>
      </c>
      <c r="O203" s="86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31" t="s">
        <v>150</v>
      </c>
      <c r="AT203" s="231" t="s">
        <v>135</v>
      </c>
      <c r="AU203" s="231" t="s">
        <v>141</v>
      </c>
      <c r="AY203" s="18" t="s">
        <v>132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8" t="s">
        <v>141</v>
      </c>
      <c r="BK203" s="232">
        <f>ROUND(I203*H203,2)</f>
        <v>0</v>
      </c>
      <c r="BL203" s="18" t="s">
        <v>150</v>
      </c>
      <c r="BM203" s="231" t="s">
        <v>1104</v>
      </c>
    </row>
    <row r="204" s="12" customFormat="1" ht="25.92" customHeight="1">
      <c r="A204" s="12"/>
      <c r="B204" s="204"/>
      <c r="C204" s="205"/>
      <c r="D204" s="206" t="s">
        <v>78</v>
      </c>
      <c r="E204" s="207" t="s">
        <v>415</v>
      </c>
      <c r="F204" s="207" t="s">
        <v>416</v>
      </c>
      <c r="G204" s="205"/>
      <c r="H204" s="205"/>
      <c r="I204" s="208"/>
      <c r="J204" s="209">
        <f>BK204</f>
        <v>0</v>
      </c>
      <c r="K204" s="205"/>
      <c r="L204" s="210"/>
      <c r="M204" s="211"/>
      <c r="N204" s="212"/>
      <c r="O204" s="212"/>
      <c r="P204" s="213">
        <f>P205+SUM(P206:P228)</f>
        <v>0</v>
      </c>
      <c r="Q204" s="212"/>
      <c r="R204" s="213">
        <f>R205+SUM(R206:R228)</f>
        <v>14.5564494</v>
      </c>
      <c r="S204" s="212"/>
      <c r="T204" s="214">
        <f>T205+SUM(T206:T228)</f>
        <v>0.072580000000000006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5" t="s">
        <v>141</v>
      </c>
      <c r="AT204" s="216" t="s">
        <v>78</v>
      </c>
      <c r="AU204" s="216" t="s">
        <v>79</v>
      </c>
      <c r="AY204" s="215" t="s">
        <v>132</v>
      </c>
      <c r="BK204" s="217">
        <f>BK205+SUM(BK206:BK228)</f>
        <v>0</v>
      </c>
    </row>
    <row r="205" s="2" customFormat="1" ht="16.5" customHeight="1">
      <c r="A205" s="40"/>
      <c r="B205" s="41"/>
      <c r="C205" s="220" t="s">
        <v>422</v>
      </c>
      <c r="D205" s="220" t="s">
        <v>135</v>
      </c>
      <c r="E205" s="221" t="s">
        <v>418</v>
      </c>
      <c r="F205" s="222" t="s">
        <v>419</v>
      </c>
      <c r="G205" s="223" t="s">
        <v>194</v>
      </c>
      <c r="H205" s="224">
        <v>314.63999999999999</v>
      </c>
      <c r="I205" s="225"/>
      <c r="J205" s="226">
        <f>ROUND(I205*H205,2)</f>
        <v>0</v>
      </c>
      <c r="K205" s="222" t="s">
        <v>139</v>
      </c>
      <c r="L205" s="46"/>
      <c r="M205" s="227" t="s">
        <v>32</v>
      </c>
      <c r="N205" s="228" t="s">
        <v>51</v>
      </c>
      <c r="O205" s="86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31" t="s">
        <v>260</v>
      </c>
      <c r="AT205" s="231" t="s">
        <v>135</v>
      </c>
      <c r="AU205" s="231" t="s">
        <v>21</v>
      </c>
      <c r="AY205" s="18" t="s">
        <v>132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8" t="s">
        <v>141</v>
      </c>
      <c r="BK205" s="232">
        <f>ROUND(I205*H205,2)</f>
        <v>0</v>
      </c>
      <c r="BL205" s="18" t="s">
        <v>260</v>
      </c>
      <c r="BM205" s="231" t="s">
        <v>1105</v>
      </c>
    </row>
    <row r="206" s="13" customFormat="1">
      <c r="A206" s="13"/>
      <c r="B206" s="240"/>
      <c r="C206" s="241"/>
      <c r="D206" s="242" t="s">
        <v>196</v>
      </c>
      <c r="E206" s="243" t="s">
        <v>32</v>
      </c>
      <c r="F206" s="244" t="s">
        <v>1106</v>
      </c>
      <c r="G206" s="241"/>
      <c r="H206" s="245">
        <v>314.63999999999999</v>
      </c>
      <c r="I206" s="246"/>
      <c r="J206" s="241"/>
      <c r="K206" s="241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196</v>
      </c>
      <c r="AU206" s="251" t="s">
        <v>21</v>
      </c>
      <c r="AV206" s="13" t="s">
        <v>141</v>
      </c>
      <c r="AW206" s="13" t="s">
        <v>41</v>
      </c>
      <c r="AX206" s="13" t="s">
        <v>79</v>
      </c>
      <c r="AY206" s="251" t="s">
        <v>132</v>
      </c>
    </row>
    <row r="207" s="14" customFormat="1">
      <c r="A207" s="14"/>
      <c r="B207" s="252"/>
      <c r="C207" s="253"/>
      <c r="D207" s="242" t="s">
        <v>196</v>
      </c>
      <c r="E207" s="254" t="s">
        <v>32</v>
      </c>
      <c r="F207" s="255" t="s">
        <v>198</v>
      </c>
      <c r="G207" s="253"/>
      <c r="H207" s="256">
        <v>314.63999999999999</v>
      </c>
      <c r="I207" s="257"/>
      <c r="J207" s="253"/>
      <c r="K207" s="253"/>
      <c r="L207" s="258"/>
      <c r="M207" s="259"/>
      <c r="N207" s="260"/>
      <c r="O207" s="260"/>
      <c r="P207" s="260"/>
      <c r="Q207" s="260"/>
      <c r="R207" s="260"/>
      <c r="S207" s="260"/>
      <c r="T207" s="26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2" t="s">
        <v>196</v>
      </c>
      <c r="AU207" s="262" t="s">
        <v>21</v>
      </c>
      <c r="AV207" s="14" t="s">
        <v>150</v>
      </c>
      <c r="AW207" s="14" t="s">
        <v>41</v>
      </c>
      <c r="AX207" s="14" t="s">
        <v>21</v>
      </c>
      <c r="AY207" s="262" t="s">
        <v>132</v>
      </c>
    </row>
    <row r="208" s="2" customFormat="1" ht="16.5" customHeight="1">
      <c r="A208" s="40"/>
      <c r="B208" s="41"/>
      <c r="C208" s="220" t="s">
        <v>426</v>
      </c>
      <c r="D208" s="220" t="s">
        <v>135</v>
      </c>
      <c r="E208" s="221" t="s">
        <v>423</v>
      </c>
      <c r="F208" s="222" t="s">
        <v>424</v>
      </c>
      <c r="G208" s="223" t="s">
        <v>223</v>
      </c>
      <c r="H208" s="224">
        <v>19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</v>
      </c>
      <c r="R208" s="229">
        <f>Q208*H208</f>
        <v>0</v>
      </c>
      <c r="S208" s="229">
        <v>0</v>
      </c>
      <c r="T208" s="230">
        <f>S208*H208</f>
        <v>0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260</v>
      </c>
      <c r="AT208" s="231" t="s">
        <v>135</v>
      </c>
      <c r="AU208" s="231" t="s">
        <v>21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260</v>
      </c>
      <c r="BM208" s="231" t="s">
        <v>1107</v>
      </c>
    </row>
    <row r="209" s="2" customFormat="1" ht="16.5" customHeight="1">
      <c r="A209" s="40"/>
      <c r="B209" s="41"/>
      <c r="C209" s="220" t="s">
        <v>430</v>
      </c>
      <c r="D209" s="220" t="s">
        <v>135</v>
      </c>
      <c r="E209" s="221" t="s">
        <v>427</v>
      </c>
      <c r="F209" s="222" t="s">
        <v>428</v>
      </c>
      <c r="G209" s="223" t="s">
        <v>223</v>
      </c>
      <c r="H209" s="224">
        <v>38</v>
      </c>
      <c r="I209" s="225"/>
      <c r="J209" s="226">
        <f>ROUND(I209*H209,2)</f>
        <v>0</v>
      </c>
      <c r="K209" s="222" t="s">
        <v>139</v>
      </c>
      <c r="L209" s="46"/>
      <c r="M209" s="227" t="s">
        <v>32</v>
      </c>
      <c r="N209" s="228" t="s">
        <v>51</v>
      </c>
      <c r="O209" s="86"/>
      <c r="P209" s="229">
        <f>O209*H209</f>
        <v>0</v>
      </c>
      <c r="Q209" s="229">
        <v>0</v>
      </c>
      <c r="R209" s="229">
        <f>Q209*H209</f>
        <v>0</v>
      </c>
      <c r="S209" s="229">
        <v>0.00191</v>
      </c>
      <c r="T209" s="230">
        <f>S209*H209</f>
        <v>0.072580000000000006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31" t="s">
        <v>260</v>
      </c>
      <c r="AT209" s="231" t="s">
        <v>135</v>
      </c>
      <c r="AU209" s="231" t="s">
        <v>21</v>
      </c>
      <c r="AY209" s="18" t="s">
        <v>132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141</v>
      </c>
      <c r="BK209" s="232">
        <f>ROUND(I209*H209,2)</f>
        <v>0</v>
      </c>
      <c r="BL209" s="18" t="s">
        <v>260</v>
      </c>
      <c r="BM209" s="231" t="s">
        <v>1108</v>
      </c>
    </row>
    <row r="210" s="2" customFormat="1" ht="16.5" customHeight="1">
      <c r="A210" s="40"/>
      <c r="B210" s="41"/>
      <c r="C210" s="220" t="s">
        <v>434</v>
      </c>
      <c r="D210" s="220" t="s">
        <v>135</v>
      </c>
      <c r="E210" s="221" t="s">
        <v>431</v>
      </c>
      <c r="F210" s="222" t="s">
        <v>432</v>
      </c>
      <c r="G210" s="223" t="s">
        <v>223</v>
      </c>
      <c r="H210" s="224">
        <v>38</v>
      </c>
      <c r="I210" s="225"/>
      <c r="J210" s="226">
        <f>ROUND(I210*H210,2)</f>
        <v>0</v>
      </c>
      <c r="K210" s="222" t="s">
        <v>139</v>
      </c>
      <c r="L210" s="46"/>
      <c r="M210" s="227" t="s">
        <v>32</v>
      </c>
      <c r="N210" s="228" t="s">
        <v>51</v>
      </c>
      <c r="O210" s="86"/>
      <c r="P210" s="229">
        <f>O210*H210</f>
        <v>0</v>
      </c>
      <c r="Q210" s="229">
        <v>0</v>
      </c>
      <c r="R210" s="229">
        <f>Q210*H210</f>
        <v>0</v>
      </c>
      <c r="S210" s="229">
        <v>0</v>
      </c>
      <c r="T210" s="230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31" t="s">
        <v>260</v>
      </c>
      <c r="AT210" s="231" t="s">
        <v>135</v>
      </c>
      <c r="AU210" s="231" t="s">
        <v>21</v>
      </c>
      <c r="AY210" s="18" t="s">
        <v>132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141</v>
      </c>
      <c r="BK210" s="232">
        <f>ROUND(I210*H210,2)</f>
        <v>0</v>
      </c>
      <c r="BL210" s="18" t="s">
        <v>260</v>
      </c>
      <c r="BM210" s="231" t="s">
        <v>1109</v>
      </c>
    </row>
    <row r="211" s="2" customFormat="1" ht="16.5" customHeight="1">
      <c r="A211" s="40"/>
      <c r="B211" s="41"/>
      <c r="C211" s="220" t="s">
        <v>439</v>
      </c>
      <c r="D211" s="220" t="s">
        <v>135</v>
      </c>
      <c r="E211" s="221" t="s">
        <v>435</v>
      </c>
      <c r="F211" s="222" t="s">
        <v>436</v>
      </c>
      <c r="G211" s="223" t="s">
        <v>223</v>
      </c>
      <c r="H211" s="224">
        <v>30.399999999999999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260</v>
      </c>
      <c r="AT211" s="231" t="s">
        <v>135</v>
      </c>
      <c r="AU211" s="231" t="s">
        <v>21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260</v>
      </c>
      <c r="BM211" s="231" t="s">
        <v>1110</v>
      </c>
    </row>
    <row r="212" s="13" customFormat="1">
      <c r="A212" s="13"/>
      <c r="B212" s="240"/>
      <c r="C212" s="241"/>
      <c r="D212" s="242" t="s">
        <v>196</v>
      </c>
      <c r="E212" s="243" t="s">
        <v>32</v>
      </c>
      <c r="F212" s="244" t="s">
        <v>438</v>
      </c>
      <c r="G212" s="241"/>
      <c r="H212" s="245">
        <v>30.399999999999999</v>
      </c>
      <c r="I212" s="246"/>
      <c r="J212" s="241"/>
      <c r="K212" s="241"/>
      <c r="L212" s="247"/>
      <c r="M212" s="248"/>
      <c r="N212" s="249"/>
      <c r="O212" s="249"/>
      <c r="P212" s="249"/>
      <c r="Q212" s="249"/>
      <c r="R212" s="249"/>
      <c r="S212" s="249"/>
      <c r="T212" s="250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1" t="s">
        <v>196</v>
      </c>
      <c r="AU212" s="251" t="s">
        <v>21</v>
      </c>
      <c r="AV212" s="13" t="s">
        <v>141</v>
      </c>
      <c r="AW212" s="13" t="s">
        <v>41</v>
      </c>
      <c r="AX212" s="13" t="s">
        <v>79</v>
      </c>
      <c r="AY212" s="251" t="s">
        <v>132</v>
      </c>
    </row>
    <row r="213" s="14" customFormat="1">
      <c r="A213" s="14"/>
      <c r="B213" s="252"/>
      <c r="C213" s="253"/>
      <c r="D213" s="242" t="s">
        <v>196</v>
      </c>
      <c r="E213" s="254" t="s">
        <v>32</v>
      </c>
      <c r="F213" s="255" t="s">
        <v>198</v>
      </c>
      <c r="G213" s="253"/>
      <c r="H213" s="256">
        <v>30.399999999999999</v>
      </c>
      <c r="I213" s="257"/>
      <c r="J213" s="253"/>
      <c r="K213" s="253"/>
      <c r="L213" s="258"/>
      <c r="M213" s="259"/>
      <c r="N213" s="260"/>
      <c r="O213" s="260"/>
      <c r="P213" s="260"/>
      <c r="Q213" s="260"/>
      <c r="R213" s="260"/>
      <c r="S213" s="260"/>
      <c r="T213" s="261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2" t="s">
        <v>196</v>
      </c>
      <c r="AU213" s="262" t="s">
        <v>21</v>
      </c>
      <c r="AV213" s="14" t="s">
        <v>150</v>
      </c>
      <c r="AW213" s="14" t="s">
        <v>41</v>
      </c>
      <c r="AX213" s="14" t="s">
        <v>21</v>
      </c>
      <c r="AY213" s="262" t="s">
        <v>132</v>
      </c>
    </row>
    <row r="214" s="2" customFormat="1" ht="16.5" customHeight="1">
      <c r="A214" s="40"/>
      <c r="B214" s="41"/>
      <c r="C214" s="220" t="s">
        <v>443</v>
      </c>
      <c r="D214" s="220" t="s">
        <v>135</v>
      </c>
      <c r="E214" s="221" t="s">
        <v>440</v>
      </c>
      <c r="F214" s="222" t="s">
        <v>441</v>
      </c>
      <c r="G214" s="223" t="s">
        <v>223</v>
      </c>
      <c r="H214" s="224">
        <v>38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260</v>
      </c>
      <c r="AT214" s="231" t="s">
        <v>135</v>
      </c>
      <c r="AU214" s="231" t="s">
        <v>21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260</v>
      </c>
      <c r="BM214" s="231" t="s">
        <v>1111</v>
      </c>
    </row>
    <row r="215" s="2" customFormat="1" ht="21.75" customHeight="1">
      <c r="A215" s="40"/>
      <c r="B215" s="41"/>
      <c r="C215" s="220" t="s">
        <v>447</v>
      </c>
      <c r="D215" s="220" t="s">
        <v>135</v>
      </c>
      <c r="E215" s="221" t="s">
        <v>444</v>
      </c>
      <c r="F215" s="222" t="s">
        <v>445</v>
      </c>
      <c r="G215" s="223" t="s">
        <v>194</v>
      </c>
      <c r="H215" s="224">
        <v>314.63999999999999</v>
      </c>
      <c r="I215" s="225"/>
      <c r="J215" s="226">
        <f>ROUND(I215*H215,2)</f>
        <v>0</v>
      </c>
      <c r="K215" s="222" t="s">
        <v>139</v>
      </c>
      <c r="L215" s="46"/>
      <c r="M215" s="227" t="s">
        <v>32</v>
      </c>
      <c r="N215" s="228" t="s">
        <v>51</v>
      </c>
      <c r="O215" s="86"/>
      <c r="P215" s="229">
        <f>O215*H215</f>
        <v>0</v>
      </c>
      <c r="Q215" s="229">
        <v>0.0075599999999999999</v>
      </c>
      <c r="R215" s="229">
        <f>Q215*H215</f>
        <v>2.3786783999999996</v>
      </c>
      <c r="S215" s="229">
        <v>0</v>
      </c>
      <c r="T215" s="230">
        <f>S215*H215</f>
        <v>0</v>
      </c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R215" s="231" t="s">
        <v>260</v>
      </c>
      <c r="AT215" s="231" t="s">
        <v>135</v>
      </c>
      <c r="AU215" s="231" t="s">
        <v>21</v>
      </c>
      <c r="AY215" s="18" t="s">
        <v>132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141</v>
      </c>
      <c r="BK215" s="232">
        <f>ROUND(I215*H215,2)</f>
        <v>0</v>
      </c>
      <c r="BL215" s="18" t="s">
        <v>260</v>
      </c>
      <c r="BM215" s="231" t="s">
        <v>1112</v>
      </c>
    </row>
    <row r="216" s="2" customFormat="1" ht="16.5" customHeight="1">
      <c r="A216" s="40"/>
      <c r="B216" s="41"/>
      <c r="C216" s="220" t="s">
        <v>451</v>
      </c>
      <c r="D216" s="220" t="s">
        <v>135</v>
      </c>
      <c r="E216" s="221" t="s">
        <v>448</v>
      </c>
      <c r="F216" s="222" t="s">
        <v>449</v>
      </c>
      <c r="G216" s="223" t="s">
        <v>223</v>
      </c>
      <c r="H216" s="224">
        <v>19</v>
      </c>
      <c r="I216" s="225"/>
      <c r="J216" s="226">
        <f>ROUND(I216*H216,2)</f>
        <v>0</v>
      </c>
      <c r="K216" s="222" t="s">
        <v>139</v>
      </c>
      <c r="L216" s="46"/>
      <c r="M216" s="227" t="s">
        <v>32</v>
      </c>
      <c r="N216" s="228" t="s">
        <v>51</v>
      </c>
      <c r="O216" s="86"/>
      <c r="P216" s="229">
        <f>O216*H216</f>
        <v>0</v>
      </c>
      <c r="Q216" s="229">
        <v>0</v>
      </c>
      <c r="R216" s="229">
        <f>Q216*H216</f>
        <v>0</v>
      </c>
      <c r="S216" s="229">
        <v>0</v>
      </c>
      <c r="T216" s="230">
        <f>S216*H216</f>
        <v>0</v>
      </c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R216" s="231" t="s">
        <v>260</v>
      </c>
      <c r="AT216" s="231" t="s">
        <v>135</v>
      </c>
      <c r="AU216" s="231" t="s">
        <v>21</v>
      </c>
      <c r="AY216" s="18" t="s">
        <v>132</v>
      </c>
      <c r="BE216" s="232">
        <f>IF(N216="základní",J216,0)</f>
        <v>0</v>
      </c>
      <c r="BF216" s="232">
        <f>IF(N216="snížená",J216,0)</f>
        <v>0</v>
      </c>
      <c r="BG216" s="232">
        <f>IF(N216="zákl. přenesená",J216,0)</f>
        <v>0</v>
      </c>
      <c r="BH216" s="232">
        <f>IF(N216="sníž. přenesená",J216,0)</f>
        <v>0</v>
      </c>
      <c r="BI216" s="232">
        <f>IF(N216="nulová",J216,0)</f>
        <v>0</v>
      </c>
      <c r="BJ216" s="18" t="s">
        <v>141</v>
      </c>
      <c r="BK216" s="232">
        <f>ROUND(I216*H216,2)</f>
        <v>0</v>
      </c>
      <c r="BL216" s="18" t="s">
        <v>260</v>
      </c>
      <c r="BM216" s="231" t="s">
        <v>1113</v>
      </c>
    </row>
    <row r="217" s="2" customFormat="1" ht="21.75" customHeight="1">
      <c r="A217" s="40"/>
      <c r="B217" s="41"/>
      <c r="C217" s="220" t="s">
        <v>455</v>
      </c>
      <c r="D217" s="220" t="s">
        <v>135</v>
      </c>
      <c r="E217" s="221" t="s">
        <v>452</v>
      </c>
      <c r="F217" s="222" t="s">
        <v>453</v>
      </c>
      <c r="G217" s="223" t="s">
        <v>223</v>
      </c>
      <c r="H217" s="224">
        <v>19</v>
      </c>
      <c r="I217" s="225"/>
      <c r="J217" s="226">
        <f>ROUND(I217*H217,2)</f>
        <v>0</v>
      </c>
      <c r="K217" s="222" t="s">
        <v>139</v>
      </c>
      <c r="L217" s="46"/>
      <c r="M217" s="227" t="s">
        <v>32</v>
      </c>
      <c r="N217" s="228" t="s">
        <v>51</v>
      </c>
      <c r="O217" s="86"/>
      <c r="P217" s="229">
        <f>O217*H217</f>
        <v>0</v>
      </c>
      <c r="Q217" s="229">
        <v>0.00362</v>
      </c>
      <c r="R217" s="229">
        <f>Q217*H217</f>
        <v>0.068779999999999994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260</v>
      </c>
      <c r="AT217" s="231" t="s">
        <v>135</v>
      </c>
      <c r="AU217" s="231" t="s">
        <v>21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260</v>
      </c>
      <c r="BM217" s="231" t="s">
        <v>1114</v>
      </c>
    </row>
    <row r="218" s="2" customFormat="1" ht="21.75" customHeight="1">
      <c r="A218" s="40"/>
      <c r="B218" s="41"/>
      <c r="C218" s="220" t="s">
        <v>459</v>
      </c>
      <c r="D218" s="220" t="s">
        <v>135</v>
      </c>
      <c r="E218" s="221" t="s">
        <v>456</v>
      </c>
      <c r="F218" s="222" t="s">
        <v>457</v>
      </c>
      <c r="G218" s="223" t="s">
        <v>223</v>
      </c>
      <c r="H218" s="224">
        <v>38</v>
      </c>
      <c r="I218" s="225"/>
      <c r="J218" s="226">
        <f>ROUND(I218*H218,2)</f>
        <v>0</v>
      </c>
      <c r="K218" s="222" t="s">
        <v>139</v>
      </c>
      <c r="L218" s="46"/>
      <c r="M218" s="227" t="s">
        <v>32</v>
      </c>
      <c r="N218" s="228" t="s">
        <v>51</v>
      </c>
      <c r="O218" s="86"/>
      <c r="P218" s="229">
        <f>O218*H218</f>
        <v>0</v>
      </c>
      <c r="Q218" s="229">
        <v>0.0056499999999999996</v>
      </c>
      <c r="R218" s="229">
        <f>Q218*H218</f>
        <v>0.21469999999999997</v>
      </c>
      <c r="S218" s="229">
        <v>0</v>
      </c>
      <c r="T218" s="230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31" t="s">
        <v>260</v>
      </c>
      <c r="AT218" s="231" t="s">
        <v>135</v>
      </c>
      <c r="AU218" s="231" t="s">
        <v>21</v>
      </c>
      <c r="AY218" s="18" t="s">
        <v>132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141</v>
      </c>
      <c r="BK218" s="232">
        <f>ROUND(I218*H218,2)</f>
        <v>0</v>
      </c>
      <c r="BL218" s="18" t="s">
        <v>260</v>
      </c>
      <c r="BM218" s="231" t="s">
        <v>1115</v>
      </c>
    </row>
    <row r="219" s="2" customFormat="1" ht="21.75" customHeight="1">
      <c r="A219" s="40"/>
      <c r="B219" s="41"/>
      <c r="C219" s="220" t="s">
        <v>463</v>
      </c>
      <c r="D219" s="220" t="s">
        <v>135</v>
      </c>
      <c r="E219" s="221" t="s">
        <v>460</v>
      </c>
      <c r="F219" s="222" t="s">
        <v>461</v>
      </c>
      <c r="G219" s="223" t="s">
        <v>223</v>
      </c>
      <c r="H219" s="224">
        <v>26</v>
      </c>
      <c r="I219" s="225"/>
      <c r="J219" s="226">
        <f>ROUND(I219*H219,2)</f>
        <v>0</v>
      </c>
      <c r="K219" s="222" t="s">
        <v>139</v>
      </c>
      <c r="L219" s="46"/>
      <c r="M219" s="227" t="s">
        <v>32</v>
      </c>
      <c r="N219" s="228" t="s">
        <v>51</v>
      </c>
      <c r="O219" s="86"/>
      <c r="P219" s="229">
        <f>O219*H219</f>
        <v>0</v>
      </c>
      <c r="Q219" s="229">
        <v>0.0042900000000000004</v>
      </c>
      <c r="R219" s="229">
        <f>Q219*H219</f>
        <v>0.11154000000000001</v>
      </c>
      <c r="S219" s="229">
        <v>0</v>
      </c>
      <c r="T219" s="230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31" t="s">
        <v>260</v>
      </c>
      <c r="AT219" s="231" t="s">
        <v>135</v>
      </c>
      <c r="AU219" s="231" t="s">
        <v>21</v>
      </c>
      <c r="AY219" s="18" t="s">
        <v>132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141</v>
      </c>
      <c r="BK219" s="232">
        <f>ROUND(I219*H219,2)</f>
        <v>0</v>
      </c>
      <c r="BL219" s="18" t="s">
        <v>260</v>
      </c>
      <c r="BM219" s="231" t="s">
        <v>1116</v>
      </c>
    </row>
    <row r="220" s="13" customFormat="1">
      <c r="A220" s="13"/>
      <c r="B220" s="240"/>
      <c r="C220" s="241"/>
      <c r="D220" s="242" t="s">
        <v>196</v>
      </c>
      <c r="E220" s="243" t="s">
        <v>32</v>
      </c>
      <c r="F220" s="244" t="s">
        <v>776</v>
      </c>
      <c r="G220" s="241"/>
      <c r="H220" s="245">
        <v>26</v>
      </c>
      <c r="I220" s="246"/>
      <c r="J220" s="241"/>
      <c r="K220" s="241"/>
      <c r="L220" s="247"/>
      <c r="M220" s="248"/>
      <c r="N220" s="249"/>
      <c r="O220" s="249"/>
      <c r="P220" s="249"/>
      <c r="Q220" s="249"/>
      <c r="R220" s="249"/>
      <c r="S220" s="249"/>
      <c r="T220" s="250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1" t="s">
        <v>196</v>
      </c>
      <c r="AU220" s="251" t="s">
        <v>21</v>
      </c>
      <c r="AV220" s="13" t="s">
        <v>141</v>
      </c>
      <c r="AW220" s="13" t="s">
        <v>41</v>
      </c>
      <c r="AX220" s="13" t="s">
        <v>79</v>
      </c>
      <c r="AY220" s="251" t="s">
        <v>132</v>
      </c>
    </row>
    <row r="221" s="14" customFormat="1">
      <c r="A221" s="14"/>
      <c r="B221" s="252"/>
      <c r="C221" s="253"/>
      <c r="D221" s="242" t="s">
        <v>196</v>
      </c>
      <c r="E221" s="254" t="s">
        <v>32</v>
      </c>
      <c r="F221" s="255" t="s">
        <v>198</v>
      </c>
      <c r="G221" s="253"/>
      <c r="H221" s="256">
        <v>26</v>
      </c>
      <c r="I221" s="257"/>
      <c r="J221" s="253"/>
      <c r="K221" s="253"/>
      <c r="L221" s="258"/>
      <c r="M221" s="259"/>
      <c r="N221" s="260"/>
      <c r="O221" s="260"/>
      <c r="P221" s="260"/>
      <c r="Q221" s="260"/>
      <c r="R221" s="260"/>
      <c r="S221" s="260"/>
      <c r="T221" s="261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2" t="s">
        <v>196</v>
      </c>
      <c r="AU221" s="262" t="s">
        <v>21</v>
      </c>
      <c r="AV221" s="14" t="s">
        <v>150</v>
      </c>
      <c r="AW221" s="14" t="s">
        <v>41</v>
      </c>
      <c r="AX221" s="14" t="s">
        <v>21</v>
      </c>
      <c r="AY221" s="262" t="s">
        <v>132</v>
      </c>
    </row>
    <row r="222" s="2" customFormat="1" ht="21.75" customHeight="1">
      <c r="A222" s="40"/>
      <c r="B222" s="41"/>
      <c r="C222" s="220" t="s">
        <v>467</v>
      </c>
      <c r="D222" s="220" t="s">
        <v>135</v>
      </c>
      <c r="E222" s="221" t="s">
        <v>464</v>
      </c>
      <c r="F222" s="222" t="s">
        <v>465</v>
      </c>
      <c r="G222" s="223" t="s">
        <v>194</v>
      </c>
      <c r="H222" s="224">
        <v>6</v>
      </c>
      <c r="I222" s="225"/>
      <c r="J222" s="226">
        <f>ROUND(I222*H222,2)</f>
        <v>0</v>
      </c>
      <c r="K222" s="222" t="s">
        <v>139</v>
      </c>
      <c r="L222" s="46"/>
      <c r="M222" s="227" t="s">
        <v>32</v>
      </c>
      <c r="N222" s="228" t="s">
        <v>51</v>
      </c>
      <c r="O222" s="86"/>
      <c r="P222" s="229">
        <f>O222*H222</f>
        <v>0</v>
      </c>
      <c r="Q222" s="229">
        <v>0.01082</v>
      </c>
      <c r="R222" s="229">
        <f>Q222*H222</f>
        <v>0.064920000000000005</v>
      </c>
      <c r="S222" s="229">
        <v>0</v>
      </c>
      <c r="T222" s="230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31" t="s">
        <v>260</v>
      </c>
      <c r="AT222" s="231" t="s">
        <v>135</v>
      </c>
      <c r="AU222" s="231" t="s">
        <v>21</v>
      </c>
      <c r="AY222" s="18" t="s">
        <v>132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141</v>
      </c>
      <c r="BK222" s="232">
        <f>ROUND(I222*H222,2)</f>
        <v>0</v>
      </c>
      <c r="BL222" s="18" t="s">
        <v>260</v>
      </c>
      <c r="BM222" s="231" t="s">
        <v>1117</v>
      </c>
    </row>
    <row r="223" s="2" customFormat="1" ht="16.5" customHeight="1">
      <c r="A223" s="40"/>
      <c r="B223" s="41"/>
      <c r="C223" s="220" t="s">
        <v>471</v>
      </c>
      <c r="D223" s="220" t="s">
        <v>135</v>
      </c>
      <c r="E223" s="221" t="s">
        <v>468</v>
      </c>
      <c r="F223" s="222" t="s">
        <v>469</v>
      </c>
      <c r="G223" s="223" t="s">
        <v>223</v>
      </c>
      <c r="H223" s="224">
        <v>39.200000000000003</v>
      </c>
      <c r="I223" s="225"/>
      <c r="J223" s="226">
        <f>ROUND(I223*H223,2)</f>
        <v>0</v>
      </c>
      <c r="K223" s="222" t="s">
        <v>139</v>
      </c>
      <c r="L223" s="46"/>
      <c r="M223" s="227" t="s">
        <v>32</v>
      </c>
      <c r="N223" s="228" t="s">
        <v>51</v>
      </c>
      <c r="O223" s="86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260</v>
      </c>
      <c r="AT223" s="231" t="s">
        <v>135</v>
      </c>
      <c r="AU223" s="231" t="s">
        <v>21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260</v>
      </c>
      <c r="BM223" s="231" t="s">
        <v>1118</v>
      </c>
    </row>
    <row r="224" s="2" customFormat="1" ht="16.5" customHeight="1">
      <c r="A224" s="40"/>
      <c r="B224" s="41"/>
      <c r="C224" s="220" t="s">
        <v>475</v>
      </c>
      <c r="D224" s="220" t="s">
        <v>135</v>
      </c>
      <c r="E224" s="221" t="s">
        <v>472</v>
      </c>
      <c r="F224" s="222" t="s">
        <v>473</v>
      </c>
      <c r="G224" s="223" t="s">
        <v>336</v>
      </c>
      <c r="H224" s="224">
        <v>3</v>
      </c>
      <c r="I224" s="225"/>
      <c r="J224" s="226">
        <f>ROUND(I224*H224,2)</f>
        <v>0</v>
      </c>
      <c r="K224" s="222" t="s">
        <v>139</v>
      </c>
      <c r="L224" s="46"/>
      <c r="M224" s="227" t="s">
        <v>32</v>
      </c>
      <c r="N224" s="228" t="s">
        <v>51</v>
      </c>
      <c r="O224" s="86"/>
      <c r="P224" s="229">
        <f>O224*H224</f>
        <v>0</v>
      </c>
      <c r="Q224" s="229">
        <v>0</v>
      </c>
      <c r="R224" s="229">
        <f>Q224*H224</f>
        <v>0</v>
      </c>
      <c r="S224" s="229">
        <v>0</v>
      </c>
      <c r="T224" s="230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31" t="s">
        <v>260</v>
      </c>
      <c r="AT224" s="231" t="s">
        <v>135</v>
      </c>
      <c r="AU224" s="231" t="s">
        <v>21</v>
      </c>
      <c r="AY224" s="18" t="s">
        <v>132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141</v>
      </c>
      <c r="BK224" s="232">
        <f>ROUND(I224*H224,2)</f>
        <v>0</v>
      </c>
      <c r="BL224" s="18" t="s">
        <v>260</v>
      </c>
      <c r="BM224" s="231" t="s">
        <v>1119</v>
      </c>
    </row>
    <row r="225" s="2" customFormat="1" ht="21.75" customHeight="1">
      <c r="A225" s="40"/>
      <c r="B225" s="41"/>
      <c r="C225" s="220" t="s">
        <v>479</v>
      </c>
      <c r="D225" s="220" t="s">
        <v>135</v>
      </c>
      <c r="E225" s="221" t="s">
        <v>476</v>
      </c>
      <c r="F225" s="222" t="s">
        <v>477</v>
      </c>
      <c r="G225" s="223" t="s">
        <v>223</v>
      </c>
      <c r="H225" s="224">
        <v>22.800000000000001</v>
      </c>
      <c r="I225" s="225"/>
      <c r="J225" s="226">
        <f>ROUND(I225*H225,2)</f>
        <v>0</v>
      </c>
      <c r="K225" s="222" t="s">
        <v>139</v>
      </c>
      <c r="L225" s="46"/>
      <c r="M225" s="227" t="s">
        <v>32</v>
      </c>
      <c r="N225" s="228" t="s">
        <v>51</v>
      </c>
      <c r="O225" s="86"/>
      <c r="P225" s="229">
        <f>O225*H225</f>
        <v>0</v>
      </c>
      <c r="Q225" s="229">
        <v>0.0021700000000000001</v>
      </c>
      <c r="R225" s="229">
        <f>Q225*H225</f>
        <v>0.049476000000000006</v>
      </c>
      <c r="S225" s="229">
        <v>0</v>
      </c>
      <c r="T225" s="230">
        <f>S225*H225</f>
        <v>0</v>
      </c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R225" s="231" t="s">
        <v>260</v>
      </c>
      <c r="AT225" s="231" t="s">
        <v>135</v>
      </c>
      <c r="AU225" s="231" t="s">
        <v>21</v>
      </c>
      <c r="AY225" s="18" t="s">
        <v>132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141</v>
      </c>
      <c r="BK225" s="232">
        <f>ROUND(I225*H225,2)</f>
        <v>0</v>
      </c>
      <c r="BL225" s="18" t="s">
        <v>260</v>
      </c>
      <c r="BM225" s="231" t="s">
        <v>1120</v>
      </c>
    </row>
    <row r="226" s="2" customFormat="1" ht="16.5" customHeight="1">
      <c r="A226" s="40"/>
      <c r="B226" s="41"/>
      <c r="C226" s="220" t="s">
        <v>483</v>
      </c>
      <c r="D226" s="220" t="s">
        <v>135</v>
      </c>
      <c r="E226" s="221" t="s">
        <v>480</v>
      </c>
      <c r="F226" s="222" t="s">
        <v>481</v>
      </c>
      <c r="G226" s="223" t="s">
        <v>250</v>
      </c>
      <c r="H226" s="224">
        <v>2.29</v>
      </c>
      <c r="I226" s="225"/>
      <c r="J226" s="226">
        <f>ROUND(I226*H226,2)</f>
        <v>0</v>
      </c>
      <c r="K226" s="222" t="s">
        <v>139</v>
      </c>
      <c r="L226" s="46"/>
      <c r="M226" s="227" t="s">
        <v>32</v>
      </c>
      <c r="N226" s="228" t="s">
        <v>51</v>
      </c>
      <c r="O226" s="86"/>
      <c r="P226" s="229">
        <f>O226*H226</f>
        <v>0</v>
      </c>
      <c r="Q226" s="229">
        <v>0</v>
      </c>
      <c r="R226" s="229">
        <f>Q226*H226</f>
        <v>0</v>
      </c>
      <c r="S226" s="229">
        <v>0</v>
      </c>
      <c r="T226" s="230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31" t="s">
        <v>260</v>
      </c>
      <c r="AT226" s="231" t="s">
        <v>135</v>
      </c>
      <c r="AU226" s="231" t="s">
        <v>21</v>
      </c>
      <c r="AY226" s="18" t="s">
        <v>132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141</v>
      </c>
      <c r="BK226" s="232">
        <f>ROUND(I226*H226,2)</f>
        <v>0</v>
      </c>
      <c r="BL226" s="18" t="s">
        <v>260</v>
      </c>
      <c r="BM226" s="231" t="s">
        <v>1121</v>
      </c>
    </row>
    <row r="227" s="2" customFormat="1" ht="21.75" customHeight="1">
      <c r="A227" s="40"/>
      <c r="B227" s="41"/>
      <c r="C227" s="220" t="s">
        <v>491</v>
      </c>
      <c r="D227" s="220" t="s">
        <v>135</v>
      </c>
      <c r="E227" s="221" t="s">
        <v>484</v>
      </c>
      <c r="F227" s="222" t="s">
        <v>485</v>
      </c>
      <c r="G227" s="223" t="s">
        <v>250</v>
      </c>
      <c r="H227" s="224">
        <v>0.16600000000000001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260</v>
      </c>
      <c r="AT227" s="231" t="s">
        <v>135</v>
      </c>
      <c r="AU227" s="231" t="s">
        <v>21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260</v>
      </c>
      <c r="BM227" s="231" t="s">
        <v>1122</v>
      </c>
    </row>
    <row r="228" s="12" customFormat="1" ht="22.8" customHeight="1">
      <c r="A228" s="12"/>
      <c r="B228" s="204"/>
      <c r="C228" s="205"/>
      <c r="D228" s="206" t="s">
        <v>78</v>
      </c>
      <c r="E228" s="218" t="s">
        <v>141</v>
      </c>
      <c r="F228" s="218" t="s">
        <v>219</v>
      </c>
      <c r="G228" s="205"/>
      <c r="H228" s="205"/>
      <c r="I228" s="208"/>
      <c r="J228" s="219">
        <f>BK228</f>
        <v>0</v>
      </c>
      <c r="K228" s="205"/>
      <c r="L228" s="210"/>
      <c r="M228" s="211"/>
      <c r="N228" s="212"/>
      <c r="O228" s="212"/>
      <c r="P228" s="213">
        <f>P229</f>
        <v>0</v>
      </c>
      <c r="Q228" s="212"/>
      <c r="R228" s="213">
        <f>R229</f>
        <v>11.668355</v>
      </c>
      <c r="S228" s="212"/>
      <c r="T228" s="214">
        <f>T229</f>
        <v>0</v>
      </c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R228" s="215" t="s">
        <v>21</v>
      </c>
      <c r="AT228" s="216" t="s">
        <v>78</v>
      </c>
      <c r="AU228" s="216" t="s">
        <v>21</v>
      </c>
      <c r="AY228" s="215" t="s">
        <v>132</v>
      </c>
      <c r="BK228" s="217">
        <f>BK229</f>
        <v>0</v>
      </c>
    </row>
    <row r="229" s="2" customFormat="1" ht="21.75" customHeight="1">
      <c r="A229" s="40"/>
      <c r="B229" s="41"/>
      <c r="C229" s="220" t="s">
        <v>496</v>
      </c>
      <c r="D229" s="220" t="s">
        <v>135</v>
      </c>
      <c r="E229" s="221" t="s">
        <v>221</v>
      </c>
      <c r="F229" s="222" t="s">
        <v>222</v>
      </c>
      <c r="G229" s="223" t="s">
        <v>223</v>
      </c>
      <c r="H229" s="224">
        <v>51.5</v>
      </c>
      <c r="I229" s="225"/>
      <c r="J229" s="226">
        <f>ROUND(I229*H229,2)</f>
        <v>0</v>
      </c>
      <c r="K229" s="222" t="s">
        <v>139</v>
      </c>
      <c r="L229" s="46"/>
      <c r="M229" s="227" t="s">
        <v>32</v>
      </c>
      <c r="N229" s="228" t="s">
        <v>51</v>
      </c>
      <c r="O229" s="86"/>
      <c r="P229" s="229">
        <f>O229*H229</f>
        <v>0</v>
      </c>
      <c r="Q229" s="229">
        <v>0.22656999999999999</v>
      </c>
      <c r="R229" s="229">
        <f>Q229*H229</f>
        <v>11.668355</v>
      </c>
      <c r="S229" s="229">
        <v>0</v>
      </c>
      <c r="T229" s="230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31" t="s">
        <v>150</v>
      </c>
      <c r="AT229" s="231" t="s">
        <v>135</v>
      </c>
      <c r="AU229" s="231" t="s">
        <v>141</v>
      </c>
      <c r="AY229" s="18" t="s">
        <v>132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141</v>
      </c>
      <c r="BK229" s="232">
        <f>ROUND(I229*H229,2)</f>
        <v>0</v>
      </c>
      <c r="BL229" s="18" t="s">
        <v>150</v>
      </c>
      <c r="BM229" s="231" t="s">
        <v>1123</v>
      </c>
    </row>
    <row r="230" s="12" customFormat="1" ht="25.92" customHeight="1">
      <c r="A230" s="12"/>
      <c r="B230" s="204"/>
      <c r="C230" s="205"/>
      <c r="D230" s="206" t="s">
        <v>78</v>
      </c>
      <c r="E230" s="207" t="s">
        <v>487</v>
      </c>
      <c r="F230" s="207" t="s">
        <v>488</v>
      </c>
      <c r="G230" s="205"/>
      <c r="H230" s="205"/>
      <c r="I230" s="208"/>
      <c r="J230" s="209">
        <f>BK230</f>
        <v>0</v>
      </c>
      <c r="K230" s="205"/>
      <c r="L230" s="210"/>
      <c r="M230" s="211"/>
      <c r="N230" s="212"/>
      <c r="O230" s="212"/>
      <c r="P230" s="213">
        <f>P231+P243+P261+P264+P266+P278+P286+P292+P297</f>
        <v>0</v>
      </c>
      <c r="Q230" s="212"/>
      <c r="R230" s="213">
        <f>R231+R243+R261+R264+R266+R278+R286+R292+R297</f>
        <v>8.4855115999999988</v>
      </c>
      <c r="S230" s="212"/>
      <c r="T230" s="214">
        <f>T231+T243+T261+T264+T266+T278+T286+T292+T297</f>
        <v>0.68158999999999992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5" t="s">
        <v>141</v>
      </c>
      <c r="AT230" s="216" t="s">
        <v>78</v>
      </c>
      <c r="AU230" s="216" t="s">
        <v>79</v>
      </c>
      <c r="AY230" s="215" t="s">
        <v>132</v>
      </c>
      <c r="BK230" s="217">
        <f>BK231+BK243+BK261+BK264+BK266+BK278+BK286+BK292+BK297</f>
        <v>0</v>
      </c>
    </row>
    <row r="231" s="12" customFormat="1" ht="22.8" customHeight="1">
      <c r="A231" s="12"/>
      <c r="B231" s="204"/>
      <c r="C231" s="205"/>
      <c r="D231" s="206" t="s">
        <v>78</v>
      </c>
      <c r="E231" s="218" t="s">
        <v>489</v>
      </c>
      <c r="F231" s="218" t="s">
        <v>490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SUM(P232:P242)</f>
        <v>0</v>
      </c>
      <c r="Q231" s="212"/>
      <c r="R231" s="213">
        <f>SUM(R232:R242)</f>
        <v>0.56749760000000005</v>
      </c>
      <c r="S231" s="212"/>
      <c r="T231" s="214">
        <f>SUM(T232:T242)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141</v>
      </c>
      <c r="AT231" s="216" t="s">
        <v>78</v>
      </c>
      <c r="AU231" s="216" t="s">
        <v>21</v>
      </c>
      <c r="AY231" s="215" t="s">
        <v>132</v>
      </c>
      <c r="BK231" s="217">
        <f>SUM(BK232:BK242)</f>
        <v>0</v>
      </c>
    </row>
    <row r="232" s="2" customFormat="1" ht="21.75" customHeight="1">
      <c r="A232" s="40"/>
      <c r="B232" s="41"/>
      <c r="C232" s="220" t="s">
        <v>501</v>
      </c>
      <c r="D232" s="220" t="s">
        <v>135</v>
      </c>
      <c r="E232" s="221" t="s">
        <v>492</v>
      </c>
      <c r="F232" s="222" t="s">
        <v>493</v>
      </c>
      <c r="G232" s="223" t="s">
        <v>194</v>
      </c>
      <c r="H232" s="224">
        <v>83.563000000000002</v>
      </c>
      <c r="I232" s="225"/>
      <c r="J232" s="226">
        <f>ROUND(I232*H232,2)</f>
        <v>0</v>
      </c>
      <c r="K232" s="222" t="s">
        <v>139</v>
      </c>
      <c r="L232" s="46"/>
      <c r="M232" s="227" t="s">
        <v>32</v>
      </c>
      <c r="N232" s="228" t="s">
        <v>51</v>
      </c>
      <c r="O232" s="86"/>
      <c r="P232" s="229">
        <f>O232*H232</f>
        <v>0</v>
      </c>
      <c r="Q232" s="229">
        <v>0</v>
      </c>
      <c r="R232" s="229">
        <f>Q232*H232</f>
        <v>0</v>
      </c>
      <c r="S232" s="229">
        <v>0</v>
      </c>
      <c r="T232" s="230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31" t="s">
        <v>260</v>
      </c>
      <c r="AT232" s="231" t="s">
        <v>135</v>
      </c>
      <c r="AU232" s="231" t="s">
        <v>141</v>
      </c>
      <c r="AY232" s="18" t="s">
        <v>132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141</v>
      </c>
      <c r="BK232" s="232">
        <f>ROUND(I232*H232,2)</f>
        <v>0</v>
      </c>
      <c r="BL232" s="18" t="s">
        <v>260</v>
      </c>
      <c r="BM232" s="231" t="s">
        <v>1124</v>
      </c>
    </row>
    <row r="233" s="13" customFormat="1">
      <c r="A233" s="13"/>
      <c r="B233" s="240"/>
      <c r="C233" s="241"/>
      <c r="D233" s="242" t="s">
        <v>196</v>
      </c>
      <c r="E233" s="243" t="s">
        <v>32</v>
      </c>
      <c r="F233" s="244" t="s">
        <v>1125</v>
      </c>
      <c r="G233" s="241"/>
      <c r="H233" s="245">
        <v>83.563000000000002</v>
      </c>
      <c r="I233" s="246"/>
      <c r="J233" s="241"/>
      <c r="K233" s="241"/>
      <c r="L233" s="247"/>
      <c r="M233" s="248"/>
      <c r="N233" s="249"/>
      <c r="O233" s="249"/>
      <c r="P233" s="249"/>
      <c r="Q233" s="249"/>
      <c r="R233" s="249"/>
      <c r="S233" s="249"/>
      <c r="T233" s="250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1" t="s">
        <v>196</v>
      </c>
      <c r="AU233" s="251" t="s">
        <v>141</v>
      </c>
      <c r="AV233" s="13" t="s">
        <v>141</v>
      </c>
      <c r="AW233" s="13" t="s">
        <v>41</v>
      </c>
      <c r="AX233" s="13" t="s">
        <v>79</v>
      </c>
      <c r="AY233" s="251" t="s">
        <v>132</v>
      </c>
    </row>
    <row r="234" s="14" customFormat="1">
      <c r="A234" s="14"/>
      <c r="B234" s="252"/>
      <c r="C234" s="253"/>
      <c r="D234" s="242" t="s">
        <v>196</v>
      </c>
      <c r="E234" s="254" t="s">
        <v>32</v>
      </c>
      <c r="F234" s="255" t="s">
        <v>198</v>
      </c>
      <c r="G234" s="253"/>
      <c r="H234" s="256">
        <v>83.563000000000002</v>
      </c>
      <c r="I234" s="257"/>
      <c r="J234" s="253"/>
      <c r="K234" s="253"/>
      <c r="L234" s="258"/>
      <c r="M234" s="259"/>
      <c r="N234" s="260"/>
      <c r="O234" s="260"/>
      <c r="P234" s="260"/>
      <c r="Q234" s="260"/>
      <c r="R234" s="260"/>
      <c r="S234" s="260"/>
      <c r="T234" s="261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2" t="s">
        <v>196</v>
      </c>
      <c r="AU234" s="262" t="s">
        <v>141</v>
      </c>
      <c r="AV234" s="14" t="s">
        <v>150</v>
      </c>
      <c r="AW234" s="14" t="s">
        <v>41</v>
      </c>
      <c r="AX234" s="14" t="s">
        <v>21</v>
      </c>
      <c r="AY234" s="262" t="s">
        <v>132</v>
      </c>
    </row>
    <row r="235" s="2" customFormat="1" ht="16.5" customHeight="1">
      <c r="A235" s="40"/>
      <c r="B235" s="41"/>
      <c r="C235" s="263" t="s">
        <v>505</v>
      </c>
      <c r="D235" s="263" t="s">
        <v>242</v>
      </c>
      <c r="E235" s="264" t="s">
        <v>785</v>
      </c>
      <c r="F235" s="265" t="s">
        <v>786</v>
      </c>
      <c r="G235" s="266" t="s">
        <v>787</v>
      </c>
      <c r="H235" s="267">
        <v>91.521000000000001</v>
      </c>
      <c r="I235" s="268"/>
      <c r="J235" s="269">
        <f>ROUND(I235*H235,2)</f>
        <v>0</v>
      </c>
      <c r="K235" s="265" t="s">
        <v>139</v>
      </c>
      <c r="L235" s="270"/>
      <c r="M235" s="271" t="s">
        <v>32</v>
      </c>
      <c r="N235" s="272" t="s">
        <v>51</v>
      </c>
      <c r="O235" s="86"/>
      <c r="P235" s="229">
        <f>O235*H235</f>
        <v>0</v>
      </c>
      <c r="Q235" s="229">
        <v>0.001</v>
      </c>
      <c r="R235" s="229">
        <f>Q235*H235</f>
        <v>0.091521000000000005</v>
      </c>
      <c r="S235" s="229">
        <v>0</v>
      </c>
      <c r="T235" s="230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31" t="s">
        <v>333</v>
      </c>
      <c r="AT235" s="231" t="s">
        <v>242</v>
      </c>
      <c r="AU235" s="231" t="s">
        <v>141</v>
      </c>
      <c r="AY235" s="18" t="s">
        <v>132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141</v>
      </c>
      <c r="BK235" s="232">
        <f>ROUND(I235*H235,2)</f>
        <v>0</v>
      </c>
      <c r="BL235" s="18" t="s">
        <v>260</v>
      </c>
      <c r="BM235" s="231" t="s">
        <v>1126</v>
      </c>
    </row>
    <row r="236" s="2" customFormat="1" ht="16.5" customHeight="1">
      <c r="A236" s="40"/>
      <c r="B236" s="41"/>
      <c r="C236" s="220" t="s">
        <v>510</v>
      </c>
      <c r="D236" s="220" t="s">
        <v>135</v>
      </c>
      <c r="E236" s="221" t="s">
        <v>502</v>
      </c>
      <c r="F236" s="222" t="s">
        <v>503</v>
      </c>
      <c r="G236" s="223" t="s">
        <v>194</v>
      </c>
      <c r="H236" s="224">
        <v>83.563000000000002</v>
      </c>
      <c r="I236" s="225"/>
      <c r="J236" s="226">
        <f>ROUND(I236*H236,2)</f>
        <v>0</v>
      </c>
      <c r="K236" s="222" t="s">
        <v>139</v>
      </c>
      <c r="L236" s="46"/>
      <c r="M236" s="227" t="s">
        <v>32</v>
      </c>
      <c r="N236" s="228" t="s">
        <v>51</v>
      </c>
      <c r="O236" s="86"/>
      <c r="P236" s="229">
        <f>O236*H236</f>
        <v>0</v>
      </c>
      <c r="Q236" s="229">
        <v>0.00040000000000000002</v>
      </c>
      <c r="R236" s="229">
        <f>Q236*H236</f>
        <v>0.033425200000000002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260</v>
      </c>
      <c r="AT236" s="231" t="s">
        <v>135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260</v>
      </c>
      <c r="BM236" s="231" t="s">
        <v>1127</v>
      </c>
    </row>
    <row r="237" s="2" customFormat="1" ht="16.5" customHeight="1">
      <c r="A237" s="40"/>
      <c r="B237" s="41"/>
      <c r="C237" s="263" t="s">
        <v>514</v>
      </c>
      <c r="D237" s="263" t="s">
        <v>242</v>
      </c>
      <c r="E237" s="264" t="s">
        <v>506</v>
      </c>
      <c r="F237" s="265" t="s">
        <v>790</v>
      </c>
      <c r="G237" s="266" t="s">
        <v>194</v>
      </c>
      <c r="H237" s="267">
        <v>100.276</v>
      </c>
      <c r="I237" s="268"/>
      <c r="J237" s="269">
        <f>ROUND(I237*H237,2)</f>
        <v>0</v>
      </c>
      <c r="K237" s="265" t="s">
        <v>139</v>
      </c>
      <c r="L237" s="270"/>
      <c r="M237" s="271" t="s">
        <v>32</v>
      </c>
      <c r="N237" s="272" t="s">
        <v>51</v>
      </c>
      <c r="O237" s="86"/>
      <c r="P237" s="229">
        <f>O237*H237</f>
        <v>0</v>
      </c>
      <c r="Q237" s="229">
        <v>0.0038800000000000002</v>
      </c>
      <c r="R237" s="229">
        <f>Q237*H237</f>
        <v>0.38907088000000001</v>
      </c>
      <c r="S237" s="229">
        <v>0</v>
      </c>
      <c r="T237" s="230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31" t="s">
        <v>333</v>
      </c>
      <c r="AT237" s="231" t="s">
        <v>242</v>
      </c>
      <c r="AU237" s="231" t="s">
        <v>141</v>
      </c>
      <c r="AY237" s="18" t="s">
        <v>132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141</v>
      </c>
      <c r="BK237" s="232">
        <f>ROUND(I237*H237,2)</f>
        <v>0</v>
      </c>
      <c r="BL237" s="18" t="s">
        <v>260</v>
      </c>
      <c r="BM237" s="231" t="s">
        <v>1128</v>
      </c>
    </row>
    <row r="238" s="13" customFormat="1">
      <c r="A238" s="13"/>
      <c r="B238" s="240"/>
      <c r="C238" s="241"/>
      <c r="D238" s="242" t="s">
        <v>196</v>
      </c>
      <c r="E238" s="241"/>
      <c r="F238" s="244" t="s">
        <v>1129</v>
      </c>
      <c r="G238" s="241"/>
      <c r="H238" s="245">
        <v>100.276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196</v>
      </c>
      <c r="AU238" s="251" t="s">
        <v>141</v>
      </c>
      <c r="AV238" s="13" t="s">
        <v>141</v>
      </c>
      <c r="AW238" s="13" t="s">
        <v>4</v>
      </c>
      <c r="AX238" s="13" t="s">
        <v>21</v>
      </c>
      <c r="AY238" s="251" t="s">
        <v>132</v>
      </c>
    </row>
    <row r="239" s="2" customFormat="1" ht="16.5" customHeight="1">
      <c r="A239" s="40"/>
      <c r="B239" s="41"/>
      <c r="C239" s="220" t="s">
        <v>518</v>
      </c>
      <c r="D239" s="220" t="s">
        <v>135</v>
      </c>
      <c r="E239" s="221" t="s">
        <v>511</v>
      </c>
      <c r="F239" s="222" t="s">
        <v>512</v>
      </c>
      <c r="G239" s="223" t="s">
        <v>194</v>
      </c>
      <c r="H239" s="224">
        <v>83.563000000000002</v>
      </c>
      <c r="I239" s="225"/>
      <c r="J239" s="226">
        <f>ROUND(I239*H239,2)</f>
        <v>0</v>
      </c>
      <c r="K239" s="222" t="s">
        <v>139</v>
      </c>
      <c r="L239" s="46"/>
      <c r="M239" s="227" t="s">
        <v>32</v>
      </c>
      <c r="N239" s="228" t="s">
        <v>51</v>
      </c>
      <c r="O239" s="86"/>
      <c r="P239" s="229">
        <f>O239*H239</f>
        <v>0</v>
      </c>
      <c r="Q239" s="229">
        <v>4.0000000000000003E-05</v>
      </c>
      <c r="R239" s="229">
        <f>Q239*H239</f>
        <v>0.0033425200000000003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260</v>
      </c>
      <c r="AT239" s="231" t="s">
        <v>135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260</v>
      </c>
      <c r="BM239" s="231" t="s">
        <v>1130</v>
      </c>
    </row>
    <row r="240" s="2" customFormat="1" ht="16.5" customHeight="1">
      <c r="A240" s="40"/>
      <c r="B240" s="41"/>
      <c r="C240" s="263" t="s">
        <v>524</v>
      </c>
      <c r="D240" s="263" t="s">
        <v>242</v>
      </c>
      <c r="E240" s="264" t="s">
        <v>515</v>
      </c>
      <c r="F240" s="265" t="s">
        <v>516</v>
      </c>
      <c r="G240" s="266" t="s">
        <v>194</v>
      </c>
      <c r="H240" s="267">
        <v>100.276</v>
      </c>
      <c r="I240" s="268"/>
      <c r="J240" s="269">
        <f>ROUND(I240*H240,2)</f>
        <v>0</v>
      </c>
      <c r="K240" s="265" t="s">
        <v>139</v>
      </c>
      <c r="L240" s="270"/>
      <c r="M240" s="271" t="s">
        <v>32</v>
      </c>
      <c r="N240" s="272" t="s">
        <v>51</v>
      </c>
      <c r="O240" s="86"/>
      <c r="P240" s="229">
        <f>O240*H240</f>
        <v>0</v>
      </c>
      <c r="Q240" s="229">
        <v>0.00050000000000000001</v>
      </c>
      <c r="R240" s="229">
        <f>Q240*H240</f>
        <v>0.050138000000000002</v>
      </c>
      <c r="S240" s="229">
        <v>0</v>
      </c>
      <c r="T240" s="230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31" t="s">
        <v>333</v>
      </c>
      <c r="AT240" s="231" t="s">
        <v>242</v>
      </c>
      <c r="AU240" s="231" t="s">
        <v>141</v>
      </c>
      <c r="AY240" s="18" t="s">
        <v>132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141</v>
      </c>
      <c r="BK240" s="232">
        <f>ROUND(I240*H240,2)</f>
        <v>0</v>
      </c>
      <c r="BL240" s="18" t="s">
        <v>260</v>
      </c>
      <c r="BM240" s="231" t="s">
        <v>1131</v>
      </c>
    </row>
    <row r="241" s="13" customFormat="1">
      <c r="A241" s="13"/>
      <c r="B241" s="240"/>
      <c r="C241" s="241"/>
      <c r="D241" s="242" t="s">
        <v>196</v>
      </c>
      <c r="E241" s="241"/>
      <c r="F241" s="244" t="s">
        <v>1129</v>
      </c>
      <c r="G241" s="241"/>
      <c r="H241" s="245">
        <v>100.276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196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21.75" customHeight="1">
      <c r="A242" s="40"/>
      <c r="B242" s="41"/>
      <c r="C242" s="220" t="s">
        <v>528</v>
      </c>
      <c r="D242" s="220" t="s">
        <v>135</v>
      </c>
      <c r="E242" s="221" t="s">
        <v>519</v>
      </c>
      <c r="F242" s="222" t="s">
        <v>520</v>
      </c>
      <c r="G242" s="223" t="s">
        <v>250</v>
      </c>
      <c r="H242" s="224">
        <v>0.56699999999999995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260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260</v>
      </c>
      <c r="BM242" s="231" t="s">
        <v>1132</v>
      </c>
    </row>
    <row r="243" s="12" customFormat="1" ht="22.8" customHeight="1">
      <c r="A243" s="12"/>
      <c r="B243" s="204"/>
      <c r="C243" s="205"/>
      <c r="D243" s="206" t="s">
        <v>78</v>
      </c>
      <c r="E243" s="218" t="s">
        <v>522</v>
      </c>
      <c r="F243" s="218" t="s">
        <v>523</v>
      </c>
      <c r="G243" s="205"/>
      <c r="H243" s="205"/>
      <c r="I243" s="208"/>
      <c r="J243" s="219">
        <f>BK243</f>
        <v>0</v>
      </c>
      <c r="K243" s="205"/>
      <c r="L243" s="210"/>
      <c r="M243" s="211"/>
      <c r="N243" s="212"/>
      <c r="O243" s="212"/>
      <c r="P243" s="213">
        <f>SUM(P244:P260)</f>
        <v>0</v>
      </c>
      <c r="Q243" s="212"/>
      <c r="R243" s="213">
        <f>SUM(R244:R260)</f>
        <v>2.9443865999999996</v>
      </c>
      <c r="S243" s="212"/>
      <c r="T243" s="214">
        <f>SUM(T244:T260)</f>
        <v>0</v>
      </c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R243" s="215" t="s">
        <v>141</v>
      </c>
      <c r="AT243" s="216" t="s">
        <v>78</v>
      </c>
      <c r="AU243" s="216" t="s">
        <v>21</v>
      </c>
      <c r="AY243" s="215" t="s">
        <v>132</v>
      </c>
      <c r="BK243" s="217">
        <f>SUM(BK244:BK260)</f>
        <v>0</v>
      </c>
    </row>
    <row r="244" s="2" customFormat="1" ht="16.5" customHeight="1">
      <c r="A244" s="40"/>
      <c r="B244" s="41"/>
      <c r="C244" s="220" t="s">
        <v>534</v>
      </c>
      <c r="D244" s="220" t="s">
        <v>135</v>
      </c>
      <c r="E244" s="221" t="s">
        <v>525</v>
      </c>
      <c r="F244" s="222" t="s">
        <v>526</v>
      </c>
      <c r="G244" s="223" t="s">
        <v>194</v>
      </c>
      <c r="H244" s="224">
        <v>122.72</v>
      </c>
      <c r="I244" s="225"/>
      <c r="J244" s="226">
        <f>ROUND(I244*H244,2)</f>
        <v>0</v>
      </c>
      <c r="K244" s="222" t="s">
        <v>139</v>
      </c>
      <c r="L244" s="46"/>
      <c r="M244" s="227" t="s">
        <v>32</v>
      </c>
      <c r="N244" s="228" t="s">
        <v>51</v>
      </c>
      <c r="O244" s="86"/>
      <c r="P244" s="229">
        <f>O244*H244</f>
        <v>0</v>
      </c>
      <c r="Q244" s="229">
        <v>0.0060299999999999998</v>
      </c>
      <c r="R244" s="229">
        <f>Q244*H244</f>
        <v>0.74000159999999993</v>
      </c>
      <c r="S244" s="229">
        <v>0</v>
      </c>
      <c r="T244" s="230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31" t="s">
        <v>260</v>
      </c>
      <c r="AT244" s="231" t="s">
        <v>135</v>
      </c>
      <c r="AU244" s="231" t="s">
        <v>141</v>
      </c>
      <c r="AY244" s="18" t="s">
        <v>132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141</v>
      </c>
      <c r="BK244" s="232">
        <f>ROUND(I244*H244,2)</f>
        <v>0</v>
      </c>
      <c r="BL244" s="18" t="s">
        <v>260</v>
      </c>
      <c r="BM244" s="231" t="s">
        <v>1133</v>
      </c>
    </row>
    <row r="245" s="2" customFormat="1" ht="16.5" customHeight="1">
      <c r="A245" s="40"/>
      <c r="B245" s="41"/>
      <c r="C245" s="263" t="s">
        <v>538</v>
      </c>
      <c r="D245" s="263" t="s">
        <v>242</v>
      </c>
      <c r="E245" s="264" t="s">
        <v>529</v>
      </c>
      <c r="F245" s="265" t="s">
        <v>530</v>
      </c>
      <c r="G245" s="266" t="s">
        <v>201</v>
      </c>
      <c r="H245" s="267">
        <v>15.462</v>
      </c>
      <c r="I245" s="268"/>
      <c r="J245" s="269">
        <f>ROUND(I245*H245,2)</f>
        <v>0</v>
      </c>
      <c r="K245" s="265" t="s">
        <v>139</v>
      </c>
      <c r="L245" s="270"/>
      <c r="M245" s="271" t="s">
        <v>32</v>
      </c>
      <c r="N245" s="272" t="s">
        <v>51</v>
      </c>
      <c r="O245" s="86"/>
      <c r="P245" s="229">
        <f>O245*H245</f>
        <v>0</v>
      </c>
      <c r="Q245" s="229">
        <v>0.040000000000000001</v>
      </c>
      <c r="R245" s="229">
        <f>Q245*H245</f>
        <v>0.61848000000000003</v>
      </c>
      <c r="S245" s="229">
        <v>0</v>
      </c>
      <c r="T245" s="230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31" t="s">
        <v>333</v>
      </c>
      <c r="AT245" s="231" t="s">
        <v>242</v>
      </c>
      <c r="AU245" s="231" t="s">
        <v>141</v>
      </c>
      <c r="AY245" s="18" t="s">
        <v>132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141</v>
      </c>
      <c r="BK245" s="232">
        <f>ROUND(I245*H245,2)</f>
        <v>0</v>
      </c>
      <c r="BL245" s="18" t="s">
        <v>260</v>
      </c>
      <c r="BM245" s="231" t="s">
        <v>1134</v>
      </c>
    </row>
    <row r="246" s="13" customFormat="1">
      <c r="A246" s="13"/>
      <c r="B246" s="240"/>
      <c r="C246" s="241"/>
      <c r="D246" s="242" t="s">
        <v>196</v>
      </c>
      <c r="E246" s="243" t="s">
        <v>32</v>
      </c>
      <c r="F246" s="244" t="s">
        <v>532</v>
      </c>
      <c r="G246" s="241"/>
      <c r="H246" s="245">
        <v>14.726000000000001</v>
      </c>
      <c r="I246" s="246"/>
      <c r="J246" s="241"/>
      <c r="K246" s="241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196</v>
      </c>
      <c r="AU246" s="251" t="s">
        <v>141</v>
      </c>
      <c r="AV246" s="13" t="s">
        <v>141</v>
      </c>
      <c r="AW246" s="13" t="s">
        <v>41</v>
      </c>
      <c r="AX246" s="13" t="s">
        <v>21</v>
      </c>
      <c r="AY246" s="251" t="s">
        <v>132</v>
      </c>
    </row>
    <row r="247" s="13" customFormat="1">
      <c r="A247" s="13"/>
      <c r="B247" s="240"/>
      <c r="C247" s="241"/>
      <c r="D247" s="242" t="s">
        <v>196</v>
      </c>
      <c r="E247" s="241"/>
      <c r="F247" s="244" t="s">
        <v>533</v>
      </c>
      <c r="G247" s="241"/>
      <c r="H247" s="245">
        <v>15.462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196</v>
      </c>
      <c r="AU247" s="251" t="s">
        <v>141</v>
      </c>
      <c r="AV247" s="13" t="s">
        <v>141</v>
      </c>
      <c r="AW247" s="13" t="s">
        <v>4</v>
      </c>
      <c r="AX247" s="13" t="s">
        <v>21</v>
      </c>
      <c r="AY247" s="251" t="s">
        <v>132</v>
      </c>
    </row>
    <row r="248" s="2" customFormat="1" ht="21.75" customHeight="1">
      <c r="A248" s="40"/>
      <c r="B248" s="41"/>
      <c r="C248" s="220" t="s">
        <v>543</v>
      </c>
      <c r="D248" s="220" t="s">
        <v>135</v>
      </c>
      <c r="E248" s="221" t="s">
        <v>535</v>
      </c>
      <c r="F248" s="222" t="s">
        <v>536</v>
      </c>
      <c r="G248" s="223" t="s">
        <v>194</v>
      </c>
      <c r="H248" s="224">
        <v>152.31999999999999</v>
      </c>
      <c r="I248" s="225"/>
      <c r="J248" s="226">
        <f>ROUND(I248*H248,2)</f>
        <v>0</v>
      </c>
      <c r="K248" s="222" t="s">
        <v>139</v>
      </c>
      <c r="L248" s="46"/>
      <c r="M248" s="227" t="s">
        <v>32</v>
      </c>
      <c r="N248" s="228" t="s">
        <v>51</v>
      </c>
      <c r="O248" s="86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31" t="s">
        <v>260</v>
      </c>
      <c r="AT248" s="231" t="s">
        <v>135</v>
      </c>
      <c r="AU248" s="231" t="s">
        <v>141</v>
      </c>
      <c r="AY248" s="18" t="s">
        <v>132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141</v>
      </c>
      <c r="BK248" s="232">
        <f>ROUND(I248*H248,2)</f>
        <v>0</v>
      </c>
      <c r="BL248" s="18" t="s">
        <v>260</v>
      </c>
      <c r="BM248" s="231" t="s">
        <v>1135</v>
      </c>
    </row>
    <row r="249" s="2" customFormat="1" ht="16.5" customHeight="1">
      <c r="A249" s="40"/>
      <c r="B249" s="41"/>
      <c r="C249" s="263" t="s">
        <v>547</v>
      </c>
      <c r="D249" s="263" t="s">
        <v>242</v>
      </c>
      <c r="E249" s="264" t="s">
        <v>539</v>
      </c>
      <c r="F249" s="265" t="s">
        <v>540</v>
      </c>
      <c r="G249" s="266" t="s">
        <v>194</v>
      </c>
      <c r="H249" s="267">
        <v>307.68599999999998</v>
      </c>
      <c r="I249" s="268"/>
      <c r="J249" s="269">
        <f>ROUND(I249*H249,2)</f>
        <v>0</v>
      </c>
      <c r="K249" s="265" t="s">
        <v>139</v>
      </c>
      <c r="L249" s="270"/>
      <c r="M249" s="271" t="s">
        <v>32</v>
      </c>
      <c r="N249" s="272" t="s">
        <v>51</v>
      </c>
      <c r="O249" s="86"/>
      <c r="P249" s="229">
        <f>O249*H249</f>
        <v>0</v>
      </c>
      <c r="Q249" s="229">
        <v>0.0039199999999999999</v>
      </c>
      <c r="R249" s="229">
        <f>Q249*H249</f>
        <v>1.2061291199999999</v>
      </c>
      <c r="S249" s="229">
        <v>0</v>
      </c>
      <c r="T249" s="230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31" t="s">
        <v>333</v>
      </c>
      <c r="AT249" s="231" t="s">
        <v>242</v>
      </c>
      <c r="AU249" s="231" t="s">
        <v>141</v>
      </c>
      <c r="AY249" s="18" t="s">
        <v>132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141</v>
      </c>
      <c r="BK249" s="232">
        <f>ROUND(I249*H249,2)</f>
        <v>0</v>
      </c>
      <c r="BL249" s="18" t="s">
        <v>260</v>
      </c>
      <c r="BM249" s="231" t="s">
        <v>1136</v>
      </c>
    </row>
    <row r="250" s="13" customFormat="1">
      <c r="A250" s="13"/>
      <c r="B250" s="240"/>
      <c r="C250" s="241"/>
      <c r="D250" s="242" t="s">
        <v>196</v>
      </c>
      <c r="E250" s="241"/>
      <c r="F250" s="244" t="s">
        <v>799</v>
      </c>
      <c r="G250" s="241"/>
      <c r="H250" s="245">
        <v>307.68599999999998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196</v>
      </c>
      <c r="AU250" s="251" t="s">
        <v>141</v>
      </c>
      <c r="AV250" s="13" t="s">
        <v>141</v>
      </c>
      <c r="AW250" s="13" t="s">
        <v>4</v>
      </c>
      <c r="AX250" s="13" t="s">
        <v>21</v>
      </c>
      <c r="AY250" s="251" t="s">
        <v>132</v>
      </c>
    </row>
    <row r="251" s="2" customFormat="1" ht="16.5" customHeight="1">
      <c r="A251" s="40"/>
      <c r="B251" s="41"/>
      <c r="C251" s="220" t="s">
        <v>552</v>
      </c>
      <c r="D251" s="220" t="s">
        <v>135</v>
      </c>
      <c r="E251" s="221" t="s">
        <v>544</v>
      </c>
      <c r="F251" s="222" t="s">
        <v>545</v>
      </c>
      <c r="G251" s="223" t="s">
        <v>194</v>
      </c>
      <c r="H251" s="224">
        <v>152.31999999999999</v>
      </c>
      <c r="I251" s="225"/>
      <c r="J251" s="226">
        <f>ROUND(I251*H251,2)</f>
        <v>0</v>
      </c>
      <c r="K251" s="222" t="s">
        <v>139</v>
      </c>
      <c r="L251" s="46"/>
      <c r="M251" s="227" t="s">
        <v>32</v>
      </c>
      <c r="N251" s="228" t="s">
        <v>51</v>
      </c>
      <c r="O251" s="86"/>
      <c r="P251" s="229">
        <f>O251*H251</f>
        <v>0</v>
      </c>
      <c r="Q251" s="229">
        <v>3.0000000000000001E-05</v>
      </c>
      <c r="R251" s="229">
        <f>Q251*H251</f>
        <v>0.0045696000000000001</v>
      </c>
      <c r="S251" s="229">
        <v>0</v>
      </c>
      <c r="T251" s="230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31" t="s">
        <v>260</v>
      </c>
      <c r="AT251" s="231" t="s">
        <v>135</v>
      </c>
      <c r="AU251" s="231" t="s">
        <v>141</v>
      </c>
      <c r="AY251" s="18" t="s">
        <v>132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141</v>
      </c>
      <c r="BK251" s="232">
        <f>ROUND(I251*H251,2)</f>
        <v>0</v>
      </c>
      <c r="BL251" s="18" t="s">
        <v>260</v>
      </c>
      <c r="BM251" s="231" t="s">
        <v>1137</v>
      </c>
    </row>
    <row r="252" s="2" customFormat="1" ht="16.5" customHeight="1">
      <c r="A252" s="40"/>
      <c r="B252" s="41"/>
      <c r="C252" s="263" t="s">
        <v>558</v>
      </c>
      <c r="D252" s="263" t="s">
        <v>242</v>
      </c>
      <c r="E252" s="264" t="s">
        <v>548</v>
      </c>
      <c r="F252" s="265" t="s">
        <v>549</v>
      </c>
      <c r="G252" s="266" t="s">
        <v>194</v>
      </c>
      <c r="H252" s="267">
        <v>159.93600000000001</v>
      </c>
      <c r="I252" s="268"/>
      <c r="J252" s="269">
        <f>ROUND(I252*H252,2)</f>
        <v>0</v>
      </c>
      <c r="K252" s="265" t="s">
        <v>139</v>
      </c>
      <c r="L252" s="270"/>
      <c r="M252" s="271" t="s">
        <v>32</v>
      </c>
      <c r="N252" s="272" t="s">
        <v>51</v>
      </c>
      <c r="O252" s="86"/>
      <c r="P252" s="229">
        <f>O252*H252</f>
        <v>0</v>
      </c>
      <c r="Q252" s="229">
        <v>0.00018000000000000001</v>
      </c>
      <c r="R252" s="229">
        <f>Q252*H252</f>
        <v>0.028788480000000002</v>
      </c>
      <c r="S252" s="229">
        <v>0</v>
      </c>
      <c r="T252" s="230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31" t="s">
        <v>333</v>
      </c>
      <c r="AT252" s="231" t="s">
        <v>242</v>
      </c>
      <c r="AU252" s="231" t="s">
        <v>141</v>
      </c>
      <c r="AY252" s="18" t="s">
        <v>132</v>
      </c>
      <c r="BE252" s="232">
        <f>IF(N252="základní",J252,0)</f>
        <v>0</v>
      </c>
      <c r="BF252" s="232">
        <f>IF(N252="snížená",J252,0)</f>
        <v>0</v>
      </c>
      <c r="BG252" s="232">
        <f>IF(N252="zákl. přenesená",J252,0)</f>
        <v>0</v>
      </c>
      <c r="BH252" s="232">
        <f>IF(N252="sníž. přenesená",J252,0)</f>
        <v>0</v>
      </c>
      <c r="BI252" s="232">
        <f>IF(N252="nulová",J252,0)</f>
        <v>0</v>
      </c>
      <c r="BJ252" s="18" t="s">
        <v>141</v>
      </c>
      <c r="BK252" s="232">
        <f>ROUND(I252*H252,2)</f>
        <v>0</v>
      </c>
      <c r="BL252" s="18" t="s">
        <v>260</v>
      </c>
      <c r="BM252" s="231" t="s">
        <v>1138</v>
      </c>
    </row>
    <row r="253" s="13" customFormat="1">
      <c r="A253" s="13"/>
      <c r="B253" s="240"/>
      <c r="C253" s="241"/>
      <c r="D253" s="242" t="s">
        <v>196</v>
      </c>
      <c r="E253" s="241"/>
      <c r="F253" s="244" t="s">
        <v>802</v>
      </c>
      <c r="G253" s="241"/>
      <c r="H253" s="245">
        <v>159.93600000000001</v>
      </c>
      <c r="I253" s="246"/>
      <c r="J253" s="241"/>
      <c r="K253" s="241"/>
      <c r="L253" s="247"/>
      <c r="M253" s="248"/>
      <c r="N253" s="249"/>
      <c r="O253" s="249"/>
      <c r="P253" s="249"/>
      <c r="Q253" s="249"/>
      <c r="R253" s="249"/>
      <c r="S253" s="249"/>
      <c r="T253" s="250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1" t="s">
        <v>196</v>
      </c>
      <c r="AU253" s="251" t="s">
        <v>141</v>
      </c>
      <c r="AV253" s="13" t="s">
        <v>141</v>
      </c>
      <c r="AW253" s="13" t="s">
        <v>4</v>
      </c>
      <c r="AX253" s="13" t="s">
        <v>21</v>
      </c>
      <c r="AY253" s="251" t="s">
        <v>132</v>
      </c>
    </row>
    <row r="254" s="2" customFormat="1" ht="21.75" customHeight="1">
      <c r="A254" s="40"/>
      <c r="B254" s="41"/>
      <c r="C254" s="220" t="s">
        <v>563</v>
      </c>
      <c r="D254" s="220" t="s">
        <v>135</v>
      </c>
      <c r="E254" s="221" t="s">
        <v>553</v>
      </c>
      <c r="F254" s="222" t="s">
        <v>554</v>
      </c>
      <c r="G254" s="223" t="s">
        <v>194</v>
      </c>
      <c r="H254" s="224">
        <v>24.629999999999999</v>
      </c>
      <c r="I254" s="225"/>
      <c r="J254" s="226">
        <f>ROUND(I254*H254,2)</f>
        <v>0</v>
      </c>
      <c r="K254" s="222" t="s">
        <v>139</v>
      </c>
      <c r="L254" s="46"/>
      <c r="M254" s="227" t="s">
        <v>32</v>
      </c>
      <c r="N254" s="228" t="s">
        <v>51</v>
      </c>
      <c r="O254" s="86"/>
      <c r="P254" s="229">
        <f>O254*H254</f>
        <v>0</v>
      </c>
      <c r="Q254" s="229">
        <v>0.0060600000000000003</v>
      </c>
      <c r="R254" s="229">
        <f>Q254*H254</f>
        <v>0.1492578</v>
      </c>
      <c r="S254" s="229">
        <v>0</v>
      </c>
      <c r="T254" s="230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260</v>
      </c>
      <c r="AT254" s="231" t="s">
        <v>135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260</v>
      </c>
      <c r="BM254" s="231" t="s">
        <v>1139</v>
      </c>
    </row>
    <row r="255" s="13" customFormat="1">
      <c r="A255" s="13"/>
      <c r="B255" s="240"/>
      <c r="C255" s="241"/>
      <c r="D255" s="242" t="s">
        <v>196</v>
      </c>
      <c r="E255" s="243" t="s">
        <v>32</v>
      </c>
      <c r="F255" s="244" t="s">
        <v>804</v>
      </c>
      <c r="G255" s="241"/>
      <c r="H255" s="245">
        <v>27.829999999999998</v>
      </c>
      <c r="I255" s="246"/>
      <c r="J255" s="241"/>
      <c r="K255" s="241"/>
      <c r="L255" s="247"/>
      <c r="M255" s="248"/>
      <c r="N255" s="249"/>
      <c r="O255" s="249"/>
      <c r="P255" s="249"/>
      <c r="Q255" s="249"/>
      <c r="R255" s="249"/>
      <c r="S255" s="249"/>
      <c r="T255" s="250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51" t="s">
        <v>196</v>
      </c>
      <c r="AU255" s="251" t="s">
        <v>141</v>
      </c>
      <c r="AV255" s="13" t="s">
        <v>141</v>
      </c>
      <c r="AW255" s="13" t="s">
        <v>41</v>
      </c>
      <c r="AX255" s="13" t="s">
        <v>79</v>
      </c>
      <c r="AY255" s="251" t="s">
        <v>132</v>
      </c>
    </row>
    <row r="256" s="13" customFormat="1">
      <c r="A256" s="13"/>
      <c r="B256" s="240"/>
      <c r="C256" s="241"/>
      <c r="D256" s="242" t="s">
        <v>196</v>
      </c>
      <c r="E256" s="243" t="s">
        <v>32</v>
      </c>
      <c r="F256" s="244" t="s">
        <v>805</v>
      </c>
      <c r="G256" s="241"/>
      <c r="H256" s="245">
        <v>-3.2000000000000002</v>
      </c>
      <c r="I256" s="246"/>
      <c r="J256" s="241"/>
      <c r="K256" s="241"/>
      <c r="L256" s="247"/>
      <c r="M256" s="248"/>
      <c r="N256" s="249"/>
      <c r="O256" s="249"/>
      <c r="P256" s="249"/>
      <c r="Q256" s="249"/>
      <c r="R256" s="249"/>
      <c r="S256" s="249"/>
      <c r="T256" s="250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1" t="s">
        <v>196</v>
      </c>
      <c r="AU256" s="251" t="s">
        <v>141</v>
      </c>
      <c r="AV256" s="13" t="s">
        <v>141</v>
      </c>
      <c r="AW256" s="13" t="s">
        <v>41</v>
      </c>
      <c r="AX256" s="13" t="s">
        <v>79</v>
      </c>
      <c r="AY256" s="251" t="s">
        <v>132</v>
      </c>
    </row>
    <row r="257" s="14" customFormat="1">
      <c r="A257" s="14"/>
      <c r="B257" s="252"/>
      <c r="C257" s="253"/>
      <c r="D257" s="242" t="s">
        <v>196</v>
      </c>
      <c r="E257" s="254" t="s">
        <v>32</v>
      </c>
      <c r="F257" s="255" t="s">
        <v>198</v>
      </c>
      <c r="G257" s="253"/>
      <c r="H257" s="256">
        <v>24.629999999999999</v>
      </c>
      <c r="I257" s="257"/>
      <c r="J257" s="253"/>
      <c r="K257" s="253"/>
      <c r="L257" s="258"/>
      <c r="M257" s="259"/>
      <c r="N257" s="260"/>
      <c r="O257" s="260"/>
      <c r="P257" s="260"/>
      <c r="Q257" s="260"/>
      <c r="R257" s="260"/>
      <c r="S257" s="260"/>
      <c r="T257" s="261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2" t="s">
        <v>196</v>
      </c>
      <c r="AU257" s="262" t="s">
        <v>141</v>
      </c>
      <c r="AV257" s="14" t="s">
        <v>150</v>
      </c>
      <c r="AW257" s="14" t="s">
        <v>41</v>
      </c>
      <c r="AX257" s="14" t="s">
        <v>21</v>
      </c>
      <c r="AY257" s="262" t="s">
        <v>132</v>
      </c>
    </row>
    <row r="258" s="2" customFormat="1" ht="16.5" customHeight="1">
      <c r="A258" s="40"/>
      <c r="B258" s="41"/>
      <c r="C258" s="263" t="s">
        <v>569</v>
      </c>
      <c r="D258" s="263" t="s">
        <v>242</v>
      </c>
      <c r="E258" s="264" t="s">
        <v>559</v>
      </c>
      <c r="F258" s="265" t="s">
        <v>560</v>
      </c>
      <c r="G258" s="266" t="s">
        <v>194</v>
      </c>
      <c r="H258" s="267">
        <v>24.645</v>
      </c>
      <c r="I258" s="268"/>
      <c r="J258" s="269">
        <f>ROUND(I258*H258,2)</f>
        <v>0</v>
      </c>
      <c r="K258" s="265" t="s">
        <v>139</v>
      </c>
      <c r="L258" s="270"/>
      <c r="M258" s="271" t="s">
        <v>32</v>
      </c>
      <c r="N258" s="272" t="s">
        <v>51</v>
      </c>
      <c r="O258" s="86"/>
      <c r="P258" s="229">
        <f>O258*H258</f>
        <v>0</v>
      </c>
      <c r="Q258" s="229">
        <v>0.0080000000000000002</v>
      </c>
      <c r="R258" s="229">
        <f>Q258*H258</f>
        <v>0.19716</v>
      </c>
      <c r="S258" s="229">
        <v>0</v>
      </c>
      <c r="T258" s="230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31" t="s">
        <v>333</v>
      </c>
      <c r="AT258" s="231" t="s">
        <v>242</v>
      </c>
      <c r="AU258" s="231" t="s">
        <v>141</v>
      </c>
      <c r="AY258" s="18" t="s">
        <v>132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141</v>
      </c>
      <c r="BK258" s="232">
        <f>ROUND(I258*H258,2)</f>
        <v>0</v>
      </c>
      <c r="BL258" s="18" t="s">
        <v>260</v>
      </c>
      <c r="BM258" s="231" t="s">
        <v>1140</v>
      </c>
    </row>
    <row r="259" s="13" customFormat="1">
      <c r="A259" s="13"/>
      <c r="B259" s="240"/>
      <c r="C259" s="241"/>
      <c r="D259" s="242" t="s">
        <v>196</v>
      </c>
      <c r="E259" s="241"/>
      <c r="F259" s="244" t="s">
        <v>807</v>
      </c>
      <c r="G259" s="241"/>
      <c r="H259" s="245">
        <v>24.645</v>
      </c>
      <c r="I259" s="246"/>
      <c r="J259" s="241"/>
      <c r="K259" s="241"/>
      <c r="L259" s="247"/>
      <c r="M259" s="248"/>
      <c r="N259" s="249"/>
      <c r="O259" s="249"/>
      <c r="P259" s="249"/>
      <c r="Q259" s="249"/>
      <c r="R259" s="249"/>
      <c r="S259" s="249"/>
      <c r="T259" s="250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1" t="s">
        <v>196</v>
      </c>
      <c r="AU259" s="251" t="s">
        <v>141</v>
      </c>
      <c r="AV259" s="13" t="s">
        <v>141</v>
      </c>
      <c r="AW259" s="13" t="s">
        <v>4</v>
      </c>
      <c r="AX259" s="13" t="s">
        <v>21</v>
      </c>
      <c r="AY259" s="251" t="s">
        <v>132</v>
      </c>
    </row>
    <row r="260" s="2" customFormat="1" ht="21.75" customHeight="1">
      <c r="A260" s="40"/>
      <c r="B260" s="41"/>
      <c r="C260" s="220" t="s">
        <v>573</v>
      </c>
      <c r="D260" s="220" t="s">
        <v>135</v>
      </c>
      <c r="E260" s="221" t="s">
        <v>564</v>
      </c>
      <c r="F260" s="222" t="s">
        <v>565</v>
      </c>
      <c r="G260" s="223" t="s">
        <v>250</v>
      </c>
      <c r="H260" s="224">
        <v>2.944</v>
      </c>
      <c r="I260" s="225"/>
      <c r="J260" s="226">
        <f>ROUND(I260*H260,2)</f>
        <v>0</v>
      </c>
      <c r="K260" s="222" t="s">
        <v>139</v>
      </c>
      <c r="L260" s="46"/>
      <c r="M260" s="227" t="s">
        <v>32</v>
      </c>
      <c r="N260" s="228" t="s">
        <v>51</v>
      </c>
      <c r="O260" s="86"/>
      <c r="P260" s="229">
        <f>O260*H260</f>
        <v>0</v>
      </c>
      <c r="Q260" s="229">
        <v>0</v>
      </c>
      <c r="R260" s="229">
        <f>Q260*H260</f>
        <v>0</v>
      </c>
      <c r="S260" s="229">
        <v>0</v>
      </c>
      <c r="T260" s="230">
        <f>S260*H260</f>
        <v>0</v>
      </c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R260" s="231" t="s">
        <v>260</v>
      </c>
      <c r="AT260" s="231" t="s">
        <v>135</v>
      </c>
      <c r="AU260" s="231" t="s">
        <v>141</v>
      </c>
      <c r="AY260" s="18" t="s">
        <v>132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141</v>
      </c>
      <c r="BK260" s="232">
        <f>ROUND(I260*H260,2)</f>
        <v>0</v>
      </c>
      <c r="BL260" s="18" t="s">
        <v>260</v>
      </c>
      <c r="BM260" s="231" t="s">
        <v>1141</v>
      </c>
    </row>
    <row r="261" s="12" customFormat="1" ht="22.8" customHeight="1">
      <c r="A261" s="12"/>
      <c r="B261" s="204"/>
      <c r="C261" s="205"/>
      <c r="D261" s="206" t="s">
        <v>78</v>
      </c>
      <c r="E261" s="218" t="s">
        <v>567</v>
      </c>
      <c r="F261" s="218" t="s">
        <v>568</v>
      </c>
      <c r="G261" s="205"/>
      <c r="H261" s="205"/>
      <c r="I261" s="208"/>
      <c r="J261" s="219">
        <f>BK261</f>
        <v>0</v>
      </c>
      <c r="K261" s="205"/>
      <c r="L261" s="210"/>
      <c r="M261" s="211"/>
      <c r="N261" s="212"/>
      <c r="O261" s="212"/>
      <c r="P261" s="213">
        <f>SUM(P262:P263)</f>
        <v>0</v>
      </c>
      <c r="Q261" s="212"/>
      <c r="R261" s="213">
        <f>SUM(R262:R263)</f>
        <v>0.0045000000000000005</v>
      </c>
      <c r="S261" s="212"/>
      <c r="T261" s="214">
        <f>SUM(T262:T263)</f>
        <v>0.063390000000000002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15" t="s">
        <v>141</v>
      </c>
      <c r="AT261" s="216" t="s">
        <v>78</v>
      </c>
      <c r="AU261" s="216" t="s">
        <v>21</v>
      </c>
      <c r="AY261" s="215" t="s">
        <v>132</v>
      </c>
      <c r="BK261" s="217">
        <f>SUM(BK262:BK263)</f>
        <v>0</v>
      </c>
    </row>
    <row r="262" s="2" customFormat="1" ht="16.5" customHeight="1">
      <c r="A262" s="40"/>
      <c r="B262" s="41"/>
      <c r="C262" s="220" t="s">
        <v>577</v>
      </c>
      <c r="D262" s="220" t="s">
        <v>135</v>
      </c>
      <c r="E262" s="221" t="s">
        <v>574</v>
      </c>
      <c r="F262" s="222" t="s">
        <v>575</v>
      </c>
      <c r="G262" s="223" t="s">
        <v>336</v>
      </c>
      <c r="H262" s="224">
        <v>3</v>
      </c>
      <c r="I262" s="225"/>
      <c r="J262" s="226">
        <f>ROUND(I262*H262,2)</f>
        <v>0</v>
      </c>
      <c r="K262" s="222" t="s">
        <v>139</v>
      </c>
      <c r="L262" s="46"/>
      <c r="M262" s="227" t="s">
        <v>32</v>
      </c>
      <c r="N262" s="228" t="s">
        <v>51</v>
      </c>
      <c r="O262" s="86"/>
      <c r="P262" s="229">
        <f>O262*H262</f>
        <v>0</v>
      </c>
      <c r="Q262" s="229">
        <v>0.0015</v>
      </c>
      <c r="R262" s="229">
        <f>Q262*H262</f>
        <v>0.0045000000000000005</v>
      </c>
      <c r="S262" s="229">
        <v>0</v>
      </c>
      <c r="T262" s="230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31" t="s">
        <v>260</v>
      </c>
      <c r="AT262" s="231" t="s">
        <v>135</v>
      </c>
      <c r="AU262" s="231" t="s">
        <v>141</v>
      </c>
      <c r="AY262" s="18" t="s">
        <v>132</v>
      </c>
      <c r="BE262" s="232">
        <f>IF(N262="základní",J262,0)</f>
        <v>0</v>
      </c>
      <c r="BF262" s="232">
        <f>IF(N262="snížená",J262,0)</f>
        <v>0</v>
      </c>
      <c r="BG262" s="232">
        <f>IF(N262="zákl. přenesená",J262,0)</f>
        <v>0</v>
      </c>
      <c r="BH262" s="232">
        <f>IF(N262="sníž. přenesená",J262,0)</f>
        <v>0</v>
      </c>
      <c r="BI262" s="232">
        <f>IF(N262="nulová",J262,0)</f>
        <v>0</v>
      </c>
      <c r="BJ262" s="18" t="s">
        <v>141</v>
      </c>
      <c r="BK262" s="232">
        <f>ROUND(I262*H262,2)</f>
        <v>0</v>
      </c>
      <c r="BL262" s="18" t="s">
        <v>260</v>
      </c>
      <c r="BM262" s="231" t="s">
        <v>1142</v>
      </c>
    </row>
    <row r="263" s="2" customFormat="1" ht="16.5" customHeight="1">
      <c r="A263" s="40"/>
      <c r="B263" s="41"/>
      <c r="C263" s="220" t="s">
        <v>583</v>
      </c>
      <c r="D263" s="220" t="s">
        <v>135</v>
      </c>
      <c r="E263" s="221" t="s">
        <v>578</v>
      </c>
      <c r="F263" s="222" t="s">
        <v>579</v>
      </c>
      <c r="G263" s="223" t="s">
        <v>336</v>
      </c>
      <c r="H263" s="224">
        <v>3</v>
      </c>
      <c r="I263" s="225"/>
      <c r="J263" s="226">
        <f>ROUND(I263*H263,2)</f>
        <v>0</v>
      </c>
      <c r="K263" s="222" t="s">
        <v>139</v>
      </c>
      <c r="L263" s="46"/>
      <c r="M263" s="227" t="s">
        <v>32</v>
      </c>
      <c r="N263" s="228" t="s">
        <v>51</v>
      </c>
      <c r="O263" s="86"/>
      <c r="P263" s="229">
        <f>O263*H263</f>
        <v>0</v>
      </c>
      <c r="Q263" s="229">
        <v>0</v>
      </c>
      <c r="R263" s="229">
        <f>Q263*H263</f>
        <v>0</v>
      </c>
      <c r="S263" s="229">
        <v>0.021129999999999999</v>
      </c>
      <c r="T263" s="230">
        <f>S263*H263</f>
        <v>0.063390000000000002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31" t="s">
        <v>260</v>
      </c>
      <c r="AT263" s="231" t="s">
        <v>135</v>
      </c>
      <c r="AU263" s="231" t="s">
        <v>141</v>
      </c>
      <c r="AY263" s="18" t="s">
        <v>132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141</v>
      </c>
      <c r="BK263" s="232">
        <f>ROUND(I263*H263,2)</f>
        <v>0</v>
      </c>
      <c r="BL263" s="18" t="s">
        <v>260</v>
      </c>
      <c r="BM263" s="231" t="s">
        <v>1143</v>
      </c>
    </row>
    <row r="264" s="12" customFormat="1" ht="22.8" customHeight="1">
      <c r="A264" s="12"/>
      <c r="B264" s="204"/>
      <c r="C264" s="205"/>
      <c r="D264" s="206" t="s">
        <v>78</v>
      </c>
      <c r="E264" s="218" t="s">
        <v>581</v>
      </c>
      <c r="F264" s="218" t="s">
        <v>582</v>
      </c>
      <c r="G264" s="205"/>
      <c r="H264" s="205"/>
      <c r="I264" s="208"/>
      <c r="J264" s="219">
        <f>BK264</f>
        <v>0</v>
      </c>
      <c r="K264" s="205"/>
      <c r="L264" s="210"/>
      <c r="M264" s="211"/>
      <c r="N264" s="212"/>
      <c r="O264" s="212"/>
      <c r="P264" s="213">
        <f>P265</f>
        <v>0</v>
      </c>
      <c r="Q264" s="212"/>
      <c r="R264" s="213">
        <f>R265</f>
        <v>0</v>
      </c>
      <c r="S264" s="212"/>
      <c r="T264" s="214">
        <f>T265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5" t="s">
        <v>141</v>
      </c>
      <c r="AT264" s="216" t="s">
        <v>78</v>
      </c>
      <c r="AU264" s="216" t="s">
        <v>21</v>
      </c>
      <c r="AY264" s="215" t="s">
        <v>132</v>
      </c>
      <c r="BK264" s="217">
        <f>BK265</f>
        <v>0</v>
      </c>
    </row>
    <row r="265" s="2" customFormat="1" ht="16.5" customHeight="1">
      <c r="A265" s="40"/>
      <c r="B265" s="41"/>
      <c r="C265" s="220" t="s">
        <v>589</v>
      </c>
      <c r="D265" s="220" t="s">
        <v>135</v>
      </c>
      <c r="E265" s="221" t="s">
        <v>584</v>
      </c>
      <c r="F265" s="222" t="s">
        <v>585</v>
      </c>
      <c r="G265" s="223" t="s">
        <v>138</v>
      </c>
      <c r="H265" s="224">
        <v>1</v>
      </c>
      <c r="I265" s="225"/>
      <c r="J265" s="226">
        <f>ROUND(I265*H265,2)</f>
        <v>0</v>
      </c>
      <c r="K265" s="222" t="s">
        <v>139</v>
      </c>
      <c r="L265" s="46"/>
      <c r="M265" s="227" t="s">
        <v>32</v>
      </c>
      <c r="N265" s="228" t="s">
        <v>51</v>
      </c>
      <c r="O265" s="86"/>
      <c r="P265" s="229">
        <f>O265*H265</f>
        <v>0</v>
      </c>
      <c r="Q265" s="229">
        <v>0</v>
      </c>
      <c r="R265" s="229">
        <f>Q265*H265</f>
        <v>0</v>
      </c>
      <c r="S265" s="229">
        <v>0</v>
      </c>
      <c r="T265" s="230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31" t="s">
        <v>260</v>
      </c>
      <c r="AT265" s="231" t="s">
        <v>135</v>
      </c>
      <c r="AU265" s="231" t="s">
        <v>141</v>
      </c>
      <c r="AY265" s="18" t="s">
        <v>132</v>
      </c>
      <c r="BE265" s="232">
        <f>IF(N265="základní",J265,0)</f>
        <v>0</v>
      </c>
      <c r="BF265" s="232">
        <f>IF(N265="snížená",J265,0)</f>
        <v>0</v>
      </c>
      <c r="BG265" s="232">
        <f>IF(N265="zákl. přenesená",J265,0)</f>
        <v>0</v>
      </c>
      <c r="BH265" s="232">
        <f>IF(N265="sníž. přenesená",J265,0)</f>
        <v>0</v>
      </c>
      <c r="BI265" s="232">
        <f>IF(N265="nulová",J265,0)</f>
        <v>0</v>
      </c>
      <c r="BJ265" s="18" t="s">
        <v>141</v>
      </c>
      <c r="BK265" s="232">
        <f>ROUND(I265*H265,2)</f>
        <v>0</v>
      </c>
      <c r="BL265" s="18" t="s">
        <v>260</v>
      </c>
      <c r="BM265" s="231" t="s">
        <v>1144</v>
      </c>
    </row>
    <row r="266" s="12" customFormat="1" ht="22.8" customHeight="1">
      <c r="A266" s="12"/>
      <c r="B266" s="204"/>
      <c r="C266" s="205"/>
      <c r="D266" s="206" t="s">
        <v>78</v>
      </c>
      <c r="E266" s="218" t="s">
        <v>587</v>
      </c>
      <c r="F266" s="218" t="s">
        <v>588</v>
      </c>
      <c r="G266" s="205"/>
      <c r="H266" s="205"/>
      <c r="I266" s="208"/>
      <c r="J266" s="219">
        <f>BK266</f>
        <v>0</v>
      </c>
      <c r="K266" s="205"/>
      <c r="L266" s="210"/>
      <c r="M266" s="211"/>
      <c r="N266" s="212"/>
      <c r="O266" s="212"/>
      <c r="P266" s="213">
        <f>SUM(P267:P277)</f>
        <v>0</v>
      </c>
      <c r="Q266" s="212"/>
      <c r="R266" s="213">
        <f>SUM(R267:R277)</f>
        <v>4.584607000000001</v>
      </c>
      <c r="S266" s="212"/>
      <c r="T266" s="214">
        <f>SUM(T267:T277)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215" t="s">
        <v>141</v>
      </c>
      <c r="AT266" s="216" t="s">
        <v>78</v>
      </c>
      <c r="AU266" s="216" t="s">
        <v>21</v>
      </c>
      <c r="AY266" s="215" t="s">
        <v>132</v>
      </c>
      <c r="BK266" s="217">
        <f>SUM(BK267:BK277)</f>
        <v>0</v>
      </c>
    </row>
    <row r="267" s="2" customFormat="1" ht="21.75" customHeight="1">
      <c r="A267" s="40"/>
      <c r="B267" s="41"/>
      <c r="C267" s="220" t="s">
        <v>593</v>
      </c>
      <c r="D267" s="220" t="s">
        <v>135</v>
      </c>
      <c r="E267" s="221" t="s">
        <v>590</v>
      </c>
      <c r="F267" s="222" t="s">
        <v>812</v>
      </c>
      <c r="G267" s="223" t="s">
        <v>194</v>
      </c>
      <c r="H267" s="224">
        <v>79</v>
      </c>
      <c r="I267" s="225"/>
      <c r="J267" s="226">
        <f>ROUND(I267*H267,2)</f>
        <v>0</v>
      </c>
      <c r="K267" s="222" t="s">
        <v>139</v>
      </c>
      <c r="L267" s="46"/>
      <c r="M267" s="227" t="s">
        <v>32</v>
      </c>
      <c r="N267" s="228" t="s">
        <v>51</v>
      </c>
      <c r="O267" s="86"/>
      <c r="P267" s="229">
        <f>O267*H267</f>
        <v>0</v>
      </c>
      <c r="Q267" s="229">
        <v>0</v>
      </c>
      <c r="R267" s="229">
        <f>Q267*H267</f>
        <v>0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260</v>
      </c>
      <c r="AT267" s="231" t="s">
        <v>135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260</v>
      </c>
      <c r="BM267" s="231" t="s">
        <v>1145</v>
      </c>
    </row>
    <row r="268" s="2" customFormat="1" ht="16.5" customHeight="1">
      <c r="A268" s="40"/>
      <c r="B268" s="41"/>
      <c r="C268" s="263" t="s">
        <v>599</v>
      </c>
      <c r="D268" s="263" t="s">
        <v>242</v>
      </c>
      <c r="E268" s="264" t="s">
        <v>594</v>
      </c>
      <c r="F268" s="265" t="s">
        <v>595</v>
      </c>
      <c r="G268" s="266" t="s">
        <v>201</v>
      </c>
      <c r="H268" s="267">
        <v>1.9339999999999999</v>
      </c>
      <c r="I268" s="268"/>
      <c r="J268" s="269">
        <f>ROUND(I268*H268,2)</f>
        <v>0</v>
      </c>
      <c r="K268" s="265" t="s">
        <v>139</v>
      </c>
      <c r="L268" s="270"/>
      <c r="M268" s="271" t="s">
        <v>32</v>
      </c>
      <c r="N268" s="272" t="s">
        <v>51</v>
      </c>
      <c r="O268" s="86"/>
      <c r="P268" s="229">
        <f>O268*H268</f>
        <v>0</v>
      </c>
      <c r="Q268" s="229">
        <v>0.55000000000000004</v>
      </c>
      <c r="R268" s="229">
        <f>Q268*H268</f>
        <v>1.0637000000000001</v>
      </c>
      <c r="S268" s="229">
        <v>0</v>
      </c>
      <c r="T268" s="230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31" t="s">
        <v>333</v>
      </c>
      <c r="AT268" s="231" t="s">
        <v>242</v>
      </c>
      <c r="AU268" s="231" t="s">
        <v>141</v>
      </c>
      <c r="AY268" s="18" t="s">
        <v>132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141</v>
      </c>
      <c r="BK268" s="232">
        <f>ROUND(I268*H268,2)</f>
        <v>0</v>
      </c>
      <c r="BL268" s="18" t="s">
        <v>260</v>
      </c>
      <c r="BM268" s="231" t="s">
        <v>1146</v>
      </c>
    </row>
    <row r="269" s="13" customFormat="1">
      <c r="A269" s="13"/>
      <c r="B269" s="240"/>
      <c r="C269" s="241"/>
      <c r="D269" s="242" t="s">
        <v>196</v>
      </c>
      <c r="E269" s="243" t="s">
        <v>32</v>
      </c>
      <c r="F269" s="244" t="s">
        <v>1147</v>
      </c>
      <c r="G269" s="241"/>
      <c r="H269" s="245">
        <v>1.8959999999999999</v>
      </c>
      <c r="I269" s="246"/>
      <c r="J269" s="241"/>
      <c r="K269" s="241"/>
      <c r="L269" s="247"/>
      <c r="M269" s="248"/>
      <c r="N269" s="249"/>
      <c r="O269" s="249"/>
      <c r="P269" s="249"/>
      <c r="Q269" s="249"/>
      <c r="R269" s="249"/>
      <c r="S269" s="249"/>
      <c r="T269" s="250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1" t="s">
        <v>196</v>
      </c>
      <c r="AU269" s="251" t="s">
        <v>141</v>
      </c>
      <c r="AV269" s="13" t="s">
        <v>141</v>
      </c>
      <c r="AW269" s="13" t="s">
        <v>41</v>
      </c>
      <c r="AX269" s="13" t="s">
        <v>79</v>
      </c>
      <c r="AY269" s="251" t="s">
        <v>132</v>
      </c>
    </row>
    <row r="270" s="14" customFormat="1">
      <c r="A270" s="14"/>
      <c r="B270" s="252"/>
      <c r="C270" s="253"/>
      <c r="D270" s="242" t="s">
        <v>196</v>
      </c>
      <c r="E270" s="254" t="s">
        <v>32</v>
      </c>
      <c r="F270" s="255" t="s">
        <v>198</v>
      </c>
      <c r="G270" s="253"/>
      <c r="H270" s="256">
        <v>1.8959999999999999</v>
      </c>
      <c r="I270" s="257"/>
      <c r="J270" s="253"/>
      <c r="K270" s="253"/>
      <c r="L270" s="258"/>
      <c r="M270" s="259"/>
      <c r="N270" s="260"/>
      <c r="O270" s="260"/>
      <c r="P270" s="260"/>
      <c r="Q270" s="260"/>
      <c r="R270" s="260"/>
      <c r="S270" s="260"/>
      <c r="T270" s="261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2" t="s">
        <v>196</v>
      </c>
      <c r="AU270" s="262" t="s">
        <v>141</v>
      </c>
      <c r="AV270" s="14" t="s">
        <v>150</v>
      </c>
      <c r="AW270" s="14" t="s">
        <v>41</v>
      </c>
      <c r="AX270" s="14" t="s">
        <v>21</v>
      </c>
      <c r="AY270" s="262" t="s">
        <v>132</v>
      </c>
    </row>
    <row r="271" s="13" customFormat="1">
      <c r="A271" s="13"/>
      <c r="B271" s="240"/>
      <c r="C271" s="241"/>
      <c r="D271" s="242" t="s">
        <v>196</v>
      </c>
      <c r="E271" s="241"/>
      <c r="F271" s="244" t="s">
        <v>1148</v>
      </c>
      <c r="G271" s="241"/>
      <c r="H271" s="245">
        <v>1.9339999999999999</v>
      </c>
      <c r="I271" s="246"/>
      <c r="J271" s="241"/>
      <c r="K271" s="241"/>
      <c r="L271" s="247"/>
      <c r="M271" s="248"/>
      <c r="N271" s="249"/>
      <c r="O271" s="249"/>
      <c r="P271" s="249"/>
      <c r="Q271" s="249"/>
      <c r="R271" s="249"/>
      <c r="S271" s="249"/>
      <c r="T271" s="250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1" t="s">
        <v>196</v>
      </c>
      <c r="AU271" s="251" t="s">
        <v>141</v>
      </c>
      <c r="AV271" s="13" t="s">
        <v>141</v>
      </c>
      <c r="AW271" s="13" t="s">
        <v>4</v>
      </c>
      <c r="AX271" s="13" t="s">
        <v>21</v>
      </c>
      <c r="AY271" s="251" t="s">
        <v>132</v>
      </c>
    </row>
    <row r="272" s="2" customFormat="1" ht="21.75" customHeight="1">
      <c r="A272" s="40"/>
      <c r="B272" s="41"/>
      <c r="C272" s="220" t="s">
        <v>603</v>
      </c>
      <c r="D272" s="220" t="s">
        <v>135</v>
      </c>
      <c r="E272" s="221" t="s">
        <v>600</v>
      </c>
      <c r="F272" s="222" t="s">
        <v>601</v>
      </c>
      <c r="G272" s="223" t="s">
        <v>194</v>
      </c>
      <c r="H272" s="224">
        <v>152.31999999999999</v>
      </c>
      <c r="I272" s="225"/>
      <c r="J272" s="226">
        <f>ROUND(I272*H272,2)</f>
        <v>0</v>
      </c>
      <c r="K272" s="222" t="s">
        <v>139</v>
      </c>
      <c r="L272" s="46"/>
      <c r="M272" s="227" t="s">
        <v>32</v>
      </c>
      <c r="N272" s="228" t="s">
        <v>51</v>
      </c>
      <c r="O272" s="86"/>
      <c r="P272" s="229">
        <f>O272*H272</f>
        <v>0</v>
      </c>
      <c r="Q272" s="229">
        <v>0</v>
      </c>
      <c r="R272" s="229">
        <f>Q272*H272</f>
        <v>0</v>
      </c>
      <c r="S272" s="229">
        <v>0</v>
      </c>
      <c r="T272" s="23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31" t="s">
        <v>260</v>
      </c>
      <c r="AT272" s="231" t="s">
        <v>135</v>
      </c>
      <c r="AU272" s="231" t="s">
        <v>141</v>
      </c>
      <c r="AY272" s="18" t="s">
        <v>132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141</v>
      </c>
      <c r="BK272" s="232">
        <f>ROUND(I272*H272,2)</f>
        <v>0</v>
      </c>
      <c r="BL272" s="18" t="s">
        <v>260</v>
      </c>
      <c r="BM272" s="231" t="s">
        <v>1149</v>
      </c>
    </row>
    <row r="273" s="2" customFormat="1" ht="16.5" customHeight="1">
      <c r="A273" s="40"/>
      <c r="B273" s="41"/>
      <c r="C273" s="263" t="s">
        <v>608</v>
      </c>
      <c r="D273" s="263" t="s">
        <v>242</v>
      </c>
      <c r="E273" s="264" t="s">
        <v>604</v>
      </c>
      <c r="F273" s="265" t="s">
        <v>605</v>
      </c>
      <c r="G273" s="266" t="s">
        <v>194</v>
      </c>
      <c r="H273" s="267">
        <v>164.506</v>
      </c>
      <c r="I273" s="268"/>
      <c r="J273" s="269">
        <f>ROUND(I273*H273,2)</f>
        <v>0</v>
      </c>
      <c r="K273" s="265" t="s">
        <v>139</v>
      </c>
      <c r="L273" s="270"/>
      <c r="M273" s="271" t="s">
        <v>32</v>
      </c>
      <c r="N273" s="272" t="s">
        <v>51</v>
      </c>
      <c r="O273" s="86"/>
      <c r="P273" s="229">
        <f>O273*H273</f>
        <v>0</v>
      </c>
      <c r="Q273" s="229">
        <v>0.014500000000000001</v>
      </c>
      <c r="R273" s="229">
        <f>Q273*H273</f>
        <v>2.3853370000000003</v>
      </c>
      <c r="S273" s="229">
        <v>0</v>
      </c>
      <c r="T273" s="230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31" t="s">
        <v>333</v>
      </c>
      <c r="AT273" s="231" t="s">
        <v>242</v>
      </c>
      <c r="AU273" s="231" t="s">
        <v>141</v>
      </c>
      <c r="AY273" s="18" t="s">
        <v>132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141</v>
      </c>
      <c r="BK273" s="232">
        <f>ROUND(I273*H273,2)</f>
        <v>0</v>
      </c>
      <c r="BL273" s="18" t="s">
        <v>260</v>
      </c>
      <c r="BM273" s="231" t="s">
        <v>1150</v>
      </c>
    </row>
    <row r="274" s="13" customFormat="1">
      <c r="A274" s="13"/>
      <c r="B274" s="240"/>
      <c r="C274" s="241"/>
      <c r="D274" s="242" t="s">
        <v>196</v>
      </c>
      <c r="E274" s="241"/>
      <c r="F274" s="244" t="s">
        <v>825</v>
      </c>
      <c r="G274" s="241"/>
      <c r="H274" s="245">
        <v>164.506</v>
      </c>
      <c r="I274" s="246"/>
      <c r="J274" s="241"/>
      <c r="K274" s="241"/>
      <c r="L274" s="247"/>
      <c r="M274" s="248"/>
      <c r="N274" s="249"/>
      <c r="O274" s="249"/>
      <c r="P274" s="249"/>
      <c r="Q274" s="249"/>
      <c r="R274" s="249"/>
      <c r="S274" s="249"/>
      <c r="T274" s="250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51" t="s">
        <v>196</v>
      </c>
      <c r="AU274" s="251" t="s">
        <v>141</v>
      </c>
      <c r="AV274" s="13" t="s">
        <v>141</v>
      </c>
      <c r="AW274" s="13" t="s">
        <v>4</v>
      </c>
      <c r="AX274" s="13" t="s">
        <v>21</v>
      </c>
      <c r="AY274" s="251" t="s">
        <v>132</v>
      </c>
    </row>
    <row r="275" s="2" customFormat="1" ht="16.5" customHeight="1">
      <c r="A275" s="40"/>
      <c r="B275" s="41"/>
      <c r="C275" s="220" t="s">
        <v>612</v>
      </c>
      <c r="D275" s="220" t="s">
        <v>135</v>
      </c>
      <c r="E275" s="221" t="s">
        <v>609</v>
      </c>
      <c r="F275" s="222" t="s">
        <v>610</v>
      </c>
      <c r="G275" s="223" t="s">
        <v>223</v>
      </c>
      <c r="H275" s="224">
        <v>257</v>
      </c>
      <c r="I275" s="225"/>
      <c r="J275" s="226">
        <f>ROUND(I275*H275,2)</f>
        <v>0</v>
      </c>
      <c r="K275" s="222" t="s">
        <v>139</v>
      </c>
      <c r="L275" s="46"/>
      <c r="M275" s="227" t="s">
        <v>32</v>
      </c>
      <c r="N275" s="228" t="s">
        <v>51</v>
      </c>
      <c r="O275" s="86"/>
      <c r="P275" s="229">
        <f>O275*H275</f>
        <v>0</v>
      </c>
      <c r="Q275" s="229">
        <v>1.0000000000000001E-05</v>
      </c>
      <c r="R275" s="229">
        <f>Q275*H275</f>
        <v>0.0025700000000000002</v>
      </c>
      <c r="S275" s="229">
        <v>0</v>
      </c>
      <c r="T275" s="230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31" t="s">
        <v>260</v>
      </c>
      <c r="AT275" s="231" t="s">
        <v>135</v>
      </c>
      <c r="AU275" s="231" t="s">
        <v>141</v>
      </c>
      <c r="AY275" s="18" t="s">
        <v>132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141</v>
      </c>
      <c r="BK275" s="232">
        <f>ROUND(I275*H275,2)</f>
        <v>0</v>
      </c>
      <c r="BL275" s="18" t="s">
        <v>260</v>
      </c>
      <c r="BM275" s="231" t="s">
        <v>1151</v>
      </c>
    </row>
    <row r="276" s="2" customFormat="1" ht="16.5" customHeight="1">
      <c r="A276" s="40"/>
      <c r="B276" s="41"/>
      <c r="C276" s="263" t="s">
        <v>616</v>
      </c>
      <c r="D276" s="263" t="s">
        <v>242</v>
      </c>
      <c r="E276" s="264" t="s">
        <v>613</v>
      </c>
      <c r="F276" s="265" t="s">
        <v>614</v>
      </c>
      <c r="G276" s="266" t="s">
        <v>201</v>
      </c>
      <c r="H276" s="267">
        <v>2.0600000000000001</v>
      </c>
      <c r="I276" s="268"/>
      <c r="J276" s="269">
        <f>ROUND(I276*H276,2)</f>
        <v>0</v>
      </c>
      <c r="K276" s="265" t="s">
        <v>139</v>
      </c>
      <c r="L276" s="270"/>
      <c r="M276" s="271" t="s">
        <v>32</v>
      </c>
      <c r="N276" s="272" t="s">
        <v>51</v>
      </c>
      <c r="O276" s="86"/>
      <c r="P276" s="229">
        <f>O276*H276</f>
        <v>0</v>
      </c>
      <c r="Q276" s="229">
        <v>0.55000000000000004</v>
      </c>
      <c r="R276" s="229">
        <f>Q276*H276</f>
        <v>1.1330000000000002</v>
      </c>
      <c r="S276" s="229">
        <v>0</v>
      </c>
      <c r="T276" s="230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31" t="s">
        <v>333</v>
      </c>
      <c r="AT276" s="231" t="s">
        <v>242</v>
      </c>
      <c r="AU276" s="231" t="s">
        <v>141</v>
      </c>
      <c r="AY276" s="18" t="s">
        <v>132</v>
      </c>
      <c r="BE276" s="232">
        <f>IF(N276="základní",J276,0)</f>
        <v>0</v>
      </c>
      <c r="BF276" s="232">
        <f>IF(N276="snížená",J276,0)</f>
        <v>0</v>
      </c>
      <c r="BG276" s="232">
        <f>IF(N276="zákl. přenesená",J276,0)</f>
        <v>0</v>
      </c>
      <c r="BH276" s="232">
        <f>IF(N276="sníž. přenesená",J276,0)</f>
        <v>0</v>
      </c>
      <c r="BI276" s="232">
        <f>IF(N276="nulová",J276,0)</f>
        <v>0</v>
      </c>
      <c r="BJ276" s="18" t="s">
        <v>141</v>
      </c>
      <c r="BK276" s="232">
        <f>ROUND(I276*H276,2)</f>
        <v>0</v>
      </c>
      <c r="BL276" s="18" t="s">
        <v>260</v>
      </c>
      <c r="BM276" s="231" t="s">
        <v>1152</v>
      </c>
    </row>
    <row r="277" s="2" customFormat="1" ht="21.75" customHeight="1">
      <c r="A277" s="40"/>
      <c r="B277" s="41"/>
      <c r="C277" s="220" t="s">
        <v>622</v>
      </c>
      <c r="D277" s="220" t="s">
        <v>135</v>
      </c>
      <c r="E277" s="221" t="s">
        <v>617</v>
      </c>
      <c r="F277" s="222" t="s">
        <v>618</v>
      </c>
      <c r="G277" s="223" t="s">
        <v>250</v>
      </c>
      <c r="H277" s="224">
        <v>4.585</v>
      </c>
      <c r="I277" s="225"/>
      <c r="J277" s="226">
        <f>ROUND(I277*H277,2)</f>
        <v>0</v>
      </c>
      <c r="K277" s="222" t="s">
        <v>139</v>
      </c>
      <c r="L277" s="46"/>
      <c r="M277" s="227" t="s">
        <v>32</v>
      </c>
      <c r="N277" s="228" t="s">
        <v>51</v>
      </c>
      <c r="O277" s="86"/>
      <c r="P277" s="229">
        <f>O277*H277</f>
        <v>0</v>
      </c>
      <c r="Q277" s="229">
        <v>0</v>
      </c>
      <c r="R277" s="229">
        <f>Q277*H277</f>
        <v>0</v>
      </c>
      <c r="S277" s="229">
        <v>0</v>
      </c>
      <c r="T277" s="230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31" t="s">
        <v>260</v>
      </c>
      <c r="AT277" s="231" t="s">
        <v>135</v>
      </c>
      <c r="AU277" s="231" t="s">
        <v>141</v>
      </c>
      <c r="AY277" s="18" t="s">
        <v>132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141</v>
      </c>
      <c r="BK277" s="232">
        <f>ROUND(I277*H277,2)</f>
        <v>0</v>
      </c>
      <c r="BL277" s="18" t="s">
        <v>260</v>
      </c>
      <c r="BM277" s="231" t="s">
        <v>1153</v>
      </c>
    </row>
    <row r="278" s="12" customFormat="1" ht="22.8" customHeight="1">
      <c r="A278" s="12"/>
      <c r="B278" s="204"/>
      <c r="C278" s="205"/>
      <c r="D278" s="206" t="s">
        <v>78</v>
      </c>
      <c r="E278" s="218" t="s">
        <v>620</v>
      </c>
      <c r="F278" s="218" t="s">
        <v>621</v>
      </c>
      <c r="G278" s="205"/>
      <c r="H278" s="205"/>
      <c r="I278" s="208"/>
      <c r="J278" s="219">
        <f>BK278</f>
        <v>0</v>
      </c>
      <c r="K278" s="205"/>
      <c r="L278" s="210"/>
      <c r="M278" s="211"/>
      <c r="N278" s="212"/>
      <c r="O278" s="212"/>
      <c r="P278" s="213">
        <f>SUM(P279:P285)</f>
        <v>0</v>
      </c>
      <c r="Q278" s="212"/>
      <c r="R278" s="213">
        <f>SUM(R279:R285)</f>
        <v>0.22261999999999999</v>
      </c>
      <c r="S278" s="212"/>
      <c r="T278" s="214">
        <f>SUM(T279:T285)</f>
        <v>0.25019999999999998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5" t="s">
        <v>141</v>
      </c>
      <c r="AT278" s="216" t="s">
        <v>78</v>
      </c>
      <c r="AU278" s="216" t="s">
        <v>21</v>
      </c>
      <c r="AY278" s="215" t="s">
        <v>132</v>
      </c>
      <c r="BK278" s="217">
        <f>SUM(BK279:BK285)</f>
        <v>0</v>
      </c>
    </row>
    <row r="279" s="2" customFormat="1" ht="21.75" customHeight="1">
      <c r="A279" s="40"/>
      <c r="B279" s="41"/>
      <c r="C279" s="220" t="s">
        <v>626</v>
      </c>
      <c r="D279" s="220" t="s">
        <v>135</v>
      </c>
      <c r="E279" s="221" t="s">
        <v>829</v>
      </c>
      <c r="F279" s="222" t="s">
        <v>830</v>
      </c>
      <c r="G279" s="223" t="s">
        <v>336</v>
      </c>
      <c r="H279" s="224">
        <v>1</v>
      </c>
      <c r="I279" s="225"/>
      <c r="J279" s="226">
        <f>ROUND(I279*H279,2)</f>
        <v>0</v>
      </c>
      <c r="K279" s="222" t="s">
        <v>139</v>
      </c>
      <c r="L279" s="46"/>
      <c r="M279" s="227" t="s">
        <v>32</v>
      </c>
      <c r="N279" s="228" t="s">
        <v>51</v>
      </c>
      <c r="O279" s="86"/>
      <c r="P279" s="229">
        <f>O279*H279</f>
        <v>0</v>
      </c>
      <c r="Q279" s="229">
        <v>0</v>
      </c>
      <c r="R279" s="229">
        <f>Q279*H279</f>
        <v>0</v>
      </c>
      <c r="S279" s="229">
        <v>0</v>
      </c>
      <c r="T279" s="230">
        <f>S279*H279</f>
        <v>0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31" t="s">
        <v>260</v>
      </c>
      <c r="AT279" s="231" t="s">
        <v>135</v>
      </c>
      <c r="AU279" s="231" t="s">
        <v>141</v>
      </c>
      <c r="AY279" s="18" t="s">
        <v>132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141</v>
      </c>
      <c r="BK279" s="232">
        <f>ROUND(I279*H279,2)</f>
        <v>0</v>
      </c>
      <c r="BL279" s="18" t="s">
        <v>260</v>
      </c>
      <c r="BM279" s="231" t="s">
        <v>1154</v>
      </c>
    </row>
    <row r="280" s="2" customFormat="1" ht="21.75" customHeight="1">
      <c r="A280" s="40"/>
      <c r="B280" s="41"/>
      <c r="C280" s="263" t="s">
        <v>630</v>
      </c>
      <c r="D280" s="263" t="s">
        <v>242</v>
      </c>
      <c r="E280" s="264" t="s">
        <v>832</v>
      </c>
      <c r="F280" s="265" t="s">
        <v>833</v>
      </c>
      <c r="G280" s="266" t="s">
        <v>336</v>
      </c>
      <c r="H280" s="267">
        <v>1</v>
      </c>
      <c r="I280" s="268"/>
      <c r="J280" s="269">
        <f>ROUND(I280*H280,2)</f>
        <v>0</v>
      </c>
      <c r="K280" s="265" t="s">
        <v>32</v>
      </c>
      <c r="L280" s="270"/>
      <c r="M280" s="271" t="s">
        <v>32</v>
      </c>
      <c r="N280" s="272" t="s">
        <v>51</v>
      </c>
      <c r="O280" s="86"/>
      <c r="P280" s="229">
        <f>O280*H280</f>
        <v>0</v>
      </c>
      <c r="Q280" s="229">
        <v>0.073999999999999996</v>
      </c>
      <c r="R280" s="229">
        <f>Q280*H280</f>
        <v>0.073999999999999996</v>
      </c>
      <c r="S280" s="229">
        <v>0</v>
      </c>
      <c r="T280" s="230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31" t="s">
        <v>333</v>
      </c>
      <c r="AT280" s="231" t="s">
        <v>242</v>
      </c>
      <c r="AU280" s="231" t="s">
        <v>141</v>
      </c>
      <c r="AY280" s="18" t="s">
        <v>132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141</v>
      </c>
      <c r="BK280" s="232">
        <f>ROUND(I280*H280,2)</f>
        <v>0</v>
      </c>
      <c r="BL280" s="18" t="s">
        <v>260</v>
      </c>
      <c r="BM280" s="231" t="s">
        <v>1155</v>
      </c>
    </row>
    <row r="281" s="2" customFormat="1" ht="21.75" customHeight="1">
      <c r="A281" s="40"/>
      <c r="B281" s="41"/>
      <c r="C281" s="220" t="s">
        <v>634</v>
      </c>
      <c r="D281" s="220" t="s">
        <v>135</v>
      </c>
      <c r="E281" s="221" t="s">
        <v>623</v>
      </c>
      <c r="F281" s="222" t="s">
        <v>624</v>
      </c>
      <c r="G281" s="223" t="s">
        <v>336</v>
      </c>
      <c r="H281" s="224">
        <v>2</v>
      </c>
      <c r="I281" s="225"/>
      <c r="J281" s="226">
        <f>ROUND(I281*H281,2)</f>
        <v>0</v>
      </c>
      <c r="K281" s="222" t="s">
        <v>139</v>
      </c>
      <c r="L281" s="46"/>
      <c r="M281" s="227" t="s">
        <v>32</v>
      </c>
      <c r="N281" s="228" t="s">
        <v>51</v>
      </c>
      <c r="O281" s="86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31" t="s">
        <v>150</v>
      </c>
      <c r="AT281" s="231" t="s">
        <v>135</v>
      </c>
      <c r="AU281" s="231" t="s">
        <v>141</v>
      </c>
      <c r="AY281" s="18" t="s">
        <v>132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141</v>
      </c>
      <c r="BK281" s="232">
        <f>ROUND(I281*H281,2)</f>
        <v>0</v>
      </c>
      <c r="BL281" s="18" t="s">
        <v>150</v>
      </c>
      <c r="BM281" s="231" t="s">
        <v>1156</v>
      </c>
    </row>
    <row r="282" s="2" customFormat="1" ht="21.75" customHeight="1">
      <c r="A282" s="40"/>
      <c r="B282" s="41"/>
      <c r="C282" s="263" t="s">
        <v>638</v>
      </c>
      <c r="D282" s="263" t="s">
        <v>242</v>
      </c>
      <c r="E282" s="264" t="s">
        <v>627</v>
      </c>
      <c r="F282" s="265" t="s">
        <v>628</v>
      </c>
      <c r="G282" s="266" t="s">
        <v>336</v>
      </c>
      <c r="H282" s="267">
        <v>2</v>
      </c>
      <c r="I282" s="268"/>
      <c r="J282" s="269">
        <f>ROUND(I282*H282,2)</f>
        <v>0</v>
      </c>
      <c r="K282" s="265" t="s">
        <v>139</v>
      </c>
      <c r="L282" s="270"/>
      <c r="M282" s="271" t="s">
        <v>32</v>
      </c>
      <c r="N282" s="272" t="s">
        <v>51</v>
      </c>
      <c r="O282" s="86"/>
      <c r="P282" s="229">
        <f>O282*H282</f>
        <v>0</v>
      </c>
      <c r="Q282" s="229">
        <v>0.0195</v>
      </c>
      <c r="R282" s="229">
        <f>Q282*H282</f>
        <v>0.039</v>
      </c>
      <c r="S282" s="229">
        <v>0</v>
      </c>
      <c r="T282" s="230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31" t="s">
        <v>220</v>
      </c>
      <c r="AT282" s="231" t="s">
        <v>242</v>
      </c>
      <c r="AU282" s="231" t="s">
        <v>141</v>
      </c>
      <c r="AY282" s="18" t="s">
        <v>132</v>
      </c>
      <c r="BE282" s="232">
        <f>IF(N282="základní",J282,0)</f>
        <v>0</v>
      </c>
      <c r="BF282" s="232">
        <f>IF(N282="snížená",J282,0)</f>
        <v>0</v>
      </c>
      <c r="BG282" s="232">
        <f>IF(N282="zákl. přenesená",J282,0)</f>
        <v>0</v>
      </c>
      <c r="BH282" s="232">
        <f>IF(N282="sníž. přenesená",J282,0)</f>
        <v>0</v>
      </c>
      <c r="BI282" s="232">
        <f>IF(N282="nulová",J282,0)</f>
        <v>0</v>
      </c>
      <c r="BJ282" s="18" t="s">
        <v>141</v>
      </c>
      <c r="BK282" s="232">
        <f>ROUND(I282*H282,2)</f>
        <v>0</v>
      </c>
      <c r="BL282" s="18" t="s">
        <v>150</v>
      </c>
      <c r="BM282" s="231" t="s">
        <v>1157</v>
      </c>
    </row>
    <row r="283" s="2" customFormat="1" ht="33" customHeight="1">
      <c r="A283" s="40"/>
      <c r="B283" s="41"/>
      <c r="C283" s="220" t="s">
        <v>642</v>
      </c>
      <c r="D283" s="220" t="s">
        <v>135</v>
      </c>
      <c r="E283" s="221" t="s">
        <v>631</v>
      </c>
      <c r="F283" s="222" t="s">
        <v>632</v>
      </c>
      <c r="G283" s="223" t="s">
        <v>336</v>
      </c>
      <c r="H283" s="224">
        <v>6</v>
      </c>
      <c r="I283" s="225"/>
      <c r="J283" s="226">
        <f>ROUND(I283*H283,2)</f>
        <v>0</v>
      </c>
      <c r="K283" s="222" t="s">
        <v>139</v>
      </c>
      <c r="L283" s="46"/>
      <c r="M283" s="227" t="s">
        <v>32</v>
      </c>
      <c r="N283" s="228" t="s">
        <v>51</v>
      </c>
      <c r="O283" s="86"/>
      <c r="P283" s="229">
        <f>O283*H283</f>
        <v>0</v>
      </c>
      <c r="Q283" s="229">
        <v>0.00027</v>
      </c>
      <c r="R283" s="229">
        <f>Q283*H283</f>
        <v>0.0016199999999999999</v>
      </c>
      <c r="S283" s="229">
        <v>0</v>
      </c>
      <c r="T283" s="230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31" t="s">
        <v>260</v>
      </c>
      <c r="AT283" s="231" t="s">
        <v>135</v>
      </c>
      <c r="AU283" s="231" t="s">
        <v>141</v>
      </c>
      <c r="AY283" s="18" t="s">
        <v>132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141</v>
      </c>
      <c r="BK283" s="232">
        <f>ROUND(I283*H283,2)</f>
        <v>0</v>
      </c>
      <c r="BL283" s="18" t="s">
        <v>260</v>
      </c>
      <c r="BM283" s="231" t="s">
        <v>1158</v>
      </c>
    </row>
    <row r="284" s="2" customFormat="1" ht="16.5" customHeight="1">
      <c r="A284" s="40"/>
      <c r="B284" s="41"/>
      <c r="C284" s="263" t="s">
        <v>648</v>
      </c>
      <c r="D284" s="263" t="s">
        <v>242</v>
      </c>
      <c r="E284" s="264" t="s">
        <v>635</v>
      </c>
      <c r="F284" s="265" t="s">
        <v>636</v>
      </c>
      <c r="G284" s="266" t="s">
        <v>336</v>
      </c>
      <c r="H284" s="267">
        <v>6</v>
      </c>
      <c r="I284" s="268"/>
      <c r="J284" s="269">
        <f>ROUND(I284*H284,2)</f>
        <v>0</v>
      </c>
      <c r="K284" s="265" t="s">
        <v>139</v>
      </c>
      <c r="L284" s="270"/>
      <c r="M284" s="271" t="s">
        <v>32</v>
      </c>
      <c r="N284" s="272" t="s">
        <v>51</v>
      </c>
      <c r="O284" s="86"/>
      <c r="P284" s="229">
        <f>O284*H284</f>
        <v>0</v>
      </c>
      <c r="Q284" s="229">
        <v>0.017999999999999999</v>
      </c>
      <c r="R284" s="229">
        <f>Q284*H284</f>
        <v>0.10799999999999999</v>
      </c>
      <c r="S284" s="229">
        <v>0</v>
      </c>
      <c r="T284" s="230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31" t="s">
        <v>333</v>
      </c>
      <c r="AT284" s="231" t="s">
        <v>242</v>
      </c>
      <c r="AU284" s="231" t="s">
        <v>141</v>
      </c>
      <c r="AY284" s="18" t="s">
        <v>132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141</v>
      </c>
      <c r="BK284" s="232">
        <f>ROUND(I284*H284,2)</f>
        <v>0</v>
      </c>
      <c r="BL284" s="18" t="s">
        <v>260</v>
      </c>
      <c r="BM284" s="231" t="s">
        <v>1159</v>
      </c>
    </row>
    <row r="285" s="2" customFormat="1" ht="16.5" customHeight="1">
      <c r="A285" s="40"/>
      <c r="B285" s="41"/>
      <c r="C285" s="220" t="s">
        <v>652</v>
      </c>
      <c r="D285" s="220" t="s">
        <v>135</v>
      </c>
      <c r="E285" s="221" t="s">
        <v>639</v>
      </c>
      <c r="F285" s="222" t="s">
        <v>640</v>
      </c>
      <c r="G285" s="223" t="s">
        <v>336</v>
      </c>
      <c r="H285" s="224">
        <v>6</v>
      </c>
      <c r="I285" s="225"/>
      <c r="J285" s="226">
        <f>ROUND(I285*H285,2)</f>
        <v>0</v>
      </c>
      <c r="K285" s="222" t="s">
        <v>139</v>
      </c>
      <c r="L285" s="46"/>
      <c r="M285" s="227" t="s">
        <v>32</v>
      </c>
      <c r="N285" s="228" t="s">
        <v>51</v>
      </c>
      <c r="O285" s="86"/>
      <c r="P285" s="229">
        <f>O285*H285</f>
        <v>0</v>
      </c>
      <c r="Q285" s="229">
        <v>0</v>
      </c>
      <c r="R285" s="229">
        <f>Q285*H285</f>
        <v>0</v>
      </c>
      <c r="S285" s="229">
        <v>0.041700000000000001</v>
      </c>
      <c r="T285" s="230">
        <f>S285*H285</f>
        <v>0.25019999999999998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31" t="s">
        <v>260</v>
      </c>
      <c r="AT285" s="231" t="s">
        <v>135</v>
      </c>
      <c r="AU285" s="231" t="s">
        <v>141</v>
      </c>
      <c r="AY285" s="18" t="s">
        <v>132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8" t="s">
        <v>141</v>
      </c>
      <c r="BK285" s="232">
        <f>ROUND(I285*H285,2)</f>
        <v>0</v>
      </c>
      <c r="BL285" s="18" t="s">
        <v>260</v>
      </c>
      <c r="BM285" s="231" t="s">
        <v>1160</v>
      </c>
    </row>
    <row r="286" s="12" customFormat="1" ht="22.8" customHeight="1">
      <c r="A286" s="12"/>
      <c r="B286" s="204"/>
      <c r="C286" s="205"/>
      <c r="D286" s="206" t="s">
        <v>78</v>
      </c>
      <c r="E286" s="218" t="s">
        <v>646</v>
      </c>
      <c r="F286" s="218" t="s">
        <v>647</v>
      </c>
      <c r="G286" s="205"/>
      <c r="H286" s="205"/>
      <c r="I286" s="208"/>
      <c r="J286" s="219">
        <f>BK286</f>
        <v>0</v>
      </c>
      <c r="K286" s="205"/>
      <c r="L286" s="210"/>
      <c r="M286" s="211"/>
      <c r="N286" s="212"/>
      <c r="O286" s="212"/>
      <c r="P286" s="213">
        <f>SUM(P287:P291)</f>
        <v>0</v>
      </c>
      <c r="Q286" s="212"/>
      <c r="R286" s="213">
        <f>SUM(R287:R291)</f>
        <v>0.000426</v>
      </c>
      <c r="S286" s="212"/>
      <c r="T286" s="214">
        <f>SUM(T287:T291)</f>
        <v>0.36799999999999999</v>
      </c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R286" s="215" t="s">
        <v>141</v>
      </c>
      <c r="AT286" s="216" t="s">
        <v>78</v>
      </c>
      <c r="AU286" s="216" t="s">
        <v>21</v>
      </c>
      <c r="AY286" s="215" t="s">
        <v>132</v>
      </c>
      <c r="BK286" s="217">
        <f>SUM(BK287:BK291)</f>
        <v>0</v>
      </c>
    </row>
    <row r="287" s="2" customFormat="1" ht="21.75" customHeight="1">
      <c r="A287" s="40"/>
      <c r="B287" s="41"/>
      <c r="C287" s="220" t="s">
        <v>656</v>
      </c>
      <c r="D287" s="220" t="s">
        <v>135</v>
      </c>
      <c r="E287" s="221" t="s">
        <v>841</v>
      </c>
      <c r="F287" s="222" t="s">
        <v>842</v>
      </c>
      <c r="G287" s="223" t="s">
        <v>223</v>
      </c>
      <c r="H287" s="224">
        <v>7.0999999999999996</v>
      </c>
      <c r="I287" s="225"/>
      <c r="J287" s="226">
        <f>ROUND(I287*H287,2)</f>
        <v>0</v>
      </c>
      <c r="K287" s="222" t="s">
        <v>139</v>
      </c>
      <c r="L287" s="46"/>
      <c r="M287" s="227" t="s">
        <v>32</v>
      </c>
      <c r="N287" s="228" t="s">
        <v>51</v>
      </c>
      <c r="O287" s="86"/>
      <c r="P287" s="229">
        <f>O287*H287</f>
        <v>0</v>
      </c>
      <c r="Q287" s="229">
        <v>6.0000000000000002E-05</v>
      </c>
      <c r="R287" s="229">
        <f>Q287*H287</f>
        <v>0.000426</v>
      </c>
      <c r="S287" s="229">
        <v>0</v>
      </c>
      <c r="T287" s="230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31" t="s">
        <v>260</v>
      </c>
      <c r="AT287" s="231" t="s">
        <v>135</v>
      </c>
      <c r="AU287" s="231" t="s">
        <v>141</v>
      </c>
      <c r="AY287" s="18" t="s">
        <v>132</v>
      </c>
      <c r="BE287" s="232">
        <f>IF(N287="základní",J287,0)</f>
        <v>0</v>
      </c>
      <c r="BF287" s="232">
        <f>IF(N287="snížená",J287,0)</f>
        <v>0</v>
      </c>
      <c r="BG287" s="232">
        <f>IF(N287="zákl. přenesená",J287,0)</f>
        <v>0</v>
      </c>
      <c r="BH287" s="232">
        <f>IF(N287="sníž. přenesená",J287,0)</f>
        <v>0</v>
      </c>
      <c r="BI287" s="232">
        <f>IF(N287="nulová",J287,0)</f>
        <v>0</v>
      </c>
      <c r="BJ287" s="18" t="s">
        <v>141</v>
      </c>
      <c r="BK287" s="232">
        <f>ROUND(I287*H287,2)</f>
        <v>0</v>
      </c>
      <c r="BL287" s="18" t="s">
        <v>260</v>
      </c>
      <c r="BM287" s="231" t="s">
        <v>1161</v>
      </c>
    </row>
    <row r="288" s="2" customFormat="1" ht="16.5" customHeight="1">
      <c r="A288" s="40"/>
      <c r="B288" s="41"/>
      <c r="C288" s="220" t="s">
        <v>662</v>
      </c>
      <c r="D288" s="220" t="s">
        <v>135</v>
      </c>
      <c r="E288" s="221" t="s">
        <v>844</v>
      </c>
      <c r="F288" s="222" t="s">
        <v>845</v>
      </c>
      <c r="G288" s="223" t="s">
        <v>223</v>
      </c>
      <c r="H288" s="224">
        <v>7.0999999999999996</v>
      </c>
      <c r="I288" s="225"/>
      <c r="J288" s="226">
        <f>ROUND(I288*H288,2)</f>
        <v>0</v>
      </c>
      <c r="K288" s="222" t="s">
        <v>139</v>
      </c>
      <c r="L288" s="46"/>
      <c r="M288" s="227" t="s">
        <v>32</v>
      </c>
      <c r="N288" s="228" t="s">
        <v>51</v>
      </c>
      <c r="O288" s="86"/>
      <c r="P288" s="229">
        <f>O288*H288</f>
        <v>0</v>
      </c>
      <c r="Q288" s="229">
        <v>0</v>
      </c>
      <c r="R288" s="229">
        <f>Q288*H288</f>
        <v>0</v>
      </c>
      <c r="S288" s="229">
        <v>0.025000000000000001</v>
      </c>
      <c r="T288" s="230">
        <f>S288*H288</f>
        <v>0.17749999999999999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31" t="s">
        <v>260</v>
      </c>
      <c r="AT288" s="231" t="s">
        <v>135</v>
      </c>
      <c r="AU288" s="231" t="s">
        <v>141</v>
      </c>
      <c r="AY288" s="18" t="s">
        <v>132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141</v>
      </c>
      <c r="BK288" s="232">
        <f>ROUND(I288*H288,2)</f>
        <v>0</v>
      </c>
      <c r="BL288" s="18" t="s">
        <v>260</v>
      </c>
      <c r="BM288" s="231" t="s">
        <v>1162</v>
      </c>
    </row>
    <row r="289" s="2" customFormat="1" ht="16.5" customHeight="1">
      <c r="A289" s="40"/>
      <c r="B289" s="41"/>
      <c r="C289" s="220" t="s">
        <v>666</v>
      </c>
      <c r="D289" s="220" t="s">
        <v>135</v>
      </c>
      <c r="E289" s="221" t="s">
        <v>649</v>
      </c>
      <c r="F289" s="222" t="s">
        <v>650</v>
      </c>
      <c r="G289" s="223" t="s">
        <v>336</v>
      </c>
      <c r="H289" s="224">
        <v>2</v>
      </c>
      <c r="I289" s="225"/>
      <c r="J289" s="226">
        <f>ROUND(I289*H289,2)</f>
        <v>0</v>
      </c>
      <c r="K289" s="222" t="s">
        <v>139</v>
      </c>
      <c r="L289" s="46"/>
      <c r="M289" s="227" t="s">
        <v>32</v>
      </c>
      <c r="N289" s="228" t="s">
        <v>51</v>
      </c>
      <c r="O289" s="86"/>
      <c r="P289" s="229">
        <f>O289*H289</f>
        <v>0</v>
      </c>
      <c r="Q289" s="229">
        <v>0</v>
      </c>
      <c r="R289" s="229">
        <f>Q289*H289</f>
        <v>0</v>
      </c>
      <c r="S289" s="229">
        <v>0.012999999999999999</v>
      </c>
      <c r="T289" s="230">
        <f>S289*H289</f>
        <v>0.025999999999999999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31" t="s">
        <v>150</v>
      </c>
      <c r="AT289" s="231" t="s">
        <v>135</v>
      </c>
      <c r="AU289" s="231" t="s">
        <v>141</v>
      </c>
      <c r="AY289" s="18" t="s">
        <v>132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141</v>
      </c>
      <c r="BK289" s="232">
        <f>ROUND(I289*H289,2)</f>
        <v>0</v>
      </c>
      <c r="BL289" s="18" t="s">
        <v>150</v>
      </c>
      <c r="BM289" s="231" t="s">
        <v>1163</v>
      </c>
    </row>
    <row r="290" s="2" customFormat="1" ht="16.5" customHeight="1">
      <c r="A290" s="40"/>
      <c r="B290" s="41"/>
      <c r="C290" s="220" t="s">
        <v>670</v>
      </c>
      <c r="D290" s="220" t="s">
        <v>135</v>
      </c>
      <c r="E290" s="221" t="s">
        <v>848</v>
      </c>
      <c r="F290" s="222" t="s">
        <v>654</v>
      </c>
      <c r="G290" s="223" t="s">
        <v>223</v>
      </c>
      <c r="H290" s="224">
        <v>4.7000000000000002</v>
      </c>
      <c r="I290" s="225"/>
      <c r="J290" s="226">
        <f>ROUND(I290*H290,2)</f>
        <v>0</v>
      </c>
      <c r="K290" s="222" t="s">
        <v>139</v>
      </c>
      <c r="L290" s="46"/>
      <c r="M290" s="227" t="s">
        <v>32</v>
      </c>
      <c r="N290" s="228" t="s">
        <v>51</v>
      </c>
      <c r="O290" s="86"/>
      <c r="P290" s="229">
        <f>O290*H290</f>
        <v>0</v>
      </c>
      <c r="Q290" s="229">
        <v>0</v>
      </c>
      <c r="R290" s="229">
        <f>Q290*H290</f>
        <v>0</v>
      </c>
      <c r="S290" s="229">
        <v>0</v>
      </c>
      <c r="T290" s="230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31" t="s">
        <v>260</v>
      </c>
      <c r="AT290" s="231" t="s">
        <v>135</v>
      </c>
      <c r="AU290" s="231" t="s">
        <v>141</v>
      </c>
      <c r="AY290" s="18" t="s">
        <v>132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141</v>
      </c>
      <c r="BK290" s="232">
        <f>ROUND(I290*H290,2)</f>
        <v>0</v>
      </c>
      <c r="BL290" s="18" t="s">
        <v>260</v>
      </c>
      <c r="BM290" s="231" t="s">
        <v>1164</v>
      </c>
    </row>
    <row r="291" s="2" customFormat="1" ht="16.5" customHeight="1">
      <c r="A291" s="40"/>
      <c r="B291" s="41"/>
      <c r="C291" s="220" t="s">
        <v>676</v>
      </c>
      <c r="D291" s="220" t="s">
        <v>135</v>
      </c>
      <c r="E291" s="221" t="s">
        <v>657</v>
      </c>
      <c r="F291" s="222" t="s">
        <v>658</v>
      </c>
      <c r="G291" s="223" t="s">
        <v>223</v>
      </c>
      <c r="H291" s="224">
        <v>4.7000000000000002</v>
      </c>
      <c r="I291" s="225"/>
      <c r="J291" s="226">
        <f>ROUND(I291*H291,2)</f>
        <v>0</v>
      </c>
      <c r="K291" s="222" t="s">
        <v>139</v>
      </c>
      <c r="L291" s="46"/>
      <c r="M291" s="227" t="s">
        <v>32</v>
      </c>
      <c r="N291" s="228" t="s">
        <v>51</v>
      </c>
      <c r="O291" s="86"/>
      <c r="P291" s="229">
        <f>O291*H291</f>
        <v>0</v>
      </c>
      <c r="Q291" s="229">
        <v>0</v>
      </c>
      <c r="R291" s="229">
        <f>Q291*H291</f>
        <v>0</v>
      </c>
      <c r="S291" s="229">
        <v>0.035000000000000003</v>
      </c>
      <c r="T291" s="230">
        <f>S291*H291</f>
        <v>0.16450000000000004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31" t="s">
        <v>260</v>
      </c>
      <c r="AT291" s="231" t="s">
        <v>135</v>
      </c>
      <c r="AU291" s="231" t="s">
        <v>141</v>
      </c>
      <c r="AY291" s="18" t="s">
        <v>132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141</v>
      </c>
      <c r="BK291" s="232">
        <f>ROUND(I291*H291,2)</f>
        <v>0</v>
      </c>
      <c r="BL291" s="18" t="s">
        <v>260</v>
      </c>
      <c r="BM291" s="231" t="s">
        <v>1165</v>
      </c>
    </row>
    <row r="292" s="12" customFormat="1" ht="22.8" customHeight="1">
      <c r="A292" s="12"/>
      <c r="B292" s="204"/>
      <c r="C292" s="205"/>
      <c r="D292" s="206" t="s">
        <v>78</v>
      </c>
      <c r="E292" s="218" t="s">
        <v>660</v>
      </c>
      <c r="F292" s="218" t="s">
        <v>661</v>
      </c>
      <c r="G292" s="205"/>
      <c r="H292" s="205"/>
      <c r="I292" s="208"/>
      <c r="J292" s="219">
        <f>BK292</f>
        <v>0</v>
      </c>
      <c r="K292" s="205"/>
      <c r="L292" s="210"/>
      <c r="M292" s="211"/>
      <c r="N292" s="212"/>
      <c r="O292" s="212"/>
      <c r="P292" s="213">
        <f>SUM(P293:P296)</f>
        <v>0</v>
      </c>
      <c r="Q292" s="212"/>
      <c r="R292" s="213">
        <f>SUM(R293:R296)</f>
        <v>0.063974400000000001</v>
      </c>
      <c r="S292" s="212"/>
      <c r="T292" s="214">
        <f>SUM(T293:T296)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15" t="s">
        <v>141</v>
      </c>
      <c r="AT292" s="216" t="s">
        <v>78</v>
      </c>
      <c r="AU292" s="216" t="s">
        <v>21</v>
      </c>
      <c r="AY292" s="215" t="s">
        <v>132</v>
      </c>
      <c r="BK292" s="217">
        <f>SUM(BK293:BK296)</f>
        <v>0</v>
      </c>
    </row>
    <row r="293" s="2" customFormat="1" ht="16.5" customHeight="1">
      <c r="A293" s="40"/>
      <c r="B293" s="41"/>
      <c r="C293" s="220" t="s">
        <v>680</v>
      </c>
      <c r="D293" s="220" t="s">
        <v>135</v>
      </c>
      <c r="E293" s="221" t="s">
        <v>663</v>
      </c>
      <c r="F293" s="222" t="s">
        <v>664</v>
      </c>
      <c r="G293" s="223" t="s">
        <v>194</v>
      </c>
      <c r="H293" s="224">
        <v>152.31999999999999</v>
      </c>
      <c r="I293" s="225"/>
      <c r="J293" s="226">
        <f>ROUND(I293*H293,2)</f>
        <v>0</v>
      </c>
      <c r="K293" s="222" t="s">
        <v>139</v>
      </c>
      <c r="L293" s="46"/>
      <c r="M293" s="227" t="s">
        <v>32</v>
      </c>
      <c r="N293" s="228" t="s">
        <v>51</v>
      </c>
      <c r="O293" s="86"/>
      <c r="P293" s="229">
        <f>O293*H293</f>
        <v>0</v>
      </c>
      <c r="Q293" s="229">
        <v>0</v>
      </c>
      <c r="R293" s="229">
        <f>Q293*H293</f>
        <v>0</v>
      </c>
      <c r="S293" s="229">
        <v>0</v>
      </c>
      <c r="T293" s="230">
        <f>S293*H293</f>
        <v>0</v>
      </c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R293" s="231" t="s">
        <v>260</v>
      </c>
      <c r="AT293" s="231" t="s">
        <v>135</v>
      </c>
      <c r="AU293" s="231" t="s">
        <v>141</v>
      </c>
      <c r="AY293" s="18" t="s">
        <v>132</v>
      </c>
      <c r="BE293" s="232">
        <f>IF(N293="základní",J293,0)</f>
        <v>0</v>
      </c>
      <c r="BF293" s="232">
        <f>IF(N293="snížená",J293,0)</f>
        <v>0</v>
      </c>
      <c r="BG293" s="232">
        <f>IF(N293="zákl. přenesená",J293,0)</f>
        <v>0</v>
      </c>
      <c r="BH293" s="232">
        <f>IF(N293="sníž. přenesená",J293,0)</f>
        <v>0</v>
      </c>
      <c r="BI293" s="232">
        <f>IF(N293="nulová",J293,0)</f>
        <v>0</v>
      </c>
      <c r="BJ293" s="18" t="s">
        <v>141</v>
      </c>
      <c r="BK293" s="232">
        <f>ROUND(I293*H293,2)</f>
        <v>0</v>
      </c>
      <c r="BL293" s="18" t="s">
        <v>260</v>
      </c>
      <c r="BM293" s="231" t="s">
        <v>1166</v>
      </c>
    </row>
    <row r="294" s="2" customFormat="1" ht="21.75" customHeight="1">
      <c r="A294" s="40"/>
      <c r="B294" s="41"/>
      <c r="C294" s="263" t="s">
        <v>684</v>
      </c>
      <c r="D294" s="263" t="s">
        <v>242</v>
      </c>
      <c r="E294" s="264" t="s">
        <v>667</v>
      </c>
      <c r="F294" s="265" t="s">
        <v>668</v>
      </c>
      <c r="G294" s="266" t="s">
        <v>223</v>
      </c>
      <c r="H294" s="267">
        <v>159.93600000000001</v>
      </c>
      <c r="I294" s="268"/>
      <c r="J294" s="269">
        <f>ROUND(I294*H294,2)</f>
        <v>0</v>
      </c>
      <c r="K294" s="265" t="s">
        <v>139</v>
      </c>
      <c r="L294" s="270"/>
      <c r="M294" s="271" t="s">
        <v>32</v>
      </c>
      <c r="N294" s="272" t="s">
        <v>51</v>
      </c>
      <c r="O294" s="86"/>
      <c r="P294" s="229">
        <f>O294*H294</f>
        <v>0</v>
      </c>
      <c r="Q294" s="229">
        <v>0.00040000000000000002</v>
      </c>
      <c r="R294" s="229">
        <f>Q294*H294</f>
        <v>0.063974400000000001</v>
      </c>
      <c r="S294" s="229">
        <v>0</v>
      </c>
      <c r="T294" s="230">
        <f>S294*H294</f>
        <v>0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31" t="s">
        <v>333</v>
      </c>
      <c r="AT294" s="231" t="s">
        <v>242</v>
      </c>
      <c r="AU294" s="231" t="s">
        <v>141</v>
      </c>
      <c r="AY294" s="18" t="s">
        <v>132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8" t="s">
        <v>141</v>
      </c>
      <c r="BK294" s="232">
        <f>ROUND(I294*H294,2)</f>
        <v>0</v>
      </c>
      <c r="BL294" s="18" t="s">
        <v>260</v>
      </c>
      <c r="BM294" s="231" t="s">
        <v>1167</v>
      </c>
    </row>
    <row r="295" s="13" customFormat="1">
      <c r="A295" s="13"/>
      <c r="B295" s="240"/>
      <c r="C295" s="241"/>
      <c r="D295" s="242" t="s">
        <v>196</v>
      </c>
      <c r="E295" s="241"/>
      <c r="F295" s="244" t="s">
        <v>802</v>
      </c>
      <c r="G295" s="241"/>
      <c r="H295" s="245">
        <v>159.93600000000001</v>
      </c>
      <c r="I295" s="246"/>
      <c r="J295" s="241"/>
      <c r="K295" s="241"/>
      <c r="L295" s="247"/>
      <c r="M295" s="248"/>
      <c r="N295" s="249"/>
      <c r="O295" s="249"/>
      <c r="P295" s="249"/>
      <c r="Q295" s="249"/>
      <c r="R295" s="249"/>
      <c r="S295" s="249"/>
      <c r="T295" s="250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1" t="s">
        <v>196</v>
      </c>
      <c r="AU295" s="251" t="s">
        <v>141</v>
      </c>
      <c r="AV295" s="13" t="s">
        <v>141</v>
      </c>
      <c r="AW295" s="13" t="s">
        <v>4</v>
      </c>
      <c r="AX295" s="13" t="s">
        <v>21</v>
      </c>
      <c r="AY295" s="251" t="s">
        <v>132</v>
      </c>
    </row>
    <row r="296" s="2" customFormat="1" ht="21.75" customHeight="1">
      <c r="A296" s="40"/>
      <c r="B296" s="41"/>
      <c r="C296" s="220" t="s">
        <v>688</v>
      </c>
      <c r="D296" s="220" t="s">
        <v>135</v>
      </c>
      <c r="E296" s="221" t="s">
        <v>671</v>
      </c>
      <c r="F296" s="222" t="s">
        <v>672</v>
      </c>
      <c r="G296" s="223" t="s">
        <v>250</v>
      </c>
      <c r="H296" s="224">
        <v>0.064000000000000001</v>
      </c>
      <c r="I296" s="225"/>
      <c r="J296" s="226">
        <f>ROUND(I296*H296,2)</f>
        <v>0</v>
      </c>
      <c r="K296" s="222" t="s">
        <v>139</v>
      </c>
      <c r="L296" s="46"/>
      <c r="M296" s="227" t="s">
        <v>32</v>
      </c>
      <c r="N296" s="228" t="s">
        <v>51</v>
      </c>
      <c r="O296" s="86"/>
      <c r="P296" s="229">
        <f>O296*H296</f>
        <v>0</v>
      </c>
      <c r="Q296" s="229">
        <v>0</v>
      </c>
      <c r="R296" s="229">
        <f>Q296*H296</f>
        <v>0</v>
      </c>
      <c r="S296" s="229">
        <v>0</v>
      </c>
      <c r="T296" s="230">
        <f>S296*H296</f>
        <v>0</v>
      </c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R296" s="231" t="s">
        <v>260</v>
      </c>
      <c r="AT296" s="231" t="s">
        <v>135</v>
      </c>
      <c r="AU296" s="231" t="s">
        <v>141</v>
      </c>
      <c r="AY296" s="18" t="s">
        <v>132</v>
      </c>
      <c r="BE296" s="232">
        <f>IF(N296="základní",J296,0)</f>
        <v>0</v>
      </c>
      <c r="BF296" s="232">
        <f>IF(N296="snížená",J296,0)</f>
        <v>0</v>
      </c>
      <c r="BG296" s="232">
        <f>IF(N296="zákl. přenesená",J296,0)</f>
        <v>0</v>
      </c>
      <c r="BH296" s="232">
        <f>IF(N296="sníž. přenesená",J296,0)</f>
        <v>0</v>
      </c>
      <c r="BI296" s="232">
        <f>IF(N296="nulová",J296,0)</f>
        <v>0</v>
      </c>
      <c r="BJ296" s="18" t="s">
        <v>141</v>
      </c>
      <c r="BK296" s="232">
        <f>ROUND(I296*H296,2)</f>
        <v>0</v>
      </c>
      <c r="BL296" s="18" t="s">
        <v>260</v>
      </c>
      <c r="BM296" s="231" t="s">
        <v>1168</v>
      </c>
    </row>
    <row r="297" s="12" customFormat="1" ht="22.8" customHeight="1">
      <c r="A297" s="12"/>
      <c r="B297" s="204"/>
      <c r="C297" s="205"/>
      <c r="D297" s="206" t="s">
        <v>78</v>
      </c>
      <c r="E297" s="218" t="s">
        <v>674</v>
      </c>
      <c r="F297" s="218" t="s">
        <v>675</v>
      </c>
      <c r="G297" s="205"/>
      <c r="H297" s="205"/>
      <c r="I297" s="208"/>
      <c r="J297" s="219">
        <f>BK297</f>
        <v>0</v>
      </c>
      <c r="K297" s="205"/>
      <c r="L297" s="210"/>
      <c r="M297" s="211"/>
      <c r="N297" s="212"/>
      <c r="O297" s="212"/>
      <c r="P297" s="213">
        <f>SUM(P298:P301)</f>
        <v>0</v>
      </c>
      <c r="Q297" s="212"/>
      <c r="R297" s="213">
        <f>SUM(R298:R301)</f>
        <v>0.097500000000000003</v>
      </c>
      <c r="S297" s="212"/>
      <c r="T297" s="214">
        <f>SUM(T298:T301)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5" t="s">
        <v>141</v>
      </c>
      <c r="AT297" s="216" t="s">
        <v>78</v>
      </c>
      <c r="AU297" s="216" t="s">
        <v>21</v>
      </c>
      <c r="AY297" s="215" t="s">
        <v>132</v>
      </c>
      <c r="BK297" s="217">
        <f>SUM(BK298:BK301)</f>
        <v>0</v>
      </c>
    </row>
    <row r="298" s="2" customFormat="1" ht="16.5" customHeight="1">
      <c r="A298" s="40"/>
      <c r="B298" s="41"/>
      <c r="C298" s="220" t="s">
        <v>855</v>
      </c>
      <c r="D298" s="220" t="s">
        <v>135</v>
      </c>
      <c r="E298" s="221" t="s">
        <v>677</v>
      </c>
      <c r="F298" s="222" t="s">
        <v>678</v>
      </c>
      <c r="G298" s="223" t="s">
        <v>194</v>
      </c>
      <c r="H298" s="224">
        <v>370</v>
      </c>
      <c r="I298" s="225"/>
      <c r="J298" s="226">
        <f>ROUND(I298*H298,2)</f>
        <v>0</v>
      </c>
      <c r="K298" s="222" t="s">
        <v>139</v>
      </c>
      <c r="L298" s="46"/>
      <c r="M298" s="227" t="s">
        <v>32</v>
      </c>
      <c r="N298" s="228" t="s">
        <v>51</v>
      </c>
      <c r="O298" s="86"/>
      <c r="P298" s="229">
        <f>O298*H298</f>
        <v>0</v>
      </c>
      <c r="Q298" s="229">
        <v>2.0000000000000002E-05</v>
      </c>
      <c r="R298" s="229">
        <f>Q298*H298</f>
        <v>0.0074000000000000003</v>
      </c>
      <c r="S298" s="229">
        <v>0</v>
      </c>
      <c r="T298" s="230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31" t="s">
        <v>260</v>
      </c>
      <c r="AT298" s="231" t="s">
        <v>135</v>
      </c>
      <c r="AU298" s="231" t="s">
        <v>141</v>
      </c>
      <c r="AY298" s="18" t="s">
        <v>132</v>
      </c>
      <c r="BE298" s="232">
        <f>IF(N298="základní",J298,0)</f>
        <v>0</v>
      </c>
      <c r="BF298" s="232">
        <f>IF(N298="snížená",J298,0)</f>
        <v>0</v>
      </c>
      <c r="BG298" s="232">
        <f>IF(N298="zákl. přenesená",J298,0)</f>
        <v>0</v>
      </c>
      <c r="BH298" s="232">
        <f>IF(N298="sníž. přenesená",J298,0)</f>
        <v>0</v>
      </c>
      <c r="BI298" s="232">
        <f>IF(N298="nulová",J298,0)</f>
        <v>0</v>
      </c>
      <c r="BJ298" s="18" t="s">
        <v>141</v>
      </c>
      <c r="BK298" s="232">
        <f>ROUND(I298*H298,2)</f>
        <v>0</v>
      </c>
      <c r="BL298" s="18" t="s">
        <v>260</v>
      </c>
      <c r="BM298" s="231" t="s">
        <v>1169</v>
      </c>
    </row>
    <row r="299" s="2" customFormat="1" ht="16.5" customHeight="1">
      <c r="A299" s="40"/>
      <c r="B299" s="41"/>
      <c r="C299" s="220" t="s">
        <v>857</v>
      </c>
      <c r="D299" s="220" t="s">
        <v>135</v>
      </c>
      <c r="E299" s="221" t="s">
        <v>681</v>
      </c>
      <c r="F299" s="222" t="s">
        <v>682</v>
      </c>
      <c r="G299" s="223" t="s">
        <v>194</v>
      </c>
      <c r="H299" s="224">
        <v>370</v>
      </c>
      <c r="I299" s="225"/>
      <c r="J299" s="226">
        <f>ROUND(I299*H299,2)</f>
        <v>0</v>
      </c>
      <c r="K299" s="222" t="s">
        <v>139</v>
      </c>
      <c r="L299" s="46"/>
      <c r="M299" s="227" t="s">
        <v>32</v>
      </c>
      <c r="N299" s="228" t="s">
        <v>51</v>
      </c>
      <c r="O299" s="86"/>
      <c r="P299" s="229">
        <f>O299*H299</f>
        <v>0</v>
      </c>
      <c r="Q299" s="229">
        <v>0</v>
      </c>
      <c r="R299" s="229">
        <f>Q299*H299</f>
        <v>0</v>
      </c>
      <c r="S299" s="229">
        <v>0</v>
      </c>
      <c r="T299" s="230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31" t="s">
        <v>260</v>
      </c>
      <c r="AT299" s="231" t="s">
        <v>135</v>
      </c>
      <c r="AU299" s="231" t="s">
        <v>141</v>
      </c>
      <c r="AY299" s="18" t="s">
        <v>132</v>
      </c>
      <c r="BE299" s="232">
        <f>IF(N299="základní",J299,0)</f>
        <v>0</v>
      </c>
      <c r="BF299" s="232">
        <f>IF(N299="snížená",J299,0)</f>
        <v>0</v>
      </c>
      <c r="BG299" s="232">
        <f>IF(N299="zákl. přenesená",J299,0)</f>
        <v>0</v>
      </c>
      <c r="BH299" s="232">
        <f>IF(N299="sníž. přenesená",J299,0)</f>
        <v>0</v>
      </c>
      <c r="BI299" s="232">
        <f>IF(N299="nulová",J299,0)</f>
        <v>0</v>
      </c>
      <c r="BJ299" s="18" t="s">
        <v>141</v>
      </c>
      <c r="BK299" s="232">
        <f>ROUND(I299*H299,2)</f>
        <v>0</v>
      </c>
      <c r="BL299" s="18" t="s">
        <v>260</v>
      </c>
      <c r="BM299" s="231" t="s">
        <v>1170</v>
      </c>
    </row>
    <row r="300" s="2" customFormat="1" ht="21.75" customHeight="1">
      <c r="A300" s="40"/>
      <c r="B300" s="41"/>
      <c r="C300" s="220" t="s">
        <v>859</v>
      </c>
      <c r="D300" s="220" t="s">
        <v>135</v>
      </c>
      <c r="E300" s="221" t="s">
        <v>685</v>
      </c>
      <c r="F300" s="222" t="s">
        <v>686</v>
      </c>
      <c r="G300" s="223" t="s">
        <v>194</v>
      </c>
      <c r="H300" s="224">
        <v>370</v>
      </c>
      <c r="I300" s="225"/>
      <c r="J300" s="226">
        <f>ROUND(I300*H300,2)</f>
        <v>0</v>
      </c>
      <c r="K300" s="222" t="s">
        <v>139</v>
      </c>
      <c r="L300" s="46"/>
      <c r="M300" s="227" t="s">
        <v>32</v>
      </c>
      <c r="N300" s="228" t="s">
        <v>51</v>
      </c>
      <c r="O300" s="86"/>
      <c r="P300" s="229">
        <f>O300*H300</f>
        <v>0</v>
      </c>
      <c r="Q300" s="229">
        <v>0.00022000000000000001</v>
      </c>
      <c r="R300" s="229">
        <f>Q300*H300</f>
        <v>0.0814</v>
      </c>
      <c r="S300" s="229">
        <v>0</v>
      </c>
      <c r="T300" s="230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31" t="s">
        <v>260</v>
      </c>
      <c r="AT300" s="231" t="s">
        <v>135</v>
      </c>
      <c r="AU300" s="231" t="s">
        <v>141</v>
      </c>
      <c r="AY300" s="18" t="s">
        <v>132</v>
      </c>
      <c r="BE300" s="232">
        <f>IF(N300="základní",J300,0)</f>
        <v>0</v>
      </c>
      <c r="BF300" s="232">
        <f>IF(N300="snížená",J300,0)</f>
        <v>0</v>
      </c>
      <c r="BG300" s="232">
        <f>IF(N300="zákl. přenesená",J300,0)</f>
        <v>0</v>
      </c>
      <c r="BH300" s="232">
        <f>IF(N300="sníž. přenesená",J300,0)</f>
        <v>0</v>
      </c>
      <c r="BI300" s="232">
        <f>IF(N300="nulová",J300,0)</f>
        <v>0</v>
      </c>
      <c r="BJ300" s="18" t="s">
        <v>141</v>
      </c>
      <c r="BK300" s="232">
        <f>ROUND(I300*H300,2)</f>
        <v>0</v>
      </c>
      <c r="BL300" s="18" t="s">
        <v>260</v>
      </c>
      <c r="BM300" s="231" t="s">
        <v>1171</v>
      </c>
    </row>
    <row r="301" s="2" customFormat="1" ht="21.75" customHeight="1">
      <c r="A301" s="40"/>
      <c r="B301" s="41"/>
      <c r="C301" s="220" t="s">
        <v>1172</v>
      </c>
      <c r="D301" s="220" t="s">
        <v>135</v>
      </c>
      <c r="E301" s="221" t="s">
        <v>689</v>
      </c>
      <c r="F301" s="222" t="s">
        <v>690</v>
      </c>
      <c r="G301" s="223" t="s">
        <v>194</v>
      </c>
      <c r="H301" s="224">
        <v>58</v>
      </c>
      <c r="I301" s="225"/>
      <c r="J301" s="226">
        <f>ROUND(I301*H301,2)</f>
        <v>0</v>
      </c>
      <c r="K301" s="222" t="s">
        <v>139</v>
      </c>
      <c r="L301" s="46"/>
      <c r="M301" s="233" t="s">
        <v>32</v>
      </c>
      <c r="N301" s="234" t="s">
        <v>51</v>
      </c>
      <c r="O301" s="235"/>
      <c r="P301" s="236">
        <f>O301*H301</f>
        <v>0</v>
      </c>
      <c r="Q301" s="236">
        <v>0.00014999999999999999</v>
      </c>
      <c r="R301" s="236">
        <f>Q301*H301</f>
        <v>0.0086999999999999994</v>
      </c>
      <c r="S301" s="236">
        <v>0</v>
      </c>
      <c r="T301" s="237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31" t="s">
        <v>260</v>
      </c>
      <c r="AT301" s="231" t="s">
        <v>135</v>
      </c>
      <c r="AU301" s="231" t="s">
        <v>141</v>
      </c>
      <c r="AY301" s="18" t="s">
        <v>132</v>
      </c>
      <c r="BE301" s="232">
        <f>IF(N301="základní",J301,0)</f>
        <v>0</v>
      </c>
      <c r="BF301" s="232">
        <f>IF(N301="snížená",J301,0)</f>
        <v>0</v>
      </c>
      <c r="BG301" s="232">
        <f>IF(N301="zákl. přenesená",J301,0)</f>
        <v>0</v>
      </c>
      <c r="BH301" s="232">
        <f>IF(N301="sníž. přenesená",J301,0)</f>
        <v>0</v>
      </c>
      <c r="BI301" s="232">
        <f>IF(N301="nulová",J301,0)</f>
        <v>0</v>
      </c>
      <c r="BJ301" s="18" t="s">
        <v>141</v>
      </c>
      <c r="BK301" s="232">
        <f>ROUND(I301*H301,2)</f>
        <v>0</v>
      </c>
      <c r="BL301" s="18" t="s">
        <v>260</v>
      </c>
      <c r="BM301" s="231" t="s">
        <v>1173</v>
      </c>
    </row>
    <row r="302" s="2" customFormat="1" ht="6.96" customHeight="1">
      <c r="A302" s="40"/>
      <c r="B302" s="61"/>
      <c r="C302" s="62"/>
      <c r="D302" s="62"/>
      <c r="E302" s="62"/>
      <c r="F302" s="62"/>
      <c r="G302" s="62"/>
      <c r="H302" s="62"/>
      <c r="I302" s="169"/>
      <c r="J302" s="62"/>
      <c r="K302" s="62"/>
      <c r="L302" s="46"/>
      <c r="M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</row>
  </sheetData>
  <sheetProtection sheet="1" autoFilter="0" formatColumns="0" formatRows="0" objects="1" scenarios="1" spinCount="100000" saltValue="QSCibyl0Vs3n5VXu6Ag2d54w9FWs1a1Fbb5sCmtHcsfwTp62LoEQEzxC3Q1e2yy//H72aHLZSWixEPBKxGdS7g==" hashValue="k10H8rW5Ov3wXoq3nmH3qWNoMwgejHlG+ecT86Qk15BogEm5zcuVLUp9U2wZw8ay+zX1cy0rXsLE9ZIkTj5Yng==" algorithmName="SHA-512" password="CC35"/>
  <autoFilter ref="C100:K301"/>
  <mergeCells count="9">
    <mergeCell ref="E7:H7"/>
    <mergeCell ref="E9:H9"/>
    <mergeCell ref="E18:H18"/>
    <mergeCell ref="E27:H27"/>
    <mergeCell ref="E48:H48"/>
    <mergeCell ref="E50:H50"/>
    <mergeCell ref="E91:H91"/>
    <mergeCell ref="E93:H9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" style="1" customWidth="1"/>
    <col min="8" max="8" width="11.5" style="1" customWidth="1"/>
    <col min="9" max="9" width="20.16016" style="129" customWidth="1"/>
    <col min="10" max="10" width="20.16016" style="1" customWidth="1"/>
    <col min="11" max="11" width="20.16016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I2" s="129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2"/>
      <c r="J3" s="131"/>
      <c r="K3" s="131"/>
      <c r="L3" s="21"/>
      <c r="AT3" s="18" t="s">
        <v>21</v>
      </c>
    </row>
    <row r="4" s="1" customFormat="1" ht="24.96" customHeight="1">
      <c r="B4" s="21"/>
      <c r="D4" s="133" t="s">
        <v>109</v>
      </c>
      <c r="I4" s="129"/>
      <c r="L4" s="21"/>
      <c r="M4" s="134" t="s">
        <v>10</v>
      </c>
      <c r="AT4" s="18" t="s">
        <v>4</v>
      </c>
    </row>
    <row r="5" s="1" customFormat="1" ht="6.96" customHeight="1">
      <c r="B5" s="21"/>
      <c r="I5" s="129"/>
      <c r="L5" s="21"/>
    </row>
    <row r="6" s="1" customFormat="1" ht="12" customHeight="1">
      <c r="B6" s="21"/>
      <c r="D6" s="135" t="s">
        <v>16</v>
      </c>
      <c r="I6" s="129"/>
      <c r="L6" s="21"/>
    </row>
    <row r="7" s="1" customFormat="1" ht="16.5" customHeight="1">
      <c r="B7" s="21"/>
      <c r="E7" s="238" t="str">
        <f>'Rekapitulace stavby'!K6</f>
        <v>Regenerace bytového fondu Mírová osada I.etapa -ul.Chrustova - VZ ZATEPLENÍ ,IZOLACE</v>
      </c>
      <c r="F7" s="135"/>
      <c r="G7" s="135"/>
      <c r="H7" s="135"/>
      <c r="I7" s="129"/>
      <c r="L7" s="21"/>
    </row>
    <row r="8" s="2" customFormat="1" ht="12" customHeight="1">
      <c r="A8" s="40"/>
      <c r="B8" s="46"/>
      <c r="C8" s="40"/>
      <c r="D8" s="135" t="s">
        <v>165</v>
      </c>
      <c r="E8" s="40"/>
      <c r="F8" s="40"/>
      <c r="G8" s="40"/>
      <c r="H8" s="40"/>
      <c r="I8" s="136"/>
      <c r="J8" s="40"/>
      <c r="K8" s="40"/>
      <c r="L8" s="137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8" t="s">
        <v>1174</v>
      </c>
      <c r="F9" s="40"/>
      <c r="G9" s="40"/>
      <c r="H9" s="40"/>
      <c r="I9" s="136"/>
      <c r="J9" s="40"/>
      <c r="K9" s="40"/>
      <c r="L9" s="137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136"/>
      <c r="J10" s="40"/>
      <c r="K10" s="40"/>
      <c r="L10" s="137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5" t="s">
        <v>18</v>
      </c>
      <c r="E11" s="40"/>
      <c r="F11" s="139" t="s">
        <v>19</v>
      </c>
      <c r="G11" s="40"/>
      <c r="H11" s="40"/>
      <c r="I11" s="140" t="s">
        <v>20</v>
      </c>
      <c r="J11" s="139" t="s">
        <v>21</v>
      </c>
      <c r="K11" s="40"/>
      <c r="L11" s="137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5" t="s">
        <v>22</v>
      </c>
      <c r="E12" s="40"/>
      <c r="F12" s="139" t="s">
        <v>23</v>
      </c>
      <c r="G12" s="40"/>
      <c r="H12" s="40"/>
      <c r="I12" s="140" t="s">
        <v>24</v>
      </c>
      <c r="J12" s="141" t="str">
        <f>'Rekapitulace stavby'!AN8</f>
        <v>22. 3. 2020</v>
      </c>
      <c r="K12" s="40"/>
      <c r="L12" s="137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21.84" customHeight="1">
      <c r="A13" s="40"/>
      <c r="B13" s="46"/>
      <c r="C13" s="40"/>
      <c r="D13" s="142" t="s">
        <v>26</v>
      </c>
      <c r="E13" s="40"/>
      <c r="F13" s="143" t="s">
        <v>27</v>
      </c>
      <c r="G13" s="40"/>
      <c r="H13" s="40"/>
      <c r="I13" s="144" t="s">
        <v>28</v>
      </c>
      <c r="J13" s="143" t="s">
        <v>29</v>
      </c>
      <c r="K13" s="40"/>
      <c r="L13" s="137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5" t="s">
        <v>30</v>
      </c>
      <c r="E14" s="40"/>
      <c r="F14" s="40"/>
      <c r="G14" s="40"/>
      <c r="H14" s="40"/>
      <c r="I14" s="140" t="s">
        <v>31</v>
      </c>
      <c r="J14" s="139" t="str">
        <f>IF('Rekapitulace stavby'!AN10="","",'Rekapitulace stavby'!AN10)</f>
        <v/>
      </c>
      <c r="K14" s="40"/>
      <c r="L14" s="137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9" t="str">
        <f>IF('Rekapitulace stavby'!E11="","",'Rekapitulace stavby'!E11)</f>
        <v xml:space="preserve"> </v>
      </c>
      <c r="F15" s="40"/>
      <c r="G15" s="40"/>
      <c r="H15" s="40"/>
      <c r="I15" s="140" t="s">
        <v>34</v>
      </c>
      <c r="J15" s="139" t="str">
        <f>IF('Rekapitulace stavby'!AN11="","",'Rekapitulace stavby'!AN11)</f>
        <v/>
      </c>
      <c r="K15" s="40"/>
      <c r="L15" s="137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136"/>
      <c r="J16" s="40"/>
      <c r="K16" s="40"/>
      <c r="L16" s="137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5" t="s">
        <v>35</v>
      </c>
      <c r="E17" s="40"/>
      <c r="F17" s="40"/>
      <c r="G17" s="40"/>
      <c r="H17" s="40"/>
      <c r="I17" s="140" t="s">
        <v>31</v>
      </c>
      <c r="J17" s="34" t="str">
        <f>'Rekapitulace stavby'!AN13</f>
        <v>Vyplň údaj</v>
      </c>
      <c r="K17" s="40"/>
      <c r="L17" s="137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4" t="str">
        <f>'Rekapitulace stavby'!E14</f>
        <v>Vyplň údaj</v>
      </c>
      <c r="F18" s="139"/>
      <c r="G18" s="139"/>
      <c r="H18" s="139"/>
      <c r="I18" s="140" t="s">
        <v>34</v>
      </c>
      <c r="J18" s="34" t="str">
        <f>'Rekapitulace stavby'!AN14</f>
        <v>Vyplň údaj</v>
      </c>
      <c r="K18" s="40"/>
      <c r="L18" s="137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136"/>
      <c r="J19" s="40"/>
      <c r="K19" s="40"/>
      <c r="L19" s="137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5" t="s">
        <v>37</v>
      </c>
      <c r="E20" s="40"/>
      <c r="F20" s="40"/>
      <c r="G20" s="40"/>
      <c r="H20" s="40"/>
      <c r="I20" s="140" t="s">
        <v>31</v>
      </c>
      <c r="J20" s="139" t="s">
        <v>38</v>
      </c>
      <c r="K20" s="40"/>
      <c r="L20" s="137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9" t="s">
        <v>39</v>
      </c>
      <c r="F21" s="40"/>
      <c r="G21" s="40"/>
      <c r="H21" s="40"/>
      <c r="I21" s="140" t="s">
        <v>34</v>
      </c>
      <c r="J21" s="139" t="s">
        <v>40</v>
      </c>
      <c r="K21" s="40"/>
      <c r="L21" s="137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136"/>
      <c r="J22" s="40"/>
      <c r="K22" s="40"/>
      <c r="L22" s="137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5" t="s">
        <v>42</v>
      </c>
      <c r="E23" s="40"/>
      <c r="F23" s="40"/>
      <c r="G23" s="40"/>
      <c r="H23" s="40"/>
      <c r="I23" s="140" t="s">
        <v>31</v>
      </c>
      <c r="J23" s="139" t="s">
        <v>38</v>
      </c>
      <c r="K23" s="40"/>
      <c r="L23" s="137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9" t="s">
        <v>39</v>
      </c>
      <c r="F24" s="40"/>
      <c r="G24" s="40"/>
      <c r="H24" s="40"/>
      <c r="I24" s="140" t="s">
        <v>34</v>
      </c>
      <c r="J24" s="139" t="s">
        <v>32</v>
      </c>
      <c r="K24" s="40"/>
      <c r="L24" s="137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136"/>
      <c r="J25" s="40"/>
      <c r="K25" s="40"/>
      <c r="L25" s="137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5" t="s">
        <v>43</v>
      </c>
      <c r="E26" s="40"/>
      <c r="F26" s="40"/>
      <c r="G26" s="40"/>
      <c r="H26" s="40"/>
      <c r="I26" s="136"/>
      <c r="J26" s="40"/>
      <c r="K26" s="40"/>
      <c r="L26" s="137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5"/>
      <c r="B27" s="146"/>
      <c r="C27" s="145"/>
      <c r="D27" s="145"/>
      <c r="E27" s="147" t="s">
        <v>32</v>
      </c>
      <c r="F27" s="147"/>
      <c r="G27" s="147"/>
      <c r="H27" s="147"/>
      <c r="I27" s="148"/>
      <c r="J27" s="145"/>
      <c r="K27" s="145"/>
      <c r="L27" s="149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136"/>
      <c r="J28" s="40"/>
      <c r="K28" s="40"/>
      <c r="L28" s="137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50"/>
      <c r="E29" s="150"/>
      <c r="F29" s="150"/>
      <c r="G29" s="150"/>
      <c r="H29" s="150"/>
      <c r="I29" s="151"/>
      <c r="J29" s="150"/>
      <c r="K29" s="150"/>
      <c r="L29" s="137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52" t="s">
        <v>45</v>
      </c>
      <c r="E30" s="40"/>
      <c r="F30" s="40"/>
      <c r="G30" s="40"/>
      <c r="H30" s="40"/>
      <c r="I30" s="136"/>
      <c r="J30" s="153">
        <f>ROUND(J99, 2)</f>
        <v>0</v>
      </c>
      <c r="K30" s="40"/>
      <c r="L30" s="137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50"/>
      <c r="E31" s="150"/>
      <c r="F31" s="150"/>
      <c r="G31" s="150"/>
      <c r="H31" s="150"/>
      <c r="I31" s="151"/>
      <c r="J31" s="150"/>
      <c r="K31" s="150"/>
      <c r="L31" s="137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54" t="s">
        <v>47</v>
      </c>
      <c r="G32" s="40"/>
      <c r="H32" s="40"/>
      <c r="I32" s="155" t="s">
        <v>46</v>
      </c>
      <c r="J32" s="154" t="s">
        <v>48</v>
      </c>
      <c r="K32" s="40"/>
      <c r="L32" s="137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56" t="s">
        <v>49</v>
      </c>
      <c r="E33" s="135" t="s">
        <v>50</v>
      </c>
      <c r="F33" s="157">
        <f>ROUND((SUM(BE99:BE291)),  2)</f>
        <v>0</v>
      </c>
      <c r="G33" s="40"/>
      <c r="H33" s="40"/>
      <c r="I33" s="158">
        <v>0.20999999999999999</v>
      </c>
      <c r="J33" s="157">
        <f>ROUND(((SUM(BE99:BE291))*I33),  2)</f>
        <v>0</v>
      </c>
      <c r="K33" s="40"/>
      <c r="L33" s="137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5" t="s">
        <v>51</v>
      </c>
      <c r="F34" s="157">
        <f>ROUND((SUM(BF99:BF291)),  2)</f>
        <v>0</v>
      </c>
      <c r="G34" s="40"/>
      <c r="H34" s="40"/>
      <c r="I34" s="158">
        <v>0.14999999999999999</v>
      </c>
      <c r="J34" s="157">
        <f>ROUND(((SUM(BF99:BF291))*I34),  2)</f>
        <v>0</v>
      </c>
      <c r="K34" s="40"/>
      <c r="L34" s="137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5" t="s">
        <v>52</v>
      </c>
      <c r="F35" s="157">
        <f>ROUND((SUM(BG99:BG291)),  2)</f>
        <v>0</v>
      </c>
      <c r="G35" s="40"/>
      <c r="H35" s="40"/>
      <c r="I35" s="158">
        <v>0.20999999999999999</v>
      </c>
      <c r="J35" s="157">
        <f>0</f>
        <v>0</v>
      </c>
      <c r="K35" s="40"/>
      <c r="L35" s="137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5" t="s">
        <v>53</v>
      </c>
      <c r="F36" s="157">
        <f>ROUND((SUM(BH99:BH291)),  2)</f>
        <v>0</v>
      </c>
      <c r="G36" s="40"/>
      <c r="H36" s="40"/>
      <c r="I36" s="158">
        <v>0.14999999999999999</v>
      </c>
      <c r="J36" s="157">
        <f>0</f>
        <v>0</v>
      </c>
      <c r="K36" s="40"/>
      <c r="L36" s="137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5" t="s">
        <v>54</v>
      </c>
      <c r="F37" s="157">
        <f>ROUND((SUM(BI99:BI291)),  2)</f>
        <v>0</v>
      </c>
      <c r="G37" s="40"/>
      <c r="H37" s="40"/>
      <c r="I37" s="158">
        <v>0</v>
      </c>
      <c r="J37" s="157">
        <f>0</f>
        <v>0</v>
      </c>
      <c r="K37" s="40"/>
      <c r="L37" s="137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136"/>
      <c r="J38" s="40"/>
      <c r="K38" s="40"/>
      <c r="L38" s="137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9"/>
      <c r="D39" s="160" t="s">
        <v>55</v>
      </c>
      <c r="E39" s="161"/>
      <c r="F39" s="161"/>
      <c r="G39" s="162" t="s">
        <v>56</v>
      </c>
      <c r="H39" s="163" t="s">
        <v>57</v>
      </c>
      <c r="I39" s="164"/>
      <c r="J39" s="165">
        <f>SUM(J30:J37)</f>
        <v>0</v>
      </c>
      <c r="K39" s="166"/>
      <c r="L39" s="137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67"/>
      <c r="C40" s="168"/>
      <c r="D40" s="168"/>
      <c r="E40" s="168"/>
      <c r="F40" s="168"/>
      <c r="G40" s="168"/>
      <c r="H40" s="168"/>
      <c r="I40" s="169"/>
      <c r="J40" s="168"/>
      <c r="K40" s="168"/>
      <c r="L40" s="137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70"/>
      <c r="C44" s="171"/>
      <c r="D44" s="171"/>
      <c r="E44" s="171"/>
      <c r="F44" s="171"/>
      <c r="G44" s="171"/>
      <c r="H44" s="171"/>
      <c r="I44" s="172"/>
      <c r="J44" s="171"/>
      <c r="K44" s="171"/>
      <c r="L44" s="137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4" t="s">
        <v>110</v>
      </c>
      <c r="D45" s="42"/>
      <c r="E45" s="42"/>
      <c r="F45" s="42"/>
      <c r="G45" s="42"/>
      <c r="H45" s="42"/>
      <c r="I45" s="136"/>
      <c r="J45" s="42"/>
      <c r="K45" s="42"/>
      <c r="L45" s="137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136"/>
      <c r="J46" s="42"/>
      <c r="K46" s="42"/>
      <c r="L46" s="137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3" t="s">
        <v>16</v>
      </c>
      <c r="D47" s="42"/>
      <c r="E47" s="42"/>
      <c r="F47" s="42"/>
      <c r="G47" s="42"/>
      <c r="H47" s="42"/>
      <c r="I47" s="136"/>
      <c r="J47" s="42"/>
      <c r="K47" s="42"/>
      <c r="L47" s="137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239" t="str">
        <f>E7</f>
        <v>Regenerace bytového fondu Mírová osada I.etapa -ul.Chrustova - VZ ZATEPLENÍ ,IZOLACE</v>
      </c>
      <c r="F48" s="33"/>
      <c r="G48" s="33"/>
      <c r="H48" s="33"/>
      <c r="I48" s="136"/>
      <c r="J48" s="42"/>
      <c r="K48" s="42"/>
      <c r="L48" s="137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3" t="s">
        <v>165</v>
      </c>
      <c r="D49" s="42"/>
      <c r="E49" s="42"/>
      <c r="F49" s="42"/>
      <c r="G49" s="42"/>
      <c r="H49" s="42"/>
      <c r="I49" s="136"/>
      <c r="J49" s="42"/>
      <c r="K49" s="42"/>
      <c r="L49" s="137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D.1.1/1-20 - Chrustova 20 - Stavební práce vnější - zateplení objektu,zateplení půdy,izolace suterénu,střecha</v>
      </c>
      <c r="F50" s="42"/>
      <c r="G50" s="42"/>
      <c r="H50" s="42"/>
      <c r="I50" s="136"/>
      <c r="J50" s="42"/>
      <c r="K50" s="42"/>
      <c r="L50" s="137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136"/>
      <c r="J51" s="42"/>
      <c r="K51" s="42"/>
      <c r="L51" s="137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3" t="s">
        <v>22</v>
      </c>
      <c r="D52" s="42"/>
      <c r="E52" s="42"/>
      <c r="F52" s="28" t="str">
        <f>F12</f>
        <v xml:space="preserve">Slezská Ostrava </v>
      </c>
      <c r="G52" s="42"/>
      <c r="H52" s="42"/>
      <c r="I52" s="140" t="s">
        <v>24</v>
      </c>
      <c r="J52" s="74" t="str">
        <f>IF(J12="","",J12)</f>
        <v>22. 3. 2020</v>
      </c>
      <c r="K52" s="42"/>
      <c r="L52" s="137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136"/>
      <c r="J53" s="42"/>
      <c r="K53" s="42"/>
      <c r="L53" s="137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3" t="s">
        <v>30</v>
      </c>
      <c r="D54" s="42"/>
      <c r="E54" s="42"/>
      <c r="F54" s="28" t="str">
        <f>E15</f>
        <v xml:space="preserve"> </v>
      </c>
      <c r="G54" s="42"/>
      <c r="H54" s="42"/>
      <c r="I54" s="140" t="s">
        <v>37</v>
      </c>
      <c r="J54" s="38" t="str">
        <f>E21</f>
        <v xml:space="preserve">Lenka Jerakasová </v>
      </c>
      <c r="K54" s="42"/>
      <c r="L54" s="137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3" t="s">
        <v>35</v>
      </c>
      <c r="D55" s="42"/>
      <c r="E55" s="42"/>
      <c r="F55" s="28" t="str">
        <f>IF(E18="","",E18)</f>
        <v>Vyplň údaj</v>
      </c>
      <c r="G55" s="42"/>
      <c r="H55" s="42"/>
      <c r="I55" s="140" t="s">
        <v>42</v>
      </c>
      <c r="J55" s="38" t="str">
        <f>E24</f>
        <v xml:space="preserve">Lenka Jerakasová </v>
      </c>
      <c r="K55" s="42"/>
      <c r="L55" s="137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136"/>
      <c r="J56" s="42"/>
      <c r="K56" s="42"/>
      <c r="L56" s="137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73" t="s">
        <v>111</v>
      </c>
      <c r="D57" s="174"/>
      <c r="E57" s="174"/>
      <c r="F57" s="174"/>
      <c r="G57" s="174"/>
      <c r="H57" s="174"/>
      <c r="I57" s="175"/>
      <c r="J57" s="176" t="s">
        <v>112</v>
      </c>
      <c r="K57" s="174"/>
      <c r="L57" s="137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136"/>
      <c r="J58" s="42"/>
      <c r="K58" s="42"/>
      <c r="L58" s="137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77" t="s">
        <v>77</v>
      </c>
      <c r="D59" s="42"/>
      <c r="E59" s="42"/>
      <c r="F59" s="42"/>
      <c r="G59" s="42"/>
      <c r="H59" s="42"/>
      <c r="I59" s="136"/>
      <c r="J59" s="104">
        <f>J99</f>
        <v>0</v>
      </c>
      <c r="K59" s="42"/>
      <c r="L59" s="137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8" t="s">
        <v>113</v>
      </c>
    </row>
    <row r="60" s="9" customFormat="1" ht="24.96" customHeight="1">
      <c r="A60" s="9"/>
      <c r="B60" s="178"/>
      <c r="C60" s="179"/>
      <c r="D60" s="180" t="s">
        <v>167</v>
      </c>
      <c r="E60" s="181"/>
      <c r="F60" s="181"/>
      <c r="G60" s="181"/>
      <c r="H60" s="181"/>
      <c r="I60" s="182"/>
      <c r="J60" s="183">
        <f>J100</f>
        <v>0</v>
      </c>
      <c r="K60" s="179"/>
      <c r="L60" s="184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85"/>
      <c r="C61" s="186"/>
      <c r="D61" s="187" t="s">
        <v>168</v>
      </c>
      <c r="E61" s="188"/>
      <c r="F61" s="188"/>
      <c r="G61" s="188"/>
      <c r="H61" s="188"/>
      <c r="I61" s="189"/>
      <c r="J61" s="190">
        <f>J101</f>
        <v>0</v>
      </c>
      <c r="K61" s="186"/>
      <c r="L61" s="19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9" customFormat="1" ht="24.96" customHeight="1">
      <c r="A62" s="9"/>
      <c r="B62" s="178"/>
      <c r="C62" s="179"/>
      <c r="D62" s="180" t="s">
        <v>178</v>
      </c>
      <c r="E62" s="181"/>
      <c r="F62" s="181"/>
      <c r="G62" s="181"/>
      <c r="H62" s="181"/>
      <c r="I62" s="182"/>
      <c r="J62" s="183">
        <f>J113</f>
        <v>0</v>
      </c>
      <c r="K62" s="179"/>
      <c r="L62" s="184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10" customFormat="1" ht="19.92" customHeight="1">
      <c r="A63" s="10"/>
      <c r="B63" s="185"/>
      <c r="C63" s="186"/>
      <c r="D63" s="187" t="s">
        <v>169</v>
      </c>
      <c r="E63" s="188"/>
      <c r="F63" s="188"/>
      <c r="G63" s="188"/>
      <c r="H63" s="188"/>
      <c r="I63" s="189"/>
      <c r="J63" s="190">
        <f>J137</f>
        <v>0</v>
      </c>
      <c r="K63" s="186"/>
      <c r="L63" s="19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85"/>
      <c r="C64" s="186"/>
      <c r="D64" s="187" t="s">
        <v>171</v>
      </c>
      <c r="E64" s="188"/>
      <c r="F64" s="188"/>
      <c r="G64" s="188"/>
      <c r="H64" s="188"/>
      <c r="I64" s="189"/>
      <c r="J64" s="190">
        <f>J139</f>
        <v>0</v>
      </c>
      <c r="K64" s="186"/>
      <c r="L64" s="19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85"/>
      <c r="C65" s="186"/>
      <c r="D65" s="187" t="s">
        <v>172</v>
      </c>
      <c r="E65" s="188"/>
      <c r="F65" s="188"/>
      <c r="G65" s="188"/>
      <c r="H65" s="188"/>
      <c r="I65" s="189"/>
      <c r="J65" s="190">
        <f>J141</f>
        <v>0</v>
      </c>
      <c r="K65" s="186"/>
      <c r="L65" s="19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85"/>
      <c r="C66" s="186"/>
      <c r="D66" s="187" t="s">
        <v>173</v>
      </c>
      <c r="E66" s="188"/>
      <c r="F66" s="188"/>
      <c r="G66" s="188"/>
      <c r="H66" s="188"/>
      <c r="I66" s="189"/>
      <c r="J66" s="190">
        <f>J148</f>
        <v>0</v>
      </c>
      <c r="K66" s="186"/>
      <c r="L66" s="19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85"/>
      <c r="C67" s="186"/>
      <c r="D67" s="187" t="s">
        <v>175</v>
      </c>
      <c r="E67" s="188"/>
      <c r="F67" s="188"/>
      <c r="G67" s="188"/>
      <c r="H67" s="188"/>
      <c r="I67" s="189"/>
      <c r="J67" s="190">
        <f>J194</f>
        <v>0</v>
      </c>
      <c r="K67" s="186"/>
      <c r="L67" s="19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85"/>
      <c r="C68" s="186"/>
      <c r="D68" s="187" t="s">
        <v>176</v>
      </c>
      <c r="E68" s="188"/>
      <c r="F68" s="188"/>
      <c r="G68" s="188"/>
      <c r="H68" s="188"/>
      <c r="I68" s="189"/>
      <c r="J68" s="190">
        <f>J212</f>
        <v>0</v>
      </c>
      <c r="K68" s="186"/>
      <c r="L68" s="19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85"/>
      <c r="C69" s="186"/>
      <c r="D69" s="187" t="s">
        <v>177</v>
      </c>
      <c r="E69" s="188"/>
      <c r="F69" s="188"/>
      <c r="G69" s="188"/>
      <c r="H69" s="188"/>
      <c r="I69" s="189"/>
      <c r="J69" s="190">
        <f>J219</f>
        <v>0</v>
      </c>
      <c r="K69" s="186"/>
      <c r="L69" s="19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78"/>
      <c r="C70" s="179"/>
      <c r="D70" s="180" t="s">
        <v>179</v>
      </c>
      <c r="E70" s="181"/>
      <c r="F70" s="181"/>
      <c r="G70" s="181"/>
      <c r="H70" s="181"/>
      <c r="I70" s="182"/>
      <c r="J70" s="183">
        <f>J221</f>
        <v>0</v>
      </c>
      <c r="K70" s="179"/>
      <c r="L70" s="1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10" customFormat="1" ht="19.92" customHeight="1">
      <c r="A71" s="10"/>
      <c r="B71" s="185"/>
      <c r="C71" s="186"/>
      <c r="D71" s="187" t="s">
        <v>180</v>
      </c>
      <c r="E71" s="188"/>
      <c r="F71" s="188"/>
      <c r="G71" s="188"/>
      <c r="H71" s="188"/>
      <c r="I71" s="189"/>
      <c r="J71" s="190">
        <f>J222</f>
        <v>0</v>
      </c>
      <c r="K71" s="186"/>
      <c r="L71" s="191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85"/>
      <c r="C72" s="186"/>
      <c r="D72" s="187" t="s">
        <v>181</v>
      </c>
      <c r="E72" s="188"/>
      <c r="F72" s="188"/>
      <c r="G72" s="188"/>
      <c r="H72" s="188"/>
      <c r="I72" s="189"/>
      <c r="J72" s="190">
        <f>J234</f>
        <v>0</v>
      </c>
      <c r="K72" s="186"/>
      <c r="L72" s="19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85"/>
      <c r="C73" s="186"/>
      <c r="D73" s="187" t="s">
        <v>182</v>
      </c>
      <c r="E73" s="188"/>
      <c r="F73" s="188"/>
      <c r="G73" s="188"/>
      <c r="H73" s="188"/>
      <c r="I73" s="189"/>
      <c r="J73" s="190">
        <f>J252</f>
        <v>0</v>
      </c>
      <c r="K73" s="186"/>
      <c r="L73" s="19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85"/>
      <c r="C74" s="186"/>
      <c r="D74" s="187" t="s">
        <v>183</v>
      </c>
      <c r="E74" s="188"/>
      <c r="F74" s="188"/>
      <c r="G74" s="188"/>
      <c r="H74" s="188"/>
      <c r="I74" s="189"/>
      <c r="J74" s="190">
        <f>J255</f>
        <v>0</v>
      </c>
      <c r="K74" s="186"/>
      <c r="L74" s="19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85"/>
      <c r="C75" s="186"/>
      <c r="D75" s="187" t="s">
        <v>184</v>
      </c>
      <c r="E75" s="188"/>
      <c r="F75" s="188"/>
      <c r="G75" s="188"/>
      <c r="H75" s="188"/>
      <c r="I75" s="189"/>
      <c r="J75" s="190">
        <f>J257</f>
        <v>0</v>
      </c>
      <c r="K75" s="186"/>
      <c r="L75" s="191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85"/>
      <c r="C76" s="186"/>
      <c r="D76" s="187" t="s">
        <v>185</v>
      </c>
      <c r="E76" s="188"/>
      <c r="F76" s="188"/>
      <c r="G76" s="188"/>
      <c r="H76" s="188"/>
      <c r="I76" s="189"/>
      <c r="J76" s="190">
        <f>J269</f>
        <v>0</v>
      </c>
      <c r="K76" s="186"/>
      <c r="L76" s="191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85"/>
      <c r="C77" s="186"/>
      <c r="D77" s="187" t="s">
        <v>186</v>
      </c>
      <c r="E77" s="188"/>
      <c r="F77" s="188"/>
      <c r="G77" s="188"/>
      <c r="H77" s="188"/>
      <c r="I77" s="189"/>
      <c r="J77" s="190">
        <f>J276</f>
        <v>0</v>
      </c>
      <c r="K77" s="186"/>
      <c r="L77" s="191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85"/>
      <c r="C78" s="186"/>
      <c r="D78" s="187" t="s">
        <v>187</v>
      </c>
      <c r="E78" s="188"/>
      <c r="F78" s="188"/>
      <c r="G78" s="188"/>
      <c r="H78" s="188"/>
      <c r="I78" s="189"/>
      <c r="J78" s="190">
        <f>J282</f>
        <v>0</v>
      </c>
      <c r="K78" s="186"/>
      <c r="L78" s="191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85"/>
      <c r="C79" s="186"/>
      <c r="D79" s="187" t="s">
        <v>188</v>
      </c>
      <c r="E79" s="188"/>
      <c r="F79" s="188"/>
      <c r="G79" s="188"/>
      <c r="H79" s="188"/>
      <c r="I79" s="189"/>
      <c r="J79" s="190">
        <f>J287</f>
        <v>0</v>
      </c>
      <c r="K79" s="186"/>
      <c r="L79" s="191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2" customFormat="1" ht="21.84" customHeight="1">
      <c r="A80" s="40"/>
      <c r="B80" s="41"/>
      <c r="C80" s="42"/>
      <c r="D80" s="42"/>
      <c r="E80" s="42"/>
      <c r="F80" s="42"/>
      <c r="G80" s="42"/>
      <c r="H80" s="42"/>
      <c r="I80" s="136"/>
      <c r="J80" s="42"/>
      <c r="K80" s="42"/>
      <c r="L80" s="137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61"/>
      <c r="C81" s="62"/>
      <c r="D81" s="62"/>
      <c r="E81" s="62"/>
      <c r="F81" s="62"/>
      <c r="G81" s="62"/>
      <c r="H81" s="62"/>
      <c r="I81" s="169"/>
      <c r="J81" s="62"/>
      <c r="K81" s="62"/>
      <c r="L81" s="137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5" s="2" customFormat="1" ht="6.96" customHeight="1">
      <c r="A85" s="40"/>
      <c r="B85" s="63"/>
      <c r="C85" s="64"/>
      <c r="D85" s="64"/>
      <c r="E85" s="64"/>
      <c r="F85" s="64"/>
      <c r="G85" s="64"/>
      <c r="H85" s="64"/>
      <c r="I85" s="172"/>
      <c r="J85" s="64"/>
      <c r="K85" s="64"/>
      <c r="L85" s="137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24.96" customHeight="1">
      <c r="A86" s="40"/>
      <c r="B86" s="41"/>
      <c r="C86" s="24" t="s">
        <v>116</v>
      </c>
      <c r="D86" s="42"/>
      <c r="E86" s="42"/>
      <c r="F86" s="42"/>
      <c r="G86" s="42"/>
      <c r="H86" s="42"/>
      <c r="I86" s="136"/>
      <c r="J86" s="42"/>
      <c r="K86" s="42"/>
      <c r="L86" s="137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136"/>
      <c r="J87" s="42"/>
      <c r="K87" s="42"/>
      <c r="L87" s="137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2" customHeight="1">
      <c r="A88" s="40"/>
      <c r="B88" s="41"/>
      <c r="C88" s="33" t="s">
        <v>16</v>
      </c>
      <c r="D88" s="42"/>
      <c r="E88" s="42"/>
      <c r="F88" s="42"/>
      <c r="G88" s="42"/>
      <c r="H88" s="42"/>
      <c r="I88" s="136"/>
      <c r="J88" s="42"/>
      <c r="K88" s="42"/>
      <c r="L88" s="137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6.5" customHeight="1">
      <c r="A89" s="40"/>
      <c r="B89" s="41"/>
      <c r="C89" s="42"/>
      <c r="D89" s="42"/>
      <c r="E89" s="239" t="str">
        <f>E7</f>
        <v>Regenerace bytového fondu Mírová osada I.etapa -ul.Chrustova - VZ ZATEPLENÍ ,IZOLACE</v>
      </c>
      <c r="F89" s="33"/>
      <c r="G89" s="33"/>
      <c r="H89" s="33"/>
      <c r="I89" s="136"/>
      <c r="J89" s="42"/>
      <c r="K89" s="42"/>
      <c r="L89" s="137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2" customHeight="1">
      <c r="A90" s="40"/>
      <c r="B90" s="41"/>
      <c r="C90" s="33" t="s">
        <v>165</v>
      </c>
      <c r="D90" s="42"/>
      <c r="E90" s="42"/>
      <c r="F90" s="42"/>
      <c r="G90" s="42"/>
      <c r="H90" s="42"/>
      <c r="I90" s="136"/>
      <c r="J90" s="42"/>
      <c r="K90" s="42"/>
      <c r="L90" s="137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2" customFormat="1" ht="16.5" customHeight="1">
      <c r="A91" s="40"/>
      <c r="B91" s="41"/>
      <c r="C91" s="42"/>
      <c r="D91" s="42"/>
      <c r="E91" s="71" t="str">
        <f>E9</f>
        <v>D.1.1/1-20 - Chrustova 20 - Stavební práce vnější - zateplení objektu,zateplení půdy,izolace suterénu,střecha</v>
      </c>
      <c r="F91" s="42"/>
      <c r="G91" s="42"/>
      <c r="H91" s="42"/>
      <c r="I91" s="136"/>
      <c r="J91" s="42"/>
      <c r="K91" s="42"/>
      <c r="L91" s="137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</row>
    <row r="92" s="2" customFormat="1" ht="6.96" customHeight="1">
      <c r="A92" s="40"/>
      <c r="B92" s="41"/>
      <c r="C92" s="42"/>
      <c r="D92" s="42"/>
      <c r="E92" s="42"/>
      <c r="F92" s="42"/>
      <c r="G92" s="42"/>
      <c r="H92" s="42"/>
      <c r="I92" s="136"/>
      <c r="J92" s="42"/>
      <c r="K92" s="42"/>
      <c r="L92" s="137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</row>
    <row r="93" s="2" customFormat="1" ht="12" customHeight="1">
      <c r="A93" s="40"/>
      <c r="B93" s="41"/>
      <c r="C93" s="33" t="s">
        <v>22</v>
      </c>
      <c r="D93" s="42"/>
      <c r="E93" s="42"/>
      <c r="F93" s="28" t="str">
        <f>F12</f>
        <v xml:space="preserve">Slezská Ostrava </v>
      </c>
      <c r="G93" s="42"/>
      <c r="H93" s="42"/>
      <c r="I93" s="140" t="s">
        <v>24</v>
      </c>
      <c r="J93" s="74" t="str">
        <f>IF(J12="","",J12)</f>
        <v>22. 3. 2020</v>
      </c>
      <c r="K93" s="42"/>
      <c r="L93" s="137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</row>
    <row r="94" s="2" customFormat="1" ht="6.96" customHeight="1">
      <c r="A94" s="40"/>
      <c r="B94" s="41"/>
      <c r="C94" s="42"/>
      <c r="D94" s="42"/>
      <c r="E94" s="42"/>
      <c r="F94" s="42"/>
      <c r="G94" s="42"/>
      <c r="H94" s="42"/>
      <c r="I94" s="136"/>
      <c r="J94" s="42"/>
      <c r="K94" s="42"/>
      <c r="L94" s="137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</row>
    <row r="95" s="2" customFormat="1" ht="15.15" customHeight="1">
      <c r="A95" s="40"/>
      <c r="B95" s="41"/>
      <c r="C95" s="33" t="s">
        <v>30</v>
      </c>
      <c r="D95" s="42"/>
      <c r="E95" s="42"/>
      <c r="F95" s="28" t="str">
        <f>E15</f>
        <v xml:space="preserve"> </v>
      </c>
      <c r="G95" s="42"/>
      <c r="H95" s="42"/>
      <c r="I95" s="140" t="s">
        <v>37</v>
      </c>
      <c r="J95" s="38" t="str">
        <f>E21</f>
        <v xml:space="preserve">Lenka Jerakasová </v>
      </c>
      <c r="K95" s="42"/>
      <c r="L95" s="137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</row>
    <row r="96" s="2" customFormat="1" ht="15.15" customHeight="1">
      <c r="A96" s="40"/>
      <c r="B96" s="41"/>
      <c r="C96" s="33" t="s">
        <v>35</v>
      </c>
      <c r="D96" s="42"/>
      <c r="E96" s="42"/>
      <c r="F96" s="28" t="str">
        <f>IF(E18="","",E18)</f>
        <v>Vyplň údaj</v>
      </c>
      <c r="G96" s="42"/>
      <c r="H96" s="42"/>
      <c r="I96" s="140" t="s">
        <v>42</v>
      </c>
      <c r="J96" s="38" t="str">
        <f>E24</f>
        <v xml:space="preserve">Lenka Jerakasová </v>
      </c>
      <c r="K96" s="42"/>
      <c r="L96" s="137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</row>
    <row r="97" s="2" customFormat="1" ht="10.32" customHeight="1">
      <c r="A97" s="40"/>
      <c r="B97" s="41"/>
      <c r="C97" s="42"/>
      <c r="D97" s="42"/>
      <c r="E97" s="42"/>
      <c r="F97" s="42"/>
      <c r="G97" s="42"/>
      <c r="H97" s="42"/>
      <c r="I97" s="136"/>
      <c r="J97" s="42"/>
      <c r="K97" s="42"/>
      <c r="L97" s="137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  <row r="98" s="11" customFormat="1" ht="29.28" customHeight="1">
      <c r="A98" s="192"/>
      <c r="B98" s="193"/>
      <c r="C98" s="194" t="s">
        <v>117</v>
      </c>
      <c r="D98" s="195" t="s">
        <v>64</v>
      </c>
      <c r="E98" s="195" t="s">
        <v>60</v>
      </c>
      <c r="F98" s="195" t="s">
        <v>61</v>
      </c>
      <c r="G98" s="195" t="s">
        <v>118</v>
      </c>
      <c r="H98" s="195" t="s">
        <v>119</v>
      </c>
      <c r="I98" s="196" t="s">
        <v>120</v>
      </c>
      <c r="J98" s="195" t="s">
        <v>112</v>
      </c>
      <c r="K98" s="197" t="s">
        <v>121</v>
      </c>
      <c r="L98" s="198"/>
      <c r="M98" s="94" t="s">
        <v>32</v>
      </c>
      <c r="N98" s="95" t="s">
        <v>49</v>
      </c>
      <c r="O98" s="95" t="s">
        <v>122</v>
      </c>
      <c r="P98" s="95" t="s">
        <v>123</v>
      </c>
      <c r="Q98" s="95" t="s">
        <v>124</v>
      </c>
      <c r="R98" s="95" t="s">
        <v>125</v>
      </c>
      <c r="S98" s="95" t="s">
        <v>126</v>
      </c>
      <c r="T98" s="96" t="s">
        <v>127</v>
      </c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</row>
    <row r="99" s="2" customFormat="1" ht="22.8" customHeight="1">
      <c r="A99" s="40"/>
      <c r="B99" s="41"/>
      <c r="C99" s="101" t="s">
        <v>128</v>
      </c>
      <c r="D99" s="42"/>
      <c r="E99" s="42"/>
      <c r="F99" s="42"/>
      <c r="G99" s="42"/>
      <c r="H99" s="42"/>
      <c r="I99" s="136"/>
      <c r="J99" s="199">
        <f>BK99</f>
        <v>0</v>
      </c>
      <c r="K99" s="42"/>
      <c r="L99" s="46"/>
      <c r="M99" s="97"/>
      <c r="N99" s="200"/>
      <c r="O99" s="98"/>
      <c r="P99" s="201">
        <f>P100+P113+P221</f>
        <v>0</v>
      </c>
      <c r="Q99" s="98"/>
      <c r="R99" s="201">
        <f>R100+R113+R221</f>
        <v>43.644780199999992</v>
      </c>
      <c r="S99" s="98"/>
      <c r="T99" s="202">
        <f>T100+T113+T221</f>
        <v>29.212003000000003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8" t="s">
        <v>78</v>
      </c>
      <c r="AU99" s="18" t="s">
        <v>113</v>
      </c>
      <c r="BK99" s="203">
        <f>BK100+BK113+BK221</f>
        <v>0</v>
      </c>
    </row>
    <row r="100" s="12" customFormat="1" ht="25.92" customHeight="1">
      <c r="A100" s="12"/>
      <c r="B100" s="204"/>
      <c r="C100" s="205"/>
      <c r="D100" s="206" t="s">
        <v>78</v>
      </c>
      <c r="E100" s="207" t="s">
        <v>189</v>
      </c>
      <c r="F100" s="207" t="s">
        <v>190</v>
      </c>
      <c r="G100" s="205"/>
      <c r="H100" s="205"/>
      <c r="I100" s="208"/>
      <c r="J100" s="209">
        <f>BK100</f>
        <v>0</v>
      </c>
      <c r="K100" s="205"/>
      <c r="L100" s="210"/>
      <c r="M100" s="211"/>
      <c r="N100" s="212"/>
      <c r="O100" s="212"/>
      <c r="P100" s="213">
        <f>P101</f>
        <v>0</v>
      </c>
      <c r="Q100" s="212"/>
      <c r="R100" s="213">
        <f>R101</f>
        <v>0</v>
      </c>
      <c r="S100" s="212"/>
      <c r="T100" s="214">
        <f>T101</f>
        <v>14.6115</v>
      </c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R100" s="215" t="s">
        <v>21</v>
      </c>
      <c r="AT100" s="216" t="s">
        <v>78</v>
      </c>
      <c r="AU100" s="216" t="s">
        <v>79</v>
      </c>
      <c r="AY100" s="215" t="s">
        <v>132</v>
      </c>
      <c r="BK100" s="217">
        <f>BK101</f>
        <v>0</v>
      </c>
    </row>
    <row r="101" s="12" customFormat="1" ht="22.8" customHeight="1">
      <c r="A101" s="12"/>
      <c r="B101" s="204"/>
      <c r="C101" s="205"/>
      <c r="D101" s="206" t="s">
        <v>78</v>
      </c>
      <c r="E101" s="218" t="s">
        <v>21</v>
      </c>
      <c r="F101" s="218" t="s">
        <v>191</v>
      </c>
      <c r="G101" s="205"/>
      <c r="H101" s="205"/>
      <c r="I101" s="208"/>
      <c r="J101" s="219">
        <f>BK101</f>
        <v>0</v>
      </c>
      <c r="K101" s="205"/>
      <c r="L101" s="210"/>
      <c r="M101" s="211"/>
      <c r="N101" s="212"/>
      <c r="O101" s="212"/>
      <c r="P101" s="213">
        <f>SUM(P102:P112)</f>
        <v>0</v>
      </c>
      <c r="Q101" s="212"/>
      <c r="R101" s="213">
        <f>SUM(R102:R112)</f>
        <v>0</v>
      </c>
      <c r="S101" s="212"/>
      <c r="T101" s="214">
        <f>SUM(T102:T112)</f>
        <v>14.6115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15" t="s">
        <v>21</v>
      </c>
      <c r="AT101" s="216" t="s">
        <v>78</v>
      </c>
      <c r="AU101" s="216" t="s">
        <v>21</v>
      </c>
      <c r="AY101" s="215" t="s">
        <v>132</v>
      </c>
      <c r="BK101" s="217">
        <f>SUM(BK102:BK112)</f>
        <v>0</v>
      </c>
    </row>
    <row r="102" s="2" customFormat="1" ht="33" customHeight="1">
      <c r="A102" s="40"/>
      <c r="B102" s="41"/>
      <c r="C102" s="220" t="s">
        <v>21</v>
      </c>
      <c r="D102" s="220" t="s">
        <v>135</v>
      </c>
      <c r="E102" s="221" t="s">
        <v>192</v>
      </c>
      <c r="F102" s="222" t="s">
        <v>193</v>
      </c>
      <c r="G102" s="223" t="s">
        <v>194</v>
      </c>
      <c r="H102" s="224">
        <v>57.299999999999997</v>
      </c>
      <c r="I102" s="225"/>
      <c r="J102" s="226">
        <f>ROUND(I102*H102,2)</f>
        <v>0</v>
      </c>
      <c r="K102" s="222" t="s">
        <v>139</v>
      </c>
      <c r="L102" s="46"/>
      <c r="M102" s="227" t="s">
        <v>32</v>
      </c>
      <c r="N102" s="228" t="s">
        <v>51</v>
      </c>
      <c r="O102" s="86"/>
      <c r="P102" s="229">
        <f>O102*H102</f>
        <v>0</v>
      </c>
      <c r="Q102" s="229">
        <v>0</v>
      </c>
      <c r="R102" s="229">
        <f>Q102*H102</f>
        <v>0</v>
      </c>
      <c r="S102" s="229">
        <v>0.255</v>
      </c>
      <c r="T102" s="230">
        <f>S102*H102</f>
        <v>14.6115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31" t="s">
        <v>150</v>
      </c>
      <c r="AT102" s="231" t="s">
        <v>135</v>
      </c>
      <c r="AU102" s="231" t="s">
        <v>141</v>
      </c>
      <c r="AY102" s="18" t="s">
        <v>132</v>
      </c>
      <c r="BE102" s="232">
        <f>IF(N102="základní",J102,0)</f>
        <v>0</v>
      </c>
      <c r="BF102" s="232">
        <f>IF(N102="snížená",J102,0)</f>
        <v>0</v>
      </c>
      <c r="BG102" s="232">
        <f>IF(N102="zákl. přenesená",J102,0)</f>
        <v>0</v>
      </c>
      <c r="BH102" s="232">
        <f>IF(N102="sníž. přenesená",J102,0)</f>
        <v>0</v>
      </c>
      <c r="BI102" s="232">
        <f>IF(N102="nulová",J102,0)</f>
        <v>0</v>
      </c>
      <c r="BJ102" s="18" t="s">
        <v>141</v>
      </c>
      <c r="BK102" s="232">
        <f>ROUND(I102*H102,2)</f>
        <v>0</v>
      </c>
      <c r="BL102" s="18" t="s">
        <v>150</v>
      </c>
      <c r="BM102" s="231" t="s">
        <v>1175</v>
      </c>
    </row>
    <row r="103" s="13" customFormat="1">
      <c r="A103" s="13"/>
      <c r="B103" s="240"/>
      <c r="C103" s="241"/>
      <c r="D103" s="242" t="s">
        <v>196</v>
      </c>
      <c r="E103" s="243" t="s">
        <v>32</v>
      </c>
      <c r="F103" s="244" t="s">
        <v>1044</v>
      </c>
      <c r="G103" s="241"/>
      <c r="H103" s="245">
        <v>57.299999999999997</v>
      </c>
      <c r="I103" s="246"/>
      <c r="J103" s="241"/>
      <c r="K103" s="241"/>
      <c r="L103" s="247"/>
      <c r="M103" s="248"/>
      <c r="N103" s="249"/>
      <c r="O103" s="249"/>
      <c r="P103" s="249"/>
      <c r="Q103" s="249"/>
      <c r="R103" s="249"/>
      <c r="S103" s="249"/>
      <c r="T103" s="250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51" t="s">
        <v>196</v>
      </c>
      <c r="AU103" s="251" t="s">
        <v>141</v>
      </c>
      <c r="AV103" s="13" t="s">
        <v>141</v>
      </c>
      <c r="AW103" s="13" t="s">
        <v>41</v>
      </c>
      <c r="AX103" s="13" t="s">
        <v>79</v>
      </c>
      <c r="AY103" s="251" t="s">
        <v>132</v>
      </c>
    </row>
    <row r="104" s="14" customFormat="1">
      <c r="A104" s="14"/>
      <c r="B104" s="252"/>
      <c r="C104" s="253"/>
      <c r="D104" s="242" t="s">
        <v>196</v>
      </c>
      <c r="E104" s="254" t="s">
        <v>32</v>
      </c>
      <c r="F104" s="255" t="s">
        <v>198</v>
      </c>
      <c r="G104" s="253"/>
      <c r="H104" s="256">
        <v>57.299999999999997</v>
      </c>
      <c r="I104" s="257"/>
      <c r="J104" s="253"/>
      <c r="K104" s="253"/>
      <c r="L104" s="258"/>
      <c r="M104" s="259"/>
      <c r="N104" s="260"/>
      <c r="O104" s="260"/>
      <c r="P104" s="260"/>
      <c r="Q104" s="260"/>
      <c r="R104" s="260"/>
      <c r="S104" s="260"/>
      <c r="T104" s="261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62" t="s">
        <v>196</v>
      </c>
      <c r="AU104" s="262" t="s">
        <v>141</v>
      </c>
      <c r="AV104" s="14" t="s">
        <v>150</v>
      </c>
      <c r="AW104" s="14" t="s">
        <v>41</v>
      </c>
      <c r="AX104" s="14" t="s">
        <v>21</v>
      </c>
      <c r="AY104" s="262" t="s">
        <v>132</v>
      </c>
    </row>
    <row r="105" s="2" customFormat="1" ht="21.75" customHeight="1">
      <c r="A105" s="40"/>
      <c r="B105" s="41"/>
      <c r="C105" s="220" t="s">
        <v>141</v>
      </c>
      <c r="D105" s="220" t="s">
        <v>135</v>
      </c>
      <c r="E105" s="221" t="s">
        <v>199</v>
      </c>
      <c r="F105" s="222" t="s">
        <v>200</v>
      </c>
      <c r="G105" s="223" t="s">
        <v>201</v>
      </c>
      <c r="H105" s="224">
        <v>75.206000000000003</v>
      </c>
      <c r="I105" s="225"/>
      <c r="J105" s="226">
        <f>ROUND(I105*H105,2)</f>
        <v>0</v>
      </c>
      <c r="K105" s="222" t="s">
        <v>139</v>
      </c>
      <c r="L105" s="46"/>
      <c r="M105" s="227" t="s">
        <v>32</v>
      </c>
      <c r="N105" s="228" t="s">
        <v>51</v>
      </c>
      <c r="O105" s="86"/>
      <c r="P105" s="229">
        <f>O105*H105</f>
        <v>0</v>
      </c>
      <c r="Q105" s="229">
        <v>0</v>
      </c>
      <c r="R105" s="229">
        <f>Q105*H105</f>
        <v>0</v>
      </c>
      <c r="S105" s="229">
        <v>0</v>
      </c>
      <c r="T105" s="230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31" t="s">
        <v>150</v>
      </c>
      <c r="AT105" s="231" t="s">
        <v>135</v>
      </c>
      <c r="AU105" s="231" t="s">
        <v>141</v>
      </c>
      <c r="AY105" s="18" t="s">
        <v>132</v>
      </c>
      <c r="BE105" s="232">
        <f>IF(N105="základní",J105,0)</f>
        <v>0</v>
      </c>
      <c r="BF105" s="232">
        <f>IF(N105="snížená",J105,0)</f>
        <v>0</v>
      </c>
      <c r="BG105" s="232">
        <f>IF(N105="zákl. přenesená",J105,0)</f>
        <v>0</v>
      </c>
      <c r="BH105" s="232">
        <f>IF(N105="sníž. přenesená",J105,0)</f>
        <v>0</v>
      </c>
      <c r="BI105" s="232">
        <f>IF(N105="nulová",J105,0)</f>
        <v>0</v>
      </c>
      <c r="BJ105" s="18" t="s">
        <v>141</v>
      </c>
      <c r="BK105" s="232">
        <f>ROUND(I105*H105,2)</f>
        <v>0</v>
      </c>
      <c r="BL105" s="18" t="s">
        <v>150</v>
      </c>
      <c r="BM105" s="231" t="s">
        <v>1176</v>
      </c>
    </row>
    <row r="106" s="13" customFormat="1">
      <c r="A106" s="13"/>
      <c r="B106" s="240"/>
      <c r="C106" s="241"/>
      <c r="D106" s="242" t="s">
        <v>196</v>
      </c>
      <c r="E106" s="243" t="s">
        <v>32</v>
      </c>
      <c r="F106" s="244" t="s">
        <v>1046</v>
      </c>
      <c r="G106" s="241"/>
      <c r="H106" s="245">
        <v>75.206000000000003</v>
      </c>
      <c r="I106" s="246"/>
      <c r="J106" s="241"/>
      <c r="K106" s="241"/>
      <c r="L106" s="247"/>
      <c r="M106" s="248"/>
      <c r="N106" s="249"/>
      <c r="O106" s="249"/>
      <c r="P106" s="249"/>
      <c r="Q106" s="249"/>
      <c r="R106" s="249"/>
      <c r="S106" s="249"/>
      <c r="T106" s="250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51" t="s">
        <v>196</v>
      </c>
      <c r="AU106" s="251" t="s">
        <v>141</v>
      </c>
      <c r="AV106" s="13" t="s">
        <v>141</v>
      </c>
      <c r="AW106" s="13" t="s">
        <v>41</v>
      </c>
      <c r="AX106" s="13" t="s">
        <v>79</v>
      </c>
      <c r="AY106" s="251" t="s">
        <v>132</v>
      </c>
    </row>
    <row r="107" s="14" customFormat="1">
      <c r="A107" s="14"/>
      <c r="B107" s="252"/>
      <c r="C107" s="253"/>
      <c r="D107" s="242" t="s">
        <v>196</v>
      </c>
      <c r="E107" s="254" t="s">
        <v>32</v>
      </c>
      <c r="F107" s="255" t="s">
        <v>198</v>
      </c>
      <c r="G107" s="253"/>
      <c r="H107" s="256">
        <v>75.206000000000003</v>
      </c>
      <c r="I107" s="257"/>
      <c r="J107" s="253"/>
      <c r="K107" s="253"/>
      <c r="L107" s="258"/>
      <c r="M107" s="259"/>
      <c r="N107" s="260"/>
      <c r="O107" s="260"/>
      <c r="P107" s="260"/>
      <c r="Q107" s="260"/>
      <c r="R107" s="260"/>
      <c r="S107" s="260"/>
      <c r="T107" s="261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T107" s="262" t="s">
        <v>196</v>
      </c>
      <c r="AU107" s="262" t="s">
        <v>141</v>
      </c>
      <c r="AV107" s="14" t="s">
        <v>150</v>
      </c>
      <c r="AW107" s="14" t="s">
        <v>41</v>
      </c>
      <c r="AX107" s="14" t="s">
        <v>21</v>
      </c>
      <c r="AY107" s="262" t="s">
        <v>132</v>
      </c>
    </row>
    <row r="108" s="2" customFormat="1" ht="21.75" customHeight="1">
      <c r="A108" s="40"/>
      <c r="B108" s="41"/>
      <c r="C108" s="220" t="s">
        <v>146</v>
      </c>
      <c r="D108" s="220" t="s">
        <v>135</v>
      </c>
      <c r="E108" s="221" t="s">
        <v>204</v>
      </c>
      <c r="F108" s="222" t="s">
        <v>205</v>
      </c>
      <c r="G108" s="223" t="s">
        <v>201</v>
      </c>
      <c r="H108" s="224">
        <v>75.206000000000003</v>
      </c>
      <c r="I108" s="225"/>
      <c r="J108" s="226">
        <f>ROUND(I108*H108,2)</f>
        <v>0</v>
      </c>
      <c r="K108" s="222" t="s">
        <v>139</v>
      </c>
      <c r="L108" s="46"/>
      <c r="M108" s="227" t="s">
        <v>32</v>
      </c>
      <c r="N108" s="228" t="s">
        <v>51</v>
      </c>
      <c r="O108" s="86"/>
      <c r="P108" s="229">
        <f>O108*H108</f>
        <v>0</v>
      </c>
      <c r="Q108" s="229">
        <v>0</v>
      </c>
      <c r="R108" s="229">
        <f>Q108*H108</f>
        <v>0</v>
      </c>
      <c r="S108" s="229">
        <v>0</v>
      </c>
      <c r="T108" s="230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31" t="s">
        <v>150</v>
      </c>
      <c r="AT108" s="231" t="s">
        <v>135</v>
      </c>
      <c r="AU108" s="231" t="s">
        <v>141</v>
      </c>
      <c r="AY108" s="18" t="s">
        <v>132</v>
      </c>
      <c r="BE108" s="232">
        <f>IF(N108="základní",J108,0)</f>
        <v>0</v>
      </c>
      <c r="BF108" s="232">
        <f>IF(N108="snížená",J108,0)</f>
        <v>0</v>
      </c>
      <c r="BG108" s="232">
        <f>IF(N108="zákl. přenesená",J108,0)</f>
        <v>0</v>
      </c>
      <c r="BH108" s="232">
        <f>IF(N108="sníž. přenesená",J108,0)</f>
        <v>0</v>
      </c>
      <c r="BI108" s="232">
        <f>IF(N108="nulová",J108,0)</f>
        <v>0</v>
      </c>
      <c r="BJ108" s="18" t="s">
        <v>141</v>
      </c>
      <c r="BK108" s="232">
        <f>ROUND(I108*H108,2)</f>
        <v>0</v>
      </c>
      <c r="BL108" s="18" t="s">
        <v>150</v>
      </c>
      <c r="BM108" s="231" t="s">
        <v>1177</v>
      </c>
    </row>
    <row r="109" s="2" customFormat="1" ht="21.75" customHeight="1">
      <c r="A109" s="40"/>
      <c r="B109" s="41"/>
      <c r="C109" s="220" t="s">
        <v>150</v>
      </c>
      <c r="D109" s="220" t="s">
        <v>135</v>
      </c>
      <c r="E109" s="221" t="s">
        <v>207</v>
      </c>
      <c r="F109" s="222" t="s">
        <v>208</v>
      </c>
      <c r="G109" s="223" t="s">
        <v>201</v>
      </c>
      <c r="H109" s="224">
        <v>75.206000000000003</v>
      </c>
      <c r="I109" s="225"/>
      <c r="J109" s="226">
        <f>ROUND(I109*H109,2)</f>
        <v>0</v>
      </c>
      <c r="K109" s="222" t="s">
        <v>139</v>
      </c>
      <c r="L109" s="46"/>
      <c r="M109" s="227" t="s">
        <v>32</v>
      </c>
      <c r="N109" s="228" t="s">
        <v>51</v>
      </c>
      <c r="O109" s="86"/>
      <c r="P109" s="229">
        <f>O109*H109</f>
        <v>0</v>
      </c>
      <c r="Q109" s="229">
        <v>0</v>
      </c>
      <c r="R109" s="229">
        <f>Q109*H109</f>
        <v>0</v>
      </c>
      <c r="S109" s="229">
        <v>0</v>
      </c>
      <c r="T109" s="230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31" t="s">
        <v>150</v>
      </c>
      <c r="AT109" s="231" t="s">
        <v>135</v>
      </c>
      <c r="AU109" s="231" t="s">
        <v>141</v>
      </c>
      <c r="AY109" s="18" t="s">
        <v>132</v>
      </c>
      <c r="BE109" s="232">
        <f>IF(N109="základní",J109,0)</f>
        <v>0</v>
      </c>
      <c r="BF109" s="232">
        <f>IF(N109="snížená",J109,0)</f>
        <v>0</v>
      </c>
      <c r="BG109" s="232">
        <f>IF(N109="zákl. přenesená",J109,0)</f>
        <v>0</v>
      </c>
      <c r="BH109" s="232">
        <f>IF(N109="sníž. přenesená",J109,0)</f>
        <v>0</v>
      </c>
      <c r="BI109" s="232">
        <f>IF(N109="nulová",J109,0)</f>
        <v>0</v>
      </c>
      <c r="BJ109" s="18" t="s">
        <v>141</v>
      </c>
      <c r="BK109" s="232">
        <f>ROUND(I109*H109,2)</f>
        <v>0</v>
      </c>
      <c r="BL109" s="18" t="s">
        <v>150</v>
      </c>
      <c r="BM109" s="231" t="s">
        <v>1178</v>
      </c>
    </row>
    <row r="110" s="2" customFormat="1" ht="21.75" customHeight="1">
      <c r="A110" s="40"/>
      <c r="B110" s="41"/>
      <c r="C110" s="220" t="s">
        <v>131</v>
      </c>
      <c r="D110" s="220" t="s">
        <v>135</v>
      </c>
      <c r="E110" s="221" t="s">
        <v>210</v>
      </c>
      <c r="F110" s="222" t="s">
        <v>211</v>
      </c>
      <c r="G110" s="223" t="s">
        <v>201</v>
      </c>
      <c r="H110" s="224">
        <v>75.206000000000003</v>
      </c>
      <c r="I110" s="225"/>
      <c r="J110" s="226">
        <f>ROUND(I110*H110,2)</f>
        <v>0</v>
      </c>
      <c r="K110" s="222" t="s">
        <v>139</v>
      </c>
      <c r="L110" s="46"/>
      <c r="M110" s="227" t="s">
        <v>32</v>
      </c>
      <c r="N110" s="228" t="s">
        <v>51</v>
      </c>
      <c r="O110" s="86"/>
      <c r="P110" s="229">
        <f>O110*H110</f>
        <v>0</v>
      </c>
      <c r="Q110" s="229">
        <v>0</v>
      </c>
      <c r="R110" s="229">
        <f>Q110*H110</f>
        <v>0</v>
      </c>
      <c r="S110" s="229">
        <v>0</v>
      </c>
      <c r="T110" s="230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31" t="s">
        <v>150</v>
      </c>
      <c r="AT110" s="231" t="s">
        <v>135</v>
      </c>
      <c r="AU110" s="231" t="s">
        <v>141</v>
      </c>
      <c r="AY110" s="18" t="s">
        <v>132</v>
      </c>
      <c r="BE110" s="232">
        <f>IF(N110="základní",J110,0)</f>
        <v>0</v>
      </c>
      <c r="BF110" s="232">
        <f>IF(N110="snížená",J110,0)</f>
        <v>0</v>
      </c>
      <c r="BG110" s="232">
        <f>IF(N110="zákl. přenesená",J110,0)</f>
        <v>0</v>
      </c>
      <c r="BH110" s="232">
        <f>IF(N110="sníž. přenesená",J110,0)</f>
        <v>0</v>
      </c>
      <c r="BI110" s="232">
        <f>IF(N110="nulová",J110,0)</f>
        <v>0</v>
      </c>
      <c r="BJ110" s="18" t="s">
        <v>141</v>
      </c>
      <c r="BK110" s="232">
        <f>ROUND(I110*H110,2)</f>
        <v>0</v>
      </c>
      <c r="BL110" s="18" t="s">
        <v>150</v>
      </c>
      <c r="BM110" s="231" t="s">
        <v>1179</v>
      </c>
    </row>
    <row r="111" s="2" customFormat="1" ht="21.75" customHeight="1">
      <c r="A111" s="40"/>
      <c r="B111" s="41"/>
      <c r="C111" s="220" t="s">
        <v>157</v>
      </c>
      <c r="D111" s="220" t="s">
        <v>135</v>
      </c>
      <c r="E111" s="221" t="s">
        <v>213</v>
      </c>
      <c r="F111" s="222" t="s">
        <v>214</v>
      </c>
      <c r="G111" s="223" t="s">
        <v>201</v>
      </c>
      <c r="H111" s="224">
        <v>75.206000000000003</v>
      </c>
      <c r="I111" s="225"/>
      <c r="J111" s="226">
        <f>ROUND(I111*H111,2)</f>
        <v>0</v>
      </c>
      <c r="K111" s="222" t="s">
        <v>139</v>
      </c>
      <c r="L111" s="46"/>
      <c r="M111" s="227" t="s">
        <v>32</v>
      </c>
      <c r="N111" s="228" t="s">
        <v>51</v>
      </c>
      <c r="O111" s="86"/>
      <c r="P111" s="229">
        <f>O111*H111</f>
        <v>0</v>
      </c>
      <c r="Q111" s="229">
        <v>0</v>
      </c>
      <c r="R111" s="229">
        <f>Q111*H111</f>
        <v>0</v>
      </c>
      <c r="S111" s="229">
        <v>0</v>
      </c>
      <c r="T111" s="230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31" t="s">
        <v>150</v>
      </c>
      <c r="AT111" s="231" t="s">
        <v>135</v>
      </c>
      <c r="AU111" s="231" t="s">
        <v>141</v>
      </c>
      <c r="AY111" s="18" t="s">
        <v>132</v>
      </c>
      <c r="BE111" s="232">
        <f>IF(N111="základní",J111,0)</f>
        <v>0</v>
      </c>
      <c r="BF111" s="232">
        <f>IF(N111="snížená",J111,0)</f>
        <v>0</v>
      </c>
      <c r="BG111" s="232">
        <f>IF(N111="zákl. přenesená",J111,0)</f>
        <v>0</v>
      </c>
      <c r="BH111" s="232">
        <f>IF(N111="sníž. přenesená",J111,0)</f>
        <v>0</v>
      </c>
      <c r="BI111" s="232">
        <f>IF(N111="nulová",J111,0)</f>
        <v>0</v>
      </c>
      <c r="BJ111" s="18" t="s">
        <v>141</v>
      </c>
      <c r="BK111" s="232">
        <f>ROUND(I111*H111,2)</f>
        <v>0</v>
      </c>
      <c r="BL111" s="18" t="s">
        <v>150</v>
      </c>
      <c r="BM111" s="231" t="s">
        <v>1180</v>
      </c>
    </row>
    <row r="112" s="2" customFormat="1" ht="21.75" customHeight="1">
      <c r="A112" s="40"/>
      <c r="B112" s="41"/>
      <c r="C112" s="220" t="s">
        <v>161</v>
      </c>
      <c r="D112" s="220" t="s">
        <v>135</v>
      </c>
      <c r="E112" s="221" t="s">
        <v>216</v>
      </c>
      <c r="F112" s="222" t="s">
        <v>217</v>
      </c>
      <c r="G112" s="223" t="s">
        <v>201</v>
      </c>
      <c r="H112" s="224">
        <v>75.206000000000003</v>
      </c>
      <c r="I112" s="225"/>
      <c r="J112" s="226">
        <f>ROUND(I112*H112,2)</f>
        <v>0</v>
      </c>
      <c r="K112" s="222" t="s">
        <v>139</v>
      </c>
      <c r="L112" s="46"/>
      <c r="M112" s="227" t="s">
        <v>32</v>
      </c>
      <c r="N112" s="228" t="s">
        <v>51</v>
      </c>
      <c r="O112" s="86"/>
      <c r="P112" s="229">
        <f>O112*H112</f>
        <v>0</v>
      </c>
      <c r="Q112" s="229">
        <v>0</v>
      </c>
      <c r="R112" s="229">
        <f>Q112*H112</f>
        <v>0</v>
      </c>
      <c r="S112" s="229">
        <v>0</v>
      </c>
      <c r="T112" s="230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31" t="s">
        <v>150</v>
      </c>
      <c r="AT112" s="231" t="s">
        <v>135</v>
      </c>
      <c r="AU112" s="231" t="s">
        <v>141</v>
      </c>
      <c r="AY112" s="18" t="s">
        <v>132</v>
      </c>
      <c r="BE112" s="232">
        <f>IF(N112="základní",J112,0)</f>
        <v>0</v>
      </c>
      <c r="BF112" s="232">
        <f>IF(N112="snížená",J112,0)</f>
        <v>0</v>
      </c>
      <c r="BG112" s="232">
        <f>IF(N112="zákl. přenesená",J112,0)</f>
        <v>0</v>
      </c>
      <c r="BH112" s="232">
        <f>IF(N112="sníž. přenesená",J112,0)</f>
        <v>0</v>
      </c>
      <c r="BI112" s="232">
        <f>IF(N112="nulová",J112,0)</f>
        <v>0</v>
      </c>
      <c r="BJ112" s="18" t="s">
        <v>141</v>
      </c>
      <c r="BK112" s="232">
        <f>ROUND(I112*H112,2)</f>
        <v>0</v>
      </c>
      <c r="BL112" s="18" t="s">
        <v>150</v>
      </c>
      <c r="BM112" s="231" t="s">
        <v>1181</v>
      </c>
    </row>
    <row r="113" s="12" customFormat="1" ht="25.92" customHeight="1">
      <c r="A113" s="12"/>
      <c r="B113" s="204"/>
      <c r="C113" s="205"/>
      <c r="D113" s="206" t="s">
        <v>78</v>
      </c>
      <c r="E113" s="207" t="s">
        <v>415</v>
      </c>
      <c r="F113" s="207" t="s">
        <v>416</v>
      </c>
      <c r="G113" s="205"/>
      <c r="H113" s="205"/>
      <c r="I113" s="208"/>
      <c r="J113" s="209">
        <f>BK113</f>
        <v>0</v>
      </c>
      <c r="K113" s="205"/>
      <c r="L113" s="210"/>
      <c r="M113" s="211"/>
      <c r="N113" s="212"/>
      <c r="O113" s="212"/>
      <c r="P113" s="213">
        <f>P114+SUM(P115:P137)+P139+P141+P148+P194+P212+P219</f>
        <v>0</v>
      </c>
      <c r="Q113" s="212"/>
      <c r="R113" s="213">
        <f>R114+SUM(R115:R137)+R139+R141+R148+R194+R212+R219</f>
        <v>35.231768599999995</v>
      </c>
      <c r="S113" s="212"/>
      <c r="T113" s="214">
        <f>T114+SUM(T115:T137)+T139+T141+T148+T194+T212+T219</f>
        <v>13.897783000000002</v>
      </c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R113" s="215" t="s">
        <v>141</v>
      </c>
      <c r="AT113" s="216" t="s">
        <v>78</v>
      </c>
      <c r="AU113" s="216" t="s">
        <v>79</v>
      </c>
      <c r="AY113" s="215" t="s">
        <v>132</v>
      </c>
      <c r="BK113" s="217">
        <f>BK114+SUM(BK115:BK137)+BK139+BK141+BK148+BK194+BK212+BK219</f>
        <v>0</v>
      </c>
    </row>
    <row r="114" s="2" customFormat="1" ht="16.5" customHeight="1">
      <c r="A114" s="40"/>
      <c r="B114" s="41"/>
      <c r="C114" s="220" t="s">
        <v>220</v>
      </c>
      <c r="D114" s="220" t="s">
        <v>135</v>
      </c>
      <c r="E114" s="221" t="s">
        <v>418</v>
      </c>
      <c r="F114" s="222" t="s">
        <v>419</v>
      </c>
      <c r="G114" s="223" t="s">
        <v>194</v>
      </c>
      <c r="H114" s="224">
        <v>314.63999999999999</v>
      </c>
      <c r="I114" s="225"/>
      <c r="J114" s="226">
        <f>ROUND(I114*H114,2)</f>
        <v>0</v>
      </c>
      <c r="K114" s="222" t="s">
        <v>139</v>
      </c>
      <c r="L114" s="46"/>
      <c r="M114" s="227" t="s">
        <v>32</v>
      </c>
      <c r="N114" s="228" t="s">
        <v>51</v>
      </c>
      <c r="O114" s="86"/>
      <c r="P114" s="229">
        <f>O114*H114</f>
        <v>0</v>
      </c>
      <c r="Q114" s="229">
        <v>0</v>
      </c>
      <c r="R114" s="229">
        <f>Q114*H114</f>
        <v>0</v>
      </c>
      <c r="S114" s="229">
        <v>0</v>
      </c>
      <c r="T114" s="230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31" t="s">
        <v>260</v>
      </c>
      <c r="AT114" s="231" t="s">
        <v>135</v>
      </c>
      <c r="AU114" s="231" t="s">
        <v>21</v>
      </c>
      <c r="AY114" s="18" t="s">
        <v>132</v>
      </c>
      <c r="BE114" s="232">
        <f>IF(N114="základní",J114,0)</f>
        <v>0</v>
      </c>
      <c r="BF114" s="232">
        <f>IF(N114="snížená",J114,0)</f>
        <v>0</v>
      </c>
      <c r="BG114" s="232">
        <f>IF(N114="zákl. přenesená",J114,0)</f>
        <v>0</v>
      </c>
      <c r="BH114" s="232">
        <f>IF(N114="sníž. přenesená",J114,0)</f>
        <v>0</v>
      </c>
      <c r="BI114" s="232">
        <f>IF(N114="nulová",J114,0)</f>
        <v>0</v>
      </c>
      <c r="BJ114" s="18" t="s">
        <v>141</v>
      </c>
      <c r="BK114" s="232">
        <f>ROUND(I114*H114,2)</f>
        <v>0</v>
      </c>
      <c r="BL114" s="18" t="s">
        <v>260</v>
      </c>
      <c r="BM114" s="231" t="s">
        <v>1182</v>
      </c>
    </row>
    <row r="115" s="13" customFormat="1">
      <c r="A115" s="13"/>
      <c r="B115" s="240"/>
      <c r="C115" s="241"/>
      <c r="D115" s="242" t="s">
        <v>196</v>
      </c>
      <c r="E115" s="243" t="s">
        <v>32</v>
      </c>
      <c r="F115" s="244" t="s">
        <v>1106</v>
      </c>
      <c r="G115" s="241"/>
      <c r="H115" s="245">
        <v>314.63999999999999</v>
      </c>
      <c r="I115" s="246"/>
      <c r="J115" s="241"/>
      <c r="K115" s="241"/>
      <c r="L115" s="247"/>
      <c r="M115" s="248"/>
      <c r="N115" s="249"/>
      <c r="O115" s="249"/>
      <c r="P115" s="249"/>
      <c r="Q115" s="249"/>
      <c r="R115" s="249"/>
      <c r="S115" s="249"/>
      <c r="T115" s="250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51" t="s">
        <v>196</v>
      </c>
      <c r="AU115" s="251" t="s">
        <v>21</v>
      </c>
      <c r="AV115" s="13" t="s">
        <v>141</v>
      </c>
      <c r="AW115" s="13" t="s">
        <v>41</v>
      </c>
      <c r="AX115" s="13" t="s">
        <v>79</v>
      </c>
      <c r="AY115" s="251" t="s">
        <v>132</v>
      </c>
    </row>
    <row r="116" s="14" customFormat="1">
      <c r="A116" s="14"/>
      <c r="B116" s="252"/>
      <c r="C116" s="253"/>
      <c r="D116" s="242" t="s">
        <v>196</v>
      </c>
      <c r="E116" s="254" t="s">
        <v>32</v>
      </c>
      <c r="F116" s="255" t="s">
        <v>198</v>
      </c>
      <c r="G116" s="253"/>
      <c r="H116" s="256">
        <v>314.63999999999999</v>
      </c>
      <c r="I116" s="257"/>
      <c r="J116" s="253"/>
      <c r="K116" s="253"/>
      <c r="L116" s="258"/>
      <c r="M116" s="259"/>
      <c r="N116" s="260"/>
      <c r="O116" s="260"/>
      <c r="P116" s="260"/>
      <c r="Q116" s="260"/>
      <c r="R116" s="260"/>
      <c r="S116" s="260"/>
      <c r="T116" s="261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62" t="s">
        <v>196</v>
      </c>
      <c r="AU116" s="262" t="s">
        <v>21</v>
      </c>
      <c r="AV116" s="14" t="s">
        <v>150</v>
      </c>
      <c r="AW116" s="14" t="s">
        <v>41</v>
      </c>
      <c r="AX116" s="14" t="s">
        <v>21</v>
      </c>
      <c r="AY116" s="262" t="s">
        <v>132</v>
      </c>
    </row>
    <row r="117" s="2" customFormat="1" ht="16.5" customHeight="1">
      <c r="A117" s="40"/>
      <c r="B117" s="41"/>
      <c r="C117" s="220" t="s">
        <v>227</v>
      </c>
      <c r="D117" s="220" t="s">
        <v>135</v>
      </c>
      <c r="E117" s="221" t="s">
        <v>423</v>
      </c>
      <c r="F117" s="222" t="s">
        <v>424</v>
      </c>
      <c r="G117" s="223" t="s">
        <v>223</v>
      </c>
      <c r="H117" s="224">
        <v>19</v>
      </c>
      <c r="I117" s="225"/>
      <c r="J117" s="226">
        <f>ROUND(I117*H117,2)</f>
        <v>0</v>
      </c>
      <c r="K117" s="222" t="s">
        <v>139</v>
      </c>
      <c r="L117" s="46"/>
      <c r="M117" s="227" t="s">
        <v>32</v>
      </c>
      <c r="N117" s="228" t="s">
        <v>51</v>
      </c>
      <c r="O117" s="86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31" t="s">
        <v>260</v>
      </c>
      <c r="AT117" s="231" t="s">
        <v>135</v>
      </c>
      <c r="AU117" s="231" t="s">
        <v>21</v>
      </c>
      <c r="AY117" s="18" t="s">
        <v>132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8" t="s">
        <v>141</v>
      </c>
      <c r="BK117" s="232">
        <f>ROUND(I117*H117,2)</f>
        <v>0</v>
      </c>
      <c r="BL117" s="18" t="s">
        <v>260</v>
      </c>
      <c r="BM117" s="231" t="s">
        <v>1183</v>
      </c>
    </row>
    <row r="118" s="2" customFormat="1" ht="16.5" customHeight="1">
      <c r="A118" s="40"/>
      <c r="B118" s="41"/>
      <c r="C118" s="220" t="s">
        <v>232</v>
      </c>
      <c r="D118" s="220" t="s">
        <v>135</v>
      </c>
      <c r="E118" s="221" t="s">
        <v>427</v>
      </c>
      <c r="F118" s="222" t="s">
        <v>428</v>
      </c>
      <c r="G118" s="223" t="s">
        <v>223</v>
      </c>
      <c r="H118" s="224">
        <v>38</v>
      </c>
      <c r="I118" s="225"/>
      <c r="J118" s="226">
        <f>ROUND(I118*H118,2)</f>
        <v>0</v>
      </c>
      <c r="K118" s="222" t="s">
        <v>139</v>
      </c>
      <c r="L118" s="46"/>
      <c r="M118" s="227" t="s">
        <v>32</v>
      </c>
      <c r="N118" s="228" t="s">
        <v>51</v>
      </c>
      <c r="O118" s="86"/>
      <c r="P118" s="229">
        <f>O118*H118</f>
        <v>0</v>
      </c>
      <c r="Q118" s="229">
        <v>0</v>
      </c>
      <c r="R118" s="229">
        <f>Q118*H118</f>
        <v>0</v>
      </c>
      <c r="S118" s="229">
        <v>0.00191</v>
      </c>
      <c r="T118" s="230">
        <f>S118*H118</f>
        <v>0.072580000000000006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31" t="s">
        <v>260</v>
      </c>
      <c r="AT118" s="231" t="s">
        <v>135</v>
      </c>
      <c r="AU118" s="231" t="s">
        <v>21</v>
      </c>
      <c r="AY118" s="18" t="s">
        <v>132</v>
      </c>
      <c r="BE118" s="232">
        <f>IF(N118="základní",J118,0)</f>
        <v>0</v>
      </c>
      <c r="BF118" s="232">
        <f>IF(N118="snížená",J118,0)</f>
        <v>0</v>
      </c>
      <c r="BG118" s="232">
        <f>IF(N118="zákl. přenesená",J118,0)</f>
        <v>0</v>
      </c>
      <c r="BH118" s="232">
        <f>IF(N118="sníž. přenesená",J118,0)</f>
        <v>0</v>
      </c>
      <c r="BI118" s="232">
        <f>IF(N118="nulová",J118,0)</f>
        <v>0</v>
      </c>
      <c r="BJ118" s="18" t="s">
        <v>141</v>
      </c>
      <c r="BK118" s="232">
        <f>ROUND(I118*H118,2)</f>
        <v>0</v>
      </c>
      <c r="BL118" s="18" t="s">
        <v>260</v>
      </c>
      <c r="BM118" s="231" t="s">
        <v>1184</v>
      </c>
    </row>
    <row r="119" s="2" customFormat="1" ht="16.5" customHeight="1">
      <c r="A119" s="40"/>
      <c r="B119" s="41"/>
      <c r="C119" s="220" t="s">
        <v>237</v>
      </c>
      <c r="D119" s="220" t="s">
        <v>135</v>
      </c>
      <c r="E119" s="221" t="s">
        <v>431</v>
      </c>
      <c r="F119" s="222" t="s">
        <v>432</v>
      </c>
      <c r="G119" s="223" t="s">
        <v>223</v>
      </c>
      <c r="H119" s="224">
        <v>38</v>
      </c>
      <c r="I119" s="225"/>
      <c r="J119" s="226">
        <f>ROUND(I119*H119,2)</f>
        <v>0</v>
      </c>
      <c r="K119" s="222" t="s">
        <v>139</v>
      </c>
      <c r="L119" s="46"/>
      <c r="M119" s="227" t="s">
        <v>32</v>
      </c>
      <c r="N119" s="228" t="s">
        <v>51</v>
      </c>
      <c r="O119" s="86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31" t="s">
        <v>260</v>
      </c>
      <c r="AT119" s="231" t="s">
        <v>135</v>
      </c>
      <c r="AU119" s="231" t="s">
        <v>21</v>
      </c>
      <c r="AY119" s="18" t="s">
        <v>132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141</v>
      </c>
      <c r="BK119" s="232">
        <f>ROUND(I119*H119,2)</f>
        <v>0</v>
      </c>
      <c r="BL119" s="18" t="s">
        <v>260</v>
      </c>
      <c r="BM119" s="231" t="s">
        <v>1185</v>
      </c>
    </row>
    <row r="120" s="2" customFormat="1" ht="16.5" customHeight="1">
      <c r="A120" s="40"/>
      <c r="B120" s="41"/>
      <c r="C120" s="220" t="s">
        <v>241</v>
      </c>
      <c r="D120" s="220" t="s">
        <v>135</v>
      </c>
      <c r="E120" s="221" t="s">
        <v>435</v>
      </c>
      <c r="F120" s="222" t="s">
        <v>436</v>
      </c>
      <c r="G120" s="223" t="s">
        <v>223</v>
      </c>
      <c r="H120" s="224">
        <v>30.399999999999999</v>
      </c>
      <c r="I120" s="225"/>
      <c r="J120" s="226">
        <f>ROUND(I120*H120,2)</f>
        <v>0</v>
      </c>
      <c r="K120" s="222" t="s">
        <v>139</v>
      </c>
      <c r="L120" s="46"/>
      <c r="M120" s="227" t="s">
        <v>32</v>
      </c>
      <c r="N120" s="228" t="s">
        <v>51</v>
      </c>
      <c r="O120" s="86"/>
      <c r="P120" s="229">
        <f>O120*H120</f>
        <v>0</v>
      </c>
      <c r="Q120" s="229">
        <v>0</v>
      </c>
      <c r="R120" s="229">
        <f>Q120*H120</f>
        <v>0</v>
      </c>
      <c r="S120" s="229">
        <v>0</v>
      </c>
      <c r="T120" s="230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31" t="s">
        <v>260</v>
      </c>
      <c r="AT120" s="231" t="s">
        <v>135</v>
      </c>
      <c r="AU120" s="231" t="s">
        <v>21</v>
      </c>
      <c r="AY120" s="18" t="s">
        <v>132</v>
      </c>
      <c r="BE120" s="232">
        <f>IF(N120="základní",J120,0)</f>
        <v>0</v>
      </c>
      <c r="BF120" s="232">
        <f>IF(N120="snížená",J120,0)</f>
        <v>0</v>
      </c>
      <c r="BG120" s="232">
        <f>IF(N120="zákl. přenesená",J120,0)</f>
        <v>0</v>
      </c>
      <c r="BH120" s="232">
        <f>IF(N120="sníž. přenesená",J120,0)</f>
        <v>0</v>
      </c>
      <c r="BI120" s="232">
        <f>IF(N120="nulová",J120,0)</f>
        <v>0</v>
      </c>
      <c r="BJ120" s="18" t="s">
        <v>141</v>
      </c>
      <c r="BK120" s="232">
        <f>ROUND(I120*H120,2)</f>
        <v>0</v>
      </c>
      <c r="BL120" s="18" t="s">
        <v>260</v>
      </c>
      <c r="BM120" s="231" t="s">
        <v>1186</v>
      </c>
    </row>
    <row r="121" s="13" customFormat="1">
      <c r="A121" s="13"/>
      <c r="B121" s="240"/>
      <c r="C121" s="241"/>
      <c r="D121" s="242" t="s">
        <v>196</v>
      </c>
      <c r="E121" s="243" t="s">
        <v>32</v>
      </c>
      <c r="F121" s="244" t="s">
        <v>438</v>
      </c>
      <c r="G121" s="241"/>
      <c r="H121" s="245">
        <v>30.399999999999999</v>
      </c>
      <c r="I121" s="246"/>
      <c r="J121" s="241"/>
      <c r="K121" s="241"/>
      <c r="L121" s="247"/>
      <c r="M121" s="248"/>
      <c r="N121" s="249"/>
      <c r="O121" s="249"/>
      <c r="P121" s="249"/>
      <c r="Q121" s="249"/>
      <c r="R121" s="249"/>
      <c r="S121" s="249"/>
      <c r="T121" s="250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51" t="s">
        <v>196</v>
      </c>
      <c r="AU121" s="251" t="s">
        <v>21</v>
      </c>
      <c r="AV121" s="13" t="s">
        <v>141</v>
      </c>
      <c r="AW121" s="13" t="s">
        <v>41</v>
      </c>
      <c r="AX121" s="13" t="s">
        <v>79</v>
      </c>
      <c r="AY121" s="251" t="s">
        <v>132</v>
      </c>
    </row>
    <row r="122" s="14" customFormat="1">
      <c r="A122" s="14"/>
      <c r="B122" s="252"/>
      <c r="C122" s="253"/>
      <c r="D122" s="242" t="s">
        <v>196</v>
      </c>
      <c r="E122" s="254" t="s">
        <v>32</v>
      </c>
      <c r="F122" s="255" t="s">
        <v>198</v>
      </c>
      <c r="G122" s="253"/>
      <c r="H122" s="256">
        <v>30.399999999999999</v>
      </c>
      <c r="I122" s="257"/>
      <c r="J122" s="253"/>
      <c r="K122" s="253"/>
      <c r="L122" s="258"/>
      <c r="M122" s="259"/>
      <c r="N122" s="260"/>
      <c r="O122" s="260"/>
      <c r="P122" s="260"/>
      <c r="Q122" s="260"/>
      <c r="R122" s="260"/>
      <c r="S122" s="260"/>
      <c r="T122" s="261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2" t="s">
        <v>196</v>
      </c>
      <c r="AU122" s="262" t="s">
        <v>21</v>
      </c>
      <c r="AV122" s="14" t="s">
        <v>150</v>
      </c>
      <c r="AW122" s="14" t="s">
        <v>41</v>
      </c>
      <c r="AX122" s="14" t="s">
        <v>21</v>
      </c>
      <c r="AY122" s="262" t="s">
        <v>132</v>
      </c>
    </row>
    <row r="123" s="2" customFormat="1" ht="16.5" customHeight="1">
      <c r="A123" s="40"/>
      <c r="B123" s="41"/>
      <c r="C123" s="220" t="s">
        <v>247</v>
      </c>
      <c r="D123" s="220" t="s">
        <v>135</v>
      </c>
      <c r="E123" s="221" t="s">
        <v>440</v>
      </c>
      <c r="F123" s="222" t="s">
        <v>441</v>
      </c>
      <c r="G123" s="223" t="s">
        <v>223</v>
      </c>
      <c r="H123" s="224">
        <v>38</v>
      </c>
      <c r="I123" s="225"/>
      <c r="J123" s="226">
        <f>ROUND(I123*H123,2)</f>
        <v>0</v>
      </c>
      <c r="K123" s="222" t="s">
        <v>139</v>
      </c>
      <c r="L123" s="46"/>
      <c r="M123" s="227" t="s">
        <v>32</v>
      </c>
      <c r="N123" s="228" t="s">
        <v>51</v>
      </c>
      <c r="O123" s="86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31" t="s">
        <v>260</v>
      </c>
      <c r="AT123" s="231" t="s">
        <v>135</v>
      </c>
      <c r="AU123" s="231" t="s">
        <v>21</v>
      </c>
      <c r="AY123" s="18" t="s">
        <v>132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141</v>
      </c>
      <c r="BK123" s="232">
        <f>ROUND(I123*H123,2)</f>
        <v>0</v>
      </c>
      <c r="BL123" s="18" t="s">
        <v>260</v>
      </c>
      <c r="BM123" s="231" t="s">
        <v>1187</v>
      </c>
    </row>
    <row r="124" s="2" customFormat="1" ht="21.75" customHeight="1">
      <c r="A124" s="40"/>
      <c r="B124" s="41"/>
      <c r="C124" s="220" t="s">
        <v>253</v>
      </c>
      <c r="D124" s="220" t="s">
        <v>135</v>
      </c>
      <c r="E124" s="221" t="s">
        <v>444</v>
      </c>
      <c r="F124" s="222" t="s">
        <v>445</v>
      </c>
      <c r="G124" s="223" t="s">
        <v>194</v>
      </c>
      <c r="H124" s="224">
        <v>314.63999999999999</v>
      </c>
      <c r="I124" s="225"/>
      <c r="J124" s="226">
        <f>ROUND(I124*H124,2)</f>
        <v>0</v>
      </c>
      <c r="K124" s="222" t="s">
        <v>139</v>
      </c>
      <c r="L124" s="46"/>
      <c r="M124" s="227" t="s">
        <v>32</v>
      </c>
      <c r="N124" s="228" t="s">
        <v>51</v>
      </c>
      <c r="O124" s="86"/>
      <c r="P124" s="229">
        <f>O124*H124</f>
        <v>0</v>
      </c>
      <c r="Q124" s="229">
        <v>0.0075599999999999999</v>
      </c>
      <c r="R124" s="229">
        <f>Q124*H124</f>
        <v>2.3786783999999996</v>
      </c>
      <c r="S124" s="229">
        <v>0</v>
      </c>
      <c r="T124" s="230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31" t="s">
        <v>260</v>
      </c>
      <c r="AT124" s="231" t="s">
        <v>135</v>
      </c>
      <c r="AU124" s="231" t="s">
        <v>21</v>
      </c>
      <c r="AY124" s="18" t="s">
        <v>132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141</v>
      </c>
      <c r="BK124" s="232">
        <f>ROUND(I124*H124,2)</f>
        <v>0</v>
      </c>
      <c r="BL124" s="18" t="s">
        <v>260</v>
      </c>
      <c r="BM124" s="231" t="s">
        <v>1188</v>
      </c>
    </row>
    <row r="125" s="2" customFormat="1" ht="16.5" customHeight="1">
      <c r="A125" s="40"/>
      <c r="B125" s="41"/>
      <c r="C125" s="220" t="s">
        <v>8</v>
      </c>
      <c r="D125" s="220" t="s">
        <v>135</v>
      </c>
      <c r="E125" s="221" t="s">
        <v>448</v>
      </c>
      <c r="F125" s="222" t="s">
        <v>449</v>
      </c>
      <c r="G125" s="223" t="s">
        <v>223</v>
      </c>
      <c r="H125" s="224">
        <v>19</v>
      </c>
      <c r="I125" s="225"/>
      <c r="J125" s="226">
        <f>ROUND(I125*H125,2)</f>
        <v>0</v>
      </c>
      <c r="K125" s="222" t="s">
        <v>139</v>
      </c>
      <c r="L125" s="46"/>
      <c r="M125" s="227" t="s">
        <v>32</v>
      </c>
      <c r="N125" s="228" t="s">
        <v>51</v>
      </c>
      <c r="O125" s="86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31" t="s">
        <v>260</v>
      </c>
      <c r="AT125" s="231" t="s">
        <v>135</v>
      </c>
      <c r="AU125" s="231" t="s">
        <v>21</v>
      </c>
      <c r="AY125" s="18" t="s">
        <v>132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141</v>
      </c>
      <c r="BK125" s="232">
        <f>ROUND(I125*H125,2)</f>
        <v>0</v>
      </c>
      <c r="BL125" s="18" t="s">
        <v>260</v>
      </c>
      <c r="BM125" s="231" t="s">
        <v>1189</v>
      </c>
    </row>
    <row r="126" s="2" customFormat="1" ht="21.75" customHeight="1">
      <c r="A126" s="40"/>
      <c r="B126" s="41"/>
      <c r="C126" s="220" t="s">
        <v>260</v>
      </c>
      <c r="D126" s="220" t="s">
        <v>135</v>
      </c>
      <c r="E126" s="221" t="s">
        <v>452</v>
      </c>
      <c r="F126" s="222" t="s">
        <v>453</v>
      </c>
      <c r="G126" s="223" t="s">
        <v>223</v>
      </c>
      <c r="H126" s="224">
        <v>19</v>
      </c>
      <c r="I126" s="225"/>
      <c r="J126" s="226">
        <f>ROUND(I126*H126,2)</f>
        <v>0</v>
      </c>
      <c r="K126" s="222" t="s">
        <v>139</v>
      </c>
      <c r="L126" s="46"/>
      <c r="M126" s="227" t="s">
        <v>32</v>
      </c>
      <c r="N126" s="228" t="s">
        <v>51</v>
      </c>
      <c r="O126" s="86"/>
      <c r="P126" s="229">
        <f>O126*H126</f>
        <v>0</v>
      </c>
      <c r="Q126" s="229">
        <v>0.00362</v>
      </c>
      <c r="R126" s="229">
        <f>Q126*H126</f>
        <v>0.068779999999999994</v>
      </c>
      <c r="S126" s="229">
        <v>0</v>
      </c>
      <c r="T126" s="230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31" t="s">
        <v>260</v>
      </c>
      <c r="AT126" s="231" t="s">
        <v>135</v>
      </c>
      <c r="AU126" s="231" t="s">
        <v>21</v>
      </c>
      <c r="AY126" s="18" t="s">
        <v>132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141</v>
      </c>
      <c r="BK126" s="232">
        <f>ROUND(I126*H126,2)</f>
        <v>0</v>
      </c>
      <c r="BL126" s="18" t="s">
        <v>260</v>
      </c>
      <c r="BM126" s="231" t="s">
        <v>1190</v>
      </c>
    </row>
    <row r="127" s="2" customFormat="1" ht="21.75" customHeight="1">
      <c r="A127" s="40"/>
      <c r="B127" s="41"/>
      <c r="C127" s="220" t="s">
        <v>264</v>
      </c>
      <c r="D127" s="220" t="s">
        <v>135</v>
      </c>
      <c r="E127" s="221" t="s">
        <v>456</v>
      </c>
      <c r="F127" s="222" t="s">
        <v>457</v>
      </c>
      <c r="G127" s="223" t="s">
        <v>223</v>
      </c>
      <c r="H127" s="224">
        <v>38</v>
      </c>
      <c r="I127" s="225"/>
      <c r="J127" s="226">
        <f>ROUND(I127*H127,2)</f>
        <v>0</v>
      </c>
      <c r="K127" s="222" t="s">
        <v>139</v>
      </c>
      <c r="L127" s="46"/>
      <c r="M127" s="227" t="s">
        <v>32</v>
      </c>
      <c r="N127" s="228" t="s">
        <v>51</v>
      </c>
      <c r="O127" s="86"/>
      <c r="P127" s="229">
        <f>O127*H127</f>
        <v>0</v>
      </c>
      <c r="Q127" s="229">
        <v>0.0056499999999999996</v>
      </c>
      <c r="R127" s="229">
        <f>Q127*H127</f>
        <v>0.21469999999999997</v>
      </c>
      <c r="S127" s="229">
        <v>0</v>
      </c>
      <c r="T127" s="230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31" t="s">
        <v>260</v>
      </c>
      <c r="AT127" s="231" t="s">
        <v>135</v>
      </c>
      <c r="AU127" s="231" t="s">
        <v>21</v>
      </c>
      <c r="AY127" s="18" t="s">
        <v>132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141</v>
      </c>
      <c r="BK127" s="232">
        <f>ROUND(I127*H127,2)</f>
        <v>0</v>
      </c>
      <c r="BL127" s="18" t="s">
        <v>260</v>
      </c>
      <c r="BM127" s="231" t="s">
        <v>1191</v>
      </c>
    </row>
    <row r="128" s="2" customFormat="1" ht="21.75" customHeight="1">
      <c r="A128" s="40"/>
      <c r="B128" s="41"/>
      <c r="C128" s="220" t="s">
        <v>270</v>
      </c>
      <c r="D128" s="220" t="s">
        <v>135</v>
      </c>
      <c r="E128" s="221" t="s">
        <v>460</v>
      </c>
      <c r="F128" s="222" t="s">
        <v>461</v>
      </c>
      <c r="G128" s="223" t="s">
        <v>223</v>
      </c>
      <c r="H128" s="224">
        <v>26</v>
      </c>
      <c r="I128" s="225"/>
      <c r="J128" s="226">
        <f>ROUND(I128*H128,2)</f>
        <v>0</v>
      </c>
      <c r="K128" s="222" t="s">
        <v>139</v>
      </c>
      <c r="L128" s="46"/>
      <c r="M128" s="227" t="s">
        <v>32</v>
      </c>
      <c r="N128" s="228" t="s">
        <v>51</v>
      </c>
      <c r="O128" s="86"/>
      <c r="P128" s="229">
        <f>O128*H128</f>
        <v>0</v>
      </c>
      <c r="Q128" s="229">
        <v>0.0042900000000000004</v>
      </c>
      <c r="R128" s="229">
        <f>Q128*H128</f>
        <v>0.11154000000000001</v>
      </c>
      <c r="S128" s="229">
        <v>0</v>
      </c>
      <c r="T128" s="230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31" t="s">
        <v>260</v>
      </c>
      <c r="AT128" s="231" t="s">
        <v>135</v>
      </c>
      <c r="AU128" s="231" t="s">
        <v>21</v>
      </c>
      <c r="AY128" s="18" t="s">
        <v>132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141</v>
      </c>
      <c r="BK128" s="232">
        <f>ROUND(I128*H128,2)</f>
        <v>0</v>
      </c>
      <c r="BL128" s="18" t="s">
        <v>260</v>
      </c>
      <c r="BM128" s="231" t="s">
        <v>1192</v>
      </c>
    </row>
    <row r="129" s="13" customFormat="1">
      <c r="A129" s="13"/>
      <c r="B129" s="240"/>
      <c r="C129" s="241"/>
      <c r="D129" s="242" t="s">
        <v>196</v>
      </c>
      <c r="E129" s="243" t="s">
        <v>32</v>
      </c>
      <c r="F129" s="244" t="s">
        <v>776</v>
      </c>
      <c r="G129" s="241"/>
      <c r="H129" s="245">
        <v>26</v>
      </c>
      <c r="I129" s="246"/>
      <c r="J129" s="241"/>
      <c r="K129" s="241"/>
      <c r="L129" s="247"/>
      <c r="M129" s="248"/>
      <c r="N129" s="249"/>
      <c r="O129" s="249"/>
      <c r="P129" s="249"/>
      <c r="Q129" s="249"/>
      <c r="R129" s="249"/>
      <c r="S129" s="249"/>
      <c r="T129" s="250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1" t="s">
        <v>196</v>
      </c>
      <c r="AU129" s="251" t="s">
        <v>21</v>
      </c>
      <c r="AV129" s="13" t="s">
        <v>141</v>
      </c>
      <c r="AW129" s="13" t="s">
        <v>41</v>
      </c>
      <c r="AX129" s="13" t="s">
        <v>79</v>
      </c>
      <c r="AY129" s="251" t="s">
        <v>132</v>
      </c>
    </row>
    <row r="130" s="14" customFormat="1">
      <c r="A130" s="14"/>
      <c r="B130" s="252"/>
      <c r="C130" s="253"/>
      <c r="D130" s="242" t="s">
        <v>196</v>
      </c>
      <c r="E130" s="254" t="s">
        <v>32</v>
      </c>
      <c r="F130" s="255" t="s">
        <v>198</v>
      </c>
      <c r="G130" s="253"/>
      <c r="H130" s="256">
        <v>26</v>
      </c>
      <c r="I130" s="257"/>
      <c r="J130" s="253"/>
      <c r="K130" s="253"/>
      <c r="L130" s="258"/>
      <c r="M130" s="259"/>
      <c r="N130" s="260"/>
      <c r="O130" s="260"/>
      <c r="P130" s="260"/>
      <c r="Q130" s="260"/>
      <c r="R130" s="260"/>
      <c r="S130" s="260"/>
      <c r="T130" s="261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2" t="s">
        <v>196</v>
      </c>
      <c r="AU130" s="262" t="s">
        <v>21</v>
      </c>
      <c r="AV130" s="14" t="s">
        <v>150</v>
      </c>
      <c r="AW130" s="14" t="s">
        <v>41</v>
      </c>
      <c r="AX130" s="14" t="s">
        <v>21</v>
      </c>
      <c r="AY130" s="262" t="s">
        <v>132</v>
      </c>
    </row>
    <row r="131" s="2" customFormat="1" ht="21.75" customHeight="1">
      <c r="A131" s="40"/>
      <c r="B131" s="41"/>
      <c r="C131" s="220" t="s">
        <v>275</v>
      </c>
      <c r="D131" s="220" t="s">
        <v>135</v>
      </c>
      <c r="E131" s="221" t="s">
        <v>464</v>
      </c>
      <c r="F131" s="222" t="s">
        <v>465</v>
      </c>
      <c r="G131" s="223" t="s">
        <v>194</v>
      </c>
      <c r="H131" s="224">
        <v>6</v>
      </c>
      <c r="I131" s="225"/>
      <c r="J131" s="226">
        <f>ROUND(I131*H131,2)</f>
        <v>0</v>
      </c>
      <c r="K131" s="222" t="s">
        <v>139</v>
      </c>
      <c r="L131" s="46"/>
      <c r="M131" s="227" t="s">
        <v>32</v>
      </c>
      <c r="N131" s="228" t="s">
        <v>51</v>
      </c>
      <c r="O131" s="86"/>
      <c r="P131" s="229">
        <f>O131*H131</f>
        <v>0</v>
      </c>
      <c r="Q131" s="229">
        <v>0.01082</v>
      </c>
      <c r="R131" s="229">
        <f>Q131*H131</f>
        <v>0.064920000000000005</v>
      </c>
      <c r="S131" s="229">
        <v>0</v>
      </c>
      <c r="T131" s="230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31" t="s">
        <v>260</v>
      </c>
      <c r="AT131" s="231" t="s">
        <v>135</v>
      </c>
      <c r="AU131" s="231" t="s">
        <v>21</v>
      </c>
      <c r="AY131" s="18" t="s">
        <v>132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141</v>
      </c>
      <c r="BK131" s="232">
        <f>ROUND(I131*H131,2)</f>
        <v>0</v>
      </c>
      <c r="BL131" s="18" t="s">
        <v>260</v>
      </c>
      <c r="BM131" s="231" t="s">
        <v>1193</v>
      </c>
    </row>
    <row r="132" s="2" customFormat="1" ht="16.5" customHeight="1">
      <c r="A132" s="40"/>
      <c r="B132" s="41"/>
      <c r="C132" s="220" t="s">
        <v>279</v>
      </c>
      <c r="D132" s="220" t="s">
        <v>135</v>
      </c>
      <c r="E132" s="221" t="s">
        <v>468</v>
      </c>
      <c r="F132" s="222" t="s">
        <v>469</v>
      </c>
      <c r="G132" s="223" t="s">
        <v>223</v>
      </c>
      <c r="H132" s="224">
        <v>39.200000000000003</v>
      </c>
      <c r="I132" s="225"/>
      <c r="J132" s="226">
        <f>ROUND(I132*H132,2)</f>
        <v>0</v>
      </c>
      <c r="K132" s="222" t="s">
        <v>139</v>
      </c>
      <c r="L132" s="46"/>
      <c r="M132" s="227" t="s">
        <v>32</v>
      </c>
      <c r="N132" s="228" t="s">
        <v>51</v>
      </c>
      <c r="O132" s="86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31" t="s">
        <v>260</v>
      </c>
      <c r="AT132" s="231" t="s">
        <v>135</v>
      </c>
      <c r="AU132" s="231" t="s">
        <v>21</v>
      </c>
      <c r="AY132" s="18" t="s">
        <v>132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141</v>
      </c>
      <c r="BK132" s="232">
        <f>ROUND(I132*H132,2)</f>
        <v>0</v>
      </c>
      <c r="BL132" s="18" t="s">
        <v>260</v>
      </c>
      <c r="BM132" s="231" t="s">
        <v>1194</v>
      </c>
    </row>
    <row r="133" s="2" customFormat="1" ht="16.5" customHeight="1">
      <c r="A133" s="40"/>
      <c r="B133" s="41"/>
      <c r="C133" s="220" t="s">
        <v>7</v>
      </c>
      <c r="D133" s="220" t="s">
        <v>135</v>
      </c>
      <c r="E133" s="221" t="s">
        <v>472</v>
      </c>
      <c r="F133" s="222" t="s">
        <v>473</v>
      </c>
      <c r="G133" s="223" t="s">
        <v>336</v>
      </c>
      <c r="H133" s="224">
        <v>4</v>
      </c>
      <c r="I133" s="225"/>
      <c r="J133" s="226">
        <f>ROUND(I133*H133,2)</f>
        <v>0</v>
      </c>
      <c r="K133" s="222" t="s">
        <v>139</v>
      </c>
      <c r="L133" s="46"/>
      <c r="M133" s="227" t="s">
        <v>32</v>
      </c>
      <c r="N133" s="228" t="s">
        <v>51</v>
      </c>
      <c r="O133" s="86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31" t="s">
        <v>260</v>
      </c>
      <c r="AT133" s="231" t="s">
        <v>135</v>
      </c>
      <c r="AU133" s="231" t="s">
        <v>21</v>
      </c>
      <c r="AY133" s="18" t="s">
        <v>132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141</v>
      </c>
      <c r="BK133" s="232">
        <f>ROUND(I133*H133,2)</f>
        <v>0</v>
      </c>
      <c r="BL133" s="18" t="s">
        <v>260</v>
      </c>
      <c r="BM133" s="231" t="s">
        <v>1195</v>
      </c>
    </row>
    <row r="134" s="2" customFormat="1" ht="21.75" customHeight="1">
      <c r="A134" s="40"/>
      <c r="B134" s="41"/>
      <c r="C134" s="220" t="s">
        <v>288</v>
      </c>
      <c r="D134" s="220" t="s">
        <v>135</v>
      </c>
      <c r="E134" s="221" t="s">
        <v>476</v>
      </c>
      <c r="F134" s="222" t="s">
        <v>477</v>
      </c>
      <c r="G134" s="223" t="s">
        <v>223</v>
      </c>
      <c r="H134" s="224">
        <v>30.399999999999999</v>
      </c>
      <c r="I134" s="225"/>
      <c r="J134" s="226">
        <f>ROUND(I134*H134,2)</f>
        <v>0</v>
      </c>
      <c r="K134" s="222" t="s">
        <v>139</v>
      </c>
      <c r="L134" s="46"/>
      <c r="M134" s="227" t="s">
        <v>32</v>
      </c>
      <c r="N134" s="228" t="s">
        <v>51</v>
      </c>
      <c r="O134" s="86"/>
      <c r="P134" s="229">
        <f>O134*H134</f>
        <v>0</v>
      </c>
      <c r="Q134" s="229">
        <v>0.0021700000000000001</v>
      </c>
      <c r="R134" s="229">
        <f>Q134*H134</f>
        <v>0.065967999999999999</v>
      </c>
      <c r="S134" s="229">
        <v>0</v>
      </c>
      <c r="T134" s="230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31" t="s">
        <v>260</v>
      </c>
      <c r="AT134" s="231" t="s">
        <v>135</v>
      </c>
      <c r="AU134" s="231" t="s">
        <v>21</v>
      </c>
      <c r="AY134" s="18" t="s">
        <v>132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141</v>
      </c>
      <c r="BK134" s="232">
        <f>ROUND(I134*H134,2)</f>
        <v>0</v>
      </c>
      <c r="BL134" s="18" t="s">
        <v>260</v>
      </c>
      <c r="BM134" s="231" t="s">
        <v>1196</v>
      </c>
    </row>
    <row r="135" s="2" customFormat="1" ht="16.5" customHeight="1">
      <c r="A135" s="40"/>
      <c r="B135" s="41"/>
      <c r="C135" s="220" t="s">
        <v>293</v>
      </c>
      <c r="D135" s="220" t="s">
        <v>135</v>
      </c>
      <c r="E135" s="221" t="s">
        <v>480</v>
      </c>
      <c r="F135" s="222" t="s">
        <v>481</v>
      </c>
      <c r="G135" s="223" t="s">
        <v>250</v>
      </c>
      <c r="H135" s="224">
        <v>2.29</v>
      </c>
      <c r="I135" s="225"/>
      <c r="J135" s="226">
        <f>ROUND(I135*H135,2)</f>
        <v>0</v>
      </c>
      <c r="K135" s="222" t="s">
        <v>139</v>
      </c>
      <c r="L135" s="46"/>
      <c r="M135" s="227" t="s">
        <v>32</v>
      </c>
      <c r="N135" s="228" t="s">
        <v>51</v>
      </c>
      <c r="O135" s="86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31" t="s">
        <v>260</v>
      </c>
      <c r="AT135" s="231" t="s">
        <v>135</v>
      </c>
      <c r="AU135" s="231" t="s">
        <v>21</v>
      </c>
      <c r="AY135" s="18" t="s">
        <v>132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8" t="s">
        <v>141</v>
      </c>
      <c r="BK135" s="232">
        <f>ROUND(I135*H135,2)</f>
        <v>0</v>
      </c>
      <c r="BL135" s="18" t="s">
        <v>260</v>
      </c>
      <c r="BM135" s="231" t="s">
        <v>1197</v>
      </c>
    </row>
    <row r="136" s="2" customFormat="1" ht="21.75" customHeight="1">
      <c r="A136" s="40"/>
      <c r="B136" s="41"/>
      <c r="C136" s="220" t="s">
        <v>297</v>
      </c>
      <c r="D136" s="220" t="s">
        <v>135</v>
      </c>
      <c r="E136" s="221" t="s">
        <v>484</v>
      </c>
      <c r="F136" s="222" t="s">
        <v>485</v>
      </c>
      <c r="G136" s="223" t="s">
        <v>250</v>
      </c>
      <c r="H136" s="224">
        <v>0.16600000000000001</v>
      </c>
      <c r="I136" s="225"/>
      <c r="J136" s="226">
        <f>ROUND(I136*H136,2)</f>
        <v>0</v>
      </c>
      <c r="K136" s="222" t="s">
        <v>139</v>
      </c>
      <c r="L136" s="46"/>
      <c r="M136" s="227" t="s">
        <v>32</v>
      </c>
      <c r="N136" s="228" t="s">
        <v>51</v>
      </c>
      <c r="O136" s="86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31" t="s">
        <v>260</v>
      </c>
      <c r="AT136" s="231" t="s">
        <v>135</v>
      </c>
      <c r="AU136" s="231" t="s">
        <v>21</v>
      </c>
      <c r="AY136" s="18" t="s">
        <v>132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141</v>
      </c>
      <c r="BK136" s="232">
        <f>ROUND(I136*H136,2)</f>
        <v>0</v>
      </c>
      <c r="BL136" s="18" t="s">
        <v>260</v>
      </c>
      <c r="BM136" s="231" t="s">
        <v>1198</v>
      </c>
    </row>
    <row r="137" s="12" customFormat="1" ht="22.8" customHeight="1">
      <c r="A137" s="12"/>
      <c r="B137" s="204"/>
      <c r="C137" s="205"/>
      <c r="D137" s="206" t="s">
        <v>78</v>
      </c>
      <c r="E137" s="218" t="s">
        <v>141</v>
      </c>
      <c r="F137" s="218" t="s">
        <v>219</v>
      </c>
      <c r="G137" s="205"/>
      <c r="H137" s="205"/>
      <c r="I137" s="208"/>
      <c r="J137" s="219">
        <f>BK137</f>
        <v>0</v>
      </c>
      <c r="K137" s="205"/>
      <c r="L137" s="210"/>
      <c r="M137" s="211"/>
      <c r="N137" s="212"/>
      <c r="O137" s="212"/>
      <c r="P137" s="213">
        <f>P138</f>
        <v>0</v>
      </c>
      <c r="Q137" s="212"/>
      <c r="R137" s="213">
        <f>R138</f>
        <v>12.68792</v>
      </c>
      <c r="S137" s="212"/>
      <c r="T137" s="214">
        <f>T138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21</v>
      </c>
      <c r="AT137" s="216" t="s">
        <v>78</v>
      </c>
      <c r="AU137" s="216" t="s">
        <v>21</v>
      </c>
      <c r="AY137" s="215" t="s">
        <v>132</v>
      </c>
      <c r="BK137" s="217">
        <f>BK138</f>
        <v>0</v>
      </c>
    </row>
    <row r="138" s="2" customFormat="1" ht="21.75" customHeight="1">
      <c r="A138" s="40"/>
      <c r="B138" s="41"/>
      <c r="C138" s="220" t="s">
        <v>303</v>
      </c>
      <c r="D138" s="220" t="s">
        <v>135</v>
      </c>
      <c r="E138" s="221" t="s">
        <v>221</v>
      </c>
      <c r="F138" s="222" t="s">
        <v>222</v>
      </c>
      <c r="G138" s="223" t="s">
        <v>223</v>
      </c>
      <c r="H138" s="224">
        <v>56</v>
      </c>
      <c r="I138" s="225"/>
      <c r="J138" s="226">
        <f>ROUND(I138*H138,2)</f>
        <v>0</v>
      </c>
      <c r="K138" s="222" t="s">
        <v>139</v>
      </c>
      <c r="L138" s="46"/>
      <c r="M138" s="227" t="s">
        <v>32</v>
      </c>
      <c r="N138" s="228" t="s">
        <v>51</v>
      </c>
      <c r="O138" s="86"/>
      <c r="P138" s="229">
        <f>O138*H138</f>
        <v>0</v>
      </c>
      <c r="Q138" s="229">
        <v>0.22656999999999999</v>
      </c>
      <c r="R138" s="229">
        <f>Q138*H138</f>
        <v>12.68792</v>
      </c>
      <c r="S138" s="229">
        <v>0</v>
      </c>
      <c r="T138" s="230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31" t="s">
        <v>150</v>
      </c>
      <c r="AT138" s="231" t="s">
        <v>135</v>
      </c>
      <c r="AU138" s="231" t="s">
        <v>141</v>
      </c>
      <c r="AY138" s="18" t="s">
        <v>132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141</v>
      </c>
      <c r="BK138" s="232">
        <f>ROUND(I138*H138,2)</f>
        <v>0</v>
      </c>
      <c r="BL138" s="18" t="s">
        <v>150</v>
      </c>
      <c r="BM138" s="231" t="s">
        <v>1199</v>
      </c>
    </row>
    <row r="139" s="12" customFormat="1" ht="22.8" customHeight="1">
      <c r="A139" s="12"/>
      <c r="B139" s="204"/>
      <c r="C139" s="205"/>
      <c r="D139" s="206" t="s">
        <v>78</v>
      </c>
      <c r="E139" s="218" t="s">
        <v>150</v>
      </c>
      <c r="F139" s="218" t="s">
        <v>231</v>
      </c>
      <c r="G139" s="205"/>
      <c r="H139" s="205"/>
      <c r="I139" s="208"/>
      <c r="J139" s="219">
        <f>BK139</f>
        <v>0</v>
      </c>
      <c r="K139" s="205"/>
      <c r="L139" s="210"/>
      <c r="M139" s="211"/>
      <c r="N139" s="212"/>
      <c r="O139" s="212"/>
      <c r="P139" s="213">
        <f>P140</f>
        <v>0</v>
      </c>
      <c r="Q139" s="212"/>
      <c r="R139" s="213">
        <f>R140</f>
        <v>0</v>
      </c>
      <c r="S139" s="212"/>
      <c r="T139" s="214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5" t="s">
        <v>21</v>
      </c>
      <c r="AT139" s="216" t="s">
        <v>78</v>
      </c>
      <c r="AU139" s="216" t="s">
        <v>21</v>
      </c>
      <c r="AY139" s="215" t="s">
        <v>132</v>
      </c>
      <c r="BK139" s="217">
        <f>BK140</f>
        <v>0</v>
      </c>
    </row>
    <row r="140" s="2" customFormat="1" ht="21.75" customHeight="1">
      <c r="A140" s="40"/>
      <c r="B140" s="41"/>
      <c r="C140" s="220" t="s">
        <v>307</v>
      </c>
      <c r="D140" s="220" t="s">
        <v>135</v>
      </c>
      <c r="E140" s="221" t="s">
        <v>233</v>
      </c>
      <c r="F140" s="222" t="s">
        <v>234</v>
      </c>
      <c r="G140" s="223" t="s">
        <v>194</v>
      </c>
      <c r="H140" s="224">
        <v>57.299999999999997</v>
      </c>
      <c r="I140" s="225"/>
      <c r="J140" s="226">
        <f>ROUND(I140*H140,2)</f>
        <v>0</v>
      </c>
      <c r="K140" s="222" t="s">
        <v>139</v>
      </c>
      <c r="L140" s="46"/>
      <c r="M140" s="227" t="s">
        <v>32</v>
      </c>
      <c r="N140" s="228" t="s">
        <v>51</v>
      </c>
      <c r="O140" s="86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31" t="s">
        <v>150</v>
      </c>
      <c r="AT140" s="231" t="s">
        <v>135</v>
      </c>
      <c r="AU140" s="231" t="s">
        <v>141</v>
      </c>
      <c r="AY140" s="18" t="s">
        <v>132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141</v>
      </c>
      <c r="BK140" s="232">
        <f>ROUND(I140*H140,2)</f>
        <v>0</v>
      </c>
      <c r="BL140" s="18" t="s">
        <v>150</v>
      </c>
      <c r="BM140" s="231" t="s">
        <v>1200</v>
      </c>
    </row>
    <row r="141" s="12" customFormat="1" ht="22.8" customHeight="1">
      <c r="A141" s="12"/>
      <c r="B141" s="204"/>
      <c r="C141" s="205"/>
      <c r="D141" s="206" t="s">
        <v>78</v>
      </c>
      <c r="E141" s="218" t="s">
        <v>131</v>
      </c>
      <c r="F141" s="218" t="s">
        <v>236</v>
      </c>
      <c r="G141" s="205"/>
      <c r="H141" s="205"/>
      <c r="I141" s="208"/>
      <c r="J141" s="219">
        <f>BK141</f>
        <v>0</v>
      </c>
      <c r="K141" s="205"/>
      <c r="L141" s="210"/>
      <c r="M141" s="211"/>
      <c r="N141" s="212"/>
      <c r="O141" s="212"/>
      <c r="P141" s="213">
        <f>SUM(P142:P147)</f>
        <v>0</v>
      </c>
      <c r="Q141" s="212"/>
      <c r="R141" s="213">
        <f>SUM(R142:R147)</f>
        <v>10.045079999999999</v>
      </c>
      <c r="S141" s="212"/>
      <c r="T141" s="214">
        <f>SUM(T142:T147)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5" t="s">
        <v>21</v>
      </c>
      <c r="AT141" s="216" t="s">
        <v>78</v>
      </c>
      <c r="AU141" s="216" t="s">
        <v>21</v>
      </c>
      <c r="AY141" s="215" t="s">
        <v>132</v>
      </c>
      <c r="BK141" s="217">
        <f>SUM(BK142:BK147)</f>
        <v>0</v>
      </c>
    </row>
    <row r="142" s="2" customFormat="1" ht="33" customHeight="1">
      <c r="A142" s="40"/>
      <c r="B142" s="41"/>
      <c r="C142" s="220" t="s">
        <v>312</v>
      </c>
      <c r="D142" s="220" t="s">
        <v>135</v>
      </c>
      <c r="E142" s="221" t="s">
        <v>238</v>
      </c>
      <c r="F142" s="222" t="s">
        <v>239</v>
      </c>
      <c r="G142" s="223" t="s">
        <v>194</v>
      </c>
      <c r="H142" s="224">
        <v>57.299999999999997</v>
      </c>
      <c r="I142" s="225"/>
      <c r="J142" s="226">
        <f>ROUND(I142*H142,2)</f>
        <v>0</v>
      </c>
      <c r="K142" s="222" t="s">
        <v>139</v>
      </c>
      <c r="L142" s="46"/>
      <c r="M142" s="227" t="s">
        <v>32</v>
      </c>
      <c r="N142" s="228" t="s">
        <v>51</v>
      </c>
      <c r="O142" s="86"/>
      <c r="P142" s="229">
        <f>O142*H142</f>
        <v>0</v>
      </c>
      <c r="Q142" s="229">
        <v>0.088800000000000004</v>
      </c>
      <c r="R142" s="229">
        <f>Q142*H142</f>
        <v>5.0882399999999999</v>
      </c>
      <c r="S142" s="229">
        <v>0</v>
      </c>
      <c r="T142" s="230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31" t="s">
        <v>150</v>
      </c>
      <c r="AT142" s="231" t="s">
        <v>135</v>
      </c>
      <c r="AU142" s="231" t="s">
        <v>141</v>
      </c>
      <c r="AY142" s="18" t="s">
        <v>132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141</v>
      </c>
      <c r="BK142" s="232">
        <f>ROUND(I142*H142,2)</f>
        <v>0</v>
      </c>
      <c r="BL142" s="18" t="s">
        <v>150</v>
      </c>
      <c r="BM142" s="231" t="s">
        <v>1201</v>
      </c>
    </row>
    <row r="143" s="13" customFormat="1">
      <c r="A143" s="13"/>
      <c r="B143" s="240"/>
      <c r="C143" s="241"/>
      <c r="D143" s="242" t="s">
        <v>196</v>
      </c>
      <c r="E143" s="243" t="s">
        <v>32</v>
      </c>
      <c r="F143" s="244" t="s">
        <v>1044</v>
      </c>
      <c r="G143" s="241"/>
      <c r="H143" s="245">
        <v>57.299999999999997</v>
      </c>
      <c r="I143" s="246"/>
      <c r="J143" s="241"/>
      <c r="K143" s="241"/>
      <c r="L143" s="247"/>
      <c r="M143" s="248"/>
      <c r="N143" s="249"/>
      <c r="O143" s="249"/>
      <c r="P143" s="249"/>
      <c r="Q143" s="249"/>
      <c r="R143" s="249"/>
      <c r="S143" s="249"/>
      <c r="T143" s="250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1" t="s">
        <v>196</v>
      </c>
      <c r="AU143" s="251" t="s">
        <v>141</v>
      </c>
      <c r="AV143" s="13" t="s">
        <v>141</v>
      </c>
      <c r="AW143" s="13" t="s">
        <v>41</v>
      </c>
      <c r="AX143" s="13" t="s">
        <v>79</v>
      </c>
      <c r="AY143" s="251" t="s">
        <v>132</v>
      </c>
    </row>
    <row r="144" s="14" customFormat="1">
      <c r="A144" s="14"/>
      <c r="B144" s="252"/>
      <c r="C144" s="253"/>
      <c r="D144" s="242" t="s">
        <v>196</v>
      </c>
      <c r="E144" s="254" t="s">
        <v>32</v>
      </c>
      <c r="F144" s="255" t="s">
        <v>198</v>
      </c>
      <c r="G144" s="253"/>
      <c r="H144" s="256">
        <v>57.299999999999997</v>
      </c>
      <c r="I144" s="257"/>
      <c r="J144" s="253"/>
      <c r="K144" s="253"/>
      <c r="L144" s="258"/>
      <c r="M144" s="259"/>
      <c r="N144" s="260"/>
      <c r="O144" s="260"/>
      <c r="P144" s="260"/>
      <c r="Q144" s="260"/>
      <c r="R144" s="260"/>
      <c r="S144" s="260"/>
      <c r="T144" s="261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2" t="s">
        <v>196</v>
      </c>
      <c r="AU144" s="262" t="s">
        <v>141</v>
      </c>
      <c r="AV144" s="14" t="s">
        <v>150</v>
      </c>
      <c r="AW144" s="14" t="s">
        <v>41</v>
      </c>
      <c r="AX144" s="14" t="s">
        <v>21</v>
      </c>
      <c r="AY144" s="262" t="s">
        <v>132</v>
      </c>
    </row>
    <row r="145" s="2" customFormat="1" ht="16.5" customHeight="1">
      <c r="A145" s="40"/>
      <c r="B145" s="41"/>
      <c r="C145" s="263" t="s">
        <v>316</v>
      </c>
      <c r="D145" s="263" t="s">
        <v>242</v>
      </c>
      <c r="E145" s="264" t="s">
        <v>243</v>
      </c>
      <c r="F145" s="265" t="s">
        <v>244</v>
      </c>
      <c r="G145" s="266" t="s">
        <v>194</v>
      </c>
      <c r="H145" s="267">
        <v>23.603999999999999</v>
      </c>
      <c r="I145" s="268"/>
      <c r="J145" s="269">
        <f>ROUND(I145*H145,2)</f>
        <v>0</v>
      </c>
      <c r="K145" s="265" t="s">
        <v>139</v>
      </c>
      <c r="L145" s="270"/>
      <c r="M145" s="271" t="s">
        <v>32</v>
      </c>
      <c r="N145" s="272" t="s">
        <v>51</v>
      </c>
      <c r="O145" s="86"/>
      <c r="P145" s="229">
        <f>O145*H145</f>
        <v>0</v>
      </c>
      <c r="Q145" s="229">
        <v>0.20999999999999999</v>
      </c>
      <c r="R145" s="229">
        <f>Q145*H145</f>
        <v>4.9568399999999997</v>
      </c>
      <c r="S145" s="229">
        <v>0</v>
      </c>
      <c r="T145" s="230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31" t="s">
        <v>220</v>
      </c>
      <c r="AT145" s="231" t="s">
        <v>242</v>
      </c>
      <c r="AU145" s="231" t="s">
        <v>141</v>
      </c>
      <c r="AY145" s="18" t="s">
        <v>132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141</v>
      </c>
      <c r="BK145" s="232">
        <f>ROUND(I145*H145,2)</f>
        <v>0</v>
      </c>
      <c r="BL145" s="18" t="s">
        <v>150</v>
      </c>
      <c r="BM145" s="231" t="s">
        <v>1202</v>
      </c>
    </row>
    <row r="146" s="13" customFormat="1">
      <c r="A146" s="13"/>
      <c r="B146" s="240"/>
      <c r="C146" s="241"/>
      <c r="D146" s="242" t="s">
        <v>196</v>
      </c>
      <c r="E146" s="241"/>
      <c r="F146" s="244" t="s">
        <v>1056</v>
      </c>
      <c r="G146" s="241"/>
      <c r="H146" s="245">
        <v>23.603999999999999</v>
      </c>
      <c r="I146" s="246"/>
      <c r="J146" s="241"/>
      <c r="K146" s="241"/>
      <c r="L146" s="247"/>
      <c r="M146" s="248"/>
      <c r="N146" s="249"/>
      <c r="O146" s="249"/>
      <c r="P146" s="249"/>
      <c r="Q146" s="249"/>
      <c r="R146" s="249"/>
      <c r="S146" s="249"/>
      <c r="T146" s="250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1" t="s">
        <v>196</v>
      </c>
      <c r="AU146" s="251" t="s">
        <v>141</v>
      </c>
      <c r="AV146" s="13" t="s">
        <v>141</v>
      </c>
      <c r="AW146" s="13" t="s">
        <v>4</v>
      </c>
      <c r="AX146" s="13" t="s">
        <v>21</v>
      </c>
      <c r="AY146" s="251" t="s">
        <v>132</v>
      </c>
    </row>
    <row r="147" s="2" customFormat="1" ht="21.75" customHeight="1">
      <c r="A147" s="40"/>
      <c r="B147" s="41"/>
      <c r="C147" s="220" t="s">
        <v>320</v>
      </c>
      <c r="D147" s="220" t="s">
        <v>135</v>
      </c>
      <c r="E147" s="221" t="s">
        <v>248</v>
      </c>
      <c r="F147" s="222" t="s">
        <v>249</v>
      </c>
      <c r="G147" s="223" t="s">
        <v>250</v>
      </c>
      <c r="H147" s="224">
        <v>10.424</v>
      </c>
      <c r="I147" s="225"/>
      <c r="J147" s="226">
        <f>ROUND(I147*H147,2)</f>
        <v>0</v>
      </c>
      <c r="K147" s="222" t="s">
        <v>139</v>
      </c>
      <c r="L147" s="46"/>
      <c r="M147" s="227" t="s">
        <v>32</v>
      </c>
      <c r="N147" s="228" t="s">
        <v>51</v>
      </c>
      <c r="O147" s="86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31" t="s">
        <v>150</v>
      </c>
      <c r="AT147" s="231" t="s">
        <v>135</v>
      </c>
      <c r="AU147" s="231" t="s">
        <v>141</v>
      </c>
      <c r="AY147" s="18" t="s">
        <v>132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141</v>
      </c>
      <c r="BK147" s="232">
        <f>ROUND(I147*H147,2)</f>
        <v>0</v>
      </c>
      <c r="BL147" s="18" t="s">
        <v>150</v>
      </c>
      <c r="BM147" s="231" t="s">
        <v>1203</v>
      </c>
    </row>
    <row r="148" s="12" customFormat="1" ht="22.8" customHeight="1">
      <c r="A148" s="12"/>
      <c r="B148" s="204"/>
      <c r="C148" s="205"/>
      <c r="D148" s="206" t="s">
        <v>78</v>
      </c>
      <c r="E148" s="218" t="s">
        <v>157</v>
      </c>
      <c r="F148" s="218" t="s">
        <v>252</v>
      </c>
      <c r="G148" s="205"/>
      <c r="H148" s="205"/>
      <c r="I148" s="208"/>
      <c r="J148" s="219">
        <f>BK148</f>
        <v>0</v>
      </c>
      <c r="K148" s="205"/>
      <c r="L148" s="210"/>
      <c r="M148" s="211"/>
      <c r="N148" s="212"/>
      <c r="O148" s="212"/>
      <c r="P148" s="213">
        <f>SUM(P149:P193)</f>
        <v>0</v>
      </c>
      <c r="Q148" s="212"/>
      <c r="R148" s="213">
        <f>SUM(R149:R193)</f>
        <v>9.5829135999999995</v>
      </c>
      <c r="S148" s="212"/>
      <c r="T148" s="214">
        <f>SUM(T149:T193)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5" t="s">
        <v>21</v>
      </c>
      <c r="AT148" s="216" t="s">
        <v>78</v>
      </c>
      <c r="AU148" s="216" t="s">
        <v>21</v>
      </c>
      <c r="AY148" s="215" t="s">
        <v>132</v>
      </c>
      <c r="BK148" s="217">
        <f>SUM(BK149:BK193)</f>
        <v>0</v>
      </c>
    </row>
    <row r="149" s="2" customFormat="1" ht="16.5" customHeight="1">
      <c r="A149" s="40"/>
      <c r="B149" s="41"/>
      <c r="C149" s="220" t="s">
        <v>324</v>
      </c>
      <c r="D149" s="220" t="s">
        <v>135</v>
      </c>
      <c r="E149" s="221" t="s">
        <v>709</v>
      </c>
      <c r="F149" s="222" t="s">
        <v>710</v>
      </c>
      <c r="G149" s="223" t="s">
        <v>138</v>
      </c>
      <c r="H149" s="224">
        <v>1</v>
      </c>
      <c r="I149" s="225"/>
      <c r="J149" s="226">
        <f>ROUND(I149*H149,2)</f>
        <v>0</v>
      </c>
      <c r="K149" s="222" t="s">
        <v>139</v>
      </c>
      <c r="L149" s="46"/>
      <c r="M149" s="227" t="s">
        <v>32</v>
      </c>
      <c r="N149" s="228" t="s">
        <v>51</v>
      </c>
      <c r="O149" s="86"/>
      <c r="P149" s="229">
        <f>O149*H149</f>
        <v>0</v>
      </c>
      <c r="Q149" s="229">
        <v>0.00116</v>
      </c>
      <c r="R149" s="229">
        <f>Q149*H149</f>
        <v>0.00116</v>
      </c>
      <c r="S149" s="229">
        <v>0</v>
      </c>
      <c r="T149" s="230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31" t="s">
        <v>150</v>
      </c>
      <c r="AT149" s="231" t="s">
        <v>135</v>
      </c>
      <c r="AU149" s="231" t="s">
        <v>141</v>
      </c>
      <c r="AY149" s="18" t="s">
        <v>132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141</v>
      </c>
      <c r="BK149" s="232">
        <f>ROUND(I149*H149,2)</f>
        <v>0</v>
      </c>
      <c r="BL149" s="18" t="s">
        <v>150</v>
      </c>
      <c r="BM149" s="231" t="s">
        <v>1204</v>
      </c>
    </row>
    <row r="150" s="2" customFormat="1" ht="16.5" customHeight="1">
      <c r="A150" s="40"/>
      <c r="B150" s="41"/>
      <c r="C150" s="220" t="s">
        <v>329</v>
      </c>
      <c r="D150" s="220" t="s">
        <v>135</v>
      </c>
      <c r="E150" s="221" t="s">
        <v>254</v>
      </c>
      <c r="F150" s="222" t="s">
        <v>255</v>
      </c>
      <c r="G150" s="223" t="s">
        <v>194</v>
      </c>
      <c r="H150" s="224">
        <v>84</v>
      </c>
      <c r="I150" s="225"/>
      <c r="J150" s="226">
        <f>ROUND(I150*H150,2)</f>
        <v>0</v>
      </c>
      <c r="K150" s="222" t="s">
        <v>139</v>
      </c>
      <c r="L150" s="46"/>
      <c r="M150" s="227" t="s">
        <v>32</v>
      </c>
      <c r="N150" s="228" t="s">
        <v>51</v>
      </c>
      <c r="O150" s="86"/>
      <c r="P150" s="229">
        <f>O150*H150</f>
        <v>0</v>
      </c>
      <c r="Q150" s="229">
        <v>0.0023999999999999998</v>
      </c>
      <c r="R150" s="229">
        <f>Q150*H150</f>
        <v>0.20159999999999997</v>
      </c>
      <c r="S150" s="229">
        <v>0</v>
      </c>
      <c r="T150" s="230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31" t="s">
        <v>150</v>
      </c>
      <c r="AT150" s="231" t="s">
        <v>135</v>
      </c>
      <c r="AU150" s="231" t="s">
        <v>141</v>
      </c>
      <c r="AY150" s="18" t="s">
        <v>132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141</v>
      </c>
      <c r="BK150" s="232">
        <f>ROUND(I150*H150,2)</f>
        <v>0</v>
      </c>
      <c r="BL150" s="18" t="s">
        <v>150</v>
      </c>
      <c r="BM150" s="231" t="s">
        <v>1205</v>
      </c>
    </row>
    <row r="151" s="2" customFormat="1" ht="16.5" customHeight="1">
      <c r="A151" s="40"/>
      <c r="B151" s="41"/>
      <c r="C151" s="220" t="s">
        <v>333</v>
      </c>
      <c r="D151" s="220" t="s">
        <v>135</v>
      </c>
      <c r="E151" s="221" t="s">
        <v>257</v>
      </c>
      <c r="F151" s="222" t="s">
        <v>258</v>
      </c>
      <c r="G151" s="223" t="s">
        <v>194</v>
      </c>
      <c r="H151" s="224">
        <v>287.84500000000003</v>
      </c>
      <c r="I151" s="225"/>
      <c r="J151" s="226">
        <f>ROUND(I151*H151,2)</f>
        <v>0</v>
      </c>
      <c r="K151" s="222" t="s">
        <v>139</v>
      </c>
      <c r="L151" s="46"/>
      <c r="M151" s="227" t="s">
        <v>32</v>
      </c>
      <c r="N151" s="228" t="s">
        <v>51</v>
      </c>
      <c r="O151" s="86"/>
      <c r="P151" s="229">
        <f>O151*H151</f>
        <v>0</v>
      </c>
      <c r="Q151" s="229">
        <v>0.00025999999999999998</v>
      </c>
      <c r="R151" s="229">
        <f>Q151*H151</f>
        <v>0.074839699999999995</v>
      </c>
      <c r="S151" s="229">
        <v>0</v>
      </c>
      <c r="T151" s="230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31" t="s">
        <v>150</v>
      </c>
      <c r="AT151" s="231" t="s">
        <v>135</v>
      </c>
      <c r="AU151" s="231" t="s">
        <v>141</v>
      </c>
      <c r="AY151" s="18" t="s">
        <v>132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141</v>
      </c>
      <c r="BK151" s="232">
        <f>ROUND(I151*H151,2)</f>
        <v>0</v>
      </c>
      <c r="BL151" s="18" t="s">
        <v>150</v>
      </c>
      <c r="BM151" s="231" t="s">
        <v>1206</v>
      </c>
    </row>
    <row r="152" s="2" customFormat="1" ht="16.5" customHeight="1">
      <c r="A152" s="40"/>
      <c r="B152" s="41"/>
      <c r="C152" s="220" t="s">
        <v>338</v>
      </c>
      <c r="D152" s="220" t="s">
        <v>135</v>
      </c>
      <c r="E152" s="221" t="s">
        <v>261</v>
      </c>
      <c r="F152" s="222" t="s">
        <v>262</v>
      </c>
      <c r="G152" s="223" t="s">
        <v>194</v>
      </c>
      <c r="H152" s="224">
        <v>287.84500000000003</v>
      </c>
      <c r="I152" s="225"/>
      <c r="J152" s="226">
        <f>ROUND(I152*H152,2)</f>
        <v>0</v>
      </c>
      <c r="K152" s="222" t="s">
        <v>139</v>
      </c>
      <c r="L152" s="46"/>
      <c r="M152" s="227" t="s">
        <v>32</v>
      </c>
      <c r="N152" s="228" t="s">
        <v>51</v>
      </c>
      <c r="O152" s="86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31" t="s">
        <v>150</v>
      </c>
      <c r="AT152" s="231" t="s">
        <v>135</v>
      </c>
      <c r="AU152" s="231" t="s">
        <v>141</v>
      </c>
      <c r="AY152" s="18" t="s">
        <v>132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141</v>
      </c>
      <c r="BK152" s="232">
        <f>ROUND(I152*H152,2)</f>
        <v>0</v>
      </c>
      <c r="BL152" s="18" t="s">
        <v>150</v>
      </c>
      <c r="BM152" s="231" t="s">
        <v>1207</v>
      </c>
    </row>
    <row r="153" s="2" customFormat="1" ht="21.75" customHeight="1">
      <c r="A153" s="40"/>
      <c r="B153" s="41"/>
      <c r="C153" s="220" t="s">
        <v>343</v>
      </c>
      <c r="D153" s="220" t="s">
        <v>135</v>
      </c>
      <c r="E153" s="221" t="s">
        <v>265</v>
      </c>
      <c r="F153" s="222" t="s">
        <v>266</v>
      </c>
      <c r="G153" s="223" t="s">
        <v>194</v>
      </c>
      <c r="H153" s="224">
        <v>66.849999999999994</v>
      </c>
      <c r="I153" s="225"/>
      <c r="J153" s="226">
        <f>ROUND(I153*H153,2)</f>
        <v>0</v>
      </c>
      <c r="K153" s="222" t="s">
        <v>139</v>
      </c>
      <c r="L153" s="46"/>
      <c r="M153" s="227" t="s">
        <v>32</v>
      </c>
      <c r="N153" s="228" t="s">
        <v>51</v>
      </c>
      <c r="O153" s="86"/>
      <c r="P153" s="229">
        <f>O153*H153</f>
        <v>0</v>
      </c>
      <c r="Q153" s="229">
        <v>0.0085199999999999998</v>
      </c>
      <c r="R153" s="229">
        <f>Q153*H153</f>
        <v>0.5695619999999999</v>
      </c>
      <c r="S153" s="229">
        <v>0</v>
      </c>
      <c r="T153" s="230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31" t="s">
        <v>150</v>
      </c>
      <c r="AT153" s="231" t="s">
        <v>135</v>
      </c>
      <c r="AU153" s="231" t="s">
        <v>141</v>
      </c>
      <c r="AY153" s="18" t="s">
        <v>132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141</v>
      </c>
      <c r="BK153" s="232">
        <f>ROUND(I153*H153,2)</f>
        <v>0</v>
      </c>
      <c r="BL153" s="18" t="s">
        <v>150</v>
      </c>
      <c r="BM153" s="231" t="s">
        <v>1208</v>
      </c>
    </row>
    <row r="154" s="15" customFormat="1">
      <c r="A154" s="15"/>
      <c r="B154" s="273"/>
      <c r="C154" s="274"/>
      <c r="D154" s="242" t="s">
        <v>196</v>
      </c>
      <c r="E154" s="275" t="s">
        <v>32</v>
      </c>
      <c r="F154" s="276" t="s">
        <v>268</v>
      </c>
      <c r="G154" s="274"/>
      <c r="H154" s="275" t="s">
        <v>32</v>
      </c>
      <c r="I154" s="277"/>
      <c r="J154" s="274"/>
      <c r="K154" s="274"/>
      <c r="L154" s="278"/>
      <c r="M154" s="279"/>
      <c r="N154" s="280"/>
      <c r="O154" s="280"/>
      <c r="P154" s="280"/>
      <c r="Q154" s="280"/>
      <c r="R154" s="280"/>
      <c r="S154" s="280"/>
      <c r="T154" s="281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82" t="s">
        <v>196</v>
      </c>
      <c r="AU154" s="282" t="s">
        <v>141</v>
      </c>
      <c r="AV154" s="15" t="s">
        <v>21</v>
      </c>
      <c r="AW154" s="15" t="s">
        <v>41</v>
      </c>
      <c r="AX154" s="15" t="s">
        <v>79</v>
      </c>
      <c r="AY154" s="282" t="s">
        <v>132</v>
      </c>
    </row>
    <row r="155" s="13" customFormat="1">
      <c r="A155" s="13"/>
      <c r="B155" s="240"/>
      <c r="C155" s="241"/>
      <c r="D155" s="242" t="s">
        <v>196</v>
      </c>
      <c r="E155" s="243" t="s">
        <v>32</v>
      </c>
      <c r="F155" s="244" t="s">
        <v>1063</v>
      </c>
      <c r="G155" s="241"/>
      <c r="H155" s="245">
        <v>66.849999999999994</v>
      </c>
      <c r="I155" s="246"/>
      <c r="J155" s="241"/>
      <c r="K155" s="241"/>
      <c r="L155" s="247"/>
      <c r="M155" s="248"/>
      <c r="N155" s="249"/>
      <c r="O155" s="249"/>
      <c r="P155" s="249"/>
      <c r="Q155" s="249"/>
      <c r="R155" s="249"/>
      <c r="S155" s="249"/>
      <c r="T155" s="25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1" t="s">
        <v>196</v>
      </c>
      <c r="AU155" s="251" t="s">
        <v>141</v>
      </c>
      <c r="AV155" s="13" t="s">
        <v>141</v>
      </c>
      <c r="AW155" s="13" t="s">
        <v>41</v>
      </c>
      <c r="AX155" s="13" t="s">
        <v>79</v>
      </c>
      <c r="AY155" s="251" t="s">
        <v>132</v>
      </c>
    </row>
    <row r="156" s="14" customFormat="1">
      <c r="A156" s="14"/>
      <c r="B156" s="252"/>
      <c r="C156" s="253"/>
      <c r="D156" s="242" t="s">
        <v>196</v>
      </c>
      <c r="E156" s="254" t="s">
        <v>32</v>
      </c>
      <c r="F156" s="255" t="s">
        <v>198</v>
      </c>
      <c r="G156" s="253"/>
      <c r="H156" s="256">
        <v>66.849999999999994</v>
      </c>
      <c r="I156" s="257"/>
      <c r="J156" s="253"/>
      <c r="K156" s="253"/>
      <c r="L156" s="258"/>
      <c r="M156" s="259"/>
      <c r="N156" s="260"/>
      <c r="O156" s="260"/>
      <c r="P156" s="260"/>
      <c r="Q156" s="260"/>
      <c r="R156" s="260"/>
      <c r="S156" s="260"/>
      <c r="T156" s="26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2" t="s">
        <v>196</v>
      </c>
      <c r="AU156" s="262" t="s">
        <v>141</v>
      </c>
      <c r="AV156" s="14" t="s">
        <v>150</v>
      </c>
      <c r="AW156" s="14" t="s">
        <v>41</v>
      </c>
      <c r="AX156" s="14" t="s">
        <v>21</v>
      </c>
      <c r="AY156" s="262" t="s">
        <v>132</v>
      </c>
    </row>
    <row r="157" s="2" customFormat="1" ht="16.5" customHeight="1">
      <c r="A157" s="40"/>
      <c r="B157" s="41"/>
      <c r="C157" s="263" t="s">
        <v>347</v>
      </c>
      <c r="D157" s="263" t="s">
        <v>242</v>
      </c>
      <c r="E157" s="264" t="s">
        <v>271</v>
      </c>
      <c r="F157" s="265" t="s">
        <v>272</v>
      </c>
      <c r="G157" s="266" t="s">
        <v>194</v>
      </c>
      <c r="H157" s="267">
        <v>68.186999999999998</v>
      </c>
      <c r="I157" s="268"/>
      <c r="J157" s="269">
        <f>ROUND(I157*H157,2)</f>
        <v>0</v>
      </c>
      <c r="K157" s="265" t="s">
        <v>139</v>
      </c>
      <c r="L157" s="270"/>
      <c r="M157" s="271" t="s">
        <v>32</v>
      </c>
      <c r="N157" s="272" t="s">
        <v>51</v>
      </c>
      <c r="O157" s="86"/>
      <c r="P157" s="229">
        <f>O157*H157</f>
        <v>0</v>
      </c>
      <c r="Q157" s="229">
        <v>0.0035999999999999999</v>
      </c>
      <c r="R157" s="229">
        <f>Q157*H157</f>
        <v>0.24547319999999998</v>
      </c>
      <c r="S157" s="229">
        <v>0</v>
      </c>
      <c r="T157" s="230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31" t="s">
        <v>220</v>
      </c>
      <c r="AT157" s="231" t="s">
        <v>242</v>
      </c>
      <c r="AU157" s="231" t="s">
        <v>141</v>
      </c>
      <c r="AY157" s="18" t="s">
        <v>132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141</v>
      </c>
      <c r="BK157" s="232">
        <f>ROUND(I157*H157,2)</f>
        <v>0</v>
      </c>
      <c r="BL157" s="18" t="s">
        <v>150</v>
      </c>
      <c r="BM157" s="231" t="s">
        <v>1209</v>
      </c>
    </row>
    <row r="158" s="13" customFormat="1">
      <c r="A158" s="13"/>
      <c r="B158" s="240"/>
      <c r="C158" s="241"/>
      <c r="D158" s="242" t="s">
        <v>196</v>
      </c>
      <c r="E158" s="241"/>
      <c r="F158" s="244" t="s">
        <v>1065</v>
      </c>
      <c r="G158" s="241"/>
      <c r="H158" s="245">
        <v>68.186999999999998</v>
      </c>
      <c r="I158" s="246"/>
      <c r="J158" s="241"/>
      <c r="K158" s="241"/>
      <c r="L158" s="247"/>
      <c r="M158" s="248"/>
      <c r="N158" s="249"/>
      <c r="O158" s="249"/>
      <c r="P158" s="249"/>
      <c r="Q158" s="249"/>
      <c r="R158" s="249"/>
      <c r="S158" s="249"/>
      <c r="T158" s="250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1" t="s">
        <v>196</v>
      </c>
      <c r="AU158" s="251" t="s">
        <v>141</v>
      </c>
      <c r="AV158" s="13" t="s">
        <v>141</v>
      </c>
      <c r="AW158" s="13" t="s">
        <v>4</v>
      </c>
      <c r="AX158" s="13" t="s">
        <v>21</v>
      </c>
      <c r="AY158" s="251" t="s">
        <v>132</v>
      </c>
    </row>
    <row r="159" s="2" customFormat="1" ht="21.75" customHeight="1">
      <c r="A159" s="40"/>
      <c r="B159" s="41"/>
      <c r="C159" s="220" t="s">
        <v>351</v>
      </c>
      <c r="D159" s="220" t="s">
        <v>135</v>
      </c>
      <c r="E159" s="221" t="s">
        <v>276</v>
      </c>
      <c r="F159" s="222" t="s">
        <v>277</v>
      </c>
      <c r="G159" s="223" t="s">
        <v>194</v>
      </c>
      <c r="H159" s="224">
        <v>287.84500000000003</v>
      </c>
      <c r="I159" s="225"/>
      <c r="J159" s="226">
        <f>ROUND(I159*H159,2)</f>
        <v>0</v>
      </c>
      <c r="K159" s="222" t="s">
        <v>139</v>
      </c>
      <c r="L159" s="46"/>
      <c r="M159" s="227" t="s">
        <v>32</v>
      </c>
      <c r="N159" s="228" t="s">
        <v>51</v>
      </c>
      <c r="O159" s="86"/>
      <c r="P159" s="229">
        <f>O159*H159</f>
        <v>0</v>
      </c>
      <c r="Q159" s="229">
        <v>0.0086</v>
      </c>
      <c r="R159" s="229">
        <f>Q159*H159</f>
        <v>2.4754670000000001</v>
      </c>
      <c r="S159" s="229">
        <v>0</v>
      </c>
      <c r="T159" s="230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31" t="s">
        <v>150</v>
      </c>
      <c r="AT159" s="231" t="s">
        <v>135</v>
      </c>
      <c r="AU159" s="231" t="s">
        <v>141</v>
      </c>
      <c r="AY159" s="18" t="s">
        <v>132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141</v>
      </c>
      <c r="BK159" s="232">
        <f>ROUND(I159*H159,2)</f>
        <v>0</v>
      </c>
      <c r="BL159" s="18" t="s">
        <v>150</v>
      </c>
      <c r="BM159" s="231" t="s">
        <v>1210</v>
      </c>
    </row>
    <row r="160" s="13" customFormat="1">
      <c r="A160" s="13"/>
      <c r="B160" s="240"/>
      <c r="C160" s="241"/>
      <c r="D160" s="242" t="s">
        <v>196</v>
      </c>
      <c r="E160" s="243" t="s">
        <v>32</v>
      </c>
      <c r="F160" s="244" t="s">
        <v>1067</v>
      </c>
      <c r="G160" s="241"/>
      <c r="H160" s="245">
        <v>329.47500000000002</v>
      </c>
      <c r="I160" s="246"/>
      <c r="J160" s="241"/>
      <c r="K160" s="241"/>
      <c r="L160" s="247"/>
      <c r="M160" s="248"/>
      <c r="N160" s="249"/>
      <c r="O160" s="249"/>
      <c r="P160" s="249"/>
      <c r="Q160" s="249"/>
      <c r="R160" s="249"/>
      <c r="S160" s="249"/>
      <c r="T160" s="250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1" t="s">
        <v>196</v>
      </c>
      <c r="AU160" s="251" t="s">
        <v>141</v>
      </c>
      <c r="AV160" s="13" t="s">
        <v>141</v>
      </c>
      <c r="AW160" s="13" t="s">
        <v>41</v>
      </c>
      <c r="AX160" s="13" t="s">
        <v>79</v>
      </c>
      <c r="AY160" s="251" t="s">
        <v>132</v>
      </c>
    </row>
    <row r="161" s="13" customFormat="1">
      <c r="A161" s="13"/>
      <c r="B161" s="240"/>
      <c r="C161" s="241"/>
      <c r="D161" s="242" t="s">
        <v>196</v>
      </c>
      <c r="E161" s="243" t="s">
        <v>32</v>
      </c>
      <c r="F161" s="244" t="s">
        <v>721</v>
      </c>
      <c r="G161" s="241"/>
      <c r="H161" s="245">
        <v>-18</v>
      </c>
      <c r="I161" s="246"/>
      <c r="J161" s="241"/>
      <c r="K161" s="241"/>
      <c r="L161" s="247"/>
      <c r="M161" s="248"/>
      <c r="N161" s="249"/>
      <c r="O161" s="249"/>
      <c r="P161" s="249"/>
      <c r="Q161" s="249"/>
      <c r="R161" s="249"/>
      <c r="S161" s="249"/>
      <c r="T161" s="25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1" t="s">
        <v>196</v>
      </c>
      <c r="AU161" s="251" t="s">
        <v>141</v>
      </c>
      <c r="AV161" s="13" t="s">
        <v>141</v>
      </c>
      <c r="AW161" s="13" t="s">
        <v>41</v>
      </c>
      <c r="AX161" s="13" t="s">
        <v>79</v>
      </c>
      <c r="AY161" s="251" t="s">
        <v>132</v>
      </c>
    </row>
    <row r="162" s="13" customFormat="1">
      <c r="A162" s="13"/>
      <c r="B162" s="240"/>
      <c r="C162" s="241"/>
      <c r="D162" s="242" t="s">
        <v>196</v>
      </c>
      <c r="E162" s="243" t="s">
        <v>32</v>
      </c>
      <c r="F162" s="244" t="s">
        <v>722</v>
      </c>
      <c r="G162" s="241"/>
      <c r="H162" s="245">
        <v>-13.5</v>
      </c>
      <c r="I162" s="246"/>
      <c r="J162" s="241"/>
      <c r="K162" s="241"/>
      <c r="L162" s="247"/>
      <c r="M162" s="248"/>
      <c r="N162" s="249"/>
      <c r="O162" s="249"/>
      <c r="P162" s="249"/>
      <c r="Q162" s="249"/>
      <c r="R162" s="249"/>
      <c r="S162" s="249"/>
      <c r="T162" s="250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1" t="s">
        <v>196</v>
      </c>
      <c r="AU162" s="251" t="s">
        <v>141</v>
      </c>
      <c r="AV162" s="13" t="s">
        <v>141</v>
      </c>
      <c r="AW162" s="13" t="s">
        <v>41</v>
      </c>
      <c r="AX162" s="13" t="s">
        <v>79</v>
      </c>
      <c r="AY162" s="251" t="s">
        <v>132</v>
      </c>
    </row>
    <row r="163" s="13" customFormat="1">
      <c r="A163" s="13"/>
      <c r="B163" s="240"/>
      <c r="C163" s="241"/>
      <c r="D163" s="242" t="s">
        <v>196</v>
      </c>
      <c r="E163" s="243" t="s">
        <v>32</v>
      </c>
      <c r="F163" s="244" t="s">
        <v>723</v>
      </c>
      <c r="G163" s="241"/>
      <c r="H163" s="245">
        <v>-3.0800000000000001</v>
      </c>
      <c r="I163" s="246"/>
      <c r="J163" s="241"/>
      <c r="K163" s="241"/>
      <c r="L163" s="247"/>
      <c r="M163" s="248"/>
      <c r="N163" s="249"/>
      <c r="O163" s="249"/>
      <c r="P163" s="249"/>
      <c r="Q163" s="249"/>
      <c r="R163" s="249"/>
      <c r="S163" s="249"/>
      <c r="T163" s="250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1" t="s">
        <v>196</v>
      </c>
      <c r="AU163" s="251" t="s">
        <v>141</v>
      </c>
      <c r="AV163" s="13" t="s">
        <v>141</v>
      </c>
      <c r="AW163" s="13" t="s">
        <v>41</v>
      </c>
      <c r="AX163" s="13" t="s">
        <v>79</v>
      </c>
      <c r="AY163" s="251" t="s">
        <v>132</v>
      </c>
    </row>
    <row r="164" s="13" customFormat="1">
      <c r="A164" s="13"/>
      <c r="B164" s="240"/>
      <c r="C164" s="241"/>
      <c r="D164" s="242" t="s">
        <v>196</v>
      </c>
      <c r="E164" s="243" t="s">
        <v>32</v>
      </c>
      <c r="F164" s="244" t="s">
        <v>724</v>
      </c>
      <c r="G164" s="241"/>
      <c r="H164" s="245">
        <v>-2.1000000000000001</v>
      </c>
      <c r="I164" s="246"/>
      <c r="J164" s="241"/>
      <c r="K164" s="241"/>
      <c r="L164" s="247"/>
      <c r="M164" s="248"/>
      <c r="N164" s="249"/>
      <c r="O164" s="249"/>
      <c r="P164" s="249"/>
      <c r="Q164" s="249"/>
      <c r="R164" s="249"/>
      <c r="S164" s="249"/>
      <c r="T164" s="25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1" t="s">
        <v>196</v>
      </c>
      <c r="AU164" s="251" t="s">
        <v>141</v>
      </c>
      <c r="AV164" s="13" t="s">
        <v>141</v>
      </c>
      <c r="AW164" s="13" t="s">
        <v>41</v>
      </c>
      <c r="AX164" s="13" t="s">
        <v>79</v>
      </c>
      <c r="AY164" s="251" t="s">
        <v>132</v>
      </c>
    </row>
    <row r="165" s="13" customFormat="1">
      <c r="A165" s="13"/>
      <c r="B165" s="240"/>
      <c r="C165" s="241"/>
      <c r="D165" s="242" t="s">
        <v>196</v>
      </c>
      <c r="E165" s="243" t="s">
        <v>32</v>
      </c>
      <c r="F165" s="244" t="s">
        <v>725</v>
      </c>
      <c r="G165" s="241"/>
      <c r="H165" s="245">
        <v>-2.25</v>
      </c>
      <c r="I165" s="246"/>
      <c r="J165" s="241"/>
      <c r="K165" s="241"/>
      <c r="L165" s="247"/>
      <c r="M165" s="248"/>
      <c r="N165" s="249"/>
      <c r="O165" s="249"/>
      <c r="P165" s="249"/>
      <c r="Q165" s="249"/>
      <c r="R165" s="249"/>
      <c r="S165" s="249"/>
      <c r="T165" s="250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1" t="s">
        <v>196</v>
      </c>
      <c r="AU165" s="251" t="s">
        <v>141</v>
      </c>
      <c r="AV165" s="13" t="s">
        <v>141</v>
      </c>
      <c r="AW165" s="13" t="s">
        <v>41</v>
      </c>
      <c r="AX165" s="13" t="s">
        <v>79</v>
      </c>
      <c r="AY165" s="251" t="s">
        <v>132</v>
      </c>
    </row>
    <row r="166" s="13" customFormat="1">
      <c r="A166" s="13"/>
      <c r="B166" s="240"/>
      <c r="C166" s="241"/>
      <c r="D166" s="242" t="s">
        <v>196</v>
      </c>
      <c r="E166" s="243" t="s">
        <v>32</v>
      </c>
      <c r="F166" s="244" t="s">
        <v>726</v>
      </c>
      <c r="G166" s="241"/>
      <c r="H166" s="245">
        <v>-2.7000000000000002</v>
      </c>
      <c r="I166" s="246"/>
      <c r="J166" s="241"/>
      <c r="K166" s="241"/>
      <c r="L166" s="247"/>
      <c r="M166" s="248"/>
      <c r="N166" s="249"/>
      <c r="O166" s="249"/>
      <c r="P166" s="249"/>
      <c r="Q166" s="249"/>
      <c r="R166" s="249"/>
      <c r="S166" s="249"/>
      <c r="T166" s="250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1" t="s">
        <v>196</v>
      </c>
      <c r="AU166" s="251" t="s">
        <v>141</v>
      </c>
      <c r="AV166" s="13" t="s">
        <v>141</v>
      </c>
      <c r="AW166" s="13" t="s">
        <v>41</v>
      </c>
      <c r="AX166" s="13" t="s">
        <v>79</v>
      </c>
      <c r="AY166" s="251" t="s">
        <v>132</v>
      </c>
    </row>
    <row r="167" s="14" customFormat="1">
      <c r="A167" s="14"/>
      <c r="B167" s="252"/>
      <c r="C167" s="253"/>
      <c r="D167" s="242" t="s">
        <v>196</v>
      </c>
      <c r="E167" s="254" t="s">
        <v>32</v>
      </c>
      <c r="F167" s="255" t="s">
        <v>198</v>
      </c>
      <c r="G167" s="253"/>
      <c r="H167" s="256">
        <v>287.84500000000003</v>
      </c>
      <c r="I167" s="257"/>
      <c r="J167" s="253"/>
      <c r="K167" s="253"/>
      <c r="L167" s="258"/>
      <c r="M167" s="259"/>
      <c r="N167" s="260"/>
      <c r="O167" s="260"/>
      <c r="P167" s="260"/>
      <c r="Q167" s="260"/>
      <c r="R167" s="260"/>
      <c r="S167" s="260"/>
      <c r="T167" s="261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2" t="s">
        <v>196</v>
      </c>
      <c r="AU167" s="262" t="s">
        <v>141</v>
      </c>
      <c r="AV167" s="14" t="s">
        <v>150</v>
      </c>
      <c r="AW167" s="14" t="s">
        <v>41</v>
      </c>
      <c r="AX167" s="14" t="s">
        <v>21</v>
      </c>
      <c r="AY167" s="262" t="s">
        <v>132</v>
      </c>
    </row>
    <row r="168" s="2" customFormat="1" ht="16.5" customHeight="1">
      <c r="A168" s="40"/>
      <c r="B168" s="41"/>
      <c r="C168" s="263" t="s">
        <v>355</v>
      </c>
      <c r="D168" s="263" t="s">
        <v>242</v>
      </c>
      <c r="E168" s="264" t="s">
        <v>280</v>
      </c>
      <c r="F168" s="265" t="s">
        <v>281</v>
      </c>
      <c r="G168" s="266" t="s">
        <v>194</v>
      </c>
      <c r="H168" s="267">
        <v>293.60199999999998</v>
      </c>
      <c r="I168" s="268"/>
      <c r="J168" s="269">
        <f>ROUND(I168*H168,2)</f>
        <v>0</v>
      </c>
      <c r="K168" s="265" t="s">
        <v>139</v>
      </c>
      <c r="L168" s="270"/>
      <c r="M168" s="271" t="s">
        <v>32</v>
      </c>
      <c r="N168" s="272" t="s">
        <v>51</v>
      </c>
      <c r="O168" s="86"/>
      <c r="P168" s="229">
        <f>O168*H168</f>
        <v>0</v>
      </c>
      <c r="Q168" s="229">
        <v>0.0023999999999999998</v>
      </c>
      <c r="R168" s="229">
        <f>Q168*H168</f>
        <v>0.70464479999999985</v>
      </c>
      <c r="S168" s="229">
        <v>0</v>
      </c>
      <c r="T168" s="230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31" t="s">
        <v>220</v>
      </c>
      <c r="AT168" s="231" t="s">
        <v>242</v>
      </c>
      <c r="AU168" s="231" t="s">
        <v>141</v>
      </c>
      <c r="AY168" s="18" t="s">
        <v>132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141</v>
      </c>
      <c r="BK168" s="232">
        <f>ROUND(I168*H168,2)</f>
        <v>0</v>
      </c>
      <c r="BL168" s="18" t="s">
        <v>150</v>
      </c>
      <c r="BM168" s="231" t="s">
        <v>1211</v>
      </c>
    </row>
    <row r="169" s="13" customFormat="1">
      <c r="A169" s="13"/>
      <c r="B169" s="240"/>
      <c r="C169" s="241"/>
      <c r="D169" s="242" t="s">
        <v>196</v>
      </c>
      <c r="E169" s="241"/>
      <c r="F169" s="244" t="s">
        <v>1069</v>
      </c>
      <c r="G169" s="241"/>
      <c r="H169" s="245">
        <v>293.60199999999998</v>
      </c>
      <c r="I169" s="246"/>
      <c r="J169" s="241"/>
      <c r="K169" s="241"/>
      <c r="L169" s="247"/>
      <c r="M169" s="248"/>
      <c r="N169" s="249"/>
      <c r="O169" s="249"/>
      <c r="P169" s="249"/>
      <c r="Q169" s="249"/>
      <c r="R169" s="249"/>
      <c r="S169" s="249"/>
      <c r="T169" s="250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1" t="s">
        <v>196</v>
      </c>
      <c r="AU169" s="251" t="s">
        <v>141</v>
      </c>
      <c r="AV169" s="13" t="s">
        <v>141</v>
      </c>
      <c r="AW169" s="13" t="s">
        <v>4</v>
      </c>
      <c r="AX169" s="13" t="s">
        <v>21</v>
      </c>
      <c r="AY169" s="251" t="s">
        <v>132</v>
      </c>
    </row>
    <row r="170" s="2" customFormat="1" ht="21.75" customHeight="1">
      <c r="A170" s="40"/>
      <c r="B170" s="41"/>
      <c r="C170" s="220" t="s">
        <v>360</v>
      </c>
      <c r="D170" s="220" t="s">
        <v>135</v>
      </c>
      <c r="E170" s="221" t="s">
        <v>284</v>
      </c>
      <c r="F170" s="222" t="s">
        <v>285</v>
      </c>
      <c r="G170" s="223" t="s">
        <v>223</v>
      </c>
      <c r="H170" s="224">
        <v>114</v>
      </c>
      <c r="I170" s="225"/>
      <c r="J170" s="226">
        <f>ROUND(I170*H170,2)</f>
        <v>0</v>
      </c>
      <c r="K170" s="222" t="s">
        <v>139</v>
      </c>
      <c r="L170" s="46"/>
      <c r="M170" s="227" t="s">
        <v>32</v>
      </c>
      <c r="N170" s="228" t="s">
        <v>51</v>
      </c>
      <c r="O170" s="86"/>
      <c r="P170" s="229">
        <f>O170*H170</f>
        <v>0</v>
      </c>
      <c r="Q170" s="229">
        <v>0.0033899999999999998</v>
      </c>
      <c r="R170" s="229">
        <f>Q170*H170</f>
        <v>0.38645999999999997</v>
      </c>
      <c r="S170" s="229">
        <v>0</v>
      </c>
      <c r="T170" s="230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31" t="s">
        <v>150</v>
      </c>
      <c r="AT170" s="231" t="s">
        <v>135</v>
      </c>
      <c r="AU170" s="231" t="s">
        <v>141</v>
      </c>
      <c r="AY170" s="18" t="s">
        <v>132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141</v>
      </c>
      <c r="BK170" s="232">
        <f>ROUND(I170*H170,2)</f>
        <v>0</v>
      </c>
      <c r="BL170" s="18" t="s">
        <v>150</v>
      </c>
      <c r="BM170" s="231" t="s">
        <v>1212</v>
      </c>
    </row>
    <row r="171" s="13" customFormat="1">
      <c r="A171" s="13"/>
      <c r="B171" s="240"/>
      <c r="C171" s="241"/>
      <c r="D171" s="242" t="s">
        <v>196</v>
      </c>
      <c r="E171" s="243" t="s">
        <v>32</v>
      </c>
      <c r="F171" s="244" t="s">
        <v>730</v>
      </c>
      <c r="G171" s="241"/>
      <c r="H171" s="245">
        <v>114</v>
      </c>
      <c r="I171" s="246"/>
      <c r="J171" s="241"/>
      <c r="K171" s="241"/>
      <c r="L171" s="247"/>
      <c r="M171" s="248"/>
      <c r="N171" s="249"/>
      <c r="O171" s="249"/>
      <c r="P171" s="249"/>
      <c r="Q171" s="249"/>
      <c r="R171" s="249"/>
      <c r="S171" s="249"/>
      <c r="T171" s="250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1" t="s">
        <v>196</v>
      </c>
      <c r="AU171" s="251" t="s">
        <v>141</v>
      </c>
      <c r="AV171" s="13" t="s">
        <v>141</v>
      </c>
      <c r="AW171" s="13" t="s">
        <v>41</v>
      </c>
      <c r="AX171" s="13" t="s">
        <v>79</v>
      </c>
      <c r="AY171" s="251" t="s">
        <v>132</v>
      </c>
    </row>
    <row r="172" s="14" customFormat="1">
      <c r="A172" s="14"/>
      <c r="B172" s="252"/>
      <c r="C172" s="253"/>
      <c r="D172" s="242" t="s">
        <v>196</v>
      </c>
      <c r="E172" s="254" t="s">
        <v>32</v>
      </c>
      <c r="F172" s="255" t="s">
        <v>198</v>
      </c>
      <c r="G172" s="253"/>
      <c r="H172" s="256">
        <v>114</v>
      </c>
      <c r="I172" s="257"/>
      <c r="J172" s="253"/>
      <c r="K172" s="253"/>
      <c r="L172" s="258"/>
      <c r="M172" s="259"/>
      <c r="N172" s="260"/>
      <c r="O172" s="260"/>
      <c r="P172" s="260"/>
      <c r="Q172" s="260"/>
      <c r="R172" s="260"/>
      <c r="S172" s="260"/>
      <c r="T172" s="261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2" t="s">
        <v>196</v>
      </c>
      <c r="AU172" s="262" t="s">
        <v>141</v>
      </c>
      <c r="AV172" s="14" t="s">
        <v>150</v>
      </c>
      <c r="AW172" s="14" t="s">
        <v>41</v>
      </c>
      <c r="AX172" s="14" t="s">
        <v>21</v>
      </c>
      <c r="AY172" s="262" t="s">
        <v>132</v>
      </c>
    </row>
    <row r="173" s="2" customFormat="1" ht="16.5" customHeight="1">
      <c r="A173" s="40"/>
      <c r="B173" s="41"/>
      <c r="C173" s="263" t="s">
        <v>365</v>
      </c>
      <c r="D173" s="263" t="s">
        <v>242</v>
      </c>
      <c r="E173" s="264" t="s">
        <v>289</v>
      </c>
      <c r="F173" s="265" t="s">
        <v>290</v>
      </c>
      <c r="G173" s="266" t="s">
        <v>194</v>
      </c>
      <c r="H173" s="267">
        <v>125.40000000000001</v>
      </c>
      <c r="I173" s="268"/>
      <c r="J173" s="269">
        <f>ROUND(I173*H173,2)</f>
        <v>0</v>
      </c>
      <c r="K173" s="265" t="s">
        <v>139</v>
      </c>
      <c r="L173" s="270"/>
      <c r="M173" s="271" t="s">
        <v>32</v>
      </c>
      <c r="N173" s="272" t="s">
        <v>51</v>
      </c>
      <c r="O173" s="86"/>
      <c r="P173" s="229">
        <f>O173*H173</f>
        <v>0</v>
      </c>
      <c r="Q173" s="229">
        <v>0.00051000000000000004</v>
      </c>
      <c r="R173" s="229">
        <f>Q173*H173</f>
        <v>0.063954000000000011</v>
      </c>
      <c r="S173" s="229">
        <v>0</v>
      </c>
      <c r="T173" s="230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31" t="s">
        <v>220</v>
      </c>
      <c r="AT173" s="231" t="s">
        <v>242</v>
      </c>
      <c r="AU173" s="231" t="s">
        <v>141</v>
      </c>
      <c r="AY173" s="18" t="s">
        <v>132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141</v>
      </c>
      <c r="BK173" s="232">
        <f>ROUND(I173*H173,2)</f>
        <v>0</v>
      </c>
      <c r="BL173" s="18" t="s">
        <v>150</v>
      </c>
      <c r="BM173" s="231" t="s">
        <v>1213</v>
      </c>
    </row>
    <row r="174" s="13" customFormat="1">
      <c r="A174" s="13"/>
      <c r="B174" s="240"/>
      <c r="C174" s="241"/>
      <c r="D174" s="242" t="s">
        <v>196</v>
      </c>
      <c r="E174" s="241"/>
      <c r="F174" s="244" t="s">
        <v>732</v>
      </c>
      <c r="G174" s="241"/>
      <c r="H174" s="245">
        <v>125.40000000000001</v>
      </c>
      <c r="I174" s="246"/>
      <c r="J174" s="241"/>
      <c r="K174" s="241"/>
      <c r="L174" s="247"/>
      <c r="M174" s="248"/>
      <c r="N174" s="249"/>
      <c r="O174" s="249"/>
      <c r="P174" s="249"/>
      <c r="Q174" s="249"/>
      <c r="R174" s="249"/>
      <c r="S174" s="249"/>
      <c r="T174" s="250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1" t="s">
        <v>196</v>
      </c>
      <c r="AU174" s="251" t="s">
        <v>141</v>
      </c>
      <c r="AV174" s="13" t="s">
        <v>141</v>
      </c>
      <c r="AW174" s="13" t="s">
        <v>4</v>
      </c>
      <c r="AX174" s="13" t="s">
        <v>21</v>
      </c>
      <c r="AY174" s="251" t="s">
        <v>132</v>
      </c>
    </row>
    <row r="175" s="2" customFormat="1" ht="16.5" customHeight="1">
      <c r="A175" s="40"/>
      <c r="B175" s="41"/>
      <c r="C175" s="220" t="s">
        <v>370</v>
      </c>
      <c r="D175" s="220" t="s">
        <v>135</v>
      </c>
      <c r="E175" s="221" t="s">
        <v>294</v>
      </c>
      <c r="F175" s="222" t="s">
        <v>295</v>
      </c>
      <c r="G175" s="223" t="s">
        <v>223</v>
      </c>
      <c r="H175" s="224">
        <v>47.75</v>
      </c>
      <c r="I175" s="225"/>
      <c r="J175" s="226">
        <f>ROUND(I175*H175,2)</f>
        <v>0</v>
      </c>
      <c r="K175" s="222" t="s">
        <v>139</v>
      </c>
      <c r="L175" s="46"/>
      <c r="M175" s="227" t="s">
        <v>32</v>
      </c>
      <c r="N175" s="228" t="s">
        <v>51</v>
      </c>
      <c r="O175" s="86"/>
      <c r="P175" s="229">
        <f>O175*H175</f>
        <v>0</v>
      </c>
      <c r="Q175" s="229">
        <v>6.0000000000000002E-05</v>
      </c>
      <c r="R175" s="229">
        <f>Q175*H175</f>
        <v>0.0028649999999999999</v>
      </c>
      <c r="S175" s="229">
        <v>0</v>
      </c>
      <c r="T175" s="230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31" t="s">
        <v>150</v>
      </c>
      <c r="AT175" s="231" t="s">
        <v>135</v>
      </c>
      <c r="AU175" s="231" t="s">
        <v>141</v>
      </c>
      <c r="AY175" s="18" t="s">
        <v>132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141</v>
      </c>
      <c r="BK175" s="232">
        <f>ROUND(I175*H175,2)</f>
        <v>0</v>
      </c>
      <c r="BL175" s="18" t="s">
        <v>150</v>
      </c>
      <c r="BM175" s="231" t="s">
        <v>1214</v>
      </c>
    </row>
    <row r="176" s="2" customFormat="1" ht="16.5" customHeight="1">
      <c r="A176" s="40"/>
      <c r="B176" s="41"/>
      <c r="C176" s="263" t="s">
        <v>29</v>
      </c>
      <c r="D176" s="263" t="s">
        <v>242</v>
      </c>
      <c r="E176" s="264" t="s">
        <v>298</v>
      </c>
      <c r="F176" s="265" t="s">
        <v>299</v>
      </c>
      <c r="G176" s="266" t="s">
        <v>223</v>
      </c>
      <c r="H176" s="267">
        <v>52.645000000000003</v>
      </c>
      <c r="I176" s="268"/>
      <c r="J176" s="269">
        <f>ROUND(I176*H176,2)</f>
        <v>0</v>
      </c>
      <c r="K176" s="265" t="s">
        <v>139</v>
      </c>
      <c r="L176" s="270"/>
      <c r="M176" s="271" t="s">
        <v>32</v>
      </c>
      <c r="N176" s="272" t="s">
        <v>51</v>
      </c>
      <c r="O176" s="86"/>
      <c r="P176" s="229">
        <f>O176*H176</f>
        <v>0</v>
      </c>
      <c r="Q176" s="229">
        <v>0.00050000000000000001</v>
      </c>
      <c r="R176" s="229">
        <f>Q176*H176</f>
        <v>0.026322500000000002</v>
      </c>
      <c r="S176" s="229">
        <v>0</v>
      </c>
      <c r="T176" s="230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31" t="s">
        <v>220</v>
      </c>
      <c r="AT176" s="231" t="s">
        <v>242</v>
      </c>
      <c r="AU176" s="231" t="s">
        <v>141</v>
      </c>
      <c r="AY176" s="18" t="s">
        <v>132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141</v>
      </c>
      <c r="BK176" s="232">
        <f>ROUND(I176*H176,2)</f>
        <v>0</v>
      </c>
      <c r="BL176" s="18" t="s">
        <v>150</v>
      </c>
      <c r="BM176" s="231" t="s">
        <v>1215</v>
      </c>
    </row>
    <row r="177" s="13" customFormat="1">
      <c r="A177" s="13"/>
      <c r="B177" s="240"/>
      <c r="C177" s="241"/>
      <c r="D177" s="242" t="s">
        <v>196</v>
      </c>
      <c r="E177" s="243" t="s">
        <v>32</v>
      </c>
      <c r="F177" s="244" t="s">
        <v>1074</v>
      </c>
      <c r="G177" s="241"/>
      <c r="H177" s="245">
        <v>50.137999999999998</v>
      </c>
      <c r="I177" s="246"/>
      <c r="J177" s="241"/>
      <c r="K177" s="241"/>
      <c r="L177" s="247"/>
      <c r="M177" s="248"/>
      <c r="N177" s="249"/>
      <c r="O177" s="249"/>
      <c r="P177" s="249"/>
      <c r="Q177" s="249"/>
      <c r="R177" s="249"/>
      <c r="S177" s="249"/>
      <c r="T177" s="250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1" t="s">
        <v>196</v>
      </c>
      <c r="AU177" s="251" t="s">
        <v>141</v>
      </c>
      <c r="AV177" s="13" t="s">
        <v>141</v>
      </c>
      <c r="AW177" s="13" t="s">
        <v>41</v>
      </c>
      <c r="AX177" s="13" t="s">
        <v>79</v>
      </c>
      <c r="AY177" s="251" t="s">
        <v>132</v>
      </c>
    </row>
    <row r="178" s="14" customFormat="1">
      <c r="A178" s="14"/>
      <c r="B178" s="252"/>
      <c r="C178" s="253"/>
      <c r="D178" s="242" t="s">
        <v>196</v>
      </c>
      <c r="E178" s="254" t="s">
        <v>32</v>
      </c>
      <c r="F178" s="255" t="s">
        <v>198</v>
      </c>
      <c r="G178" s="253"/>
      <c r="H178" s="256">
        <v>50.137999999999998</v>
      </c>
      <c r="I178" s="257"/>
      <c r="J178" s="253"/>
      <c r="K178" s="253"/>
      <c r="L178" s="258"/>
      <c r="M178" s="259"/>
      <c r="N178" s="260"/>
      <c r="O178" s="260"/>
      <c r="P178" s="260"/>
      <c r="Q178" s="260"/>
      <c r="R178" s="260"/>
      <c r="S178" s="260"/>
      <c r="T178" s="261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2" t="s">
        <v>196</v>
      </c>
      <c r="AU178" s="262" t="s">
        <v>141</v>
      </c>
      <c r="AV178" s="14" t="s">
        <v>150</v>
      </c>
      <c r="AW178" s="14" t="s">
        <v>41</v>
      </c>
      <c r="AX178" s="14" t="s">
        <v>21</v>
      </c>
      <c r="AY178" s="262" t="s">
        <v>132</v>
      </c>
    </row>
    <row r="179" s="13" customFormat="1">
      <c r="A179" s="13"/>
      <c r="B179" s="240"/>
      <c r="C179" s="241"/>
      <c r="D179" s="242" t="s">
        <v>196</v>
      </c>
      <c r="E179" s="241"/>
      <c r="F179" s="244" t="s">
        <v>1075</v>
      </c>
      <c r="G179" s="241"/>
      <c r="H179" s="245">
        <v>52.645000000000003</v>
      </c>
      <c r="I179" s="246"/>
      <c r="J179" s="241"/>
      <c r="K179" s="241"/>
      <c r="L179" s="247"/>
      <c r="M179" s="248"/>
      <c r="N179" s="249"/>
      <c r="O179" s="249"/>
      <c r="P179" s="249"/>
      <c r="Q179" s="249"/>
      <c r="R179" s="249"/>
      <c r="S179" s="249"/>
      <c r="T179" s="250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1" t="s">
        <v>196</v>
      </c>
      <c r="AU179" s="251" t="s">
        <v>141</v>
      </c>
      <c r="AV179" s="13" t="s">
        <v>141</v>
      </c>
      <c r="AW179" s="13" t="s">
        <v>4</v>
      </c>
      <c r="AX179" s="13" t="s">
        <v>21</v>
      </c>
      <c r="AY179" s="251" t="s">
        <v>132</v>
      </c>
    </row>
    <row r="180" s="2" customFormat="1" ht="16.5" customHeight="1">
      <c r="A180" s="40"/>
      <c r="B180" s="41"/>
      <c r="C180" s="220" t="s">
        <v>381</v>
      </c>
      <c r="D180" s="220" t="s">
        <v>135</v>
      </c>
      <c r="E180" s="221" t="s">
        <v>304</v>
      </c>
      <c r="F180" s="222" t="s">
        <v>305</v>
      </c>
      <c r="G180" s="223" t="s">
        <v>223</v>
      </c>
      <c r="H180" s="224">
        <v>38</v>
      </c>
      <c r="I180" s="225"/>
      <c r="J180" s="226">
        <f>ROUND(I180*H180,2)</f>
        <v>0</v>
      </c>
      <c r="K180" s="222" t="s">
        <v>139</v>
      </c>
      <c r="L180" s="46"/>
      <c r="M180" s="227" t="s">
        <v>32</v>
      </c>
      <c r="N180" s="228" t="s">
        <v>51</v>
      </c>
      <c r="O180" s="86"/>
      <c r="P180" s="229">
        <f>O180*H180</f>
        <v>0</v>
      </c>
      <c r="Q180" s="229">
        <v>0.00025000000000000001</v>
      </c>
      <c r="R180" s="229">
        <f>Q180*H180</f>
        <v>0.0094999999999999998</v>
      </c>
      <c r="S180" s="229">
        <v>0</v>
      </c>
      <c r="T180" s="230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31" t="s">
        <v>150</v>
      </c>
      <c r="AT180" s="231" t="s">
        <v>135</v>
      </c>
      <c r="AU180" s="231" t="s">
        <v>141</v>
      </c>
      <c r="AY180" s="18" t="s">
        <v>132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141</v>
      </c>
      <c r="BK180" s="232">
        <f>ROUND(I180*H180,2)</f>
        <v>0</v>
      </c>
      <c r="BL180" s="18" t="s">
        <v>150</v>
      </c>
      <c r="BM180" s="231" t="s">
        <v>1216</v>
      </c>
    </row>
    <row r="181" s="2" customFormat="1" ht="16.5" customHeight="1">
      <c r="A181" s="40"/>
      <c r="B181" s="41"/>
      <c r="C181" s="263" t="s">
        <v>386</v>
      </c>
      <c r="D181" s="263" t="s">
        <v>242</v>
      </c>
      <c r="E181" s="264" t="s">
        <v>308</v>
      </c>
      <c r="F181" s="265" t="s">
        <v>309</v>
      </c>
      <c r="G181" s="266" t="s">
        <v>223</v>
      </c>
      <c r="H181" s="267">
        <v>39.899999999999999</v>
      </c>
      <c r="I181" s="268"/>
      <c r="J181" s="269">
        <f>ROUND(I181*H181,2)</f>
        <v>0</v>
      </c>
      <c r="K181" s="265" t="s">
        <v>139</v>
      </c>
      <c r="L181" s="270"/>
      <c r="M181" s="271" t="s">
        <v>32</v>
      </c>
      <c r="N181" s="272" t="s">
        <v>51</v>
      </c>
      <c r="O181" s="86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31" t="s">
        <v>220</v>
      </c>
      <c r="AT181" s="231" t="s">
        <v>242</v>
      </c>
      <c r="AU181" s="231" t="s">
        <v>141</v>
      </c>
      <c r="AY181" s="18" t="s">
        <v>132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141</v>
      </c>
      <c r="BK181" s="232">
        <f>ROUND(I181*H181,2)</f>
        <v>0</v>
      </c>
      <c r="BL181" s="18" t="s">
        <v>150</v>
      </c>
      <c r="BM181" s="231" t="s">
        <v>1217</v>
      </c>
    </row>
    <row r="182" s="13" customFormat="1">
      <c r="A182" s="13"/>
      <c r="B182" s="240"/>
      <c r="C182" s="241"/>
      <c r="D182" s="242" t="s">
        <v>196</v>
      </c>
      <c r="E182" s="243" t="s">
        <v>32</v>
      </c>
      <c r="F182" s="244" t="s">
        <v>735</v>
      </c>
      <c r="G182" s="241"/>
      <c r="H182" s="245">
        <v>39.899999999999999</v>
      </c>
      <c r="I182" s="246"/>
      <c r="J182" s="241"/>
      <c r="K182" s="241"/>
      <c r="L182" s="247"/>
      <c r="M182" s="248"/>
      <c r="N182" s="249"/>
      <c r="O182" s="249"/>
      <c r="P182" s="249"/>
      <c r="Q182" s="249"/>
      <c r="R182" s="249"/>
      <c r="S182" s="249"/>
      <c r="T182" s="250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1" t="s">
        <v>196</v>
      </c>
      <c r="AU182" s="251" t="s">
        <v>141</v>
      </c>
      <c r="AV182" s="13" t="s">
        <v>141</v>
      </c>
      <c r="AW182" s="13" t="s">
        <v>41</v>
      </c>
      <c r="AX182" s="13" t="s">
        <v>79</v>
      </c>
      <c r="AY182" s="251" t="s">
        <v>132</v>
      </c>
    </row>
    <row r="183" s="14" customFormat="1">
      <c r="A183" s="14"/>
      <c r="B183" s="252"/>
      <c r="C183" s="253"/>
      <c r="D183" s="242" t="s">
        <v>196</v>
      </c>
      <c r="E183" s="254" t="s">
        <v>32</v>
      </c>
      <c r="F183" s="255" t="s">
        <v>198</v>
      </c>
      <c r="G183" s="253"/>
      <c r="H183" s="256">
        <v>39.899999999999999</v>
      </c>
      <c r="I183" s="257"/>
      <c r="J183" s="253"/>
      <c r="K183" s="253"/>
      <c r="L183" s="258"/>
      <c r="M183" s="259"/>
      <c r="N183" s="260"/>
      <c r="O183" s="260"/>
      <c r="P183" s="260"/>
      <c r="Q183" s="260"/>
      <c r="R183" s="260"/>
      <c r="S183" s="260"/>
      <c r="T183" s="261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2" t="s">
        <v>196</v>
      </c>
      <c r="AU183" s="262" t="s">
        <v>141</v>
      </c>
      <c r="AV183" s="14" t="s">
        <v>150</v>
      </c>
      <c r="AW183" s="14" t="s">
        <v>41</v>
      </c>
      <c r="AX183" s="14" t="s">
        <v>21</v>
      </c>
      <c r="AY183" s="262" t="s">
        <v>132</v>
      </c>
    </row>
    <row r="184" s="2" customFormat="1" ht="21.75" customHeight="1">
      <c r="A184" s="40"/>
      <c r="B184" s="41"/>
      <c r="C184" s="220" t="s">
        <v>392</v>
      </c>
      <c r="D184" s="220" t="s">
        <v>135</v>
      </c>
      <c r="E184" s="221" t="s">
        <v>313</v>
      </c>
      <c r="F184" s="222" t="s">
        <v>314</v>
      </c>
      <c r="G184" s="223" t="s">
        <v>194</v>
      </c>
      <c r="H184" s="224">
        <v>287.84500000000003</v>
      </c>
      <c r="I184" s="225"/>
      <c r="J184" s="226">
        <f>ROUND(I184*H184,2)</f>
        <v>0</v>
      </c>
      <c r="K184" s="222" t="s">
        <v>139</v>
      </c>
      <c r="L184" s="46"/>
      <c r="M184" s="227" t="s">
        <v>32</v>
      </c>
      <c r="N184" s="228" t="s">
        <v>51</v>
      </c>
      <c r="O184" s="86"/>
      <c r="P184" s="229">
        <f>O184*H184</f>
        <v>0</v>
      </c>
      <c r="Q184" s="229">
        <v>0.01188</v>
      </c>
      <c r="R184" s="229">
        <f>Q184*H184</f>
        <v>3.4195986000000005</v>
      </c>
      <c r="S184" s="229">
        <v>0</v>
      </c>
      <c r="T184" s="230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31" t="s">
        <v>150</v>
      </c>
      <c r="AT184" s="231" t="s">
        <v>135</v>
      </c>
      <c r="AU184" s="231" t="s">
        <v>141</v>
      </c>
      <c r="AY184" s="18" t="s">
        <v>132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141</v>
      </c>
      <c r="BK184" s="232">
        <f>ROUND(I184*H184,2)</f>
        <v>0</v>
      </c>
      <c r="BL184" s="18" t="s">
        <v>150</v>
      </c>
      <c r="BM184" s="231" t="s">
        <v>1218</v>
      </c>
    </row>
    <row r="185" s="2" customFormat="1" ht="21.75" customHeight="1">
      <c r="A185" s="40"/>
      <c r="B185" s="41"/>
      <c r="C185" s="220" t="s">
        <v>396</v>
      </c>
      <c r="D185" s="220" t="s">
        <v>135</v>
      </c>
      <c r="E185" s="221" t="s">
        <v>317</v>
      </c>
      <c r="F185" s="222" t="s">
        <v>318</v>
      </c>
      <c r="G185" s="223" t="s">
        <v>194</v>
      </c>
      <c r="H185" s="224">
        <v>287.84500000000003</v>
      </c>
      <c r="I185" s="225"/>
      <c r="J185" s="226">
        <f>ROUND(I185*H185,2)</f>
        <v>0</v>
      </c>
      <c r="K185" s="222" t="s">
        <v>139</v>
      </c>
      <c r="L185" s="46"/>
      <c r="M185" s="227" t="s">
        <v>32</v>
      </c>
      <c r="N185" s="228" t="s">
        <v>51</v>
      </c>
      <c r="O185" s="86"/>
      <c r="P185" s="229">
        <f>O185*H185</f>
        <v>0</v>
      </c>
      <c r="Q185" s="229">
        <v>0.00348</v>
      </c>
      <c r="R185" s="229">
        <f>Q185*H185</f>
        <v>1.0017006000000002</v>
      </c>
      <c r="S185" s="229">
        <v>0</v>
      </c>
      <c r="T185" s="230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31" t="s">
        <v>150</v>
      </c>
      <c r="AT185" s="231" t="s">
        <v>135</v>
      </c>
      <c r="AU185" s="231" t="s">
        <v>141</v>
      </c>
      <c r="AY185" s="18" t="s">
        <v>132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8" t="s">
        <v>141</v>
      </c>
      <c r="BK185" s="232">
        <f>ROUND(I185*H185,2)</f>
        <v>0</v>
      </c>
      <c r="BL185" s="18" t="s">
        <v>150</v>
      </c>
      <c r="BM185" s="231" t="s">
        <v>1219</v>
      </c>
    </row>
    <row r="186" s="2" customFormat="1" ht="16.5" customHeight="1">
      <c r="A186" s="40"/>
      <c r="B186" s="41"/>
      <c r="C186" s="220" t="s">
        <v>401</v>
      </c>
      <c r="D186" s="220" t="s">
        <v>135</v>
      </c>
      <c r="E186" s="221" t="s">
        <v>321</v>
      </c>
      <c r="F186" s="222" t="s">
        <v>322</v>
      </c>
      <c r="G186" s="223" t="s">
        <v>194</v>
      </c>
      <c r="H186" s="224">
        <v>287.84500000000003</v>
      </c>
      <c r="I186" s="225"/>
      <c r="J186" s="226">
        <f>ROUND(I186*H186,2)</f>
        <v>0</v>
      </c>
      <c r="K186" s="222" t="s">
        <v>139</v>
      </c>
      <c r="L186" s="46"/>
      <c r="M186" s="227" t="s">
        <v>32</v>
      </c>
      <c r="N186" s="228" t="s">
        <v>51</v>
      </c>
      <c r="O186" s="86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31" t="s">
        <v>150</v>
      </c>
      <c r="AT186" s="231" t="s">
        <v>135</v>
      </c>
      <c r="AU186" s="231" t="s">
        <v>141</v>
      </c>
      <c r="AY186" s="18" t="s">
        <v>132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141</v>
      </c>
      <c r="BK186" s="232">
        <f>ROUND(I186*H186,2)</f>
        <v>0</v>
      </c>
      <c r="BL186" s="18" t="s">
        <v>150</v>
      </c>
      <c r="BM186" s="231" t="s">
        <v>1220</v>
      </c>
    </row>
    <row r="187" s="2" customFormat="1" ht="16.5" customHeight="1">
      <c r="A187" s="40"/>
      <c r="B187" s="41"/>
      <c r="C187" s="220" t="s">
        <v>405</v>
      </c>
      <c r="D187" s="220" t="s">
        <v>135</v>
      </c>
      <c r="E187" s="221" t="s">
        <v>742</v>
      </c>
      <c r="F187" s="222" t="s">
        <v>743</v>
      </c>
      <c r="G187" s="223" t="s">
        <v>194</v>
      </c>
      <c r="H187" s="224">
        <v>66.849999999999994</v>
      </c>
      <c r="I187" s="225"/>
      <c r="J187" s="226">
        <f>ROUND(I187*H187,2)</f>
        <v>0</v>
      </c>
      <c r="K187" s="222" t="s">
        <v>139</v>
      </c>
      <c r="L187" s="46"/>
      <c r="M187" s="227" t="s">
        <v>32</v>
      </c>
      <c r="N187" s="228" t="s">
        <v>51</v>
      </c>
      <c r="O187" s="86"/>
      <c r="P187" s="229">
        <f>O187*H187</f>
        <v>0</v>
      </c>
      <c r="Q187" s="229">
        <v>0.0047800000000000004</v>
      </c>
      <c r="R187" s="229">
        <f>Q187*H187</f>
        <v>0.31954300000000002</v>
      </c>
      <c r="S187" s="229">
        <v>0</v>
      </c>
      <c r="T187" s="230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31" t="s">
        <v>150</v>
      </c>
      <c r="AT187" s="231" t="s">
        <v>135</v>
      </c>
      <c r="AU187" s="231" t="s">
        <v>141</v>
      </c>
      <c r="AY187" s="18" t="s">
        <v>132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141</v>
      </c>
      <c r="BK187" s="232">
        <f>ROUND(I187*H187,2)</f>
        <v>0</v>
      </c>
      <c r="BL187" s="18" t="s">
        <v>150</v>
      </c>
      <c r="BM187" s="231" t="s">
        <v>1221</v>
      </c>
    </row>
    <row r="188" s="2" customFormat="1" ht="21.75" customHeight="1">
      <c r="A188" s="40"/>
      <c r="B188" s="41"/>
      <c r="C188" s="220" t="s">
        <v>411</v>
      </c>
      <c r="D188" s="220" t="s">
        <v>135</v>
      </c>
      <c r="E188" s="221" t="s">
        <v>325</v>
      </c>
      <c r="F188" s="222" t="s">
        <v>326</v>
      </c>
      <c r="G188" s="223" t="s">
        <v>194</v>
      </c>
      <c r="H188" s="224">
        <v>40.359999999999999</v>
      </c>
      <c r="I188" s="225"/>
      <c r="J188" s="226">
        <f>ROUND(I188*H188,2)</f>
        <v>0</v>
      </c>
      <c r="K188" s="222" t="s">
        <v>139</v>
      </c>
      <c r="L188" s="46"/>
      <c r="M188" s="227" t="s">
        <v>32</v>
      </c>
      <c r="N188" s="228" t="s">
        <v>51</v>
      </c>
      <c r="O188" s="86"/>
      <c r="P188" s="229">
        <f>O188*H188</f>
        <v>0</v>
      </c>
      <c r="Q188" s="229">
        <v>0.00012</v>
      </c>
      <c r="R188" s="229">
        <f>Q188*H188</f>
        <v>0.0048431999999999998</v>
      </c>
      <c r="S188" s="229">
        <v>0</v>
      </c>
      <c r="T188" s="230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31" t="s">
        <v>150</v>
      </c>
      <c r="AT188" s="231" t="s">
        <v>135</v>
      </c>
      <c r="AU188" s="231" t="s">
        <v>141</v>
      </c>
      <c r="AY188" s="18" t="s">
        <v>132</v>
      </c>
      <c r="BE188" s="232">
        <f>IF(N188="základní",J188,0)</f>
        <v>0</v>
      </c>
      <c r="BF188" s="232">
        <f>IF(N188="snížená",J188,0)</f>
        <v>0</v>
      </c>
      <c r="BG188" s="232">
        <f>IF(N188="zákl. přenesená",J188,0)</f>
        <v>0</v>
      </c>
      <c r="BH188" s="232">
        <f>IF(N188="sníž. přenesená",J188,0)</f>
        <v>0</v>
      </c>
      <c r="BI188" s="232">
        <f>IF(N188="nulová",J188,0)</f>
        <v>0</v>
      </c>
      <c r="BJ188" s="18" t="s">
        <v>141</v>
      </c>
      <c r="BK188" s="232">
        <f>ROUND(I188*H188,2)</f>
        <v>0</v>
      </c>
      <c r="BL188" s="18" t="s">
        <v>150</v>
      </c>
      <c r="BM188" s="231" t="s">
        <v>1222</v>
      </c>
    </row>
    <row r="189" s="13" customFormat="1">
      <c r="A189" s="13"/>
      <c r="B189" s="240"/>
      <c r="C189" s="241"/>
      <c r="D189" s="242" t="s">
        <v>196</v>
      </c>
      <c r="E189" s="243" t="s">
        <v>32</v>
      </c>
      <c r="F189" s="244" t="s">
        <v>746</v>
      </c>
      <c r="G189" s="241"/>
      <c r="H189" s="245">
        <v>40.359999999999999</v>
      </c>
      <c r="I189" s="246"/>
      <c r="J189" s="241"/>
      <c r="K189" s="241"/>
      <c r="L189" s="247"/>
      <c r="M189" s="248"/>
      <c r="N189" s="249"/>
      <c r="O189" s="249"/>
      <c r="P189" s="249"/>
      <c r="Q189" s="249"/>
      <c r="R189" s="249"/>
      <c r="S189" s="249"/>
      <c r="T189" s="250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1" t="s">
        <v>196</v>
      </c>
      <c r="AU189" s="251" t="s">
        <v>141</v>
      </c>
      <c r="AV189" s="13" t="s">
        <v>141</v>
      </c>
      <c r="AW189" s="13" t="s">
        <v>41</v>
      </c>
      <c r="AX189" s="13" t="s">
        <v>79</v>
      </c>
      <c r="AY189" s="251" t="s">
        <v>132</v>
      </c>
    </row>
    <row r="190" s="14" customFormat="1">
      <c r="A190" s="14"/>
      <c r="B190" s="252"/>
      <c r="C190" s="253"/>
      <c r="D190" s="242" t="s">
        <v>196</v>
      </c>
      <c r="E190" s="254" t="s">
        <v>32</v>
      </c>
      <c r="F190" s="255" t="s">
        <v>198</v>
      </c>
      <c r="G190" s="253"/>
      <c r="H190" s="256">
        <v>40.359999999999999</v>
      </c>
      <c r="I190" s="257"/>
      <c r="J190" s="253"/>
      <c r="K190" s="253"/>
      <c r="L190" s="258"/>
      <c r="M190" s="259"/>
      <c r="N190" s="260"/>
      <c r="O190" s="260"/>
      <c r="P190" s="260"/>
      <c r="Q190" s="260"/>
      <c r="R190" s="260"/>
      <c r="S190" s="260"/>
      <c r="T190" s="261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2" t="s">
        <v>196</v>
      </c>
      <c r="AU190" s="262" t="s">
        <v>141</v>
      </c>
      <c r="AV190" s="14" t="s">
        <v>150</v>
      </c>
      <c r="AW190" s="14" t="s">
        <v>41</v>
      </c>
      <c r="AX190" s="14" t="s">
        <v>21</v>
      </c>
      <c r="AY190" s="262" t="s">
        <v>132</v>
      </c>
    </row>
    <row r="191" s="2" customFormat="1" ht="16.5" customHeight="1">
      <c r="A191" s="40"/>
      <c r="B191" s="41"/>
      <c r="C191" s="220" t="s">
        <v>417</v>
      </c>
      <c r="D191" s="220" t="s">
        <v>135</v>
      </c>
      <c r="E191" s="221" t="s">
        <v>330</v>
      </c>
      <c r="F191" s="222" t="s">
        <v>331</v>
      </c>
      <c r="G191" s="223" t="s">
        <v>194</v>
      </c>
      <c r="H191" s="224">
        <v>287.84500000000003</v>
      </c>
      <c r="I191" s="225"/>
      <c r="J191" s="226">
        <f>ROUND(I191*H191,2)</f>
        <v>0</v>
      </c>
      <c r="K191" s="222" t="s">
        <v>139</v>
      </c>
      <c r="L191" s="46"/>
      <c r="M191" s="227" t="s">
        <v>32</v>
      </c>
      <c r="N191" s="228" t="s">
        <v>51</v>
      </c>
      <c r="O191" s="86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31" t="s">
        <v>150</v>
      </c>
      <c r="AT191" s="231" t="s">
        <v>135</v>
      </c>
      <c r="AU191" s="231" t="s">
        <v>141</v>
      </c>
      <c r="AY191" s="18" t="s">
        <v>132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141</v>
      </c>
      <c r="BK191" s="232">
        <f>ROUND(I191*H191,2)</f>
        <v>0</v>
      </c>
      <c r="BL191" s="18" t="s">
        <v>150</v>
      </c>
      <c r="BM191" s="231" t="s">
        <v>1223</v>
      </c>
    </row>
    <row r="192" s="2" customFormat="1" ht="21.75" customHeight="1">
      <c r="A192" s="40"/>
      <c r="B192" s="41"/>
      <c r="C192" s="220" t="s">
        <v>422</v>
      </c>
      <c r="D192" s="220" t="s">
        <v>135</v>
      </c>
      <c r="E192" s="221" t="s">
        <v>334</v>
      </c>
      <c r="F192" s="222" t="s">
        <v>335</v>
      </c>
      <c r="G192" s="223" t="s">
        <v>336</v>
      </c>
      <c r="H192" s="224">
        <v>2</v>
      </c>
      <c r="I192" s="225"/>
      <c r="J192" s="226">
        <f>ROUND(I192*H192,2)</f>
        <v>0</v>
      </c>
      <c r="K192" s="222" t="s">
        <v>139</v>
      </c>
      <c r="L192" s="46"/>
      <c r="M192" s="227" t="s">
        <v>32</v>
      </c>
      <c r="N192" s="228" t="s">
        <v>51</v>
      </c>
      <c r="O192" s="86"/>
      <c r="P192" s="229">
        <f>O192*H192</f>
        <v>0</v>
      </c>
      <c r="Q192" s="229">
        <v>0.017770000000000001</v>
      </c>
      <c r="R192" s="229">
        <f>Q192*H192</f>
        <v>0.035540000000000002</v>
      </c>
      <c r="S192" s="229">
        <v>0</v>
      </c>
      <c r="T192" s="230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31" t="s">
        <v>150</v>
      </c>
      <c r="AT192" s="231" t="s">
        <v>135</v>
      </c>
      <c r="AU192" s="231" t="s">
        <v>141</v>
      </c>
      <c r="AY192" s="18" t="s">
        <v>132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141</v>
      </c>
      <c r="BK192" s="232">
        <f>ROUND(I192*H192,2)</f>
        <v>0</v>
      </c>
      <c r="BL192" s="18" t="s">
        <v>150</v>
      </c>
      <c r="BM192" s="231" t="s">
        <v>1224</v>
      </c>
    </row>
    <row r="193" s="2" customFormat="1" ht="16.5" customHeight="1">
      <c r="A193" s="40"/>
      <c r="B193" s="41"/>
      <c r="C193" s="263" t="s">
        <v>426</v>
      </c>
      <c r="D193" s="263" t="s">
        <v>242</v>
      </c>
      <c r="E193" s="264" t="s">
        <v>339</v>
      </c>
      <c r="F193" s="265" t="s">
        <v>340</v>
      </c>
      <c r="G193" s="266" t="s">
        <v>336</v>
      </c>
      <c r="H193" s="267">
        <v>2</v>
      </c>
      <c r="I193" s="268"/>
      <c r="J193" s="269">
        <f>ROUND(I193*H193,2)</f>
        <v>0</v>
      </c>
      <c r="K193" s="265" t="s">
        <v>139</v>
      </c>
      <c r="L193" s="270"/>
      <c r="M193" s="271" t="s">
        <v>32</v>
      </c>
      <c r="N193" s="272" t="s">
        <v>51</v>
      </c>
      <c r="O193" s="86"/>
      <c r="P193" s="229">
        <f>O193*H193</f>
        <v>0</v>
      </c>
      <c r="Q193" s="229">
        <v>0.01992</v>
      </c>
      <c r="R193" s="229">
        <f>Q193*H193</f>
        <v>0.03984</v>
      </c>
      <c r="S193" s="229">
        <v>0</v>
      </c>
      <c r="T193" s="230">
        <f>S193*H193</f>
        <v>0</v>
      </c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R193" s="231" t="s">
        <v>220</v>
      </c>
      <c r="AT193" s="231" t="s">
        <v>242</v>
      </c>
      <c r="AU193" s="231" t="s">
        <v>141</v>
      </c>
      <c r="AY193" s="18" t="s">
        <v>132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141</v>
      </c>
      <c r="BK193" s="232">
        <f>ROUND(I193*H193,2)</f>
        <v>0</v>
      </c>
      <c r="BL193" s="18" t="s">
        <v>150</v>
      </c>
      <c r="BM193" s="231" t="s">
        <v>1225</v>
      </c>
    </row>
    <row r="194" s="12" customFormat="1" ht="22.8" customHeight="1">
      <c r="A194" s="12"/>
      <c r="B194" s="204"/>
      <c r="C194" s="205"/>
      <c r="D194" s="206" t="s">
        <v>78</v>
      </c>
      <c r="E194" s="218" t="s">
        <v>227</v>
      </c>
      <c r="F194" s="218" t="s">
        <v>359</v>
      </c>
      <c r="G194" s="205"/>
      <c r="H194" s="205"/>
      <c r="I194" s="208"/>
      <c r="J194" s="219">
        <f>BK194</f>
        <v>0</v>
      </c>
      <c r="K194" s="205"/>
      <c r="L194" s="210"/>
      <c r="M194" s="211"/>
      <c r="N194" s="212"/>
      <c r="O194" s="212"/>
      <c r="P194" s="213">
        <f>SUM(P195:P211)</f>
        <v>0</v>
      </c>
      <c r="Q194" s="212"/>
      <c r="R194" s="213">
        <f>SUM(R195:R211)</f>
        <v>0.0112686</v>
      </c>
      <c r="S194" s="212"/>
      <c r="T194" s="214">
        <f>SUM(T195:T211)</f>
        <v>13.825203000000002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15" t="s">
        <v>21</v>
      </c>
      <c r="AT194" s="216" t="s">
        <v>78</v>
      </c>
      <c r="AU194" s="216" t="s">
        <v>21</v>
      </c>
      <c r="AY194" s="215" t="s">
        <v>132</v>
      </c>
      <c r="BK194" s="217">
        <f>SUM(BK195:BK211)</f>
        <v>0</v>
      </c>
    </row>
    <row r="195" s="2" customFormat="1" ht="21.75" customHeight="1">
      <c r="A195" s="40"/>
      <c r="B195" s="41"/>
      <c r="C195" s="220" t="s">
        <v>430</v>
      </c>
      <c r="D195" s="220" t="s">
        <v>135</v>
      </c>
      <c r="E195" s="221" t="s">
        <v>361</v>
      </c>
      <c r="F195" s="222" t="s">
        <v>362</v>
      </c>
      <c r="G195" s="223" t="s">
        <v>194</v>
      </c>
      <c r="H195" s="224">
        <v>164.738</v>
      </c>
      <c r="I195" s="225"/>
      <c r="J195" s="226">
        <f>ROUND(I195*H195,2)</f>
        <v>0</v>
      </c>
      <c r="K195" s="222" t="s">
        <v>139</v>
      </c>
      <c r="L195" s="46"/>
      <c r="M195" s="227" t="s">
        <v>32</v>
      </c>
      <c r="N195" s="228" t="s">
        <v>51</v>
      </c>
      <c r="O195" s="86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31" t="s">
        <v>150</v>
      </c>
      <c r="AT195" s="231" t="s">
        <v>135</v>
      </c>
      <c r="AU195" s="231" t="s">
        <v>141</v>
      </c>
      <c r="AY195" s="18" t="s">
        <v>132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8" t="s">
        <v>141</v>
      </c>
      <c r="BK195" s="232">
        <f>ROUND(I195*H195,2)</f>
        <v>0</v>
      </c>
      <c r="BL195" s="18" t="s">
        <v>150</v>
      </c>
      <c r="BM195" s="231" t="s">
        <v>1226</v>
      </c>
    </row>
    <row r="196" s="13" customFormat="1">
      <c r="A196" s="13"/>
      <c r="B196" s="240"/>
      <c r="C196" s="241"/>
      <c r="D196" s="242" t="s">
        <v>196</v>
      </c>
      <c r="E196" s="243" t="s">
        <v>32</v>
      </c>
      <c r="F196" s="244" t="s">
        <v>1091</v>
      </c>
      <c r="G196" s="241"/>
      <c r="H196" s="245">
        <v>164.738</v>
      </c>
      <c r="I196" s="246"/>
      <c r="J196" s="241"/>
      <c r="K196" s="241"/>
      <c r="L196" s="247"/>
      <c r="M196" s="248"/>
      <c r="N196" s="249"/>
      <c r="O196" s="249"/>
      <c r="P196" s="249"/>
      <c r="Q196" s="249"/>
      <c r="R196" s="249"/>
      <c r="S196" s="249"/>
      <c r="T196" s="250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1" t="s">
        <v>196</v>
      </c>
      <c r="AU196" s="251" t="s">
        <v>141</v>
      </c>
      <c r="AV196" s="13" t="s">
        <v>141</v>
      </c>
      <c r="AW196" s="13" t="s">
        <v>41</v>
      </c>
      <c r="AX196" s="13" t="s">
        <v>79</v>
      </c>
      <c r="AY196" s="251" t="s">
        <v>132</v>
      </c>
    </row>
    <row r="197" s="14" customFormat="1">
      <c r="A197" s="14"/>
      <c r="B197" s="252"/>
      <c r="C197" s="253"/>
      <c r="D197" s="242" t="s">
        <v>196</v>
      </c>
      <c r="E197" s="254" t="s">
        <v>32</v>
      </c>
      <c r="F197" s="255" t="s">
        <v>198</v>
      </c>
      <c r="G197" s="253"/>
      <c r="H197" s="256">
        <v>164.738</v>
      </c>
      <c r="I197" s="257"/>
      <c r="J197" s="253"/>
      <c r="K197" s="253"/>
      <c r="L197" s="258"/>
      <c r="M197" s="259"/>
      <c r="N197" s="260"/>
      <c r="O197" s="260"/>
      <c r="P197" s="260"/>
      <c r="Q197" s="260"/>
      <c r="R197" s="260"/>
      <c r="S197" s="260"/>
      <c r="T197" s="261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2" t="s">
        <v>196</v>
      </c>
      <c r="AU197" s="262" t="s">
        <v>141</v>
      </c>
      <c r="AV197" s="14" t="s">
        <v>150</v>
      </c>
      <c r="AW197" s="14" t="s">
        <v>41</v>
      </c>
      <c r="AX197" s="14" t="s">
        <v>21</v>
      </c>
      <c r="AY197" s="262" t="s">
        <v>132</v>
      </c>
    </row>
    <row r="198" s="2" customFormat="1" ht="21.75" customHeight="1">
      <c r="A198" s="40"/>
      <c r="B198" s="41"/>
      <c r="C198" s="220" t="s">
        <v>434</v>
      </c>
      <c r="D198" s="220" t="s">
        <v>135</v>
      </c>
      <c r="E198" s="221" t="s">
        <v>366</v>
      </c>
      <c r="F198" s="222" t="s">
        <v>367</v>
      </c>
      <c r="G198" s="223" t="s">
        <v>194</v>
      </c>
      <c r="H198" s="224">
        <v>4942.1400000000003</v>
      </c>
      <c r="I198" s="225"/>
      <c r="J198" s="226">
        <f>ROUND(I198*H198,2)</f>
        <v>0</v>
      </c>
      <c r="K198" s="222" t="s">
        <v>139</v>
      </c>
      <c r="L198" s="46"/>
      <c r="M198" s="227" t="s">
        <v>32</v>
      </c>
      <c r="N198" s="228" t="s">
        <v>51</v>
      </c>
      <c r="O198" s="86"/>
      <c r="P198" s="229">
        <f>O198*H198</f>
        <v>0</v>
      </c>
      <c r="Q198" s="229">
        <v>0</v>
      </c>
      <c r="R198" s="229">
        <f>Q198*H198</f>
        <v>0</v>
      </c>
      <c r="S198" s="229">
        <v>0</v>
      </c>
      <c r="T198" s="230">
        <f>S198*H198</f>
        <v>0</v>
      </c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R198" s="231" t="s">
        <v>150</v>
      </c>
      <c r="AT198" s="231" t="s">
        <v>135</v>
      </c>
      <c r="AU198" s="231" t="s">
        <v>141</v>
      </c>
      <c r="AY198" s="18" t="s">
        <v>132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141</v>
      </c>
      <c r="BK198" s="232">
        <f>ROUND(I198*H198,2)</f>
        <v>0</v>
      </c>
      <c r="BL198" s="18" t="s">
        <v>150</v>
      </c>
      <c r="BM198" s="231" t="s">
        <v>1227</v>
      </c>
    </row>
    <row r="199" s="13" customFormat="1">
      <c r="A199" s="13"/>
      <c r="B199" s="240"/>
      <c r="C199" s="241"/>
      <c r="D199" s="242" t="s">
        <v>196</v>
      </c>
      <c r="E199" s="243" t="s">
        <v>32</v>
      </c>
      <c r="F199" s="244" t="s">
        <v>1093</v>
      </c>
      <c r="G199" s="241"/>
      <c r="H199" s="245">
        <v>4942.1400000000003</v>
      </c>
      <c r="I199" s="246"/>
      <c r="J199" s="241"/>
      <c r="K199" s="241"/>
      <c r="L199" s="247"/>
      <c r="M199" s="248"/>
      <c r="N199" s="249"/>
      <c r="O199" s="249"/>
      <c r="P199" s="249"/>
      <c r="Q199" s="249"/>
      <c r="R199" s="249"/>
      <c r="S199" s="249"/>
      <c r="T199" s="250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1" t="s">
        <v>196</v>
      </c>
      <c r="AU199" s="251" t="s">
        <v>141</v>
      </c>
      <c r="AV199" s="13" t="s">
        <v>141</v>
      </c>
      <c r="AW199" s="13" t="s">
        <v>41</v>
      </c>
      <c r="AX199" s="13" t="s">
        <v>79</v>
      </c>
      <c r="AY199" s="251" t="s">
        <v>132</v>
      </c>
    </row>
    <row r="200" s="14" customFormat="1">
      <c r="A200" s="14"/>
      <c r="B200" s="252"/>
      <c r="C200" s="253"/>
      <c r="D200" s="242" t="s">
        <v>196</v>
      </c>
      <c r="E200" s="254" t="s">
        <v>32</v>
      </c>
      <c r="F200" s="255" t="s">
        <v>198</v>
      </c>
      <c r="G200" s="253"/>
      <c r="H200" s="256">
        <v>4942.1400000000003</v>
      </c>
      <c r="I200" s="257"/>
      <c r="J200" s="253"/>
      <c r="K200" s="253"/>
      <c r="L200" s="258"/>
      <c r="M200" s="259"/>
      <c r="N200" s="260"/>
      <c r="O200" s="260"/>
      <c r="P200" s="260"/>
      <c r="Q200" s="260"/>
      <c r="R200" s="260"/>
      <c r="S200" s="260"/>
      <c r="T200" s="26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2" t="s">
        <v>196</v>
      </c>
      <c r="AU200" s="262" t="s">
        <v>141</v>
      </c>
      <c r="AV200" s="14" t="s">
        <v>150</v>
      </c>
      <c r="AW200" s="14" t="s">
        <v>41</v>
      </c>
      <c r="AX200" s="14" t="s">
        <v>21</v>
      </c>
      <c r="AY200" s="262" t="s">
        <v>132</v>
      </c>
    </row>
    <row r="201" s="2" customFormat="1" ht="21.75" customHeight="1">
      <c r="A201" s="40"/>
      <c r="B201" s="41"/>
      <c r="C201" s="220" t="s">
        <v>439</v>
      </c>
      <c r="D201" s="220" t="s">
        <v>135</v>
      </c>
      <c r="E201" s="221" t="s">
        <v>371</v>
      </c>
      <c r="F201" s="222" t="s">
        <v>372</v>
      </c>
      <c r="G201" s="223" t="s">
        <v>194</v>
      </c>
      <c r="H201" s="224">
        <v>164.738</v>
      </c>
      <c r="I201" s="225"/>
      <c r="J201" s="226">
        <f>ROUND(I201*H201,2)</f>
        <v>0</v>
      </c>
      <c r="K201" s="222" t="s">
        <v>139</v>
      </c>
      <c r="L201" s="46"/>
      <c r="M201" s="227" t="s">
        <v>32</v>
      </c>
      <c r="N201" s="228" t="s">
        <v>51</v>
      </c>
      <c r="O201" s="86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31" t="s">
        <v>150</v>
      </c>
      <c r="AT201" s="231" t="s">
        <v>135</v>
      </c>
      <c r="AU201" s="231" t="s">
        <v>141</v>
      </c>
      <c r="AY201" s="18" t="s">
        <v>132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8" t="s">
        <v>141</v>
      </c>
      <c r="BK201" s="232">
        <f>ROUND(I201*H201,2)</f>
        <v>0</v>
      </c>
      <c r="BL201" s="18" t="s">
        <v>150</v>
      </c>
      <c r="BM201" s="231" t="s">
        <v>1228</v>
      </c>
    </row>
    <row r="202" s="2" customFormat="1" ht="21.75" customHeight="1">
      <c r="A202" s="40"/>
      <c r="B202" s="41"/>
      <c r="C202" s="220" t="s">
        <v>443</v>
      </c>
      <c r="D202" s="220" t="s">
        <v>135</v>
      </c>
      <c r="E202" s="221" t="s">
        <v>374</v>
      </c>
      <c r="F202" s="222" t="s">
        <v>375</v>
      </c>
      <c r="G202" s="223" t="s">
        <v>194</v>
      </c>
      <c r="H202" s="224">
        <v>53.659999999999997</v>
      </c>
      <c r="I202" s="225"/>
      <c r="J202" s="226">
        <f>ROUND(I202*H202,2)</f>
        <v>0</v>
      </c>
      <c r="K202" s="222" t="s">
        <v>139</v>
      </c>
      <c r="L202" s="46"/>
      <c r="M202" s="227" t="s">
        <v>32</v>
      </c>
      <c r="N202" s="228" t="s">
        <v>51</v>
      </c>
      <c r="O202" s="86"/>
      <c r="P202" s="229">
        <f>O202*H202</f>
        <v>0</v>
      </c>
      <c r="Q202" s="229">
        <v>0.00021000000000000001</v>
      </c>
      <c r="R202" s="229">
        <f>Q202*H202</f>
        <v>0.0112686</v>
      </c>
      <c r="S202" s="229">
        <v>0</v>
      </c>
      <c r="T202" s="230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31" t="s">
        <v>150</v>
      </c>
      <c r="AT202" s="231" t="s">
        <v>135</v>
      </c>
      <c r="AU202" s="231" t="s">
        <v>141</v>
      </c>
      <c r="AY202" s="18" t="s">
        <v>132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141</v>
      </c>
      <c r="BK202" s="232">
        <f>ROUND(I202*H202,2)</f>
        <v>0</v>
      </c>
      <c r="BL202" s="18" t="s">
        <v>150</v>
      </c>
      <c r="BM202" s="231" t="s">
        <v>1229</v>
      </c>
    </row>
    <row r="203" s="15" customFormat="1">
      <c r="A203" s="15"/>
      <c r="B203" s="273"/>
      <c r="C203" s="274"/>
      <c r="D203" s="242" t="s">
        <v>196</v>
      </c>
      <c r="E203" s="275" t="s">
        <v>32</v>
      </c>
      <c r="F203" s="276" t="s">
        <v>377</v>
      </c>
      <c r="G203" s="274"/>
      <c r="H203" s="275" t="s">
        <v>32</v>
      </c>
      <c r="I203" s="277"/>
      <c r="J203" s="274"/>
      <c r="K203" s="274"/>
      <c r="L203" s="278"/>
      <c r="M203" s="279"/>
      <c r="N203" s="280"/>
      <c r="O203" s="280"/>
      <c r="P203" s="280"/>
      <c r="Q203" s="280"/>
      <c r="R203" s="280"/>
      <c r="S203" s="280"/>
      <c r="T203" s="28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82" t="s">
        <v>196</v>
      </c>
      <c r="AU203" s="282" t="s">
        <v>141</v>
      </c>
      <c r="AV203" s="15" t="s">
        <v>21</v>
      </c>
      <c r="AW203" s="15" t="s">
        <v>41</v>
      </c>
      <c r="AX203" s="15" t="s">
        <v>79</v>
      </c>
      <c r="AY203" s="282" t="s">
        <v>132</v>
      </c>
    </row>
    <row r="204" s="13" customFormat="1">
      <c r="A204" s="13"/>
      <c r="B204" s="240"/>
      <c r="C204" s="241"/>
      <c r="D204" s="242" t="s">
        <v>196</v>
      </c>
      <c r="E204" s="243" t="s">
        <v>32</v>
      </c>
      <c r="F204" s="244" t="s">
        <v>378</v>
      </c>
      <c r="G204" s="241"/>
      <c r="H204" s="245">
        <v>32.859999999999999</v>
      </c>
      <c r="I204" s="246"/>
      <c r="J204" s="241"/>
      <c r="K204" s="241"/>
      <c r="L204" s="247"/>
      <c r="M204" s="248"/>
      <c r="N204" s="249"/>
      <c r="O204" s="249"/>
      <c r="P204" s="249"/>
      <c r="Q204" s="249"/>
      <c r="R204" s="249"/>
      <c r="S204" s="249"/>
      <c r="T204" s="250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1" t="s">
        <v>196</v>
      </c>
      <c r="AU204" s="251" t="s">
        <v>141</v>
      </c>
      <c r="AV204" s="13" t="s">
        <v>141</v>
      </c>
      <c r="AW204" s="13" t="s">
        <v>41</v>
      </c>
      <c r="AX204" s="13" t="s">
        <v>79</v>
      </c>
      <c r="AY204" s="251" t="s">
        <v>132</v>
      </c>
    </row>
    <row r="205" s="15" customFormat="1">
      <c r="A205" s="15"/>
      <c r="B205" s="273"/>
      <c r="C205" s="274"/>
      <c r="D205" s="242" t="s">
        <v>196</v>
      </c>
      <c r="E205" s="275" t="s">
        <v>32</v>
      </c>
      <c r="F205" s="276" t="s">
        <v>379</v>
      </c>
      <c r="G205" s="274"/>
      <c r="H205" s="275" t="s">
        <v>32</v>
      </c>
      <c r="I205" s="277"/>
      <c r="J205" s="274"/>
      <c r="K205" s="274"/>
      <c r="L205" s="278"/>
      <c r="M205" s="279"/>
      <c r="N205" s="280"/>
      <c r="O205" s="280"/>
      <c r="P205" s="280"/>
      <c r="Q205" s="280"/>
      <c r="R205" s="280"/>
      <c r="S205" s="280"/>
      <c r="T205" s="281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82" t="s">
        <v>196</v>
      </c>
      <c r="AU205" s="282" t="s">
        <v>141</v>
      </c>
      <c r="AV205" s="15" t="s">
        <v>21</v>
      </c>
      <c r="AW205" s="15" t="s">
        <v>41</v>
      </c>
      <c r="AX205" s="15" t="s">
        <v>79</v>
      </c>
      <c r="AY205" s="282" t="s">
        <v>132</v>
      </c>
    </row>
    <row r="206" s="13" customFormat="1">
      <c r="A206" s="13"/>
      <c r="B206" s="240"/>
      <c r="C206" s="241"/>
      <c r="D206" s="242" t="s">
        <v>196</v>
      </c>
      <c r="E206" s="243" t="s">
        <v>32</v>
      </c>
      <c r="F206" s="244" t="s">
        <v>380</v>
      </c>
      <c r="G206" s="241"/>
      <c r="H206" s="245">
        <v>20.800000000000001</v>
      </c>
      <c r="I206" s="246"/>
      <c r="J206" s="241"/>
      <c r="K206" s="241"/>
      <c r="L206" s="247"/>
      <c r="M206" s="248"/>
      <c r="N206" s="249"/>
      <c r="O206" s="249"/>
      <c r="P206" s="249"/>
      <c r="Q206" s="249"/>
      <c r="R206" s="249"/>
      <c r="S206" s="249"/>
      <c r="T206" s="250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1" t="s">
        <v>196</v>
      </c>
      <c r="AU206" s="251" t="s">
        <v>141</v>
      </c>
      <c r="AV206" s="13" t="s">
        <v>141</v>
      </c>
      <c r="AW206" s="13" t="s">
        <v>41</v>
      </c>
      <c r="AX206" s="13" t="s">
        <v>79</v>
      </c>
      <c r="AY206" s="251" t="s">
        <v>132</v>
      </c>
    </row>
    <row r="207" s="14" customFormat="1">
      <c r="A207" s="14"/>
      <c r="B207" s="252"/>
      <c r="C207" s="253"/>
      <c r="D207" s="242" t="s">
        <v>196</v>
      </c>
      <c r="E207" s="254" t="s">
        <v>32</v>
      </c>
      <c r="F207" s="255" t="s">
        <v>198</v>
      </c>
      <c r="G207" s="253"/>
      <c r="H207" s="256">
        <v>53.659999999999997</v>
      </c>
      <c r="I207" s="257"/>
      <c r="J207" s="253"/>
      <c r="K207" s="253"/>
      <c r="L207" s="258"/>
      <c r="M207" s="259"/>
      <c r="N207" s="260"/>
      <c r="O207" s="260"/>
      <c r="P207" s="260"/>
      <c r="Q207" s="260"/>
      <c r="R207" s="260"/>
      <c r="S207" s="260"/>
      <c r="T207" s="261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2" t="s">
        <v>196</v>
      </c>
      <c r="AU207" s="262" t="s">
        <v>141</v>
      </c>
      <c r="AV207" s="14" t="s">
        <v>150</v>
      </c>
      <c r="AW207" s="14" t="s">
        <v>41</v>
      </c>
      <c r="AX207" s="14" t="s">
        <v>21</v>
      </c>
      <c r="AY207" s="262" t="s">
        <v>132</v>
      </c>
    </row>
    <row r="208" s="2" customFormat="1" ht="21.75" customHeight="1">
      <c r="A208" s="40"/>
      <c r="B208" s="41"/>
      <c r="C208" s="220" t="s">
        <v>447</v>
      </c>
      <c r="D208" s="220" t="s">
        <v>135</v>
      </c>
      <c r="E208" s="221" t="s">
        <v>382</v>
      </c>
      <c r="F208" s="222" t="s">
        <v>383</v>
      </c>
      <c r="G208" s="223" t="s">
        <v>194</v>
      </c>
      <c r="H208" s="224">
        <v>83.563000000000002</v>
      </c>
      <c r="I208" s="225"/>
      <c r="J208" s="226">
        <f>ROUND(I208*H208,2)</f>
        <v>0</v>
      </c>
      <c r="K208" s="222" t="s">
        <v>139</v>
      </c>
      <c r="L208" s="46"/>
      <c r="M208" s="227" t="s">
        <v>32</v>
      </c>
      <c r="N208" s="228" t="s">
        <v>51</v>
      </c>
      <c r="O208" s="86"/>
      <c r="P208" s="229">
        <f>O208*H208</f>
        <v>0</v>
      </c>
      <c r="Q208" s="229">
        <v>0</v>
      </c>
      <c r="R208" s="229">
        <f>Q208*H208</f>
        <v>0</v>
      </c>
      <c r="S208" s="229">
        <v>0.13100000000000001</v>
      </c>
      <c r="T208" s="230">
        <f>S208*H208</f>
        <v>10.946753000000001</v>
      </c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R208" s="231" t="s">
        <v>150</v>
      </c>
      <c r="AT208" s="231" t="s">
        <v>135</v>
      </c>
      <c r="AU208" s="231" t="s">
        <v>141</v>
      </c>
      <c r="AY208" s="18" t="s">
        <v>132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141</v>
      </c>
      <c r="BK208" s="232">
        <f>ROUND(I208*H208,2)</f>
        <v>0</v>
      </c>
      <c r="BL208" s="18" t="s">
        <v>150</v>
      </c>
      <c r="BM208" s="231" t="s">
        <v>1230</v>
      </c>
    </row>
    <row r="209" s="13" customFormat="1">
      <c r="A209" s="13"/>
      <c r="B209" s="240"/>
      <c r="C209" s="241"/>
      <c r="D209" s="242" t="s">
        <v>196</v>
      </c>
      <c r="E209" s="243" t="s">
        <v>32</v>
      </c>
      <c r="F209" s="244" t="s">
        <v>1097</v>
      </c>
      <c r="G209" s="241"/>
      <c r="H209" s="245">
        <v>83.563000000000002</v>
      </c>
      <c r="I209" s="246"/>
      <c r="J209" s="241"/>
      <c r="K209" s="241"/>
      <c r="L209" s="247"/>
      <c r="M209" s="248"/>
      <c r="N209" s="249"/>
      <c r="O209" s="249"/>
      <c r="P209" s="249"/>
      <c r="Q209" s="249"/>
      <c r="R209" s="249"/>
      <c r="S209" s="249"/>
      <c r="T209" s="250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1" t="s">
        <v>196</v>
      </c>
      <c r="AU209" s="251" t="s">
        <v>141</v>
      </c>
      <c r="AV209" s="13" t="s">
        <v>141</v>
      </c>
      <c r="AW209" s="13" t="s">
        <v>41</v>
      </c>
      <c r="AX209" s="13" t="s">
        <v>79</v>
      </c>
      <c r="AY209" s="251" t="s">
        <v>132</v>
      </c>
    </row>
    <row r="210" s="14" customFormat="1">
      <c r="A210" s="14"/>
      <c r="B210" s="252"/>
      <c r="C210" s="253"/>
      <c r="D210" s="242" t="s">
        <v>196</v>
      </c>
      <c r="E210" s="254" t="s">
        <v>32</v>
      </c>
      <c r="F210" s="255" t="s">
        <v>198</v>
      </c>
      <c r="G210" s="253"/>
      <c r="H210" s="256">
        <v>83.563000000000002</v>
      </c>
      <c r="I210" s="257"/>
      <c r="J210" s="253"/>
      <c r="K210" s="253"/>
      <c r="L210" s="258"/>
      <c r="M210" s="259"/>
      <c r="N210" s="260"/>
      <c r="O210" s="260"/>
      <c r="P210" s="260"/>
      <c r="Q210" s="260"/>
      <c r="R210" s="260"/>
      <c r="S210" s="260"/>
      <c r="T210" s="26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2" t="s">
        <v>196</v>
      </c>
      <c r="AU210" s="262" t="s">
        <v>141</v>
      </c>
      <c r="AV210" s="14" t="s">
        <v>150</v>
      </c>
      <c r="AW210" s="14" t="s">
        <v>41</v>
      </c>
      <c r="AX210" s="14" t="s">
        <v>21</v>
      </c>
      <c r="AY210" s="262" t="s">
        <v>132</v>
      </c>
    </row>
    <row r="211" s="2" customFormat="1" ht="21.75" customHeight="1">
      <c r="A211" s="40"/>
      <c r="B211" s="41"/>
      <c r="C211" s="220" t="s">
        <v>451</v>
      </c>
      <c r="D211" s="220" t="s">
        <v>135</v>
      </c>
      <c r="E211" s="221" t="s">
        <v>387</v>
      </c>
      <c r="F211" s="222" t="s">
        <v>388</v>
      </c>
      <c r="G211" s="223" t="s">
        <v>194</v>
      </c>
      <c r="H211" s="224">
        <v>287.84500000000003</v>
      </c>
      <c r="I211" s="225"/>
      <c r="J211" s="226">
        <f>ROUND(I211*H211,2)</f>
        <v>0</v>
      </c>
      <c r="K211" s="222" t="s">
        <v>139</v>
      </c>
      <c r="L211" s="46"/>
      <c r="M211" s="227" t="s">
        <v>32</v>
      </c>
      <c r="N211" s="228" t="s">
        <v>51</v>
      </c>
      <c r="O211" s="86"/>
      <c r="P211" s="229">
        <f>O211*H211</f>
        <v>0</v>
      </c>
      <c r="Q211" s="229">
        <v>0</v>
      </c>
      <c r="R211" s="229">
        <f>Q211*H211</f>
        <v>0</v>
      </c>
      <c r="S211" s="229">
        <v>0.01</v>
      </c>
      <c r="T211" s="230">
        <f>S211*H211</f>
        <v>2.8784500000000004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31" t="s">
        <v>150</v>
      </c>
      <c r="AT211" s="231" t="s">
        <v>135</v>
      </c>
      <c r="AU211" s="231" t="s">
        <v>141</v>
      </c>
      <c r="AY211" s="18" t="s">
        <v>132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141</v>
      </c>
      <c r="BK211" s="232">
        <f>ROUND(I211*H211,2)</f>
        <v>0</v>
      </c>
      <c r="BL211" s="18" t="s">
        <v>150</v>
      </c>
      <c r="BM211" s="231" t="s">
        <v>1231</v>
      </c>
    </row>
    <row r="212" s="12" customFormat="1" ht="22.8" customHeight="1">
      <c r="A212" s="12"/>
      <c r="B212" s="204"/>
      <c r="C212" s="205"/>
      <c r="D212" s="206" t="s">
        <v>78</v>
      </c>
      <c r="E212" s="218" t="s">
        <v>390</v>
      </c>
      <c r="F212" s="218" t="s">
        <v>391</v>
      </c>
      <c r="G212" s="205"/>
      <c r="H212" s="205"/>
      <c r="I212" s="208"/>
      <c r="J212" s="219">
        <f>BK212</f>
        <v>0</v>
      </c>
      <c r="K212" s="205"/>
      <c r="L212" s="210"/>
      <c r="M212" s="211"/>
      <c r="N212" s="212"/>
      <c r="O212" s="212"/>
      <c r="P212" s="213">
        <f>SUM(P213:P218)</f>
        <v>0</v>
      </c>
      <c r="Q212" s="212"/>
      <c r="R212" s="213">
        <f>SUM(R213:R218)</f>
        <v>0</v>
      </c>
      <c r="S212" s="212"/>
      <c r="T212" s="214">
        <f>SUM(T213:T218)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5" t="s">
        <v>21</v>
      </c>
      <c r="AT212" s="216" t="s">
        <v>78</v>
      </c>
      <c r="AU212" s="216" t="s">
        <v>21</v>
      </c>
      <c r="AY212" s="215" t="s">
        <v>132</v>
      </c>
      <c r="BK212" s="217">
        <f>SUM(BK213:BK218)</f>
        <v>0</v>
      </c>
    </row>
    <row r="213" s="2" customFormat="1" ht="21.75" customHeight="1">
      <c r="A213" s="40"/>
      <c r="B213" s="41"/>
      <c r="C213" s="220" t="s">
        <v>455</v>
      </c>
      <c r="D213" s="220" t="s">
        <v>135</v>
      </c>
      <c r="E213" s="221" t="s">
        <v>393</v>
      </c>
      <c r="F213" s="222" t="s">
        <v>394</v>
      </c>
      <c r="G213" s="223" t="s">
        <v>250</v>
      </c>
      <c r="H213" s="224">
        <v>13.824999999999999</v>
      </c>
      <c r="I213" s="225"/>
      <c r="J213" s="226">
        <f>ROUND(I213*H213,2)</f>
        <v>0</v>
      </c>
      <c r="K213" s="222" t="s">
        <v>139</v>
      </c>
      <c r="L213" s="46"/>
      <c r="M213" s="227" t="s">
        <v>32</v>
      </c>
      <c r="N213" s="228" t="s">
        <v>51</v>
      </c>
      <c r="O213" s="86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31" t="s">
        <v>150</v>
      </c>
      <c r="AT213" s="231" t="s">
        <v>135</v>
      </c>
      <c r="AU213" s="231" t="s">
        <v>141</v>
      </c>
      <c r="AY213" s="18" t="s">
        <v>132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8" t="s">
        <v>141</v>
      </c>
      <c r="BK213" s="232">
        <f>ROUND(I213*H213,2)</f>
        <v>0</v>
      </c>
      <c r="BL213" s="18" t="s">
        <v>150</v>
      </c>
      <c r="BM213" s="231" t="s">
        <v>1232</v>
      </c>
    </row>
    <row r="214" s="2" customFormat="1" ht="21.75" customHeight="1">
      <c r="A214" s="40"/>
      <c r="B214" s="41"/>
      <c r="C214" s="220" t="s">
        <v>459</v>
      </c>
      <c r="D214" s="220" t="s">
        <v>135</v>
      </c>
      <c r="E214" s="221" t="s">
        <v>397</v>
      </c>
      <c r="F214" s="222" t="s">
        <v>398</v>
      </c>
      <c r="G214" s="223" t="s">
        <v>250</v>
      </c>
      <c r="H214" s="224">
        <v>193.55000000000001</v>
      </c>
      <c r="I214" s="225"/>
      <c r="J214" s="226">
        <f>ROUND(I214*H214,2)</f>
        <v>0</v>
      </c>
      <c r="K214" s="222" t="s">
        <v>139</v>
      </c>
      <c r="L214" s="46"/>
      <c r="M214" s="227" t="s">
        <v>32</v>
      </c>
      <c r="N214" s="228" t="s">
        <v>51</v>
      </c>
      <c r="O214" s="86"/>
      <c r="P214" s="229">
        <f>O214*H214</f>
        <v>0</v>
      </c>
      <c r="Q214" s="229">
        <v>0</v>
      </c>
      <c r="R214" s="229">
        <f>Q214*H214</f>
        <v>0</v>
      </c>
      <c r="S214" s="229">
        <v>0</v>
      </c>
      <c r="T214" s="230">
        <f>S214*H214</f>
        <v>0</v>
      </c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R214" s="231" t="s">
        <v>150</v>
      </c>
      <c r="AT214" s="231" t="s">
        <v>135</v>
      </c>
      <c r="AU214" s="231" t="s">
        <v>141</v>
      </c>
      <c r="AY214" s="18" t="s">
        <v>132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141</v>
      </c>
      <c r="BK214" s="232">
        <f>ROUND(I214*H214,2)</f>
        <v>0</v>
      </c>
      <c r="BL214" s="18" t="s">
        <v>150</v>
      </c>
      <c r="BM214" s="231" t="s">
        <v>1233</v>
      </c>
    </row>
    <row r="215" s="13" customFormat="1">
      <c r="A215" s="13"/>
      <c r="B215" s="240"/>
      <c r="C215" s="241"/>
      <c r="D215" s="242" t="s">
        <v>196</v>
      </c>
      <c r="E215" s="243" t="s">
        <v>32</v>
      </c>
      <c r="F215" s="244" t="s">
        <v>1101</v>
      </c>
      <c r="G215" s="241"/>
      <c r="H215" s="245">
        <v>193.55000000000001</v>
      </c>
      <c r="I215" s="246"/>
      <c r="J215" s="241"/>
      <c r="K215" s="241"/>
      <c r="L215" s="247"/>
      <c r="M215" s="248"/>
      <c r="N215" s="249"/>
      <c r="O215" s="249"/>
      <c r="P215" s="249"/>
      <c r="Q215" s="249"/>
      <c r="R215" s="249"/>
      <c r="S215" s="249"/>
      <c r="T215" s="250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51" t="s">
        <v>196</v>
      </c>
      <c r="AU215" s="251" t="s">
        <v>141</v>
      </c>
      <c r="AV215" s="13" t="s">
        <v>141</v>
      </c>
      <c r="AW215" s="13" t="s">
        <v>41</v>
      </c>
      <c r="AX215" s="13" t="s">
        <v>79</v>
      </c>
      <c r="AY215" s="251" t="s">
        <v>132</v>
      </c>
    </row>
    <row r="216" s="14" customFormat="1">
      <c r="A216" s="14"/>
      <c r="B216" s="252"/>
      <c r="C216" s="253"/>
      <c r="D216" s="242" t="s">
        <v>196</v>
      </c>
      <c r="E216" s="254" t="s">
        <v>32</v>
      </c>
      <c r="F216" s="255" t="s">
        <v>198</v>
      </c>
      <c r="G216" s="253"/>
      <c r="H216" s="256">
        <v>193.55000000000001</v>
      </c>
      <c r="I216" s="257"/>
      <c r="J216" s="253"/>
      <c r="K216" s="253"/>
      <c r="L216" s="258"/>
      <c r="M216" s="259"/>
      <c r="N216" s="260"/>
      <c r="O216" s="260"/>
      <c r="P216" s="260"/>
      <c r="Q216" s="260"/>
      <c r="R216" s="260"/>
      <c r="S216" s="260"/>
      <c r="T216" s="261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2" t="s">
        <v>196</v>
      </c>
      <c r="AU216" s="262" t="s">
        <v>141</v>
      </c>
      <c r="AV216" s="14" t="s">
        <v>150</v>
      </c>
      <c r="AW216" s="14" t="s">
        <v>41</v>
      </c>
      <c r="AX216" s="14" t="s">
        <v>21</v>
      </c>
      <c r="AY216" s="262" t="s">
        <v>132</v>
      </c>
    </row>
    <row r="217" s="2" customFormat="1" ht="16.5" customHeight="1">
      <c r="A217" s="40"/>
      <c r="B217" s="41"/>
      <c r="C217" s="220" t="s">
        <v>463</v>
      </c>
      <c r="D217" s="220" t="s">
        <v>135</v>
      </c>
      <c r="E217" s="221" t="s">
        <v>402</v>
      </c>
      <c r="F217" s="222" t="s">
        <v>403</v>
      </c>
      <c r="G217" s="223" t="s">
        <v>250</v>
      </c>
      <c r="H217" s="224">
        <v>13.824999999999999</v>
      </c>
      <c r="I217" s="225"/>
      <c r="J217" s="226">
        <f>ROUND(I217*H217,2)</f>
        <v>0</v>
      </c>
      <c r="K217" s="222" t="s">
        <v>139</v>
      </c>
      <c r="L217" s="46"/>
      <c r="M217" s="227" t="s">
        <v>32</v>
      </c>
      <c r="N217" s="228" t="s">
        <v>51</v>
      </c>
      <c r="O217" s="86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R217" s="231" t="s">
        <v>150</v>
      </c>
      <c r="AT217" s="231" t="s">
        <v>135</v>
      </c>
      <c r="AU217" s="231" t="s">
        <v>141</v>
      </c>
      <c r="AY217" s="18" t="s">
        <v>132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141</v>
      </c>
      <c r="BK217" s="232">
        <f>ROUND(I217*H217,2)</f>
        <v>0</v>
      </c>
      <c r="BL217" s="18" t="s">
        <v>150</v>
      </c>
      <c r="BM217" s="231" t="s">
        <v>1234</v>
      </c>
    </row>
    <row r="218" s="2" customFormat="1" ht="21.75" customHeight="1">
      <c r="A218" s="40"/>
      <c r="B218" s="41"/>
      <c r="C218" s="220" t="s">
        <v>467</v>
      </c>
      <c r="D218" s="220" t="s">
        <v>135</v>
      </c>
      <c r="E218" s="221" t="s">
        <v>406</v>
      </c>
      <c r="F218" s="222" t="s">
        <v>407</v>
      </c>
      <c r="G218" s="223" t="s">
        <v>250</v>
      </c>
      <c r="H218" s="224">
        <v>13.824999999999999</v>
      </c>
      <c r="I218" s="225"/>
      <c r="J218" s="226">
        <f>ROUND(I218*H218,2)</f>
        <v>0</v>
      </c>
      <c r="K218" s="222" t="s">
        <v>139</v>
      </c>
      <c r="L218" s="46"/>
      <c r="M218" s="227" t="s">
        <v>32</v>
      </c>
      <c r="N218" s="228" t="s">
        <v>51</v>
      </c>
      <c r="O218" s="86"/>
      <c r="P218" s="229">
        <f>O218*H218</f>
        <v>0</v>
      </c>
      <c r="Q218" s="229">
        <v>0</v>
      </c>
      <c r="R218" s="229">
        <f>Q218*H218</f>
        <v>0</v>
      </c>
      <c r="S218" s="229">
        <v>0</v>
      </c>
      <c r="T218" s="230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31" t="s">
        <v>150</v>
      </c>
      <c r="AT218" s="231" t="s">
        <v>135</v>
      </c>
      <c r="AU218" s="231" t="s">
        <v>141</v>
      </c>
      <c r="AY218" s="18" t="s">
        <v>132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8" t="s">
        <v>141</v>
      </c>
      <c r="BK218" s="232">
        <f>ROUND(I218*H218,2)</f>
        <v>0</v>
      </c>
      <c r="BL218" s="18" t="s">
        <v>150</v>
      </c>
      <c r="BM218" s="231" t="s">
        <v>1235</v>
      </c>
    </row>
    <row r="219" s="12" customFormat="1" ht="22.8" customHeight="1">
      <c r="A219" s="12"/>
      <c r="B219" s="204"/>
      <c r="C219" s="205"/>
      <c r="D219" s="206" t="s">
        <v>78</v>
      </c>
      <c r="E219" s="218" t="s">
        <v>409</v>
      </c>
      <c r="F219" s="218" t="s">
        <v>410</v>
      </c>
      <c r="G219" s="205"/>
      <c r="H219" s="205"/>
      <c r="I219" s="208"/>
      <c r="J219" s="219">
        <f>BK219</f>
        <v>0</v>
      </c>
      <c r="K219" s="205"/>
      <c r="L219" s="210"/>
      <c r="M219" s="211"/>
      <c r="N219" s="212"/>
      <c r="O219" s="212"/>
      <c r="P219" s="213">
        <f>P220</f>
        <v>0</v>
      </c>
      <c r="Q219" s="212"/>
      <c r="R219" s="213">
        <f>R220</f>
        <v>0</v>
      </c>
      <c r="S219" s="212"/>
      <c r="T219" s="214">
        <f>T220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5" t="s">
        <v>21</v>
      </c>
      <c r="AT219" s="216" t="s">
        <v>78</v>
      </c>
      <c r="AU219" s="216" t="s">
        <v>21</v>
      </c>
      <c r="AY219" s="215" t="s">
        <v>132</v>
      </c>
      <c r="BK219" s="217">
        <f>BK220</f>
        <v>0</v>
      </c>
    </row>
    <row r="220" s="2" customFormat="1" ht="21.75" customHeight="1">
      <c r="A220" s="40"/>
      <c r="B220" s="41"/>
      <c r="C220" s="220" t="s">
        <v>471</v>
      </c>
      <c r="D220" s="220" t="s">
        <v>135</v>
      </c>
      <c r="E220" s="221" t="s">
        <v>412</v>
      </c>
      <c r="F220" s="222" t="s">
        <v>413</v>
      </c>
      <c r="G220" s="223" t="s">
        <v>250</v>
      </c>
      <c r="H220" s="224">
        <v>32.366</v>
      </c>
      <c r="I220" s="225"/>
      <c r="J220" s="226">
        <f>ROUND(I220*H220,2)</f>
        <v>0</v>
      </c>
      <c r="K220" s="222" t="s">
        <v>139</v>
      </c>
      <c r="L220" s="46"/>
      <c r="M220" s="227" t="s">
        <v>32</v>
      </c>
      <c r="N220" s="228" t="s">
        <v>51</v>
      </c>
      <c r="O220" s="86"/>
      <c r="P220" s="229">
        <f>O220*H220</f>
        <v>0</v>
      </c>
      <c r="Q220" s="229">
        <v>0</v>
      </c>
      <c r="R220" s="229">
        <f>Q220*H220</f>
        <v>0</v>
      </c>
      <c r="S220" s="229">
        <v>0</v>
      </c>
      <c r="T220" s="230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31" t="s">
        <v>150</v>
      </c>
      <c r="AT220" s="231" t="s">
        <v>135</v>
      </c>
      <c r="AU220" s="231" t="s">
        <v>141</v>
      </c>
      <c r="AY220" s="18" t="s">
        <v>132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141</v>
      </c>
      <c r="BK220" s="232">
        <f>ROUND(I220*H220,2)</f>
        <v>0</v>
      </c>
      <c r="BL220" s="18" t="s">
        <v>150</v>
      </c>
      <c r="BM220" s="231" t="s">
        <v>1236</v>
      </c>
    </row>
    <row r="221" s="12" customFormat="1" ht="25.92" customHeight="1">
      <c r="A221" s="12"/>
      <c r="B221" s="204"/>
      <c r="C221" s="205"/>
      <c r="D221" s="206" t="s">
        <v>78</v>
      </c>
      <c r="E221" s="207" t="s">
        <v>487</v>
      </c>
      <c r="F221" s="207" t="s">
        <v>488</v>
      </c>
      <c r="G221" s="205"/>
      <c r="H221" s="205"/>
      <c r="I221" s="208"/>
      <c r="J221" s="209">
        <f>BK221</f>
        <v>0</v>
      </c>
      <c r="K221" s="205"/>
      <c r="L221" s="210"/>
      <c r="M221" s="211"/>
      <c r="N221" s="212"/>
      <c r="O221" s="212"/>
      <c r="P221" s="213">
        <f>P222+P234+P252+P255+P257+P269+P276+P282+P287</f>
        <v>0</v>
      </c>
      <c r="Q221" s="212"/>
      <c r="R221" s="213">
        <f>R222+R234+R252+R255+R257+R269+R276+R282+R287</f>
        <v>8.413011599999999</v>
      </c>
      <c r="S221" s="212"/>
      <c r="T221" s="214">
        <f>T222+T234+T252+T255+T257+T269+T276+T282+T287</f>
        <v>0.70272000000000001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15" t="s">
        <v>141</v>
      </c>
      <c r="AT221" s="216" t="s">
        <v>78</v>
      </c>
      <c r="AU221" s="216" t="s">
        <v>79</v>
      </c>
      <c r="AY221" s="215" t="s">
        <v>132</v>
      </c>
      <c r="BK221" s="217">
        <f>BK222+BK234+BK252+BK255+BK257+BK269+BK276+BK282+BK287</f>
        <v>0</v>
      </c>
    </row>
    <row r="222" s="12" customFormat="1" ht="22.8" customHeight="1">
      <c r="A222" s="12"/>
      <c r="B222" s="204"/>
      <c r="C222" s="205"/>
      <c r="D222" s="206" t="s">
        <v>78</v>
      </c>
      <c r="E222" s="218" t="s">
        <v>489</v>
      </c>
      <c r="F222" s="218" t="s">
        <v>490</v>
      </c>
      <c r="G222" s="205"/>
      <c r="H222" s="205"/>
      <c r="I222" s="208"/>
      <c r="J222" s="219">
        <f>BK222</f>
        <v>0</v>
      </c>
      <c r="K222" s="205"/>
      <c r="L222" s="210"/>
      <c r="M222" s="211"/>
      <c r="N222" s="212"/>
      <c r="O222" s="212"/>
      <c r="P222" s="213">
        <f>SUM(P223:P233)</f>
        <v>0</v>
      </c>
      <c r="Q222" s="212"/>
      <c r="R222" s="213">
        <f>SUM(R223:R233)</f>
        <v>0.56749760000000005</v>
      </c>
      <c r="S222" s="212"/>
      <c r="T222" s="214">
        <f>SUM(T223:T233)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15" t="s">
        <v>141</v>
      </c>
      <c r="AT222" s="216" t="s">
        <v>78</v>
      </c>
      <c r="AU222" s="216" t="s">
        <v>21</v>
      </c>
      <c r="AY222" s="215" t="s">
        <v>132</v>
      </c>
      <c r="BK222" s="217">
        <f>SUM(BK223:BK233)</f>
        <v>0</v>
      </c>
    </row>
    <row r="223" s="2" customFormat="1" ht="21.75" customHeight="1">
      <c r="A223" s="40"/>
      <c r="B223" s="41"/>
      <c r="C223" s="220" t="s">
        <v>475</v>
      </c>
      <c r="D223" s="220" t="s">
        <v>135</v>
      </c>
      <c r="E223" s="221" t="s">
        <v>492</v>
      </c>
      <c r="F223" s="222" t="s">
        <v>493</v>
      </c>
      <c r="G223" s="223" t="s">
        <v>194</v>
      </c>
      <c r="H223" s="224">
        <v>83.563000000000002</v>
      </c>
      <c r="I223" s="225"/>
      <c r="J223" s="226">
        <f>ROUND(I223*H223,2)</f>
        <v>0</v>
      </c>
      <c r="K223" s="222" t="s">
        <v>139</v>
      </c>
      <c r="L223" s="46"/>
      <c r="M223" s="227" t="s">
        <v>32</v>
      </c>
      <c r="N223" s="228" t="s">
        <v>51</v>
      </c>
      <c r="O223" s="86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R223" s="231" t="s">
        <v>260</v>
      </c>
      <c r="AT223" s="231" t="s">
        <v>135</v>
      </c>
      <c r="AU223" s="231" t="s">
        <v>141</v>
      </c>
      <c r="AY223" s="18" t="s">
        <v>132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8" t="s">
        <v>141</v>
      </c>
      <c r="BK223" s="232">
        <f>ROUND(I223*H223,2)</f>
        <v>0</v>
      </c>
      <c r="BL223" s="18" t="s">
        <v>260</v>
      </c>
      <c r="BM223" s="231" t="s">
        <v>1237</v>
      </c>
    </row>
    <row r="224" s="13" customFormat="1">
      <c r="A224" s="13"/>
      <c r="B224" s="240"/>
      <c r="C224" s="241"/>
      <c r="D224" s="242" t="s">
        <v>196</v>
      </c>
      <c r="E224" s="243" t="s">
        <v>32</v>
      </c>
      <c r="F224" s="244" t="s">
        <v>1125</v>
      </c>
      <c r="G224" s="241"/>
      <c r="H224" s="245">
        <v>83.563000000000002</v>
      </c>
      <c r="I224" s="246"/>
      <c r="J224" s="241"/>
      <c r="K224" s="241"/>
      <c r="L224" s="247"/>
      <c r="M224" s="248"/>
      <c r="N224" s="249"/>
      <c r="O224" s="249"/>
      <c r="P224" s="249"/>
      <c r="Q224" s="249"/>
      <c r="R224" s="249"/>
      <c r="S224" s="249"/>
      <c r="T224" s="250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1" t="s">
        <v>196</v>
      </c>
      <c r="AU224" s="251" t="s">
        <v>141</v>
      </c>
      <c r="AV224" s="13" t="s">
        <v>141</v>
      </c>
      <c r="AW224" s="13" t="s">
        <v>41</v>
      </c>
      <c r="AX224" s="13" t="s">
        <v>79</v>
      </c>
      <c r="AY224" s="251" t="s">
        <v>132</v>
      </c>
    </row>
    <row r="225" s="14" customFormat="1">
      <c r="A225" s="14"/>
      <c r="B225" s="252"/>
      <c r="C225" s="253"/>
      <c r="D225" s="242" t="s">
        <v>196</v>
      </c>
      <c r="E225" s="254" t="s">
        <v>32</v>
      </c>
      <c r="F225" s="255" t="s">
        <v>198</v>
      </c>
      <c r="G225" s="253"/>
      <c r="H225" s="256">
        <v>83.563000000000002</v>
      </c>
      <c r="I225" s="257"/>
      <c r="J225" s="253"/>
      <c r="K225" s="253"/>
      <c r="L225" s="258"/>
      <c r="M225" s="259"/>
      <c r="N225" s="260"/>
      <c r="O225" s="260"/>
      <c r="P225" s="260"/>
      <c r="Q225" s="260"/>
      <c r="R225" s="260"/>
      <c r="S225" s="260"/>
      <c r="T225" s="261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2" t="s">
        <v>196</v>
      </c>
      <c r="AU225" s="262" t="s">
        <v>141</v>
      </c>
      <c r="AV225" s="14" t="s">
        <v>150</v>
      </c>
      <c r="AW225" s="14" t="s">
        <v>41</v>
      </c>
      <c r="AX225" s="14" t="s">
        <v>21</v>
      </c>
      <c r="AY225" s="262" t="s">
        <v>132</v>
      </c>
    </row>
    <row r="226" s="2" customFormat="1" ht="16.5" customHeight="1">
      <c r="A226" s="40"/>
      <c r="B226" s="41"/>
      <c r="C226" s="263" t="s">
        <v>479</v>
      </c>
      <c r="D226" s="263" t="s">
        <v>242</v>
      </c>
      <c r="E226" s="264" t="s">
        <v>785</v>
      </c>
      <c r="F226" s="265" t="s">
        <v>786</v>
      </c>
      <c r="G226" s="266" t="s">
        <v>787</v>
      </c>
      <c r="H226" s="267">
        <v>91.521000000000001</v>
      </c>
      <c r="I226" s="268"/>
      <c r="J226" s="269">
        <f>ROUND(I226*H226,2)</f>
        <v>0</v>
      </c>
      <c r="K226" s="265" t="s">
        <v>139</v>
      </c>
      <c r="L226" s="270"/>
      <c r="M226" s="271" t="s">
        <v>32</v>
      </c>
      <c r="N226" s="272" t="s">
        <v>51</v>
      </c>
      <c r="O226" s="86"/>
      <c r="P226" s="229">
        <f>O226*H226</f>
        <v>0</v>
      </c>
      <c r="Q226" s="229">
        <v>0.001</v>
      </c>
      <c r="R226" s="229">
        <f>Q226*H226</f>
        <v>0.091521000000000005</v>
      </c>
      <c r="S226" s="229">
        <v>0</v>
      </c>
      <c r="T226" s="230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31" t="s">
        <v>333</v>
      </c>
      <c r="AT226" s="231" t="s">
        <v>242</v>
      </c>
      <c r="AU226" s="231" t="s">
        <v>141</v>
      </c>
      <c r="AY226" s="18" t="s">
        <v>132</v>
      </c>
      <c r="BE226" s="232">
        <f>IF(N226="základní",J226,0)</f>
        <v>0</v>
      </c>
      <c r="BF226" s="232">
        <f>IF(N226="snížená",J226,0)</f>
        <v>0</v>
      </c>
      <c r="BG226" s="232">
        <f>IF(N226="zákl. přenesená",J226,0)</f>
        <v>0</v>
      </c>
      <c r="BH226" s="232">
        <f>IF(N226="sníž. přenesená",J226,0)</f>
        <v>0</v>
      </c>
      <c r="BI226" s="232">
        <f>IF(N226="nulová",J226,0)</f>
        <v>0</v>
      </c>
      <c r="BJ226" s="18" t="s">
        <v>141</v>
      </c>
      <c r="BK226" s="232">
        <f>ROUND(I226*H226,2)</f>
        <v>0</v>
      </c>
      <c r="BL226" s="18" t="s">
        <v>260</v>
      </c>
      <c r="BM226" s="231" t="s">
        <v>1238</v>
      </c>
    </row>
    <row r="227" s="2" customFormat="1" ht="16.5" customHeight="1">
      <c r="A227" s="40"/>
      <c r="B227" s="41"/>
      <c r="C227" s="220" t="s">
        <v>483</v>
      </c>
      <c r="D227" s="220" t="s">
        <v>135</v>
      </c>
      <c r="E227" s="221" t="s">
        <v>502</v>
      </c>
      <c r="F227" s="222" t="s">
        <v>503</v>
      </c>
      <c r="G227" s="223" t="s">
        <v>194</v>
      </c>
      <c r="H227" s="224">
        <v>83.563000000000002</v>
      </c>
      <c r="I227" s="225"/>
      <c r="J227" s="226">
        <f>ROUND(I227*H227,2)</f>
        <v>0</v>
      </c>
      <c r="K227" s="222" t="s">
        <v>139</v>
      </c>
      <c r="L227" s="46"/>
      <c r="M227" s="227" t="s">
        <v>32</v>
      </c>
      <c r="N227" s="228" t="s">
        <v>51</v>
      </c>
      <c r="O227" s="86"/>
      <c r="P227" s="229">
        <f>O227*H227</f>
        <v>0</v>
      </c>
      <c r="Q227" s="229">
        <v>0.00040000000000000002</v>
      </c>
      <c r="R227" s="229">
        <f>Q227*H227</f>
        <v>0.033425200000000002</v>
      </c>
      <c r="S227" s="229">
        <v>0</v>
      </c>
      <c r="T227" s="230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31" t="s">
        <v>260</v>
      </c>
      <c r="AT227" s="231" t="s">
        <v>135</v>
      </c>
      <c r="AU227" s="231" t="s">
        <v>141</v>
      </c>
      <c r="AY227" s="18" t="s">
        <v>132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141</v>
      </c>
      <c r="BK227" s="232">
        <f>ROUND(I227*H227,2)</f>
        <v>0</v>
      </c>
      <c r="BL227" s="18" t="s">
        <v>260</v>
      </c>
      <c r="BM227" s="231" t="s">
        <v>1239</v>
      </c>
    </row>
    <row r="228" s="2" customFormat="1" ht="16.5" customHeight="1">
      <c r="A228" s="40"/>
      <c r="B228" s="41"/>
      <c r="C228" s="263" t="s">
        <v>491</v>
      </c>
      <c r="D228" s="263" t="s">
        <v>242</v>
      </c>
      <c r="E228" s="264" t="s">
        <v>506</v>
      </c>
      <c r="F228" s="265" t="s">
        <v>790</v>
      </c>
      <c r="G228" s="266" t="s">
        <v>194</v>
      </c>
      <c r="H228" s="267">
        <v>100.276</v>
      </c>
      <c r="I228" s="268"/>
      <c r="J228" s="269">
        <f>ROUND(I228*H228,2)</f>
        <v>0</v>
      </c>
      <c r="K228" s="265" t="s">
        <v>139</v>
      </c>
      <c r="L228" s="270"/>
      <c r="M228" s="271" t="s">
        <v>32</v>
      </c>
      <c r="N228" s="272" t="s">
        <v>51</v>
      </c>
      <c r="O228" s="86"/>
      <c r="P228" s="229">
        <f>O228*H228</f>
        <v>0</v>
      </c>
      <c r="Q228" s="229">
        <v>0.0038800000000000002</v>
      </c>
      <c r="R228" s="229">
        <f>Q228*H228</f>
        <v>0.38907088000000001</v>
      </c>
      <c r="S228" s="229">
        <v>0</v>
      </c>
      <c r="T228" s="230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31" t="s">
        <v>333</v>
      </c>
      <c r="AT228" s="231" t="s">
        <v>242</v>
      </c>
      <c r="AU228" s="231" t="s">
        <v>141</v>
      </c>
      <c r="AY228" s="18" t="s">
        <v>132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141</v>
      </c>
      <c r="BK228" s="232">
        <f>ROUND(I228*H228,2)</f>
        <v>0</v>
      </c>
      <c r="BL228" s="18" t="s">
        <v>260</v>
      </c>
      <c r="BM228" s="231" t="s">
        <v>1240</v>
      </c>
    </row>
    <row r="229" s="13" customFormat="1">
      <c r="A229" s="13"/>
      <c r="B229" s="240"/>
      <c r="C229" s="241"/>
      <c r="D229" s="242" t="s">
        <v>196</v>
      </c>
      <c r="E229" s="241"/>
      <c r="F229" s="244" t="s">
        <v>1129</v>
      </c>
      <c r="G229" s="241"/>
      <c r="H229" s="245">
        <v>100.276</v>
      </c>
      <c r="I229" s="246"/>
      <c r="J229" s="241"/>
      <c r="K229" s="241"/>
      <c r="L229" s="247"/>
      <c r="M229" s="248"/>
      <c r="N229" s="249"/>
      <c r="O229" s="249"/>
      <c r="P229" s="249"/>
      <c r="Q229" s="249"/>
      <c r="R229" s="249"/>
      <c r="S229" s="249"/>
      <c r="T229" s="250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1" t="s">
        <v>196</v>
      </c>
      <c r="AU229" s="251" t="s">
        <v>141</v>
      </c>
      <c r="AV229" s="13" t="s">
        <v>141</v>
      </c>
      <c r="AW229" s="13" t="s">
        <v>4</v>
      </c>
      <c r="AX229" s="13" t="s">
        <v>21</v>
      </c>
      <c r="AY229" s="251" t="s">
        <v>132</v>
      </c>
    </row>
    <row r="230" s="2" customFormat="1" ht="16.5" customHeight="1">
      <c r="A230" s="40"/>
      <c r="B230" s="41"/>
      <c r="C230" s="220" t="s">
        <v>496</v>
      </c>
      <c r="D230" s="220" t="s">
        <v>135</v>
      </c>
      <c r="E230" s="221" t="s">
        <v>511</v>
      </c>
      <c r="F230" s="222" t="s">
        <v>512</v>
      </c>
      <c r="G230" s="223" t="s">
        <v>194</v>
      </c>
      <c r="H230" s="224">
        <v>83.563000000000002</v>
      </c>
      <c r="I230" s="225"/>
      <c r="J230" s="226">
        <f>ROUND(I230*H230,2)</f>
        <v>0</v>
      </c>
      <c r="K230" s="222" t="s">
        <v>139</v>
      </c>
      <c r="L230" s="46"/>
      <c r="M230" s="227" t="s">
        <v>32</v>
      </c>
      <c r="N230" s="228" t="s">
        <v>51</v>
      </c>
      <c r="O230" s="86"/>
      <c r="P230" s="229">
        <f>O230*H230</f>
        <v>0</v>
      </c>
      <c r="Q230" s="229">
        <v>4.0000000000000003E-05</v>
      </c>
      <c r="R230" s="229">
        <f>Q230*H230</f>
        <v>0.0033425200000000003</v>
      </c>
      <c r="S230" s="229">
        <v>0</v>
      </c>
      <c r="T230" s="230">
        <f>S230*H230</f>
        <v>0</v>
      </c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R230" s="231" t="s">
        <v>260</v>
      </c>
      <c r="AT230" s="231" t="s">
        <v>135</v>
      </c>
      <c r="AU230" s="231" t="s">
        <v>141</v>
      </c>
      <c r="AY230" s="18" t="s">
        <v>132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141</v>
      </c>
      <c r="BK230" s="232">
        <f>ROUND(I230*H230,2)</f>
        <v>0</v>
      </c>
      <c r="BL230" s="18" t="s">
        <v>260</v>
      </c>
      <c r="BM230" s="231" t="s">
        <v>1241</v>
      </c>
    </row>
    <row r="231" s="2" customFormat="1" ht="16.5" customHeight="1">
      <c r="A231" s="40"/>
      <c r="B231" s="41"/>
      <c r="C231" s="263" t="s">
        <v>501</v>
      </c>
      <c r="D231" s="263" t="s">
        <v>242</v>
      </c>
      <c r="E231" s="264" t="s">
        <v>515</v>
      </c>
      <c r="F231" s="265" t="s">
        <v>516</v>
      </c>
      <c r="G231" s="266" t="s">
        <v>194</v>
      </c>
      <c r="H231" s="267">
        <v>100.276</v>
      </c>
      <c r="I231" s="268"/>
      <c r="J231" s="269">
        <f>ROUND(I231*H231,2)</f>
        <v>0</v>
      </c>
      <c r="K231" s="265" t="s">
        <v>139</v>
      </c>
      <c r="L231" s="270"/>
      <c r="M231" s="271" t="s">
        <v>32</v>
      </c>
      <c r="N231" s="272" t="s">
        <v>51</v>
      </c>
      <c r="O231" s="86"/>
      <c r="P231" s="229">
        <f>O231*H231</f>
        <v>0</v>
      </c>
      <c r="Q231" s="229">
        <v>0.00050000000000000001</v>
      </c>
      <c r="R231" s="229">
        <f>Q231*H231</f>
        <v>0.050138000000000002</v>
      </c>
      <c r="S231" s="229">
        <v>0</v>
      </c>
      <c r="T231" s="230">
        <f>S231*H231</f>
        <v>0</v>
      </c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R231" s="231" t="s">
        <v>333</v>
      </c>
      <c r="AT231" s="231" t="s">
        <v>242</v>
      </c>
      <c r="AU231" s="231" t="s">
        <v>141</v>
      </c>
      <c r="AY231" s="18" t="s">
        <v>132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141</v>
      </c>
      <c r="BK231" s="232">
        <f>ROUND(I231*H231,2)</f>
        <v>0</v>
      </c>
      <c r="BL231" s="18" t="s">
        <v>260</v>
      </c>
      <c r="BM231" s="231" t="s">
        <v>1242</v>
      </c>
    </row>
    <row r="232" s="13" customFormat="1">
      <c r="A232" s="13"/>
      <c r="B232" s="240"/>
      <c r="C232" s="241"/>
      <c r="D232" s="242" t="s">
        <v>196</v>
      </c>
      <c r="E232" s="241"/>
      <c r="F232" s="244" t="s">
        <v>1129</v>
      </c>
      <c r="G232" s="241"/>
      <c r="H232" s="245">
        <v>100.276</v>
      </c>
      <c r="I232" s="246"/>
      <c r="J232" s="241"/>
      <c r="K232" s="241"/>
      <c r="L232" s="247"/>
      <c r="M232" s="248"/>
      <c r="N232" s="249"/>
      <c r="O232" s="249"/>
      <c r="P232" s="249"/>
      <c r="Q232" s="249"/>
      <c r="R232" s="249"/>
      <c r="S232" s="249"/>
      <c r="T232" s="250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1" t="s">
        <v>196</v>
      </c>
      <c r="AU232" s="251" t="s">
        <v>141</v>
      </c>
      <c r="AV232" s="13" t="s">
        <v>141</v>
      </c>
      <c r="AW232" s="13" t="s">
        <v>4</v>
      </c>
      <c r="AX232" s="13" t="s">
        <v>21</v>
      </c>
      <c r="AY232" s="251" t="s">
        <v>132</v>
      </c>
    </row>
    <row r="233" s="2" customFormat="1" ht="21.75" customHeight="1">
      <c r="A233" s="40"/>
      <c r="B233" s="41"/>
      <c r="C233" s="220" t="s">
        <v>505</v>
      </c>
      <c r="D233" s="220" t="s">
        <v>135</v>
      </c>
      <c r="E233" s="221" t="s">
        <v>519</v>
      </c>
      <c r="F233" s="222" t="s">
        <v>520</v>
      </c>
      <c r="G233" s="223" t="s">
        <v>250</v>
      </c>
      <c r="H233" s="224">
        <v>0.56699999999999995</v>
      </c>
      <c r="I233" s="225"/>
      <c r="J233" s="226">
        <f>ROUND(I233*H233,2)</f>
        <v>0</v>
      </c>
      <c r="K233" s="222" t="s">
        <v>139</v>
      </c>
      <c r="L233" s="46"/>
      <c r="M233" s="227" t="s">
        <v>32</v>
      </c>
      <c r="N233" s="228" t="s">
        <v>51</v>
      </c>
      <c r="O233" s="86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31" t="s">
        <v>260</v>
      </c>
      <c r="AT233" s="231" t="s">
        <v>135</v>
      </c>
      <c r="AU233" s="231" t="s">
        <v>141</v>
      </c>
      <c r="AY233" s="18" t="s">
        <v>132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141</v>
      </c>
      <c r="BK233" s="232">
        <f>ROUND(I233*H233,2)</f>
        <v>0</v>
      </c>
      <c r="BL233" s="18" t="s">
        <v>260</v>
      </c>
      <c r="BM233" s="231" t="s">
        <v>1243</v>
      </c>
    </row>
    <row r="234" s="12" customFormat="1" ht="22.8" customHeight="1">
      <c r="A234" s="12"/>
      <c r="B234" s="204"/>
      <c r="C234" s="205"/>
      <c r="D234" s="206" t="s">
        <v>78</v>
      </c>
      <c r="E234" s="218" t="s">
        <v>522</v>
      </c>
      <c r="F234" s="218" t="s">
        <v>523</v>
      </c>
      <c r="G234" s="205"/>
      <c r="H234" s="205"/>
      <c r="I234" s="208"/>
      <c r="J234" s="219">
        <f>BK234</f>
        <v>0</v>
      </c>
      <c r="K234" s="205"/>
      <c r="L234" s="210"/>
      <c r="M234" s="211"/>
      <c r="N234" s="212"/>
      <c r="O234" s="212"/>
      <c r="P234" s="213">
        <f>SUM(P235:P251)</f>
        <v>0</v>
      </c>
      <c r="Q234" s="212"/>
      <c r="R234" s="213">
        <f>SUM(R235:R251)</f>
        <v>2.9443865999999996</v>
      </c>
      <c r="S234" s="212"/>
      <c r="T234" s="214">
        <f>SUM(T235:T251)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5" t="s">
        <v>141</v>
      </c>
      <c r="AT234" s="216" t="s">
        <v>78</v>
      </c>
      <c r="AU234" s="216" t="s">
        <v>21</v>
      </c>
      <c r="AY234" s="215" t="s">
        <v>132</v>
      </c>
      <c r="BK234" s="217">
        <f>SUM(BK235:BK251)</f>
        <v>0</v>
      </c>
    </row>
    <row r="235" s="2" customFormat="1" ht="16.5" customHeight="1">
      <c r="A235" s="40"/>
      <c r="B235" s="41"/>
      <c r="C235" s="220" t="s">
        <v>510</v>
      </c>
      <c r="D235" s="220" t="s">
        <v>135</v>
      </c>
      <c r="E235" s="221" t="s">
        <v>525</v>
      </c>
      <c r="F235" s="222" t="s">
        <v>526</v>
      </c>
      <c r="G235" s="223" t="s">
        <v>194</v>
      </c>
      <c r="H235" s="224">
        <v>122.72</v>
      </c>
      <c r="I235" s="225"/>
      <c r="J235" s="226">
        <f>ROUND(I235*H235,2)</f>
        <v>0</v>
      </c>
      <c r="K235" s="222" t="s">
        <v>139</v>
      </c>
      <c r="L235" s="46"/>
      <c r="M235" s="227" t="s">
        <v>32</v>
      </c>
      <c r="N235" s="228" t="s">
        <v>51</v>
      </c>
      <c r="O235" s="86"/>
      <c r="P235" s="229">
        <f>O235*H235</f>
        <v>0</v>
      </c>
      <c r="Q235" s="229">
        <v>0.0060299999999999998</v>
      </c>
      <c r="R235" s="229">
        <f>Q235*H235</f>
        <v>0.74000159999999993</v>
      </c>
      <c r="S235" s="229">
        <v>0</v>
      </c>
      <c r="T235" s="230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31" t="s">
        <v>260</v>
      </c>
      <c r="AT235" s="231" t="s">
        <v>135</v>
      </c>
      <c r="AU235" s="231" t="s">
        <v>141</v>
      </c>
      <c r="AY235" s="18" t="s">
        <v>132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141</v>
      </c>
      <c r="BK235" s="232">
        <f>ROUND(I235*H235,2)</f>
        <v>0</v>
      </c>
      <c r="BL235" s="18" t="s">
        <v>260</v>
      </c>
      <c r="BM235" s="231" t="s">
        <v>1244</v>
      </c>
    </row>
    <row r="236" s="2" customFormat="1" ht="16.5" customHeight="1">
      <c r="A236" s="40"/>
      <c r="B236" s="41"/>
      <c r="C236" s="263" t="s">
        <v>514</v>
      </c>
      <c r="D236" s="263" t="s">
        <v>242</v>
      </c>
      <c r="E236" s="264" t="s">
        <v>529</v>
      </c>
      <c r="F236" s="265" t="s">
        <v>530</v>
      </c>
      <c r="G236" s="266" t="s">
        <v>201</v>
      </c>
      <c r="H236" s="267">
        <v>15.462</v>
      </c>
      <c r="I236" s="268"/>
      <c r="J236" s="269">
        <f>ROUND(I236*H236,2)</f>
        <v>0</v>
      </c>
      <c r="K236" s="265" t="s">
        <v>139</v>
      </c>
      <c r="L236" s="270"/>
      <c r="M236" s="271" t="s">
        <v>32</v>
      </c>
      <c r="N236" s="272" t="s">
        <v>51</v>
      </c>
      <c r="O236" s="86"/>
      <c r="P236" s="229">
        <f>O236*H236</f>
        <v>0</v>
      </c>
      <c r="Q236" s="229">
        <v>0.040000000000000001</v>
      </c>
      <c r="R236" s="229">
        <f>Q236*H236</f>
        <v>0.61848000000000003</v>
      </c>
      <c r="S236" s="229">
        <v>0</v>
      </c>
      <c r="T236" s="230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31" t="s">
        <v>333</v>
      </c>
      <c r="AT236" s="231" t="s">
        <v>242</v>
      </c>
      <c r="AU236" s="231" t="s">
        <v>141</v>
      </c>
      <c r="AY236" s="18" t="s">
        <v>132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141</v>
      </c>
      <c r="BK236" s="232">
        <f>ROUND(I236*H236,2)</f>
        <v>0</v>
      </c>
      <c r="BL236" s="18" t="s">
        <v>260</v>
      </c>
      <c r="BM236" s="231" t="s">
        <v>1245</v>
      </c>
    </row>
    <row r="237" s="13" customFormat="1">
      <c r="A237" s="13"/>
      <c r="B237" s="240"/>
      <c r="C237" s="241"/>
      <c r="D237" s="242" t="s">
        <v>196</v>
      </c>
      <c r="E237" s="243" t="s">
        <v>32</v>
      </c>
      <c r="F237" s="244" t="s">
        <v>532</v>
      </c>
      <c r="G237" s="241"/>
      <c r="H237" s="245">
        <v>14.726000000000001</v>
      </c>
      <c r="I237" s="246"/>
      <c r="J237" s="241"/>
      <c r="K237" s="241"/>
      <c r="L237" s="247"/>
      <c r="M237" s="248"/>
      <c r="N237" s="249"/>
      <c r="O237" s="249"/>
      <c r="P237" s="249"/>
      <c r="Q237" s="249"/>
      <c r="R237" s="249"/>
      <c r="S237" s="249"/>
      <c r="T237" s="250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51" t="s">
        <v>196</v>
      </c>
      <c r="AU237" s="251" t="s">
        <v>141</v>
      </c>
      <c r="AV237" s="13" t="s">
        <v>141</v>
      </c>
      <c r="AW237" s="13" t="s">
        <v>41</v>
      </c>
      <c r="AX237" s="13" t="s">
        <v>21</v>
      </c>
      <c r="AY237" s="251" t="s">
        <v>132</v>
      </c>
    </row>
    <row r="238" s="13" customFormat="1">
      <c r="A238" s="13"/>
      <c r="B238" s="240"/>
      <c r="C238" s="241"/>
      <c r="D238" s="242" t="s">
        <v>196</v>
      </c>
      <c r="E238" s="241"/>
      <c r="F238" s="244" t="s">
        <v>533</v>
      </c>
      <c r="G238" s="241"/>
      <c r="H238" s="245">
        <v>15.462</v>
      </c>
      <c r="I238" s="246"/>
      <c r="J238" s="241"/>
      <c r="K238" s="241"/>
      <c r="L238" s="247"/>
      <c r="M238" s="248"/>
      <c r="N238" s="249"/>
      <c r="O238" s="249"/>
      <c r="P238" s="249"/>
      <c r="Q238" s="249"/>
      <c r="R238" s="249"/>
      <c r="S238" s="249"/>
      <c r="T238" s="250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1" t="s">
        <v>196</v>
      </c>
      <c r="AU238" s="251" t="s">
        <v>141</v>
      </c>
      <c r="AV238" s="13" t="s">
        <v>141</v>
      </c>
      <c r="AW238" s="13" t="s">
        <v>4</v>
      </c>
      <c r="AX238" s="13" t="s">
        <v>21</v>
      </c>
      <c r="AY238" s="251" t="s">
        <v>132</v>
      </c>
    </row>
    <row r="239" s="2" customFormat="1" ht="21.75" customHeight="1">
      <c r="A239" s="40"/>
      <c r="B239" s="41"/>
      <c r="C239" s="220" t="s">
        <v>518</v>
      </c>
      <c r="D239" s="220" t="s">
        <v>135</v>
      </c>
      <c r="E239" s="221" t="s">
        <v>535</v>
      </c>
      <c r="F239" s="222" t="s">
        <v>536</v>
      </c>
      <c r="G239" s="223" t="s">
        <v>194</v>
      </c>
      <c r="H239" s="224">
        <v>152.31999999999999</v>
      </c>
      <c r="I239" s="225"/>
      <c r="J239" s="226">
        <f>ROUND(I239*H239,2)</f>
        <v>0</v>
      </c>
      <c r="K239" s="222" t="s">
        <v>139</v>
      </c>
      <c r="L239" s="46"/>
      <c r="M239" s="227" t="s">
        <v>32</v>
      </c>
      <c r="N239" s="228" t="s">
        <v>51</v>
      </c>
      <c r="O239" s="86"/>
      <c r="P239" s="229">
        <f>O239*H239</f>
        <v>0</v>
      </c>
      <c r="Q239" s="229">
        <v>0</v>
      </c>
      <c r="R239" s="229">
        <f>Q239*H239</f>
        <v>0</v>
      </c>
      <c r="S239" s="229">
        <v>0</v>
      </c>
      <c r="T239" s="230">
        <f>S239*H239</f>
        <v>0</v>
      </c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R239" s="231" t="s">
        <v>260</v>
      </c>
      <c r="AT239" s="231" t="s">
        <v>135</v>
      </c>
      <c r="AU239" s="231" t="s">
        <v>141</v>
      </c>
      <c r="AY239" s="18" t="s">
        <v>132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141</v>
      </c>
      <c r="BK239" s="232">
        <f>ROUND(I239*H239,2)</f>
        <v>0</v>
      </c>
      <c r="BL239" s="18" t="s">
        <v>260</v>
      </c>
      <c r="BM239" s="231" t="s">
        <v>1246</v>
      </c>
    </row>
    <row r="240" s="2" customFormat="1" ht="16.5" customHeight="1">
      <c r="A240" s="40"/>
      <c r="B240" s="41"/>
      <c r="C240" s="263" t="s">
        <v>524</v>
      </c>
      <c r="D240" s="263" t="s">
        <v>242</v>
      </c>
      <c r="E240" s="264" t="s">
        <v>539</v>
      </c>
      <c r="F240" s="265" t="s">
        <v>540</v>
      </c>
      <c r="G240" s="266" t="s">
        <v>194</v>
      </c>
      <c r="H240" s="267">
        <v>307.68599999999998</v>
      </c>
      <c r="I240" s="268"/>
      <c r="J240" s="269">
        <f>ROUND(I240*H240,2)</f>
        <v>0</v>
      </c>
      <c r="K240" s="265" t="s">
        <v>139</v>
      </c>
      <c r="L240" s="270"/>
      <c r="M240" s="271" t="s">
        <v>32</v>
      </c>
      <c r="N240" s="272" t="s">
        <v>51</v>
      </c>
      <c r="O240" s="86"/>
      <c r="P240" s="229">
        <f>O240*H240</f>
        <v>0</v>
      </c>
      <c r="Q240" s="229">
        <v>0.0039199999999999999</v>
      </c>
      <c r="R240" s="229">
        <f>Q240*H240</f>
        <v>1.2061291199999999</v>
      </c>
      <c r="S240" s="229">
        <v>0</v>
      </c>
      <c r="T240" s="230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31" t="s">
        <v>333</v>
      </c>
      <c r="AT240" s="231" t="s">
        <v>242</v>
      </c>
      <c r="AU240" s="231" t="s">
        <v>141</v>
      </c>
      <c r="AY240" s="18" t="s">
        <v>132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141</v>
      </c>
      <c r="BK240" s="232">
        <f>ROUND(I240*H240,2)</f>
        <v>0</v>
      </c>
      <c r="BL240" s="18" t="s">
        <v>260</v>
      </c>
      <c r="BM240" s="231" t="s">
        <v>1247</v>
      </c>
    </row>
    <row r="241" s="13" customFormat="1">
      <c r="A241" s="13"/>
      <c r="B241" s="240"/>
      <c r="C241" s="241"/>
      <c r="D241" s="242" t="s">
        <v>196</v>
      </c>
      <c r="E241" s="241"/>
      <c r="F241" s="244" t="s">
        <v>799</v>
      </c>
      <c r="G241" s="241"/>
      <c r="H241" s="245">
        <v>307.68599999999998</v>
      </c>
      <c r="I241" s="246"/>
      <c r="J241" s="241"/>
      <c r="K241" s="241"/>
      <c r="L241" s="247"/>
      <c r="M241" s="248"/>
      <c r="N241" s="249"/>
      <c r="O241" s="249"/>
      <c r="P241" s="249"/>
      <c r="Q241" s="249"/>
      <c r="R241" s="249"/>
      <c r="S241" s="249"/>
      <c r="T241" s="250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1" t="s">
        <v>196</v>
      </c>
      <c r="AU241" s="251" t="s">
        <v>141</v>
      </c>
      <c r="AV241" s="13" t="s">
        <v>141</v>
      </c>
      <c r="AW241" s="13" t="s">
        <v>4</v>
      </c>
      <c r="AX241" s="13" t="s">
        <v>21</v>
      </c>
      <c r="AY241" s="251" t="s">
        <v>132</v>
      </c>
    </row>
    <row r="242" s="2" customFormat="1" ht="16.5" customHeight="1">
      <c r="A242" s="40"/>
      <c r="B242" s="41"/>
      <c r="C242" s="220" t="s">
        <v>528</v>
      </c>
      <c r="D242" s="220" t="s">
        <v>135</v>
      </c>
      <c r="E242" s="221" t="s">
        <v>544</v>
      </c>
      <c r="F242" s="222" t="s">
        <v>545</v>
      </c>
      <c r="G242" s="223" t="s">
        <v>194</v>
      </c>
      <c r="H242" s="224">
        <v>152.31999999999999</v>
      </c>
      <c r="I242" s="225"/>
      <c r="J242" s="226">
        <f>ROUND(I242*H242,2)</f>
        <v>0</v>
      </c>
      <c r="K242" s="222" t="s">
        <v>139</v>
      </c>
      <c r="L242" s="46"/>
      <c r="M242" s="227" t="s">
        <v>32</v>
      </c>
      <c r="N242" s="228" t="s">
        <v>51</v>
      </c>
      <c r="O242" s="86"/>
      <c r="P242" s="229">
        <f>O242*H242</f>
        <v>0</v>
      </c>
      <c r="Q242" s="229">
        <v>3.0000000000000001E-05</v>
      </c>
      <c r="R242" s="229">
        <f>Q242*H242</f>
        <v>0.0045696000000000001</v>
      </c>
      <c r="S242" s="229">
        <v>0</v>
      </c>
      <c r="T242" s="230">
        <f>S242*H242</f>
        <v>0</v>
      </c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R242" s="231" t="s">
        <v>260</v>
      </c>
      <c r="AT242" s="231" t="s">
        <v>135</v>
      </c>
      <c r="AU242" s="231" t="s">
        <v>141</v>
      </c>
      <c r="AY242" s="18" t="s">
        <v>132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141</v>
      </c>
      <c r="BK242" s="232">
        <f>ROUND(I242*H242,2)</f>
        <v>0</v>
      </c>
      <c r="BL242" s="18" t="s">
        <v>260</v>
      </c>
      <c r="BM242" s="231" t="s">
        <v>1248</v>
      </c>
    </row>
    <row r="243" s="2" customFormat="1" ht="16.5" customHeight="1">
      <c r="A243" s="40"/>
      <c r="B243" s="41"/>
      <c r="C243" s="263" t="s">
        <v>534</v>
      </c>
      <c r="D243" s="263" t="s">
        <v>242</v>
      </c>
      <c r="E243" s="264" t="s">
        <v>548</v>
      </c>
      <c r="F243" s="265" t="s">
        <v>549</v>
      </c>
      <c r="G243" s="266" t="s">
        <v>194</v>
      </c>
      <c r="H243" s="267">
        <v>159.93600000000001</v>
      </c>
      <c r="I243" s="268"/>
      <c r="J243" s="269">
        <f>ROUND(I243*H243,2)</f>
        <v>0</v>
      </c>
      <c r="K243" s="265" t="s">
        <v>139</v>
      </c>
      <c r="L243" s="270"/>
      <c r="M243" s="271" t="s">
        <v>32</v>
      </c>
      <c r="N243" s="272" t="s">
        <v>51</v>
      </c>
      <c r="O243" s="86"/>
      <c r="P243" s="229">
        <f>O243*H243</f>
        <v>0</v>
      </c>
      <c r="Q243" s="229">
        <v>0.00018000000000000001</v>
      </c>
      <c r="R243" s="229">
        <f>Q243*H243</f>
        <v>0.028788480000000002</v>
      </c>
      <c r="S243" s="229">
        <v>0</v>
      </c>
      <c r="T243" s="230">
        <f>S243*H243</f>
        <v>0</v>
      </c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R243" s="231" t="s">
        <v>333</v>
      </c>
      <c r="AT243" s="231" t="s">
        <v>242</v>
      </c>
      <c r="AU243" s="231" t="s">
        <v>141</v>
      </c>
      <c r="AY243" s="18" t="s">
        <v>132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8" t="s">
        <v>141</v>
      </c>
      <c r="BK243" s="232">
        <f>ROUND(I243*H243,2)</f>
        <v>0</v>
      </c>
      <c r="BL243" s="18" t="s">
        <v>260</v>
      </c>
      <c r="BM243" s="231" t="s">
        <v>1249</v>
      </c>
    </row>
    <row r="244" s="13" customFormat="1">
      <c r="A244" s="13"/>
      <c r="B244" s="240"/>
      <c r="C244" s="241"/>
      <c r="D244" s="242" t="s">
        <v>196</v>
      </c>
      <c r="E244" s="241"/>
      <c r="F244" s="244" t="s">
        <v>802</v>
      </c>
      <c r="G244" s="241"/>
      <c r="H244" s="245">
        <v>159.93600000000001</v>
      </c>
      <c r="I244" s="246"/>
      <c r="J244" s="241"/>
      <c r="K244" s="241"/>
      <c r="L244" s="247"/>
      <c r="M244" s="248"/>
      <c r="N244" s="249"/>
      <c r="O244" s="249"/>
      <c r="P244" s="249"/>
      <c r="Q244" s="249"/>
      <c r="R244" s="249"/>
      <c r="S244" s="249"/>
      <c r="T244" s="250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1" t="s">
        <v>196</v>
      </c>
      <c r="AU244" s="251" t="s">
        <v>141</v>
      </c>
      <c r="AV244" s="13" t="s">
        <v>141</v>
      </c>
      <c r="AW244" s="13" t="s">
        <v>4</v>
      </c>
      <c r="AX244" s="13" t="s">
        <v>21</v>
      </c>
      <c r="AY244" s="251" t="s">
        <v>132</v>
      </c>
    </row>
    <row r="245" s="2" customFormat="1" ht="21.75" customHeight="1">
      <c r="A245" s="40"/>
      <c r="B245" s="41"/>
      <c r="C245" s="220" t="s">
        <v>538</v>
      </c>
      <c r="D245" s="220" t="s">
        <v>135</v>
      </c>
      <c r="E245" s="221" t="s">
        <v>553</v>
      </c>
      <c r="F245" s="222" t="s">
        <v>554</v>
      </c>
      <c r="G245" s="223" t="s">
        <v>194</v>
      </c>
      <c r="H245" s="224">
        <v>24.629999999999999</v>
      </c>
      <c r="I245" s="225"/>
      <c r="J245" s="226">
        <f>ROUND(I245*H245,2)</f>
        <v>0</v>
      </c>
      <c r="K245" s="222" t="s">
        <v>139</v>
      </c>
      <c r="L245" s="46"/>
      <c r="M245" s="227" t="s">
        <v>32</v>
      </c>
      <c r="N245" s="228" t="s">
        <v>51</v>
      </c>
      <c r="O245" s="86"/>
      <c r="P245" s="229">
        <f>O245*H245</f>
        <v>0</v>
      </c>
      <c r="Q245" s="229">
        <v>0.0060600000000000003</v>
      </c>
      <c r="R245" s="229">
        <f>Q245*H245</f>
        <v>0.1492578</v>
      </c>
      <c r="S245" s="229">
        <v>0</v>
      </c>
      <c r="T245" s="230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31" t="s">
        <v>260</v>
      </c>
      <c r="AT245" s="231" t="s">
        <v>135</v>
      </c>
      <c r="AU245" s="231" t="s">
        <v>141</v>
      </c>
      <c r="AY245" s="18" t="s">
        <v>132</v>
      </c>
      <c r="BE245" s="232">
        <f>IF(N245="základní",J245,0)</f>
        <v>0</v>
      </c>
      <c r="BF245" s="232">
        <f>IF(N245="snížená",J245,0)</f>
        <v>0</v>
      </c>
      <c r="BG245" s="232">
        <f>IF(N245="zákl. přenesená",J245,0)</f>
        <v>0</v>
      </c>
      <c r="BH245" s="232">
        <f>IF(N245="sníž. přenesená",J245,0)</f>
        <v>0</v>
      </c>
      <c r="BI245" s="232">
        <f>IF(N245="nulová",J245,0)</f>
        <v>0</v>
      </c>
      <c r="BJ245" s="18" t="s">
        <v>141</v>
      </c>
      <c r="BK245" s="232">
        <f>ROUND(I245*H245,2)</f>
        <v>0</v>
      </c>
      <c r="BL245" s="18" t="s">
        <v>260</v>
      </c>
      <c r="BM245" s="231" t="s">
        <v>1250</v>
      </c>
    </row>
    <row r="246" s="13" customFormat="1">
      <c r="A246" s="13"/>
      <c r="B246" s="240"/>
      <c r="C246" s="241"/>
      <c r="D246" s="242" t="s">
        <v>196</v>
      </c>
      <c r="E246" s="243" t="s">
        <v>32</v>
      </c>
      <c r="F246" s="244" t="s">
        <v>804</v>
      </c>
      <c r="G246" s="241"/>
      <c r="H246" s="245">
        <v>27.829999999999998</v>
      </c>
      <c r="I246" s="246"/>
      <c r="J246" s="241"/>
      <c r="K246" s="241"/>
      <c r="L246" s="247"/>
      <c r="M246" s="248"/>
      <c r="N246" s="249"/>
      <c r="O246" s="249"/>
      <c r="P246" s="249"/>
      <c r="Q246" s="249"/>
      <c r="R246" s="249"/>
      <c r="S246" s="249"/>
      <c r="T246" s="250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1" t="s">
        <v>196</v>
      </c>
      <c r="AU246" s="251" t="s">
        <v>141</v>
      </c>
      <c r="AV246" s="13" t="s">
        <v>141</v>
      </c>
      <c r="AW246" s="13" t="s">
        <v>41</v>
      </c>
      <c r="AX246" s="13" t="s">
        <v>79</v>
      </c>
      <c r="AY246" s="251" t="s">
        <v>132</v>
      </c>
    </row>
    <row r="247" s="13" customFormat="1">
      <c r="A247" s="13"/>
      <c r="B247" s="240"/>
      <c r="C247" s="241"/>
      <c r="D247" s="242" t="s">
        <v>196</v>
      </c>
      <c r="E247" s="243" t="s">
        <v>32</v>
      </c>
      <c r="F247" s="244" t="s">
        <v>805</v>
      </c>
      <c r="G247" s="241"/>
      <c r="H247" s="245">
        <v>-3.2000000000000002</v>
      </c>
      <c r="I247" s="246"/>
      <c r="J247" s="241"/>
      <c r="K247" s="241"/>
      <c r="L247" s="247"/>
      <c r="M247" s="248"/>
      <c r="N247" s="249"/>
      <c r="O247" s="249"/>
      <c r="P247" s="249"/>
      <c r="Q247" s="249"/>
      <c r="R247" s="249"/>
      <c r="S247" s="249"/>
      <c r="T247" s="250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1" t="s">
        <v>196</v>
      </c>
      <c r="AU247" s="251" t="s">
        <v>141</v>
      </c>
      <c r="AV247" s="13" t="s">
        <v>141</v>
      </c>
      <c r="AW247" s="13" t="s">
        <v>41</v>
      </c>
      <c r="AX247" s="13" t="s">
        <v>79</v>
      </c>
      <c r="AY247" s="251" t="s">
        <v>132</v>
      </c>
    </row>
    <row r="248" s="14" customFormat="1">
      <c r="A248" s="14"/>
      <c r="B248" s="252"/>
      <c r="C248" s="253"/>
      <c r="D248" s="242" t="s">
        <v>196</v>
      </c>
      <c r="E248" s="254" t="s">
        <v>32</v>
      </c>
      <c r="F248" s="255" t="s">
        <v>198</v>
      </c>
      <c r="G248" s="253"/>
      <c r="H248" s="256">
        <v>24.629999999999999</v>
      </c>
      <c r="I248" s="257"/>
      <c r="J248" s="253"/>
      <c r="K248" s="253"/>
      <c r="L248" s="258"/>
      <c r="M248" s="259"/>
      <c r="N248" s="260"/>
      <c r="O248" s="260"/>
      <c r="P248" s="260"/>
      <c r="Q248" s="260"/>
      <c r="R248" s="260"/>
      <c r="S248" s="260"/>
      <c r="T248" s="261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2" t="s">
        <v>196</v>
      </c>
      <c r="AU248" s="262" t="s">
        <v>141</v>
      </c>
      <c r="AV248" s="14" t="s">
        <v>150</v>
      </c>
      <c r="AW248" s="14" t="s">
        <v>41</v>
      </c>
      <c r="AX248" s="14" t="s">
        <v>21</v>
      </c>
      <c r="AY248" s="262" t="s">
        <v>132</v>
      </c>
    </row>
    <row r="249" s="2" customFormat="1" ht="16.5" customHeight="1">
      <c r="A249" s="40"/>
      <c r="B249" s="41"/>
      <c r="C249" s="263" t="s">
        <v>543</v>
      </c>
      <c r="D249" s="263" t="s">
        <v>242</v>
      </c>
      <c r="E249" s="264" t="s">
        <v>559</v>
      </c>
      <c r="F249" s="265" t="s">
        <v>560</v>
      </c>
      <c r="G249" s="266" t="s">
        <v>194</v>
      </c>
      <c r="H249" s="267">
        <v>24.645</v>
      </c>
      <c r="I249" s="268"/>
      <c r="J249" s="269">
        <f>ROUND(I249*H249,2)</f>
        <v>0</v>
      </c>
      <c r="K249" s="265" t="s">
        <v>139</v>
      </c>
      <c r="L249" s="270"/>
      <c r="M249" s="271" t="s">
        <v>32</v>
      </c>
      <c r="N249" s="272" t="s">
        <v>51</v>
      </c>
      <c r="O249" s="86"/>
      <c r="P249" s="229">
        <f>O249*H249</f>
        <v>0</v>
      </c>
      <c r="Q249" s="229">
        <v>0.0080000000000000002</v>
      </c>
      <c r="R249" s="229">
        <f>Q249*H249</f>
        <v>0.19716</v>
      </c>
      <c r="S249" s="229">
        <v>0</v>
      </c>
      <c r="T249" s="230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31" t="s">
        <v>333</v>
      </c>
      <c r="AT249" s="231" t="s">
        <v>242</v>
      </c>
      <c r="AU249" s="231" t="s">
        <v>141</v>
      </c>
      <c r="AY249" s="18" t="s">
        <v>132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8" t="s">
        <v>141</v>
      </c>
      <c r="BK249" s="232">
        <f>ROUND(I249*H249,2)</f>
        <v>0</v>
      </c>
      <c r="BL249" s="18" t="s">
        <v>260</v>
      </c>
      <c r="BM249" s="231" t="s">
        <v>1251</v>
      </c>
    </row>
    <row r="250" s="13" customFormat="1">
      <c r="A250" s="13"/>
      <c r="B250" s="240"/>
      <c r="C250" s="241"/>
      <c r="D250" s="242" t="s">
        <v>196</v>
      </c>
      <c r="E250" s="241"/>
      <c r="F250" s="244" t="s">
        <v>807</v>
      </c>
      <c r="G250" s="241"/>
      <c r="H250" s="245">
        <v>24.645</v>
      </c>
      <c r="I250" s="246"/>
      <c r="J250" s="241"/>
      <c r="K250" s="241"/>
      <c r="L250" s="247"/>
      <c r="M250" s="248"/>
      <c r="N250" s="249"/>
      <c r="O250" s="249"/>
      <c r="P250" s="249"/>
      <c r="Q250" s="249"/>
      <c r="R250" s="249"/>
      <c r="S250" s="249"/>
      <c r="T250" s="250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1" t="s">
        <v>196</v>
      </c>
      <c r="AU250" s="251" t="s">
        <v>141</v>
      </c>
      <c r="AV250" s="13" t="s">
        <v>141</v>
      </c>
      <c r="AW250" s="13" t="s">
        <v>4</v>
      </c>
      <c r="AX250" s="13" t="s">
        <v>21</v>
      </c>
      <c r="AY250" s="251" t="s">
        <v>132</v>
      </c>
    </row>
    <row r="251" s="2" customFormat="1" ht="21.75" customHeight="1">
      <c r="A251" s="40"/>
      <c r="B251" s="41"/>
      <c r="C251" s="220" t="s">
        <v>547</v>
      </c>
      <c r="D251" s="220" t="s">
        <v>135</v>
      </c>
      <c r="E251" s="221" t="s">
        <v>564</v>
      </c>
      <c r="F251" s="222" t="s">
        <v>565</v>
      </c>
      <c r="G251" s="223" t="s">
        <v>250</v>
      </c>
      <c r="H251" s="224">
        <v>2.944</v>
      </c>
      <c r="I251" s="225"/>
      <c r="J251" s="226">
        <f>ROUND(I251*H251,2)</f>
        <v>0</v>
      </c>
      <c r="K251" s="222" t="s">
        <v>139</v>
      </c>
      <c r="L251" s="46"/>
      <c r="M251" s="227" t="s">
        <v>32</v>
      </c>
      <c r="N251" s="228" t="s">
        <v>51</v>
      </c>
      <c r="O251" s="86"/>
      <c r="P251" s="229">
        <f>O251*H251</f>
        <v>0</v>
      </c>
      <c r="Q251" s="229">
        <v>0</v>
      </c>
      <c r="R251" s="229">
        <f>Q251*H251</f>
        <v>0</v>
      </c>
      <c r="S251" s="229">
        <v>0</v>
      </c>
      <c r="T251" s="230">
        <f>S251*H251</f>
        <v>0</v>
      </c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R251" s="231" t="s">
        <v>260</v>
      </c>
      <c r="AT251" s="231" t="s">
        <v>135</v>
      </c>
      <c r="AU251" s="231" t="s">
        <v>141</v>
      </c>
      <c r="AY251" s="18" t="s">
        <v>132</v>
      </c>
      <c r="BE251" s="232">
        <f>IF(N251="základní",J251,0)</f>
        <v>0</v>
      </c>
      <c r="BF251" s="232">
        <f>IF(N251="snížená",J251,0)</f>
        <v>0</v>
      </c>
      <c r="BG251" s="232">
        <f>IF(N251="zákl. přenesená",J251,0)</f>
        <v>0</v>
      </c>
      <c r="BH251" s="232">
        <f>IF(N251="sníž. přenesená",J251,0)</f>
        <v>0</v>
      </c>
      <c r="BI251" s="232">
        <f>IF(N251="nulová",J251,0)</f>
        <v>0</v>
      </c>
      <c r="BJ251" s="18" t="s">
        <v>141</v>
      </c>
      <c r="BK251" s="232">
        <f>ROUND(I251*H251,2)</f>
        <v>0</v>
      </c>
      <c r="BL251" s="18" t="s">
        <v>260</v>
      </c>
      <c r="BM251" s="231" t="s">
        <v>1252</v>
      </c>
    </row>
    <row r="252" s="12" customFormat="1" ht="22.8" customHeight="1">
      <c r="A252" s="12"/>
      <c r="B252" s="204"/>
      <c r="C252" s="205"/>
      <c r="D252" s="206" t="s">
        <v>78</v>
      </c>
      <c r="E252" s="218" t="s">
        <v>567</v>
      </c>
      <c r="F252" s="218" t="s">
        <v>568</v>
      </c>
      <c r="G252" s="205"/>
      <c r="H252" s="205"/>
      <c r="I252" s="208"/>
      <c r="J252" s="219">
        <f>BK252</f>
        <v>0</v>
      </c>
      <c r="K252" s="205"/>
      <c r="L252" s="210"/>
      <c r="M252" s="211"/>
      <c r="N252" s="212"/>
      <c r="O252" s="212"/>
      <c r="P252" s="213">
        <f>SUM(P253:P254)</f>
        <v>0</v>
      </c>
      <c r="Q252" s="212"/>
      <c r="R252" s="213">
        <f>SUM(R253:R254)</f>
        <v>0.0060000000000000001</v>
      </c>
      <c r="S252" s="212"/>
      <c r="T252" s="214">
        <f>SUM(T253:T254)</f>
        <v>0.084519999999999998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5" t="s">
        <v>141</v>
      </c>
      <c r="AT252" s="216" t="s">
        <v>78</v>
      </c>
      <c r="AU252" s="216" t="s">
        <v>21</v>
      </c>
      <c r="AY252" s="215" t="s">
        <v>132</v>
      </c>
      <c r="BK252" s="217">
        <f>SUM(BK253:BK254)</f>
        <v>0</v>
      </c>
    </row>
    <row r="253" s="2" customFormat="1" ht="16.5" customHeight="1">
      <c r="A253" s="40"/>
      <c r="B253" s="41"/>
      <c r="C253" s="220" t="s">
        <v>552</v>
      </c>
      <c r="D253" s="220" t="s">
        <v>135</v>
      </c>
      <c r="E253" s="221" t="s">
        <v>574</v>
      </c>
      <c r="F253" s="222" t="s">
        <v>575</v>
      </c>
      <c r="G253" s="223" t="s">
        <v>336</v>
      </c>
      <c r="H253" s="224">
        <v>4</v>
      </c>
      <c r="I253" s="225"/>
      <c r="J253" s="226">
        <f>ROUND(I253*H253,2)</f>
        <v>0</v>
      </c>
      <c r="K253" s="222" t="s">
        <v>139</v>
      </c>
      <c r="L253" s="46"/>
      <c r="M253" s="227" t="s">
        <v>32</v>
      </c>
      <c r="N253" s="228" t="s">
        <v>51</v>
      </c>
      <c r="O253" s="86"/>
      <c r="P253" s="229">
        <f>O253*H253</f>
        <v>0</v>
      </c>
      <c r="Q253" s="229">
        <v>0.0015</v>
      </c>
      <c r="R253" s="229">
        <f>Q253*H253</f>
        <v>0.0060000000000000001</v>
      </c>
      <c r="S253" s="229">
        <v>0</v>
      </c>
      <c r="T253" s="230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31" t="s">
        <v>260</v>
      </c>
      <c r="AT253" s="231" t="s">
        <v>135</v>
      </c>
      <c r="AU253" s="231" t="s">
        <v>141</v>
      </c>
      <c r="AY253" s="18" t="s">
        <v>132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141</v>
      </c>
      <c r="BK253" s="232">
        <f>ROUND(I253*H253,2)</f>
        <v>0</v>
      </c>
      <c r="BL253" s="18" t="s">
        <v>260</v>
      </c>
      <c r="BM253" s="231" t="s">
        <v>1253</v>
      </c>
    </row>
    <row r="254" s="2" customFormat="1" ht="16.5" customHeight="1">
      <c r="A254" s="40"/>
      <c r="B254" s="41"/>
      <c r="C254" s="220" t="s">
        <v>558</v>
      </c>
      <c r="D254" s="220" t="s">
        <v>135</v>
      </c>
      <c r="E254" s="221" t="s">
        <v>578</v>
      </c>
      <c r="F254" s="222" t="s">
        <v>579</v>
      </c>
      <c r="G254" s="223" t="s">
        <v>336</v>
      </c>
      <c r="H254" s="224">
        <v>4</v>
      </c>
      <c r="I254" s="225"/>
      <c r="J254" s="226">
        <f>ROUND(I254*H254,2)</f>
        <v>0</v>
      </c>
      <c r="K254" s="222" t="s">
        <v>139</v>
      </c>
      <c r="L254" s="46"/>
      <c r="M254" s="227" t="s">
        <v>32</v>
      </c>
      <c r="N254" s="228" t="s">
        <v>51</v>
      </c>
      <c r="O254" s="86"/>
      <c r="P254" s="229">
        <f>O254*H254</f>
        <v>0</v>
      </c>
      <c r="Q254" s="229">
        <v>0</v>
      </c>
      <c r="R254" s="229">
        <f>Q254*H254</f>
        <v>0</v>
      </c>
      <c r="S254" s="229">
        <v>0.021129999999999999</v>
      </c>
      <c r="T254" s="230">
        <f>S254*H254</f>
        <v>0.084519999999999998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31" t="s">
        <v>260</v>
      </c>
      <c r="AT254" s="231" t="s">
        <v>135</v>
      </c>
      <c r="AU254" s="231" t="s">
        <v>141</v>
      </c>
      <c r="AY254" s="18" t="s">
        <v>132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141</v>
      </c>
      <c r="BK254" s="232">
        <f>ROUND(I254*H254,2)</f>
        <v>0</v>
      </c>
      <c r="BL254" s="18" t="s">
        <v>260</v>
      </c>
      <c r="BM254" s="231" t="s">
        <v>1254</v>
      </c>
    </row>
    <row r="255" s="12" customFormat="1" ht="22.8" customHeight="1">
      <c r="A255" s="12"/>
      <c r="B255" s="204"/>
      <c r="C255" s="205"/>
      <c r="D255" s="206" t="s">
        <v>78</v>
      </c>
      <c r="E255" s="218" t="s">
        <v>581</v>
      </c>
      <c r="F255" s="218" t="s">
        <v>582</v>
      </c>
      <c r="G255" s="205"/>
      <c r="H255" s="205"/>
      <c r="I255" s="208"/>
      <c r="J255" s="219">
        <f>BK255</f>
        <v>0</v>
      </c>
      <c r="K255" s="205"/>
      <c r="L255" s="210"/>
      <c r="M255" s="211"/>
      <c r="N255" s="212"/>
      <c r="O255" s="212"/>
      <c r="P255" s="213">
        <f>P256</f>
        <v>0</v>
      </c>
      <c r="Q255" s="212"/>
      <c r="R255" s="213">
        <f>R256</f>
        <v>0</v>
      </c>
      <c r="S255" s="212"/>
      <c r="T255" s="214">
        <f>T256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5" t="s">
        <v>141</v>
      </c>
      <c r="AT255" s="216" t="s">
        <v>78</v>
      </c>
      <c r="AU255" s="216" t="s">
        <v>21</v>
      </c>
      <c r="AY255" s="215" t="s">
        <v>132</v>
      </c>
      <c r="BK255" s="217">
        <f>BK256</f>
        <v>0</v>
      </c>
    </row>
    <row r="256" s="2" customFormat="1" ht="16.5" customHeight="1">
      <c r="A256" s="40"/>
      <c r="B256" s="41"/>
      <c r="C256" s="220" t="s">
        <v>563</v>
      </c>
      <c r="D256" s="220" t="s">
        <v>135</v>
      </c>
      <c r="E256" s="221" t="s">
        <v>584</v>
      </c>
      <c r="F256" s="222" t="s">
        <v>585</v>
      </c>
      <c r="G256" s="223" t="s">
        <v>138</v>
      </c>
      <c r="H256" s="224">
        <v>1</v>
      </c>
      <c r="I256" s="225"/>
      <c r="J256" s="226">
        <f>ROUND(I256*H256,2)</f>
        <v>0</v>
      </c>
      <c r="K256" s="222" t="s">
        <v>139</v>
      </c>
      <c r="L256" s="46"/>
      <c r="M256" s="227" t="s">
        <v>32</v>
      </c>
      <c r="N256" s="228" t="s">
        <v>51</v>
      </c>
      <c r="O256" s="86"/>
      <c r="P256" s="229">
        <f>O256*H256</f>
        <v>0</v>
      </c>
      <c r="Q256" s="229">
        <v>0</v>
      </c>
      <c r="R256" s="229">
        <f>Q256*H256</f>
        <v>0</v>
      </c>
      <c r="S256" s="229">
        <v>0</v>
      </c>
      <c r="T256" s="230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31" t="s">
        <v>260</v>
      </c>
      <c r="AT256" s="231" t="s">
        <v>135</v>
      </c>
      <c r="AU256" s="231" t="s">
        <v>141</v>
      </c>
      <c r="AY256" s="18" t="s">
        <v>132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141</v>
      </c>
      <c r="BK256" s="232">
        <f>ROUND(I256*H256,2)</f>
        <v>0</v>
      </c>
      <c r="BL256" s="18" t="s">
        <v>260</v>
      </c>
      <c r="BM256" s="231" t="s">
        <v>1255</v>
      </c>
    </row>
    <row r="257" s="12" customFormat="1" ht="22.8" customHeight="1">
      <c r="A257" s="12"/>
      <c r="B257" s="204"/>
      <c r="C257" s="205"/>
      <c r="D257" s="206" t="s">
        <v>78</v>
      </c>
      <c r="E257" s="218" t="s">
        <v>587</v>
      </c>
      <c r="F257" s="218" t="s">
        <v>588</v>
      </c>
      <c r="G257" s="205"/>
      <c r="H257" s="205"/>
      <c r="I257" s="208"/>
      <c r="J257" s="219">
        <f>BK257</f>
        <v>0</v>
      </c>
      <c r="K257" s="205"/>
      <c r="L257" s="210"/>
      <c r="M257" s="211"/>
      <c r="N257" s="212"/>
      <c r="O257" s="212"/>
      <c r="P257" s="213">
        <f>SUM(P258:P268)</f>
        <v>0</v>
      </c>
      <c r="Q257" s="212"/>
      <c r="R257" s="213">
        <f>SUM(R258:R268)</f>
        <v>4.584607000000001</v>
      </c>
      <c r="S257" s="212"/>
      <c r="T257" s="214">
        <f>SUM(T258:T268)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15" t="s">
        <v>141</v>
      </c>
      <c r="AT257" s="216" t="s">
        <v>78</v>
      </c>
      <c r="AU257" s="216" t="s">
        <v>21</v>
      </c>
      <c r="AY257" s="215" t="s">
        <v>132</v>
      </c>
      <c r="BK257" s="217">
        <f>SUM(BK258:BK268)</f>
        <v>0</v>
      </c>
    </row>
    <row r="258" s="2" customFormat="1" ht="21.75" customHeight="1">
      <c r="A258" s="40"/>
      <c r="B258" s="41"/>
      <c r="C258" s="220" t="s">
        <v>569</v>
      </c>
      <c r="D258" s="220" t="s">
        <v>135</v>
      </c>
      <c r="E258" s="221" t="s">
        <v>590</v>
      </c>
      <c r="F258" s="222" t="s">
        <v>812</v>
      </c>
      <c r="G258" s="223" t="s">
        <v>194</v>
      </c>
      <c r="H258" s="224">
        <v>79</v>
      </c>
      <c r="I258" s="225"/>
      <c r="J258" s="226">
        <f>ROUND(I258*H258,2)</f>
        <v>0</v>
      </c>
      <c r="K258" s="222" t="s">
        <v>139</v>
      </c>
      <c r="L258" s="46"/>
      <c r="M258" s="227" t="s">
        <v>32</v>
      </c>
      <c r="N258" s="228" t="s">
        <v>51</v>
      </c>
      <c r="O258" s="86"/>
      <c r="P258" s="229">
        <f>O258*H258</f>
        <v>0</v>
      </c>
      <c r="Q258" s="229">
        <v>0</v>
      </c>
      <c r="R258" s="229">
        <f>Q258*H258</f>
        <v>0</v>
      </c>
      <c r="S258" s="229">
        <v>0</v>
      </c>
      <c r="T258" s="230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31" t="s">
        <v>260</v>
      </c>
      <c r="AT258" s="231" t="s">
        <v>135</v>
      </c>
      <c r="AU258" s="231" t="s">
        <v>141</v>
      </c>
      <c r="AY258" s="18" t="s">
        <v>132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141</v>
      </c>
      <c r="BK258" s="232">
        <f>ROUND(I258*H258,2)</f>
        <v>0</v>
      </c>
      <c r="BL258" s="18" t="s">
        <v>260</v>
      </c>
      <c r="BM258" s="231" t="s">
        <v>1256</v>
      </c>
    </row>
    <row r="259" s="2" customFormat="1" ht="16.5" customHeight="1">
      <c r="A259" s="40"/>
      <c r="B259" s="41"/>
      <c r="C259" s="263" t="s">
        <v>573</v>
      </c>
      <c r="D259" s="263" t="s">
        <v>242</v>
      </c>
      <c r="E259" s="264" t="s">
        <v>594</v>
      </c>
      <c r="F259" s="265" t="s">
        <v>595</v>
      </c>
      <c r="G259" s="266" t="s">
        <v>201</v>
      </c>
      <c r="H259" s="267">
        <v>1.9339999999999999</v>
      </c>
      <c r="I259" s="268"/>
      <c r="J259" s="269">
        <f>ROUND(I259*H259,2)</f>
        <v>0</v>
      </c>
      <c r="K259" s="265" t="s">
        <v>139</v>
      </c>
      <c r="L259" s="270"/>
      <c r="M259" s="271" t="s">
        <v>32</v>
      </c>
      <c r="N259" s="272" t="s">
        <v>51</v>
      </c>
      <c r="O259" s="86"/>
      <c r="P259" s="229">
        <f>O259*H259</f>
        <v>0</v>
      </c>
      <c r="Q259" s="229">
        <v>0.55000000000000004</v>
      </c>
      <c r="R259" s="229">
        <f>Q259*H259</f>
        <v>1.0637000000000001</v>
      </c>
      <c r="S259" s="229">
        <v>0</v>
      </c>
      <c r="T259" s="230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31" t="s">
        <v>333</v>
      </c>
      <c r="AT259" s="231" t="s">
        <v>242</v>
      </c>
      <c r="AU259" s="231" t="s">
        <v>141</v>
      </c>
      <c r="AY259" s="18" t="s">
        <v>132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141</v>
      </c>
      <c r="BK259" s="232">
        <f>ROUND(I259*H259,2)</f>
        <v>0</v>
      </c>
      <c r="BL259" s="18" t="s">
        <v>260</v>
      </c>
      <c r="BM259" s="231" t="s">
        <v>1257</v>
      </c>
    </row>
    <row r="260" s="13" customFormat="1">
      <c r="A260" s="13"/>
      <c r="B260" s="240"/>
      <c r="C260" s="241"/>
      <c r="D260" s="242" t="s">
        <v>196</v>
      </c>
      <c r="E260" s="243" t="s">
        <v>32</v>
      </c>
      <c r="F260" s="244" t="s">
        <v>1147</v>
      </c>
      <c r="G260" s="241"/>
      <c r="H260" s="245">
        <v>1.8959999999999999</v>
      </c>
      <c r="I260" s="246"/>
      <c r="J260" s="241"/>
      <c r="K260" s="241"/>
      <c r="L260" s="247"/>
      <c r="M260" s="248"/>
      <c r="N260" s="249"/>
      <c r="O260" s="249"/>
      <c r="P260" s="249"/>
      <c r="Q260" s="249"/>
      <c r="R260" s="249"/>
      <c r="S260" s="249"/>
      <c r="T260" s="250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1" t="s">
        <v>196</v>
      </c>
      <c r="AU260" s="251" t="s">
        <v>141</v>
      </c>
      <c r="AV260" s="13" t="s">
        <v>141</v>
      </c>
      <c r="AW260" s="13" t="s">
        <v>41</v>
      </c>
      <c r="AX260" s="13" t="s">
        <v>79</v>
      </c>
      <c r="AY260" s="251" t="s">
        <v>132</v>
      </c>
    </row>
    <row r="261" s="14" customFormat="1">
      <c r="A261" s="14"/>
      <c r="B261" s="252"/>
      <c r="C261" s="253"/>
      <c r="D261" s="242" t="s">
        <v>196</v>
      </c>
      <c r="E261" s="254" t="s">
        <v>32</v>
      </c>
      <c r="F261" s="255" t="s">
        <v>198</v>
      </c>
      <c r="G261" s="253"/>
      <c r="H261" s="256">
        <v>1.8959999999999999</v>
      </c>
      <c r="I261" s="257"/>
      <c r="J261" s="253"/>
      <c r="K261" s="253"/>
      <c r="L261" s="258"/>
      <c r="M261" s="259"/>
      <c r="N261" s="260"/>
      <c r="O261" s="260"/>
      <c r="P261" s="260"/>
      <c r="Q261" s="260"/>
      <c r="R261" s="260"/>
      <c r="S261" s="260"/>
      <c r="T261" s="261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2" t="s">
        <v>196</v>
      </c>
      <c r="AU261" s="262" t="s">
        <v>141</v>
      </c>
      <c r="AV261" s="14" t="s">
        <v>150</v>
      </c>
      <c r="AW261" s="14" t="s">
        <v>41</v>
      </c>
      <c r="AX261" s="14" t="s">
        <v>21</v>
      </c>
      <c r="AY261" s="262" t="s">
        <v>132</v>
      </c>
    </row>
    <row r="262" s="13" customFormat="1">
      <c r="A262" s="13"/>
      <c r="B262" s="240"/>
      <c r="C262" s="241"/>
      <c r="D262" s="242" t="s">
        <v>196</v>
      </c>
      <c r="E262" s="241"/>
      <c r="F262" s="244" t="s">
        <v>1148</v>
      </c>
      <c r="G262" s="241"/>
      <c r="H262" s="245">
        <v>1.9339999999999999</v>
      </c>
      <c r="I262" s="246"/>
      <c r="J262" s="241"/>
      <c r="K262" s="241"/>
      <c r="L262" s="247"/>
      <c r="M262" s="248"/>
      <c r="N262" s="249"/>
      <c r="O262" s="249"/>
      <c r="P262" s="249"/>
      <c r="Q262" s="249"/>
      <c r="R262" s="249"/>
      <c r="S262" s="249"/>
      <c r="T262" s="250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1" t="s">
        <v>196</v>
      </c>
      <c r="AU262" s="251" t="s">
        <v>141</v>
      </c>
      <c r="AV262" s="13" t="s">
        <v>141</v>
      </c>
      <c r="AW262" s="13" t="s">
        <v>4</v>
      </c>
      <c r="AX262" s="13" t="s">
        <v>21</v>
      </c>
      <c r="AY262" s="251" t="s">
        <v>132</v>
      </c>
    </row>
    <row r="263" s="2" customFormat="1" ht="21.75" customHeight="1">
      <c r="A263" s="40"/>
      <c r="B263" s="41"/>
      <c r="C263" s="220" t="s">
        <v>577</v>
      </c>
      <c r="D263" s="220" t="s">
        <v>135</v>
      </c>
      <c r="E263" s="221" t="s">
        <v>600</v>
      </c>
      <c r="F263" s="222" t="s">
        <v>601</v>
      </c>
      <c r="G263" s="223" t="s">
        <v>194</v>
      </c>
      <c r="H263" s="224">
        <v>152.31999999999999</v>
      </c>
      <c r="I263" s="225"/>
      <c r="J263" s="226">
        <f>ROUND(I263*H263,2)</f>
        <v>0</v>
      </c>
      <c r="K263" s="222" t="s">
        <v>139</v>
      </c>
      <c r="L263" s="46"/>
      <c r="M263" s="227" t="s">
        <v>32</v>
      </c>
      <c r="N263" s="228" t="s">
        <v>51</v>
      </c>
      <c r="O263" s="86"/>
      <c r="P263" s="229">
        <f>O263*H263</f>
        <v>0</v>
      </c>
      <c r="Q263" s="229">
        <v>0</v>
      </c>
      <c r="R263" s="229">
        <f>Q263*H263</f>
        <v>0</v>
      </c>
      <c r="S263" s="229">
        <v>0</v>
      </c>
      <c r="T263" s="230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31" t="s">
        <v>260</v>
      </c>
      <c r="AT263" s="231" t="s">
        <v>135</v>
      </c>
      <c r="AU263" s="231" t="s">
        <v>141</v>
      </c>
      <c r="AY263" s="18" t="s">
        <v>132</v>
      </c>
      <c r="BE263" s="232">
        <f>IF(N263="základní",J263,0)</f>
        <v>0</v>
      </c>
      <c r="BF263" s="232">
        <f>IF(N263="snížená",J263,0)</f>
        <v>0</v>
      </c>
      <c r="BG263" s="232">
        <f>IF(N263="zákl. přenesená",J263,0)</f>
        <v>0</v>
      </c>
      <c r="BH263" s="232">
        <f>IF(N263="sníž. přenesená",J263,0)</f>
        <v>0</v>
      </c>
      <c r="BI263" s="232">
        <f>IF(N263="nulová",J263,0)</f>
        <v>0</v>
      </c>
      <c r="BJ263" s="18" t="s">
        <v>141</v>
      </c>
      <c r="BK263" s="232">
        <f>ROUND(I263*H263,2)</f>
        <v>0</v>
      </c>
      <c r="BL263" s="18" t="s">
        <v>260</v>
      </c>
      <c r="BM263" s="231" t="s">
        <v>1258</v>
      </c>
    </row>
    <row r="264" s="2" customFormat="1" ht="16.5" customHeight="1">
      <c r="A264" s="40"/>
      <c r="B264" s="41"/>
      <c r="C264" s="263" t="s">
        <v>583</v>
      </c>
      <c r="D264" s="263" t="s">
        <v>242</v>
      </c>
      <c r="E264" s="264" t="s">
        <v>604</v>
      </c>
      <c r="F264" s="265" t="s">
        <v>605</v>
      </c>
      <c r="G264" s="266" t="s">
        <v>194</v>
      </c>
      <c r="H264" s="267">
        <v>164.506</v>
      </c>
      <c r="I264" s="268"/>
      <c r="J264" s="269">
        <f>ROUND(I264*H264,2)</f>
        <v>0</v>
      </c>
      <c r="K264" s="265" t="s">
        <v>139</v>
      </c>
      <c r="L264" s="270"/>
      <c r="M264" s="271" t="s">
        <v>32</v>
      </c>
      <c r="N264" s="272" t="s">
        <v>51</v>
      </c>
      <c r="O264" s="86"/>
      <c r="P264" s="229">
        <f>O264*H264</f>
        <v>0</v>
      </c>
      <c r="Q264" s="229">
        <v>0.014500000000000001</v>
      </c>
      <c r="R264" s="229">
        <f>Q264*H264</f>
        <v>2.3853370000000003</v>
      </c>
      <c r="S264" s="229">
        <v>0</v>
      </c>
      <c r="T264" s="230">
        <f>S264*H264</f>
        <v>0</v>
      </c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R264" s="231" t="s">
        <v>333</v>
      </c>
      <c r="AT264" s="231" t="s">
        <v>242</v>
      </c>
      <c r="AU264" s="231" t="s">
        <v>141</v>
      </c>
      <c r="AY264" s="18" t="s">
        <v>132</v>
      </c>
      <c r="BE264" s="232">
        <f>IF(N264="základní",J264,0)</f>
        <v>0</v>
      </c>
      <c r="BF264" s="232">
        <f>IF(N264="snížená",J264,0)</f>
        <v>0</v>
      </c>
      <c r="BG264" s="232">
        <f>IF(N264="zákl. přenesená",J264,0)</f>
        <v>0</v>
      </c>
      <c r="BH264" s="232">
        <f>IF(N264="sníž. přenesená",J264,0)</f>
        <v>0</v>
      </c>
      <c r="BI264" s="232">
        <f>IF(N264="nulová",J264,0)</f>
        <v>0</v>
      </c>
      <c r="BJ264" s="18" t="s">
        <v>141</v>
      </c>
      <c r="BK264" s="232">
        <f>ROUND(I264*H264,2)</f>
        <v>0</v>
      </c>
      <c r="BL264" s="18" t="s">
        <v>260</v>
      </c>
      <c r="BM264" s="231" t="s">
        <v>1259</v>
      </c>
    </row>
    <row r="265" s="13" customFormat="1">
      <c r="A265" s="13"/>
      <c r="B265" s="240"/>
      <c r="C265" s="241"/>
      <c r="D265" s="242" t="s">
        <v>196</v>
      </c>
      <c r="E265" s="241"/>
      <c r="F265" s="244" t="s">
        <v>825</v>
      </c>
      <c r="G265" s="241"/>
      <c r="H265" s="245">
        <v>164.506</v>
      </c>
      <c r="I265" s="246"/>
      <c r="J265" s="241"/>
      <c r="K265" s="241"/>
      <c r="L265" s="247"/>
      <c r="M265" s="248"/>
      <c r="N265" s="249"/>
      <c r="O265" s="249"/>
      <c r="P265" s="249"/>
      <c r="Q265" s="249"/>
      <c r="R265" s="249"/>
      <c r="S265" s="249"/>
      <c r="T265" s="250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51" t="s">
        <v>196</v>
      </c>
      <c r="AU265" s="251" t="s">
        <v>141</v>
      </c>
      <c r="AV265" s="13" t="s">
        <v>141</v>
      </c>
      <c r="AW265" s="13" t="s">
        <v>4</v>
      </c>
      <c r="AX265" s="13" t="s">
        <v>21</v>
      </c>
      <c r="AY265" s="251" t="s">
        <v>132</v>
      </c>
    </row>
    <row r="266" s="2" customFormat="1" ht="16.5" customHeight="1">
      <c r="A266" s="40"/>
      <c r="B266" s="41"/>
      <c r="C266" s="220" t="s">
        <v>589</v>
      </c>
      <c r="D266" s="220" t="s">
        <v>135</v>
      </c>
      <c r="E266" s="221" t="s">
        <v>609</v>
      </c>
      <c r="F266" s="222" t="s">
        <v>610</v>
      </c>
      <c r="G266" s="223" t="s">
        <v>223</v>
      </c>
      <c r="H266" s="224">
        <v>257</v>
      </c>
      <c r="I266" s="225"/>
      <c r="J266" s="226">
        <f>ROUND(I266*H266,2)</f>
        <v>0</v>
      </c>
      <c r="K266" s="222" t="s">
        <v>139</v>
      </c>
      <c r="L266" s="46"/>
      <c r="M266" s="227" t="s">
        <v>32</v>
      </c>
      <c r="N266" s="228" t="s">
        <v>51</v>
      </c>
      <c r="O266" s="86"/>
      <c r="P266" s="229">
        <f>O266*H266</f>
        <v>0</v>
      </c>
      <c r="Q266" s="229">
        <v>1.0000000000000001E-05</v>
      </c>
      <c r="R266" s="229">
        <f>Q266*H266</f>
        <v>0.0025700000000000002</v>
      </c>
      <c r="S266" s="229">
        <v>0</v>
      </c>
      <c r="T266" s="230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31" t="s">
        <v>260</v>
      </c>
      <c r="AT266" s="231" t="s">
        <v>135</v>
      </c>
      <c r="AU266" s="231" t="s">
        <v>141</v>
      </c>
      <c r="AY266" s="18" t="s">
        <v>132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8" t="s">
        <v>141</v>
      </c>
      <c r="BK266" s="232">
        <f>ROUND(I266*H266,2)</f>
        <v>0</v>
      </c>
      <c r="BL266" s="18" t="s">
        <v>260</v>
      </c>
      <c r="BM266" s="231" t="s">
        <v>1260</v>
      </c>
    </row>
    <row r="267" s="2" customFormat="1" ht="16.5" customHeight="1">
      <c r="A267" s="40"/>
      <c r="B267" s="41"/>
      <c r="C267" s="263" t="s">
        <v>593</v>
      </c>
      <c r="D267" s="263" t="s">
        <v>242</v>
      </c>
      <c r="E267" s="264" t="s">
        <v>613</v>
      </c>
      <c r="F267" s="265" t="s">
        <v>614</v>
      </c>
      <c r="G267" s="266" t="s">
        <v>201</v>
      </c>
      <c r="H267" s="267">
        <v>2.0600000000000001</v>
      </c>
      <c r="I267" s="268"/>
      <c r="J267" s="269">
        <f>ROUND(I267*H267,2)</f>
        <v>0</v>
      </c>
      <c r="K267" s="265" t="s">
        <v>139</v>
      </c>
      <c r="L267" s="270"/>
      <c r="M267" s="271" t="s">
        <v>32</v>
      </c>
      <c r="N267" s="272" t="s">
        <v>51</v>
      </c>
      <c r="O267" s="86"/>
      <c r="P267" s="229">
        <f>O267*H267</f>
        <v>0</v>
      </c>
      <c r="Q267" s="229">
        <v>0.55000000000000004</v>
      </c>
      <c r="R267" s="229">
        <f>Q267*H267</f>
        <v>1.1330000000000002</v>
      </c>
      <c r="S267" s="229">
        <v>0</v>
      </c>
      <c r="T267" s="230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31" t="s">
        <v>333</v>
      </c>
      <c r="AT267" s="231" t="s">
        <v>242</v>
      </c>
      <c r="AU267" s="231" t="s">
        <v>141</v>
      </c>
      <c r="AY267" s="18" t="s">
        <v>132</v>
      </c>
      <c r="BE267" s="232">
        <f>IF(N267="základní",J267,0)</f>
        <v>0</v>
      </c>
      <c r="BF267" s="232">
        <f>IF(N267="snížená",J267,0)</f>
        <v>0</v>
      </c>
      <c r="BG267" s="232">
        <f>IF(N267="zákl. přenesená",J267,0)</f>
        <v>0</v>
      </c>
      <c r="BH267" s="232">
        <f>IF(N267="sníž. přenesená",J267,0)</f>
        <v>0</v>
      </c>
      <c r="BI267" s="232">
        <f>IF(N267="nulová",J267,0)</f>
        <v>0</v>
      </c>
      <c r="BJ267" s="18" t="s">
        <v>141</v>
      </c>
      <c r="BK267" s="232">
        <f>ROUND(I267*H267,2)</f>
        <v>0</v>
      </c>
      <c r="BL267" s="18" t="s">
        <v>260</v>
      </c>
      <c r="BM267" s="231" t="s">
        <v>1261</v>
      </c>
    </row>
    <row r="268" s="2" customFormat="1" ht="21.75" customHeight="1">
      <c r="A268" s="40"/>
      <c r="B268" s="41"/>
      <c r="C268" s="220" t="s">
        <v>599</v>
      </c>
      <c r="D268" s="220" t="s">
        <v>135</v>
      </c>
      <c r="E268" s="221" t="s">
        <v>617</v>
      </c>
      <c r="F268" s="222" t="s">
        <v>618</v>
      </c>
      <c r="G268" s="223" t="s">
        <v>250</v>
      </c>
      <c r="H268" s="224">
        <v>4.585</v>
      </c>
      <c r="I268" s="225"/>
      <c r="J268" s="226">
        <f>ROUND(I268*H268,2)</f>
        <v>0</v>
      </c>
      <c r="K268" s="222" t="s">
        <v>139</v>
      </c>
      <c r="L268" s="46"/>
      <c r="M268" s="227" t="s">
        <v>32</v>
      </c>
      <c r="N268" s="228" t="s">
        <v>51</v>
      </c>
      <c r="O268" s="86"/>
      <c r="P268" s="229">
        <f>O268*H268</f>
        <v>0</v>
      </c>
      <c r="Q268" s="229">
        <v>0</v>
      </c>
      <c r="R268" s="229">
        <f>Q268*H268</f>
        <v>0</v>
      </c>
      <c r="S268" s="229">
        <v>0</v>
      </c>
      <c r="T268" s="230">
        <f>S268*H268</f>
        <v>0</v>
      </c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R268" s="231" t="s">
        <v>260</v>
      </c>
      <c r="AT268" s="231" t="s">
        <v>135</v>
      </c>
      <c r="AU268" s="231" t="s">
        <v>141</v>
      </c>
      <c r="AY268" s="18" t="s">
        <v>132</v>
      </c>
      <c r="BE268" s="232">
        <f>IF(N268="základní",J268,0)</f>
        <v>0</v>
      </c>
      <c r="BF268" s="232">
        <f>IF(N268="snížená",J268,0)</f>
        <v>0</v>
      </c>
      <c r="BG268" s="232">
        <f>IF(N268="zákl. přenesená",J268,0)</f>
        <v>0</v>
      </c>
      <c r="BH268" s="232">
        <f>IF(N268="sníž. přenesená",J268,0)</f>
        <v>0</v>
      </c>
      <c r="BI268" s="232">
        <f>IF(N268="nulová",J268,0)</f>
        <v>0</v>
      </c>
      <c r="BJ268" s="18" t="s">
        <v>141</v>
      </c>
      <c r="BK268" s="232">
        <f>ROUND(I268*H268,2)</f>
        <v>0</v>
      </c>
      <c r="BL268" s="18" t="s">
        <v>260</v>
      </c>
      <c r="BM268" s="231" t="s">
        <v>1262</v>
      </c>
    </row>
    <row r="269" s="12" customFormat="1" ht="22.8" customHeight="1">
      <c r="A269" s="12"/>
      <c r="B269" s="204"/>
      <c r="C269" s="205"/>
      <c r="D269" s="206" t="s">
        <v>78</v>
      </c>
      <c r="E269" s="218" t="s">
        <v>620</v>
      </c>
      <c r="F269" s="218" t="s">
        <v>621</v>
      </c>
      <c r="G269" s="205"/>
      <c r="H269" s="205"/>
      <c r="I269" s="208"/>
      <c r="J269" s="219">
        <f>BK269</f>
        <v>0</v>
      </c>
      <c r="K269" s="205"/>
      <c r="L269" s="210"/>
      <c r="M269" s="211"/>
      <c r="N269" s="212"/>
      <c r="O269" s="212"/>
      <c r="P269" s="213">
        <f>SUM(P270:P275)</f>
        <v>0</v>
      </c>
      <c r="Q269" s="212"/>
      <c r="R269" s="213">
        <f>SUM(R270:R275)</f>
        <v>0.14861999999999997</v>
      </c>
      <c r="S269" s="212"/>
      <c r="T269" s="214">
        <f>SUM(T270:T275)</f>
        <v>0.25019999999999998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5" t="s">
        <v>141</v>
      </c>
      <c r="AT269" s="216" t="s">
        <v>78</v>
      </c>
      <c r="AU269" s="216" t="s">
        <v>21</v>
      </c>
      <c r="AY269" s="215" t="s">
        <v>132</v>
      </c>
      <c r="BK269" s="217">
        <f>SUM(BK270:BK275)</f>
        <v>0</v>
      </c>
    </row>
    <row r="270" s="2" customFormat="1" ht="21.75" customHeight="1">
      <c r="A270" s="40"/>
      <c r="B270" s="41"/>
      <c r="C270" s="220" t="s">
        <v>603</v>
      </c>
      <c r="D270" s="220" t="s">
        <v>135</v>
      </c>
      <c r="E270" s="221" t="s">
        <v>623</v>
      </c>
      <c r="F270" s="222" t="s">
        <v>624</v>
      </c>
      <c r="G270" s="223" t="s">
        <v>336</v>
      </c>
      <c r="H270" s="224">
        <v>2</v>
      </c>
      <c r="I270" s="225"/>
      <c r="J270" s="226">
        <f>ROUND(I270*H270,2)</f>
        <v>0</v>
      </c>
      <c r="K270" s="222" t="s">
        <v>139</v>
      </c>
      <c r="L270" s="46"/>
      <c r="M270" s="227" t="s">
        <v>32</v>
      </c>
      <c r="N270" s="228" t="s">
        <v>51</v>
      </c>
      <c r="O270" s="86"/>
      <c r="P270" s="229">
        <f>O270*H270</f>
        <v>0</v>
      </c>
      <c r="Q270" s="229">
        <v>0</v>
      </c>
      <c r="R270" s="229">
        <f>Q270*H270</f>
        <v>0</v>
      </c>
      <c r="S270" s="229">
        <v>0</v>
      </c>
      <c r="T270" s="230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31" t="s">
        <v>150</v>
      </c>
      <c r="AT270" s="231" t="s">
        <v>135</v>
      </c>
      <c r="AU270" s="231" t="s">
        <v>141</v>
      </c>
      <c r="AY270" s="18" t="s">
        <v>132</v>
      </c>
      <c r="BE270" s="232">
        <f>IF(N270="základní",J270,0)</f>
        <v>0</v>
      </c>
      <c r="BF270" s="232">
        <f>IF(N270="snížená",J270,0)</f>
        <v>0</v>
      </c>
      <c r="BG270" s="232">
        <f>IF(N270="zákl. přenesená",J270,0)</f>
        <v>0</v>
      </c>
      <c r="BH270" s="232">
        <f>IF(N270="sníž. přenesená",J270,0)</f>
        <v>0</v>
      </c>
      <c r="BI270" s="232">
        <f>IF(N270="nulová",J270,0)</f>
        <v>0</v>
      </c>
      <c r="BJ270" s="18" t="s">
        <v>141</v>
      </c>
      <c r="BK270" s="232">
        <f>ROUND(I270*H270,2)</f>
        <v>0</v>
      </c>
      <c r="BL270" s="18" t="s">
        <v>150</v>
      </c>
      <c r="BM270" s="231" t="s">
        <v>1263</v>
      </c>
    </row>
    <row r="271" s="2" customFormat="1" ht="21.75" customHeight="1">
      <c r="A271" s="40"/>
      <c r="B271" s="41"/>
      <c r="C271" s="263" t="s">
        <v>608</v>
      </c>
      <c r="D271" s="263" t="s">
        <v>242</v>
      </c>
      <c r="E271" s="264" t="s">
        <v>627</v>
      </c>
      <c r="F271" s="265" t="s">
        <v>628</v>
      </c>
      <c r="G271" s="266" t="s">
        <v>336</v>
      </c>
      <c r="H271" s="267">
        <v>2</v>
      </c>
      <c r="I271" s="268"/>
      <c r="J271" s="269">
        <f>ROUND(I271*H271,2)</f>
        <v>0</v>
      </c>
      <c r="K271" s="265" t="s">
        <v>139</v>
      </c>
      <c r="L271" s="270"/>
      <c r="M271" s="271" t="s">
        <v>32</v>
      </c>
      <c r="N271" s="272" t="s">
        <v>51</v>
      </c>
      <c r="O271" s="86"/>
      <c r="P271" s="229">
        <f>O271*H271</f>
        <v>0</v>
      </c>
      <c r="Q271" s="229">
        <v>0.0195</v>
      </c>
      <c r="R271" s="229">
        <f>Q271*H271</f>
        <v>0.039</v>
      </c>
      <c r="S271" s="229">
        <v>0</v>
      </c>
      <c r="T271" s="230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31" t="s">
        <v>220</v>
      </c>
      <c r="AT271" s="231" t="s">
        <v>242</v>
      </c>
      <c r="AU271" s="231" t="s">
        <v>141</v>
      </c>
      <c r="AY271" s="18" t="s">
        <v>132</v>
      </c>
      <c r="BE271" s="232">
        <f>IF(N271="základní",J271,0)</f>
        <v>0</v>
      </c>
      <c r="BF271" s="232">
        <f>IF(N271="snížená",J271,0)</f>
        <v>0</v>
      </c>
      <c r="BG271" s="232">
        <f>IF(N271="zákl. přenesená",J271,0)</f>
        <v>0</v>
      </c>
      <c r="BH271" s="232">
        <f>IF(N271="sníž. přenesená",J271,0)</f>
        <v>0</v>
      </c>
      <c r="BI271" s="232">
        <f>IF(N271="nulová",J271,0)</f>
        <v>0</v>
      </c>
      <c r="BJ271" s="18" t="s">
        <v>141</v>
      </c>
      <c r="BK271" s="232">
        <f>ROUND(I271*H271,2)</f>
        <v>0</v>
      </c>
      <c r="BL271" s="18" t="s">
        <v>150</v>
      </c>
      <c r="BM271" s="231" t="s">
        <v>1264</v>
      </c>
    </row>
    <row r="272" s="2" customFormat="1" ht="33" customHeight="1">
      <c r="A272" s="40"/>
      <c r="B272" s="41"/>
      <c r="C272" s="220" t="s">
        <v>612</v>
      </c>
      <c r="D272" s="220" t="s">
        <v>135</v>
      </c>
      <c r="E272" s="221" t="s">
        <v>631</v>
      </c>
      <c r="F272" s="222" t="s">
        <v>632</v>
      </c>
      <c r="G272" s="223" t="s">
        <v>336</v>
      </c>
      <c r="H272" s="224">
        <v>6</v>
      </c>
      <c r="I272" s="225"/>
      <c r="J272" s="226">
        <f>ROUND(I272*H272,2)</f>
        <v>0</v>
      </c>
      <c r="K272" s="222" t="s">
        <v>139</v>
      </c>
      <c r="L272" s="46"/>
      <c r="M272" s="227" t="s">
        <v>32</v>
      </c>
      <c r="N272" s="228" t="s">
        <v>51</v>
      </c>
      <c r="O272" s="86"/>
      <c r="P272" s="229">
        <f>O272*H272</f>
        <v>0</v>
      </c>
      <c r="Q272" s="229">
        <v>0.00027</v>
      </c>
      <c r="R272" s="229">
        <f>Q272*H272</f>
        <v>0.0016199999999999999</v>
      </c>
      <c r="S272" s="229">
        <v>0</v>
      </c>
      <c r="T272" s="230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31" t="s">
        <v>260</v>
      </c>
      <c r="AT272" s="231" t="s">
        <v>135</v>
      </c>
      <c r="AU272" s="231" t="s">
        <v>141</v>
      </c>
      <c r="AY272" s="18" t="s">
        <v>132</v>
      </c>
      <c r="BE272" s="232">
        <f>IF(N272="základní",J272,0)</f>
        <v>0</v>
      </c>
      <c r="BF272" s="232">
        <f>IF(N272="snížená",J272,0)</f>
        <v>0</v>
      </c>
      <c r="BG272" s="232">
        <f>IF(N272="zákl. přenesená",J272,0)</f>
        <v>0</v>
      </c>
      <c r="BH272" s="232">
        <f>IF(N272="sníž. přenesená",J272,0)</f>
        <v>0</v>
      </c>
      <c r="BI272" s="232">
        <f>IF(N272="nulová",J272,0)</f>
        <v>0</v>
      </c>
      <c r="BJ272" s="18" t="s">
        <v>141</v>
      </c>
      <c r="BK272" s="232">
        <f>ROUND(I272*H272,2)</f>
        <v>0</v>
      </c>
      <c r="BL272" s="18" t="s">
        <v>260</v>
      </c>
      <c r="BM272" s="231" t="s">
        <v>1265</v>
      </c>
    </row>
    <row r="273" s="2" customFormat="1" ht="16.5" customHeight="1">
      <c r="A273" s="40"/>
      <c r="B273" s="41"/>
      <c r="C273" s="263" t="s">
        <v>616</v>
      </c>
      <c r="D273" s="263" t="s">
        <v>242</v>
      </c>
      <c r="E273" s="264" t="s">
        <v>635</v>
      </c>
      <c r="F273" s="265" t="s">
        <v>636</v>
      </c>
      <c r="G273" s="266" t="s">
        <v>336</v>
      </c>
      <c r="H273" s="267">
        <v>6</v>
      </c>
      <c r="I273" s="268"/>
      <c r="J273" s="269">
        <f>ROUND(I273*H273,2)</f>
        <v>0</v>
      </c>
      <c r="K273" s="265" t="s">
        <v>139</v>
      </c>
      <c r="L273" s="270"/>
      <c r="M273" s="271" t="s">
        <v>32</v>
      </c>
      <c r="N273" s="272" t="s">
        <v>51</v>
      </c>
      <c r="O273" s="86"/>
      <c r="P273" s="229">
        <f>O273*H273</f>
        <v>0</v>
      </c>
      <c r="Q273" s="229">
        <v>0.017999999999999999</v>
      </c>
      <c r="R273" s="229">
        <f>Q273*H273</f>
        <v>0.10799999999999999</v>
      </c>
      <c r="S273" s="229">
        <v>0</v>
      </c>
      <c r="T273" s="230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31" t="s">
        <v>333</v>
      </c>
      <c r="AT273" s="231" t="s">
        <v>242</v>
      </c>
      <c r="AU273" s="231" t="s">
        <v>141</v>
      </c>
      <c r="AY273" s="18" t="s">
        <v>132</v>
      </c>
      <c r="BE273" s="232">
        <f>IF(N273="základní",J273,0)</f>
        <v>0</v>
      </c>
      <c r="BF273" s="232">
        <f>IF(N273="snížená",J273,0)</f>
        <v>0</v>
      </c>
      <c r="BG273" s="232">
        <f>IF(N273="zákl. přenesená",J273,0)</f>
        <v>0</v>
      </c>
      <c r="BH273" s="232">
        <f>IF(N273="sníž. přenesená",J273,0)</f>
        <v>0</v>
      </c>
      <c r="BI273" s="232">
        <f>IF(N273="nulová",J273,0)</f>
        <v>0</v>
      </c>
      <c r="BJ273" s="18" t="s">
        <v>141</v>
      </c>
      <c r="BK273" s="232">
        <f>ROUND(I273*H273,2)</f>
        <v>0</v>
      </c>
      <c r="BL273" s="18" t="s">
        <v>260</v>
      </c>
      <c r="BM273" s="231" t="s">
        <v>1266</v>
      </c>
    </row>
    <row r="274" s="2" customFormat="1" ht="16.5" customHeight="1">
      <c r="A274" s="40"/>
      <c r="B274" s="41"/>
      <c r="C274" s="220" t="s">
        <v>622</v>
      </c>
      <c r="D274" s="220" t="s">
        <v>135</v>
      </c>
      <c r="E274" s="221" t="s">
        <v>639</v>
      </c>
      <c r="F274" s="222" t="s">
        <v>640</v>
      </c>
      <c r="G274" s="223" t="s">
        <v>336</v>
      </c>
      <c r="H274" s="224">
        <v>6</v>
      </c>
      <c r="I274" s="225"/>
      <c r="J274" s="226">
        <f>ROUND(I274*H274,2)</f>
        <v>0</v>
      </c>
      <c r="K274" s="222" t="s">
        <v>139</v>
      </c>
      <c r="L274" s="46"/>
      <c r="M274" s="227" t="s">
        <v>32</v>
      </c>
      <c r="N274" s="228" t="s">
        <v>51</v>
      </c>
      <c r="O274" s="86"/>
      <c r="P274" s="229">
        <f>O274*H274</f>
        <v>0</v>
      </c>
      <c r="Q274" s="229">
        <v>0</v>
      </c>
      <c r="R274" s="229">
        <f>Q274*H274</f>
        <v>0</v>
      </c>
      <c r="S274" s="229">
        <v>0.041700000000000001</v>
      </c>
      <c r="T274" s="230">
        <f>S274*H274</f>
        <v>0.25019999999999998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31" t="s">
        <v>260</v>
      </c>
      <c r="AT274" s="231" t="s">
        <v>135</v>
      </c>
      <c r="AU274" s="231" t="s">
        <v>141</v>
      </c>
      <c r="AY274" s="18" t="s">
        <v>132</v>
      </c>
      <c r="BE274" s="232">
        <f>IF(N274="základní",J274,0)</f>
        <v>0</v>
      </c>
      <c r="BF274" s="232">
        <f>IF(N274="snížená",J274,0)</f>
        <v>0</v>
      </c>
      <c r="BG274" s="232">
        <f>IF(N274="zákl. přenesená",J274,0)</f>
        <v>0</v>
      </c>
      <c r="BH274" s="232">
        <f>IF(N274="sníž. přenesená",J274,0)</f>
        <v>0</v>
      </c>
      <c r="BI274" s="232">
        <f>IF(N274="nulová",J274,0)</f>
        <v>0</v>
      </c>
      <c r="BJ274" s="18" t="s">
        <v>141</v>
      </c>
      <c r="BK274" s="232">
        <f>ROUND(I274*H274,2)</f>
        <v>0</v>
      </c>
      <c r="BL274" s="18" t="s">
        <v>260</v>
      </c>
      <c r="BM274" s="231" t="s">
        <v>1267</v>
      </c>
    </row>
    <row r="275" s="2" customFormat="1" ht="21.75" customHeight="1">
      <c r="A275" s="40"/>
      <c r="B275" s="41"/>
      <c r="C275" s="220" t="s">
        <v>626</v>
      </c>
      <c r="D275" s="220" t="s">
        <v>135</v>
      </c>
      <c r="E275" s="221" t="s">
        <v>643</v>
      </c>
      <c r="F275" s="222" t="s">
        <v>644</v>
      </c>
      <c r="G275" s="223" t="s">
        <v>250</v>
      </c>
      <c r="H275" s="224">
        <v>0.11</v>
      </c>
      <c r="I275" s="225"/>
      <c r="J275" s="226">
        <f>ROUND(I275*H275,2)</f>
        <v>0</v>
      </c>
      <c r="K275" s="222" t="s">
        <v>139</v>
      </c>
      <c r="L275" s="46"/>
      <c r="M275" s="227" t="s">
        <v>32</v>
      </c>
      <c r="N275" s="228" t="s">
        <v>51</v>
      </c>
      <c r="O275" s="86"/>
      <c r="P275" s="229">
        <f>O275*H275</f>
        <v>0</v>
      </c>
      <c r="Q275" s="229">
        <v>0</v>
      </c>
      <c r="R275" s="229">
        <f>Q275*H275</f>
        <v>0</v>
      </c>
      <c r="S275" s="229">
        <v>0</v>
      </c>
      <c r="T275" s="230">
        <f>S275*H275</f>
        <v>0</v>
      </c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R275" s="231" t="s">
        <v>260</v>
      </c>
      <c r="AT275" s="231" t="s">
        <v>135</v>
      </c>
      <c r="AU275" s="231" t="s">
        <v>141</v>
      </c>
      <c r="AY275" s="18" t="s">
        <v>132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141</v>
      </c>
      <c r="BK275" s="232">
        <f>ROUND(I275*H275,2)</f>
        <v>0</v>
      </c>
      <c r="BL275" s="18" t="s">
        <v>260</v>
      </c>
      <c r="BM275" s="231" t="s">
        <v>1268</v>
      </c>
    </row>
    <row r="276" s="12" customFormat="1" ht="22.8" customHeight="1">
      <c r="A276" s="12"/>
      <c r="B276" s="204"/>
      <c r="C276" s="205"/>
      <c r="D276" s="206" t="s">
        <v>78</v>
      </c>
      <c r="E276" s="218" t="s">
        <v>646</v>
      </c>
      <c r="F276" s="218" t="s">
        <v>647</v>
      </c>
      <c r="G276" s="205"/>
      <c r="H276" s="205"/>
      <c r="I276" s="208"/>
      <c r="J276" s="219">
        <f>BK276</f>
        <v>0</v>
      </c>
      <c r="K276" s="205"/>
      <c r="L276" s="210"/>
      <c r="M276" s="211"/>
      <c r="N276" s="212"/>
      <c r="O276" s="212"/>
      <c r="P276" s="213">
        <f>SUM(P277:P281)</f>
        <v>0</v>
      </c>
      <c r="Q276" s="212"/>
      <c r="R276" s="213">
        <f>SUM(R277:R281)</f>
        <v>0.000426</v>
      </c>
      <c r="S276" s="212"/>
      <c r="T276" s="214">
        <f>SUM(T277:T281)</f>
        <v>0.36799999999999999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15" t="s">
        <v>141</v>
      </c>
      <c r="AT276" s="216" t="s">
        <v>78</v>
      </c>
      <c r="AU276" s="216" t="s">
        <v>21</v>
      </c>
      <c r="AY276" s="215" t="s">
        <v>132</v>
      </c>
      <c r="BK276" s="217">
        <f>SUM(BK277:BK281)</f>
        <v>0</v>
      </c>
    </row>
    <row r="277" s="2" customFormat="1" ht="21.75" customHeight="1">
      <c r="A277" s="40"/>
      <c r="B277" s="41"/>
      <c r="C277" s="220" t="s">
        <v>630</v>
      </c>
      <c r="D277" s="220" t="s">
        <v>135</v>
      </c>
      <c r="E277" s="221" t="s">
        <v>841</v>
      </c>
      <c r="F277" s="222" t="s">
        <v>842</v>
      </c>
      <c r="G277" s="223" t="s">
        <v>223</v>
      </c>
      <c r="H277" s="224">
        <v>7.0999999999999996</v>
      </c>
      <c r="I277" s="225"/>
      <c r="J277" s="226">
        <f>ROUND(I277*H277,2)</f>
        <v>0</v>
      </c>
      <c r="K277" s="222" t="s">
        <v>139</v>
      </c>
      <c r="L277" s="46"/>
      <c r="M277" s="227" t="s">
        <v>32</v>
      </c>
      <c r="N277" s="228" t="s">
        <v>51</v>
      </c>
      <c r="O277" s="86"/>
      <c r="P277" s="229">
        <f>O277*H277</f>
        <v>0</v>
      </c>
      <c r="Q277" s="229">
        <v>6.0000000000000002E-05</v>
      </c>
      <c r="R277" s="229">
        <f>Q277*H277</f>
        <v>0.000426</v>
      </c>
      <c r="S277" s="229">
        <v>0</v>
      </c>
      <c r="T277" s="230">
        <f>S277*H277</f>
        <v>0</v>
      </c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R277" s="231" t="s">
        <v>260</v>
      </c>
      <c r="AT277" s="231" t="s">
        <v>135</v>
      </c>
      <c r="AU277" s="231" t="s">
        <v>141</v>
      </c>
      <c r="AY277" s="18" t="s">
        <v>132</v>
      </c>
      <c r="BE277" s="232">
        <f>IF(N277="základní",J277,0)</f>
        <v>0</v>
      </c>
      <c r="BF277" s="232">
        <f>IF(N277="snížená",J277,0)</f>
        <v>0</v>
      </c>
      <c r="BG277" s="232">
        <f>IF(N277="zákl. přenesená",J277,0)</f>
        <v>0</v>
      </c>
      <c r="BH277" s="232">
        <f>IF(N277="sníž. přenesená",J277,0)</f>
        <v>0</v>
      </c>
      <c r="BI277" s="232">
        <f>IF(N277="nulová",J277,0)</f>
        <v>0</v>
      </c>
      <c r="BJ277" s="18" t="s">
        <v>141</v>
      </c>
      <c r="BK277" s="232">
        <f>ROUND(I277*H277,2)</f>
        <v>0</v>
      </c>
      <c r="BL277" s="18" t="s">
        <v>260</v>
      </c>
      <c r="BM277" s="231" t="s">
        <v>1269</v>
      </c>
    </row>
    <row r="278" s="2" customFormat="1" ht="16.5" customHeight="1">
      <c r="A278" s="40"/>
      <c r="B278" s="41"/>
      <c r="C278" s="220" t="s">
        <v>634</v>
      </c>
      <c r="D278" s="220" t="s">
        <v>135</v>
      </c>
      <c r="E278" s="221" t="s">
        <v>844</v>
      </c>
      <c r="F278" s="222" t="s">
        <v>845</v>
      </c>
      <c r="G278" s="223" t="s">
        <v>223</v>
      </c>
      <c r="H278" s="224">
        <v>7.0999999999999996</v>
      </c>
      <c r="I278" s="225"/>
      <c r="J278" s="226">
        <f>ROUND(I278*H278,2)</f>
        <v>0</v>
      </c>
      <c r="K278" s="222" t="s">
        <v>139</v>
      </c>
      <c r="L278" s="46"/>
      <c r="M278" s="227" t="s">
        <v>32</v>
      </c>
      <c r="N278" s="228" t="s">
        <v>51</v>
      </c>
      <c r="O278" s="86"/>
      <c r="P278" s="229">
        <f>O278*H278</f>
        <v>0</v>
      </c>
      <c r="Q278" s="229">
        <v>0</v>
      </c>
      <c r="R278" s="229">
        <f>Q278*H278</f>
        <v>0</v>
      </c>
      <c r="S278" s="229">
        <v>0.025000000000000001</v>
      </c>
      <c r="T278" s="230">
        <f>S278*H278</f>
        <v>0.17749999999999999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31" t="s">
        <v>260</v>
      </c>
      <c r="AT278" s="231" t="s">
        <v>135</v>
      </c>
      <c r="AU278" s="231" t="s">
        <v>141</v>
      </c>
      <c r="AY278" s="18" t="s">
        <v>132</v>
      </c>
      <c r="BE278" s="232">
        <f>IF(N278="základní",J278,0)</f>
        <v>0</v>
      </c>
      <c r="BF278" s="232">
        <f>IF(N278="snížená",J278,0)</f>
        <v>0</v>
      </c>
      <c r="BG278" s="232">
        <f>IF(N278="zákl. přenesená",J278,0)</f>
        <v>0</v>
      </c>
      <c r="BH278" s="232">
        <f>IF(N278="sníž. přenesená",J278,0)</f>
        <v>0</v>
      </c>
      <c r="BI278" s="232">
        <f>IF(N278="nulová",J278,0)</f>
        <v>0</v>
      </c>
      <c r="BJ278" s="18" t="s">
        <v>141</v>
      </c>
      <c r="BK278" s="232">
        <f>ROUND(I278*H278,2)</f>
        <v>0</v>
      </c>
      <c r="BL278" s="18" t="s">
        <v>260</v>
      </c>
      <c r="BM278" s="231" t="s">
        <v>1270</v>
      </c>
    </row>
    <row r="279" s="2" customFormat="1" ht="16.5" customHeight="1">
      <c r="A279" s="40"/>
      <c r="B279" s="41"/>
      <c r="C279" s="220" t="s">
        <v>638</v>
      </c>
      <c r="D279" s="220" t="s">
        <v>135</v>
      </c>
      <c r="E279" s="221" t="s">
        <v>649</v>
      </c>
      <c r="F279" s="222" t="s">
        <v>650</v>
      </c>
      <c r="G279" s="223" t="s">
        <v>336</v>
      </c>
      <c r="H279" s="224">
        <v>2</v>
      </c>
      <c r="I279" s="225"/>
      <c r="J279" s="226">
        <f>ROUND(I279*H279,2)</f>
        <v>0</v>
      </c>
      <c r="K279" s="222" t="s">
        <v>139</v>
      </c>
      <c r="L279" s="46"/>
      <c r="M279" s="227" t="s">
        <v>32</v>
      </c>
      <c r="N279" s="228" t="s">
        <v>51</v>
      </c>
      <c r="O279" s="86"/>
      <c r="P279" s="229">
        <f>O279*H279</f>
        <v>0</v>
      </c>
      <c r="Q279" s="229">
        <v>0</v>
      </c>
      <c r="R279" s="229">
        <f>Q279*H279</f>
        <v>0</v>
      </c>
      <c r="S279" s="229">
        <v>0.012999999999999999</v>
      </c>
      <c r="T279" s="230">
        <f>S279*H279</f>
        <v>0.025999999999999999</v>
      </c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R279" s="231" t="s">
        <v>150</v>
      </c>
      <c r="AT279" s="231" t="s">
        <v>135</v>
      </c>
      <c r="AU279" s="231" t="s">
        <v>141</v>
      </c>
      <c r="AY279" s="18" t="s">
        <v>132</v>
      </c>
      <c r="BE279" s="232">
        <f>IF(N279="základní",J279,0)</f>
        <v>0</v>
      </c>
      <c r="BF279" s="232">
        <f>IF(N279="snížená",J279,0)</f>
        <v>0</v>
      </c>
      <c r="BG279" s="232">
        <f>IF(N279="zákl. přenesená",J279,0)</f>
        <v>0</v>
      </c>
      <c r="BH279" s="232">
        <f>IF(N279="sníž. přenesená",J279,0)</f>
        <v>0</v>
      </c>
      <c r="BI279" s="232">
        <f>IF(N279="nulová",J279,0)</f>
        <v>0</v>
      </c>
      <c r="BJ279" s="18" t="s">
        <v>141</v>
      </c>
      <c r="BK279" s="232">
        <f>ROUND(I279*H279,2)</f>
        <v>0</v>
      </c>
      <c r="BL279" s="18" t="s">
        <v>150</v>
      </c>
      <c r="BM279" s="231" t="s">
        <v>1271</v>
      </c>
    </row>
    <row r="280" s="2" customFormat="1" ht="16.5" customHeight="1">
      <c r="A280" s="40"/>
      <c r="B280" s="41"/>
      <c r="C280" s="220" t="s">
        <v>642</v>
      </c>
      <c r="D280" s="220" t="s">
        <v>135</v>
      </c>
      <c r="E280" s="221" t="s">
        <v>1272</v>
      </c>
      <c r="F280" s="222" t="s">
        <v>1273</v>
      </c>
      <c r="G280" s="223" t="s">
        <v>223</v>
      </c>
      <c r="H280" s="224">
        <v>4.7000000000000002</v>
      </c>
      <c r="I280" s="225"/>
      <c r="J280" s="226">
        <f>ROUND(I280*H280,2)</f>
        <v>0</v>
      </c>
      <c r="K280" s="222" t="s">
        <v>32</v>
      </c>
      <c r="L280" s="46"/>
      <c r="M280" s="227" t="s">
        <v>32</v>
      </c>
      <c r="N280" s="228" t="s">
        <v>51</v>
      </c>
      <c r="O280" s="86"/>
      <c r="P280" s="229">
        <f>O280*H280</f>
        <v>0</v>
      </c>
      <c r="Q280" s="229">
        <v>0</v>
      </c>
      <c r="R280" s="229">
        <f>Q280*H280</f>
        <v>0</v>
      </c>
      <c r="S280" s="229">
        <v>0</v>
      </c>
      <c r="T280" s="230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31" t="s">
        <v>260</v>
      </c>
      <c r="AT280" s="231" t="s">
        <v>135</v>
      </c>
      <c r="AU280" s="231" t="s">
        <v>141</v>
      </c>
      <c r="AY280" s="18" t="s">
        <v>132</v>
      </c>
      <c r="BE280" s="232">
        <f>IF(N280="základní",J280,0)</f>
        <v>0</v>
      </c>
      <c r="BF280" s="232">
        <f>IF(N280="snížená",J280,0)</f>
        <v>0</v>
      </c>
      <c r="BG280" s="232">
        <f>IF(N280="zákl. přenesená",J280,0)</f>
        <v>0</v>
      </c>
      <c r="BH280" s="232">
        <f>IF(N280="sníž. přenesená",J280,0)</f>
        <v>0</v>
      </c>
      <c r="BI280" s="232">
        <f>IF(N280="nulová",J280,0)</f>
        <v>0</v>
      </c>
      <c r="BJ280" s="18" t="s">
        <v>141</v>
      </c>
      <c r="BK280" s="232">
        <f>ROUND(I280*H280,2)</f>
        <v>0</v>
      </c>
      <c r="BL280" s="18" t="s">
        <v>260</v>
      </c>
      <c r="BM280" s="231" t="s">
        <v>1274</v>
      </c>
    </row>
    <row r="281" s="2" customFormat="1" ht="16.5" customHeight="1">
      <c r="A281" s="40"/>
      <c r="B281" s="41"/>
      <c r="C281" s="220" t="s">
        <v>648</v>
      </c>
      <c r="D281" s="220" t="s">
        <v>135</v>
      </c>
      <c r="E281" s="221" t="s">
        <v>657</v>
      </c>
      <c r="F281" s="222" t="s">
        <v>658</v>
      </c>
      <c r="G281" s="223" t="s">
        <v>223</v>
      </c>
      <c r="H281" s="224">
        <v>4.7000000000000002</v>
      </c>
      <c r="I281" s="225"/>
      <c r="J281" s="226">
        <f>ROUND(I281*H281,2)</f>
        <v>0</v>
      </c>
      <c r="K281" s="222" t="s">
        <v>139</v>
      </c>
      <c r="L281" s="46"/>
      <c r="M281" s="227" t="s">
        <v>32</v>
      </c>
      <c r="N281" s="228" t="s">
        <v>51</v>
      </c>
      <c r="O281" s="86"/>
      <c r="P281" s="229">
        <f>O281*H281</f>
        <v>0</v>
      </c>
      <c r="Q281" s="229">
        <v>0</v>
      </c>
      <c r="R281" s="229">
        <f>Q281*H281</f>
        <v>0</v>
      </c>
      <c r="S281" s="229">
        <v>0.035000000000000003</v>
      </c>
      <c r="T281" s="230">
        <f>S281*H281</f>
        <v>0.16450000000000004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31" t="s">
        <v>260</v>
      </c>
      <c r="AT281" s="231" t="s">
        <v>135</v>
      </c>
      <c r="AU281" s="231" t="s">
        <v>141</v>
      </c>
      <c r="AY281" s="18" t="s">
        <v>132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8" t="s">
        <v>141</v>
      </c>
      <c r="BK281" s="232">
        <f>ROUND(I281*H281,2)</f>
        <v>0</v>
      </c>
      <c r="BL281" s="18" t="s">
        <v>260</v>
      </c>
      <c r="BM281" s="231" t="s">
        <v>1275</v>
      </c>
    </row>
    <row r="282" s="12" customFormat="1" ht="22.8" customHeight="1">
      <c r="A282" s="12"/>
      <c r="B282" s="204"/>
      <c r="C282" s="205"/>
      <c r="D282" s="206" t="s">
        <v>78</v>
      </c>
      <c r="E282" s="218" t="s">
        <v>660</v>
      </c>
      <c r="F282" s="218" t="s">
        <v>661</v>
      </c>
      <c r="G282" s="205"/>
      <c r="H282" s="205"/>
      <c r="I282" s="208"/>
      <c r="J282" s="219">
        <f>BK282</f>
        <v>0</v>
      </c>
      <c r="K282" s="205"/>
      <c r="L282" s="210"/>
      <c r="M282" s="211"/>
      <c r="N282" s="212"/>
      <c r="O282" s="212"/>
      <c r="P282" s="213">
        <f>SUM(P283:P286)</f>
        <v>0</v>
      </c>
      <c r="Q282" s="212"/>
      <c r="R282" s="213">
        <f>SUM(R283:R286)</f>
        <v>0.063974400000000001</v>
      </c>
      <c r="S282" s="212"/>
      <c r="T282" s="214">
        <f>SUM(T283:T286)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15" t="s">
        <v>141</v>
      </c>
      <c r="AT282" s="216" t="s">
        <v>78</v>
      </c>
      <c r="AU282" s="216" t="s">
        <v>21</v>
      </c>
      <c r="AY282" s="215" t="s">
        <v>132</v>
      </c>
      <c r="BK282" s="217">
        <f>SUM(BK283:BK286)</f>
        <v>0</v>
      </c>
    </row>
    <row r="283" s="2" customFormat="1" ht="16.5" customHeight="1">
      <c r="A283" s="40"/>
      <c r="B283" s="41"/>
      <c r="C283" s="220" t="s">
        <v>652</v>
      </c>
      <c r="D283" s="220" t="s">
        <v>135</v>
      </c>
      <c r="E283" s="221" t="s">
        <v>663</v>
      </c>
      <c r="F283" s="222" t="s">
        <v>664</v>
      </c>
      <c r="G283" s="223" t="s">
        <v>194</v>
      </c>
      <c r="H283" s="224">
        <v>152.31999999999999</v>
      </c>
      <c r="I283" s="225"/>
      <c r="J283" s="226">
        <f>ROUND(I283*H283,2)</f>
        <v>0</v>
      </c>
      <c r="K283" s="222" t="s">
        <v>139</v>
      </c>
      <c r="L283" s="46"/>
      <c r="M283" s="227" t="s">
        <v>32</v>
      </c>
      <c r="N283" s="228" t="s">
        <v>51</v>
      </c>
      <c r="O283" s="86"/>
      <c r="P283" s="229">
        <f>O283*H283</f>
        <v>0</v>
      </c>
      <c r="Q283" s="229">
        <v>0</v>
      </c>
      <c r="R283" s="229">
        <f>Q283*H283</f>
        <v>0</v>
      </c>
      <c r="S283" s="229">
        <v>0</v>
      </c>
      <c r="T283" s="230">
        <f>S283*H283</f>
        <v>0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31" t="s">
        <v>260</v>
      </c>
      <c r="AT283" s="231" t="s">
        <v>135</v>
      </c>
      <c r="AU283" s="231" t="s">
        <v>141</v>
      </c>
      <c r="AY283" s="18" t="s">
        <v>132</v>
      </c>
      <c r="BE283" s="232">
        <f>IF(N283="základní",J283,0)</f>
        <v>0</v>
      </c>
      <c r="BF283" s="232">
        <f>IF(N283="snížená",J283,0)</f>
        <v>0</v>
      </c>
      <c r="BG283" s="232">
        <f>IF(N283="zákl. přenesená",J283,0)</f>
        <v>0</v>
      </c>
      <c r="BH283" s="232">
        <f>IF(N283="sníž. přenesená",J283,0)</f>
        <v>0</v>
      </c>
      <c r="BI283" s="232">
        <f>IF(N283="nulová",J283,0)</f>
        <v>0</v>
      </c>
      <c r="BJ283" s="18" t="s">
        <v>141</v>
      </c>
      <c r="BK283" s="232">
        <f>ROUND(I283*H283,2)</f>
        <v>0</v>
      </c>
      <c r="BL283" s="18" t="s">
        <v>260</v>
      </c>
      <c r="BM283" s="231" t="s">
        <v>1276</v>
      </c>
    </row>
    <row r="284" s="2" customFormat="1" ht="21.75" customHeight="1">
      <c r="A284" s="40"/>
      <c r="B284" s="41"/>
      <c r="C284" s="263" t="s">
        <v>656</v>
      </c>
      <c r="D284" s="263" t="s">
        <v>242</v>
      </c>
      <c r="E284" s="264" t="s">
        <v>667</v>
      </c>
      <c r="F284" s="265" t="s">
        <v>668</v>
      </c>
      <c r="G284" s="266" t="s">
        <v>223</v>
      </c>
      <c r="H284" s="267">
        <v>159.93600000000001</v>
      </c>
      <c r="I284" s="268"/>
      <c r="J284" s="269">
        <f>ROUND(I284*H284,2)</f>
        <v>0</v>
      </c>
      <c r="K284" s="265" t="s">
        <v>139</v>
      </c>
      <c r="L284" s="270"/>
      <c r="M284" s="271" t="s">
        <v>32</v>
      </c>
      <c r="N284" s="272" t="s">
        <v>51</v>
      </c>
      <c r="O284" s="86"/>
      <c r="P284" s="229">
        <f>O284*H284</f>
        <v>0</v>
      </c>
      <c r="Q284" s="229">
        <v>0.00040000000000000002</v>
      </c>
      <c r="R284" s="229">
        <f>Q284*H284</f>
        <v>0.063974400000000001</v>
      </c>
      <c r="S284" s="229">
        <v>0</v>
      </c>
      <c r="T284" s="230">
        <f>S284*H284</f>
        <v>0</v>
      </c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R284" s="231" t="s">
        <v>333</v>
      </c>
      <c r="AT284" s="231" t="s">
        <v>242</v>
      </c>
      <c r="AU284" s="231" t="s">
        <v>141</v>
      </c>
      <c r="AY284" s="18" t="s">
        <v>132</v>
      </c>
      <c r="BE284" s="232">
        <f>IF(N284="základní",J284,0)</f>
        <v>0</v>
      </c>
      <c r="BF284" s="232">
        <f>IF(N284="snížená",J284,0)</f>
        <v>0</v>
      </c>
      <c r="BG284" s="232">
        <f>IF(N284="zákl. přenesená",J284,0)</f>
        <v>0</v>
      </c>
      <c r="BH284" s="232">
        <f>IF(N284="sníž. přenesená",J284,0)</f>
        <v>0</v>
      </c>
      <c r="BI284" s="232">
        <f>IF(N284="nulová",J284,0)</f>
        <v>0</v>
      </c>
      <c r="BJ284" s="18" t="s">
        <v>141</v>
      </c>
      <c r="BK284" s="232">
        <f>ROUND(I284*H284,2)</f>
        <v>0</v>
      </c>
      <c r="BL284" s="18" t="s">
        <v>260</v>
      </c>
      <c r="BM284" s="231" t="s">
        <v>1277</v>
      </c>
    </row>
    <row r="285" s="13" customFormat="1">
      <c r="A285" s="13"/>
      <c r="B285" s="240"/>
      <c r="C285" s="241"/>
      <c r="D285" s="242" t="s">
        <v>196</v>
      </c>
      <c r="E285" s="241"/>
      <c r="F285" s="244" t="s">
        <v>802</v>
      </c>
      <c r="G285" s="241"/>
      <c r="H285" s="245">
        <v>159.93600000000001</v>
      </c>
      <c r="I285" s="246"/>
      <c r="J285" s="241"/>
      <c r="K285" s="241"/>
      <c r="L285" s="247"/>
      <c r="M285" s="248"/>
      <c r="N285" s="249"/>
      <c r="O285" s="249"/>
      <c r="P285" s="249"/>
      <c r="Q285" s="249"/>
      <c r="R285" s="249"/>
      <c r="S285" s="249"/>
      <c r="T285" s="250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1" t="s">
        <v>196</v>
      </c>
      <c r="AU285" s="251" t="s">
        <v>141</v>
      </c>
      <c r="AV285" s="13" t="s">
        <v>141</v>
      </c>
      <c r="AW285" s="13" t="s">
        <v>4</v>
      </c>
      <c r="AX285" s="13" t="s">
        <v>21</v>
      </c>
      <c r="AY285" s="251" t="s">
        <v>132</v>
      </c>
    </row>
    <row r="286" s="2" customFormat="1" ht="21.75" customHeight="1">
      <c r="A286" s="40"/>
      <c r="B286" s="41"/>
      <c r="C286" s="220" t="s">
        <v>662</v>
      </c>
      <c r="D286" s="220" t="s">
        <v>135</v>
      </c>
      <c r="E286" s="221" t="s">
        <v>671</v>
      </c>
      <c r="F286" s="222" t="s">
        <v>672</v>
      </c>
      <c r="G286" s="223" t="s">
        <v>250</v>
      </c>
      <c r="H286" s="224">
        <v>0.064000000000000001</v>
      </c>
      <c r="I286" s="225"/>
      <c r="J286" s="226">
        <f>ROUND(I286*H286,2)</f>
        <v>0</v>
      </c>
      <c r="K286" s="222" t="s">
        <v>139</v>
      </c>
      <c r="L286" s="46"/>
      <c r="M286" s="227" t="s">
        <v>32</v>
      </c>
      <c r="N286" s="228" t="s">
        <v>51</v>
      </c>
      <c r="O286" s="86"/>
      <c r="P286" s="229">
        <f>O286*H286</f>
        <v>0</v>
      </c>
      <c r="Q286" s="229">
        <v>0</v>
      </c>
      <c r="R286" s="229">
        <f>Q286*H286</f>
        <v>0</v>
      </c>
      <c r="S286" s="229">
        <v>0</v>
      </c>
      <c r="T286" s="230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31" t="s">
        <v>260</v>
      </c>
      <c r="AT286" s="231" t="s">
        <v>135</v>
      </c>
      <c r="AU286" s="231" t="s">
        <v>141</v>
      </c>
      <c r="AY286" s="18" t="s">
        <v>132</v>
      </c>
      <c r="BE286" s="232">
        <f>IF(N286="základní",J286,0)</f>
        <v>0</v>
      </c>
      <c r="BF286" s="232">
        <f>IF(N286="snížená",J286,0)</f>
        <v>0</v>
      </c>
      <c r="BG286" s="232">
        <f>IF(N286="zákl. přenesená",J286,0)</f>
        <v>0</v>
      </c>
      <c r="BH286" s="232">
        <f>IF(N286="sníž. přenesená",J286,0)</f>
        <v>0</v>
      </c>
      <c r="BI286" s="232">
        <f>IF(N286="nulová",J286,0)</f>
        <v>0</v>
      </c>
      <c r="BJ286" s="18" t="s">
        <v>141</v>
      </c>
      <c r="BK286" s="232">
        <f>ROUND(I286*H286,2)</f>
        <v>0</v>
      </c>
      <c r="BL286" s="18" t="s">
        <v>260</v>
      </c>
      <c r="BM286" s="231" t="s">
        <v>1278</v>
      </c>
    </row>
    <row r="287" s="12" customFormat="1" ht="22.8" customHeight="1">
      <c r="A287" s="12"/>
      <c r="B287" s="204"/>
      <c r="C287" s="205"/>
      <c r="D287" s="206" t="s">
        <v>78</v>
      </c>
      <c r="E287" s="218" t="s">
        <v>674</v>
      </c>
      <c r="F287" s="218" t="s">
        <v>675</v>
      </c>
      <c r="G287" s="205"/>
      <c r="H287" s="205"/>
      <c r="I287" s="208"/>
      <c r="J287" s="219">
        <f>BK287</f>
        <v>0</v>
      </c>
      <c r="K287" s="205"/>
      <c r="L287" s="210"/>
      <c r="M287" s="211"/>
      <c r="N287" s="212"/>
      <c r="O287" s="212"/>
      <c r="P287" s="213">
        <f>SUM(P288:P291)</f>
        <v>0</v>
      </c>
      <c r="Q287" s="212"/>
      <c r="R287" s="213">
        <f>SUM(R288:R291)</f>
        <v>0.097500000000000003</v>
      </c>
      <c r="S287" s="212"/>
      <c r="T287" s="214">
        <f>SUM(T288:T291)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5" t="s">
        <v>141</v>
      </c>
      <c r="AT287" s="216" t="s">
        <v>78</v>
      </c>
      <c r="AU287" s="216" t="s">
        <v>21</v>
      </c>
      <c r="AY287" s="215" t="s">
        <v>132</v>
      </c>
      <c r="BK287" s="217">
        <f>SUM(BK288:BK291)</f>
        <v>0</v>
      </c>
    </row>
    <row r="288" s="2" customFormat="1" ht="16.5" customHeight="1">
      <c r="A288" s="40"/>
      <c r="B288" s="41"/>
      <c r="C288" s="220" t="s">
        <v>666</v>
      </c>
      <c r="D288" s="220" t="s">
        <v>135</v>
      </c>
      <c r="E288" s="221" t="s">
        <v>677</v>
      </c>
      <c r="F288" s="222" t="s">
        <v>678</v>
      </c>
      <c r="G288" s="223" t="s">
        <v>194</v>
      </c>
      <c r="H288" s="224">
        <v>370</v>
      </c>
      <c r="I288" s="225"/>
      <c r="J288" s="226">
        <f>ROUND(I288*H288,2)</f>
        <v>0</v>
      </c>
      <c r="K288" s="222" t="s">
        <v>139</v>
      </c>
      <c r="L288" s="46"/>
      <c r="M288" s="227" t="s">
        <v>32</v>
      </c>
      <c r="N288" s="228" t="s">
        <v>51</v>
      </c>
      <c r="O288" s="86"/>
      <c r="P288" s="229">
        <f>O288*H288</f>
        <v>0</v>
      </c>
      <c r="Q288" s="229">
        <v>2.0000000000000002E-05</v>
      </c>
      <c r="R288" s="229">
        <f>Q288*H288</f>
        <v>0.0074000000000000003</v>
      </c>
      <c r="S288" s="229">
        <v>0</v>
      </c>
      <c r="T288" s="230">
        <f>S288*H288</f>
        <v>0</v>
      </c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R288" s="231" t="s">
        <v>260</v>
      </c>
      <c r="AT288" s="231" t="s">
        <v>135</v>
      </c>
      <c r="AU288" s="231" t="s">
        <v>141</v>
      </c>
      <c r="AY288" s="18" t="s">
        <v>132</v>
      </c>
      <c r="BE288" s="232">
        <f>IF(N288="základní",J288,0)</f>
        <v>0</v>
      </c>
      <c r="BF288" s="232">
        <f>IF(N288="snížená",J288,0)</f>
        <v>0</v>
      </c>
      <c r="BG288" s="232">
        <f>IF(N288="zákl. přenesená",J288,0)</f>
        <v>0</v>
      </c>
      <c r="BH288" s="232">
        <f>IF(N288="sníž. přenesená",J288,0)</f>
        <v>0</v>
      </c>
      <c r="BI288" s="232">
        <f>IF(N288="nulová",J288,0)</f>
        <v>0</v>
      </c>
      <c r="BJ288" s="18" t="s">
        <v>141</v>
      </c>
      <c r="BK288" s="232">
        <f>ROUND(I288*H288,2)</f>
        <v>0</v>
      </c>
      <c r="BL288" s="18" t="s">
        <v>260</v>
      </c>
      <c r="BM288" s="231" t="s">
        <v>1279</v>
      </c>
    </row>
    <row r="289" s="2" customFormat="1" ht="16.5" customHeight="1">
      <c r="A289" s="40"/>
      <c r="B289" s="41"/>
      <c r="C289" s="220" t="s">
        <v>670</v>
      </c>
      <c r="D289" s="220" t="s">
        <v>135</v>
      </c>
      <c r="E289" s="221" t="s">
        <v>681</v>
      </c>
      <c r="F289" s="222" t="s">
        <v>682</v>
      </c>
      <c r="G289" s="223" t="s">
        <v>194</v>
      </c>
      <c r="H289" s="224">
        <v>370</v>
      </c>
      <c r="I289" s="225"/>
      <c r="J289" s="226">
        <f>ROUND(I289*H289,2)</f>
        <v>0</v>
      </c>
      <c r="K289" s="222" t="s">
        <v>139</v>
      </c>
      <c r="L289" s="46"/>
      <c r="M289" s="227" t="s">
        <v>32</v>
      </c>
      <c r="N289" s="228" t="s">
        <v>51</v>
      </c>
      <c r="O289" s="86"/>
      <c r="P289" s="229">
        <f>O289*H289</f>
        <v>0</v>
      </c>
      <c r="Q289" s="229">
        <v>0</v>
      </c>
      <c r="R289" s="229">
        <f>Q289*H289</f>
        <v>0</v>
      </c>
      <c r="S289" s="229">
        <v>0</v>
      </c>
      <c r="T289" s="230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31" t="s">
        <v>260</v>
      </c>
      <c r="AT289" s="231" t="s">
        <v>135</v>
      </c>
      <c r="AU289" s="231" t="s">
        <v>141</v>
      </c>
      <c r="AY289" s="18" t="s">
        <v>132</v>
      </c>
      <c r="BE289" s="232">
        <f>IF(N289="základní",J289,0)</f>
        <v>0</v>
      </c>
      <c r="BF289" s="232">
        <f>IF(N289="snížená",J289,0)</f>
        <v>0</v>
      </c>
      <c r="BG289" s="232">
        <f>IF(N289="zákl. přenesená",J289,0)</f>
        <v>0</v>
      </c>
      <c r="BH289" s="232">
        <f>IF(N289="sníž. přenesená",J289,0)</f>
        <v>0</v>
      </c>
      <c r="BI289" s="232">
        <f>IF(N289="nulová",J289,0)</f>
        <v>0</v>
      </c>
      <c r="BJ289" s="18" t="s">
        <v>141</v>
      </c>
      <c r="BK289" s="232">
        <f>ROUND(I289*H289,2)</f>
        <v>0</v>
      </c>
      <c r="BL289" s="18" t="s">
        <v>260</v>
      </c>
      <c r="BM289" s="231" t="s">
        <v>1280</v>
      </c>
    </row>
    <row r="290" s="2" customFormat="1" ht="21.75" customHeight="1">
      <c r="A290" s="40"/>
      <c r="B290" s="41"/>
      <c r="C290" s="220" t="s">
        <v>676</v>
      </c>
      <c r="D290" s="220" t="s">
        <v>135</v>
      </c>
      <c r="E290" s="221" t="s">
        <v>685</v>
      </c>
      <c r="F290" s="222" t="s">
        <v>686</v>
      </c>
      <c r="G290" s="223" t="s">
        <v>194</v>
      </c>
      <c r="H290" s="224">
        <v>370</v>
      </c>
      <c r="I290" s="225"/>
      <c r="J290" s="226">
        <f>ROUND(I290*H290,2)</f>
        <v>0</v>
      </c>
      <c r="K290" s="222" t="s">
        <v>139</v>
      </c>
      <c r="L290" s="46"/>
      <c r="M290" s="227" t="s">
        <v>32</v>
      </c>
      <c r="N290" s="228" t="s">
        <v>51</v>
      </c>
      <c r="O290" s="86"/>
      <c r="P290" s="229">
        <f>O290*H290</f>
        <v>0</v>
      </c>
      <c r="Q290" s="229">
        <v>0.00022000000000000001</v>
      </c>
      <c r="R290" s="229">
        <f>Q290*H290</f>
        <v>0.0814</v>
      </c>
      <c r="S290" s="229">
        <v>0</v>
      </c>
      <c r="T290" s="230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31" t="s">
        <v>260</v>
      </c>
      <c r="AT290" s="231" t="s">
        <v>135</v>
      </c>
      <c r="AU290" s="231" t="s">
        <v>141</v>
      </c>
      <c r="AY290" s="18" t="s">
        <v>132</v>
      </c>
      <c r="BE290" s="232">
        <f>IF(N290="základní",J290,0)</f>
        <v>0</v>
      </c>
      <c r="BF290" s="232">
        <f>IF(N290="snížená",J290,0)</f>
        <v>0</v>
      </c>
      <c r="BG290" s="232">
        <f>IF(N290="zákl. přenesená",J290,0)</f>
        <v>0</v>
      </c>
      <c r="BH290" s="232">
        <f>IF(N290="sníž. přenesená",J290,0)</f>
        <v>0</v>
      </c>
      <c r="BI290" s="232">
        <f>IF(N290="nulová",J290,0)</f>
        <v>0</v>
      </c>
      <c r="BJ290" s="18" t="s">
        <v>141</v>
      </c>
      <c r="BK290" s="232">
        <f>ROUND(I290*H290,2)</f>
        <v>0</v>
      </c>
      <c r="BL290" s="18" t="s">
        <v>260</v>
      </c>
      <c r="BM290" s="231" t="s">
        <v>1281</v>
      </c>
    </row>
    <row r="291" s="2" customFormat="1" ht="21.75" customHeight="1">
      <c r="A291" s="40"/>
      <c r="B291" s="41"/>
      <c r="C291" s="220" t="s">
        <v>680</v>
      </c>
      <c r="D291" s="220" t="s">
        <v>135</v>
      </c>
      <c r="E291" s="221" t="s">
        <v>689</v>
      </c>
      <c r="F291" s="222" t="s">
        <v>690</v>
      </c>
      <c r="G291" s="223" t="s">
        <v>194</v>
      </c>
      <c r="H291" s="224">
        <v>58</v>
      </c>
      <c r="I291" s="225"/>
      <c r="J291" s="226">
        <f>ROUND(I291*H291,2)</f>
        <v>0</v>
      </c>
      <c r="K291" s="222" t="s">
        <v>139</v>
      </c>
      <c r="L291" s="46"/>
      <c r="M291" s="233" t="s">
        <v>32</v>
      </c>
      <c r="N291" s="234" t="s">
        <v>51</v>
      </c>
      <c r="O291" s="235"/>
      <c r="P291" s="236">
        <f>O291*H291</f>
        <v>0</v>
      </c>
      <c r="Q291" s="236">
        <v>0.00014999999999999999</v>
      </c>
      <c r="R291" s="236">
        <f>Q291*H291</f>
        <v>0.0086999999999999994</v>
      </c>
      <c r="S291" s="236">
        <v>0</v>
      </c>
      <c r="T291" s="237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31" t="s">
        <v>260</v>
      </c>
      <c r="AT291" s="231" t="s">
        <v>135</v>
      </c>
      <c r="AU291" s="231" t="s">
        <v>141</v>
      </c>
      <c r="AY291" s="18" t="s">
        <v>132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8" t="s">
        <v>141</v>
      </c>
      <c r="BK291" s="232">
        <f>ROUND(I291*H291,2)</f>
        <v>0</v>
      </c>
      <c r="BL291" s="18" t="s">
        <v>260</v>
      </c>
      <c r="BM291" s="231" t="s">
        <v>1282</v>
      </c>
    </row>
    <row r="292" s="2" customFormat="1" ht="6.96" customHeight="1">
      <c r="A292" s="40"/>
      <c r="B292" s="61"/>
      <c r="C292" s="62"/>
      <c r="D292" s="62"/>
      <c r="E292" s="62"/>
      <c r="F292" s="62"/>
      <c r="G292" s="62"/>
      <c r="H292" s="62"/>
      <c r="I292" s="169"/>
      <c r="J292" s="62"/>
      <c r="K292" s="62"/>
      <c r="L292" s="46"/>
      <c r="M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</row>
  </sheetData>
  <sheetProtection sheet="1" autoFilter="0" formatColumns="0" formatRows="0" objects="1" scenarios="1" spinCount="100000" saltValue="cY/1t4M4lIPcXcWz1dRbQL1y+zaz5rOkPO3ymkVqIOhwJNJd6DFVvZRfo2sqULoYF7eGrL0OS5w1GmeQHi9gyQ==" hashValue="oLExY/L9G2ztrBivekP9vfyJq2IpkOP1PgxcFiKNihPh/GuG9PScwHH4z81xyL4o22AWO8fYloBpBexoojB/dw==" algorithmName="SHA-512" password="CC35"/>
  <autoFilter ref="C98:K291"/>
  <mergeCells count="9">
    <mergeCell ref="E7:H7"/>
    <mergeCell ref="E9:H9"/>
    <mergeCell ref="E18:H18"/>
    <mergeCell ref="E27:H27"/>
    <mergeCell ref="E48:H48"/>
    <mergeCell ref="E50:H50"/>
    <mergeCell ref="E89:H89"/>
    <mergeCell ref="E91:H9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LENKA\lenka</dc:creator>
  <cp:lastModifiedBy>LENKA\lenka</cp:lastModifiedBy>
  <dcterms:created xsi:type="dcterms:W3CDTF">2020-06-25T06:43:37Z</dcterms:created>
  <dcterms:modified xsi:type="dcterms:W3CDTF">2020-06-25T06:43:54Z</dcterms:modified>
</cp:coreProperties>
</file>