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200103-981 - Regenerace b..." sheetId="2" r:id="rId2"/>
    <sheet name="D.1.1-1-12 - Chrustova 12..." sheetId="3" r:id="rId3"/>
    <sheet name="D.1.1-1-16 - Chrustova 16..." sheetId="4" r:id="rId4"/>
    <sheet name="D.1.1-1-8 - Chrustova 8 -..." sheetId="5" r:id="rId5"/>
    <sheet name="D.1.1-1-10 - Chrustova 10..." sheetId="6" r:id="rId6"/>
    <sheet name="D.1.1-1-14 - Chrustova 14..." sheetId="7" r:id="rId7"/>
    <sheet name="D.1.1-1-18 - Chrustova 18..." sheetId="8" r:id="rId8"/>
    <sheet name="D.1.1-1-20 - Chrustova 20..." sheetId="9" r:id="rId9"/>
    <sheet name="D.1.1-1-22 - Chrustova 22..." sheetId="10" r:id="rId10"/>
    <sheet name="Pokyny pro vyplnění" sheetId="11" r:id="rId11"/>
  </sheets>
  <definedNames>
    <definedName name="_xlnm.Print_Area" localSheetId="0">'Rekapitulace stavby'!$D$4:$AO$36,'Rekapitulace stavby'!$C$42:$AQ$64</definedName>
    <definedName name="_xlnm.Print_Titles" localSheetId="0">'Rekapitulace stavby'!$52:$52</definedName>
    <definedName name="_xlnm._FilterDatabase" localSheetId="1" hidden="1">'200103-981 - Regenerace b...'!$C$74:$K$84</definedName>
    <definedName name="_xlnm.Print_Area" localSheetId="1">'200103-981 - Regenerace b...'!$C$4:$J$37,'200103-981 - Regenerace b...'!$C$43:$J$58,'200103-981 - Regenerace b...'!$C$64:$K$84</definedName>
    <definedName name="_xlnm.Print_Titles" localSheetId="1">'200103-981 - Regenerace b...'!$74:$74</definedName>
    <definedName name="_xlnm._FilterDatabase" localSheetId="2" hidden="1">'D.1.1-1-12 - Chrustova 12...'!$C$101:$K$389</definedName>
    <definedName name="_xlnm.Print_Area" localSheetId="2">'D.1.1-1-12 - Chrustova 12...'!$C$4:$J$39,'D.1.1-1-12 - Chrustova 12...'!$C$45:$J$83,'D.1.1-1-12 - Chrustova 12...'!$C$89:$K$389</definedName>
    <definedName name="_xlnm.Print_Titles" localSheetId="2">'D.1.1-1-12 - Chrustova 12...'!$101:$101</definedName>
    <definedName name="_xlnm._FilterDatabase" localSheetId="3" hidden="1">'D.1.1-1-16 - Chrustova 16...'!$C$102:$K$464</definedName>
    <definedName name="_xlnm.Print_Area" localSheetId="3">'D.1.1-1-16 - Chrustova 16...'!$C$4:$J$39,'D.1.1-1-16 - Chrustova 16...'!$C$45:$J$84,'D.1.1-1-16 - Chrustova 16...'!$C$90:$K$464</definedName>
    <definedName name="_xlnm.Print_Titles" localSheetId="3">'D.1.1-1-16 - Chrustova 16...'!$102:$102</definedName>
    <definedName name="_xlnm._FilterDatabase" localSheetId="4" hidden="1">'D.1.1-1-8 - Chrustova 8 -...'!$C$100:$K$401</definedName>
    <definedName name="_xlnm.Print_Area" localSheetId="4">'D.1.1-1-8 - Chrustova 8 -...'!$C$4:$J$39,'D.1.1-1-8 - Chrustova 8 -...'!$C$45:$J$82,'D.1.1-1-8 - Chrustova 8 -...'!$C$88:$K$401</definedName>
    <definedName name="_xlnm.Print_Titles" localSheetId="4">'D.1.1-1-8 - Chrustova 8 -...'!$100:$100</definedName>
    <definedName name="_xlnm._FilterDatabase" localSheetId="5" hidden="1">'D.1.1-1-10 - Chrustova 10...'!$C$102:$K$402</definedName>
    <definedName name="_xlnm.Print_Area" localSheetId="5">'D.1.1-1-10 - Chrustova 10...'!$C$4:$J$39,'D.1.1-1-10 - Chrustova 10...'!$C$45:$J$84,'D.1.1-1-10 - Chrustova 10...'!$C$90:$K$402</definedName>
    <definedName name="_xlnm.Print_Titles" localSheetId="5">'D.1.1-1-10 - Chrustova 10...'!$102:$102</definedName>
    <definedName name="_xlnm._FilterDatabase" localSheetId="6" hidden="1">'D.1.1-1-14 - Chrustova 14...'!$C$102:$K$461</definedName>
    <definedName name="_xlnm.Print_Area" localSheetId="6">'D.1.1-1-14 - Chrustova 14...'!$C$4:$J$39,'D.1.1-1-14 - Chrustova 14...'!$C$45:$J$84,'D.1.1-1-14 - Chrustova 14...'!$C$90:$K$461</definedName>
    <definedName name="_xlnm.Print_Titles" localSheetId="6">'D.1.1-1-14 - Chrustova 14...'!$102:$102</definedName>
    <definedName name="_xlnm._FilterDatabase" localSheetId="7" hidden="1">'D.1.1-1-18 - Chrustova 18...'!$C$103:$K$459</definedName>
    <definedName name="_xlnm.Print_Area" localSheetId="7">'D.1.1-1-18 - Chrustova 18...'!$C$4:$J$39,'D.1.1-1-18 - Chrustova 18...'!$C$45:$J$85,'D.1.1-1-18 - Chrustova 18...'!$C$91:$K$459</definedName>
    <definedName name="_xlnm.Print_Titles" localSheetId="7">'D.1.1-1-18 - Chrustova 18...'!$103:$103</definedName>
    <definedName name="_xlnm._FilterDatabase" localSheetId="8" hidden="1">'D.1.1-1-20 - Chrustova 20...'!$C$102:$K$440</definedName>
    <definedName name="_xlnm.Print_Area" localSheetId="8">'D.1.1-1-20 - Chrustova 20...'!$C$4:$J$39,'D.1.1-1-20 - Chrustova 20...'!$C$45:$J$84,'D.1.1-1-20 - Chrustova 20...'!$C$90:$K$440</definedName>
    <definedName name="_xlnm.Print_Titles" localSheetId="8">'D.1.1-1-20 - Chrustova 20...'!$102:$102</definedName>
    <definedName name="_xlnm._FilterDatabase" localSheetId="9" hidden="1">'D.1.1-1-22 - Chrustova 22...'!$C$102:$K$444</definedName>
    <definedName name="_xlnm.Print_Area" localSheetId="9">'D.1.1-1-22 - Chrustova 22...'!$C$4:$J$39,'D.1.1-1-22 - Chrustova 22...'!$C$45:$J$84,'D.1.1-1-22 - Chrustova 22...'!$C$90:$K$444</definedName>
    <definedName name="_xlnm.Print_Titles" localSheetId="9">'D.1.1-1-22 - Chrustova 22...'!$102:$102</definedName>
    <definedName name="_xlnm.Print_Area" localSheetId="10">'Pokyny pro vyplnění'!$B$2:$K$71,'Pokyny pro vyplnění'!$B$74:$K$118,'Pokyny pro vyplnění'!$B$121:$K$161,'Pokyny pro vyplnění'!$B$164:$K$218</definedName>
  </definedNames>
  <calcPr/>
</workbook>
</file>

<file path=xl/calcChain.xml><?xml version="1.0" encoding="utf-8"?>
<calcChain xmlns="http://schemas.openxmlformats.org/spreadsheetml/2006/main">
  <c i="10" l="1" r="J37"/>
  <c r="J36"/>
  <c i="1" r="AY63"/>
  <c i="10" r="J35"/>
  <c i="1" r="AX63"/>
  <c i="10" r="BI444"/>
  <c r="BH444"/>
  <c r="BG444"/>
  <c r="BE444"/>
  <c r="T444"/>
  <c r="R444"/>
  <c r="P444"/>
  <c r="BI442"/>
  <c r="BH442"/>
  <c r="BG442"/>
  <c r="BE442"/>
  <c r="T442"/>
  <c r="R442"/>
  <c r="P442"/>
  <c r="BI441"/>
  <c r="BH441"/>
  <c r="BG441"/>
  <c r="BE441"/>
  <c r="T441"/>
  <c r="R441"/>
  <c r="P441"/>
  <c r="BI440"/>
  <c r="BH440"/>
  <c r="BG440"/>
  <c r="BE440"/>
  <c r="T440"/>
  <c r="R440"/>
  <c r="P440"/>
  <c r="BI437"/>
  <c r="BH437"/>
  <c r="BG437"/>
  <c r="BE437"/>
  <c r="T437"/>
  <c r="R437"/>
  <c r="P437"/>
  <c r="BI435"/>
  <c r="BH435"/>
  <c r="BG435"/>
  <c r="BE435"/>
  <c r="T435"/>
  <c r="R435"/>
  <c r="P435"/>
  <c r="BI433"/>
  <c r="BH433"/>
  <c r="BG433"/>
  <c r="BE433"/>
  <c r="T433"/>
  <c r="R433"/>
  <c r="P433"/>
  <c r="BI430"/>
  <c r="BH430"/>
  <c r="BG430"/>
  <c r="BE430"/>
  <c r="T430"/>
  <c r="R430"/>
  <c r="P430"/>
  <c r="BI428"/>
  <c r="BH428"/>
  <c r="BG428"/>
  <c r="BE428"/>
  <c r="T428"/>
  <c r="R428"/>
  <c r="P428"/>
  <c r="BI423"/>
  <c r="BH423"/>
  <c r="BG423"/>
  <c r="BE423"/>
  <c r="T423"/>
  <c r="R423"/>
  <c r="P423"/>
  <c r="BI422"/>
  <c r="BH422"/>
  <c r="BG422"/>
  <c r="BE422"/>
  <c r="T422"/>
  <c r="R422"/>
  <c r="P422"/>
  <c r="BI420"/>
  <c r="BH420"/>
  <c r="BG420"/>
  <c r="BE420"/>
  <c r="T420"/>
  <c r="R420"/>
  <c r="P420"/>
  <c r="BI417"/>
  <c r="BH417"/>
  <c r="BG417"/>
  <c r="BE417"/>
  <c r="T417"/>
  <c r="R417"/>
  <c r="P417"/>
  <c r="BI415"/>
  <c r="BH415"/>
  <c r="BG415"/>
  <c r="BE415"/>
  <c r="T415"/>
  <c r="R415"/>
  <c r="P415"/>
  <c r="BI410"/>
  <c r="BH410"/>
  <c r="BG410"/>
  <c r="BE410"/>
  <c r="T410"/>
  <c r="R410"/>
  <c r="P410"/>
  <c r="BI407"/>
  <c r="BH407"/>
  <c r="BG407"/>
  <c r="BE407"/>
  <c r="T407"/>
  <c r="R407"/>
  <c r="P407"/>
  <c r="BI405"/>
  <c r="BH405"/>
  <c r="BG405"/>
  <c r="BE405"/>
  <c r="T405"/>
  <c r="R405"/>
  <c r="P405"/>
  <c r="BI403"/>
  <c r="BH403"/>
  <c r="BG403"/>
  <c r="BE403"/>
  <c r="T403"/>
  <c r="R403"/>
  <c r="P403"/>
  <c r="BI402"/>
  <c r="BH402"/>
  <c r="BG402"/>
  <c r="BE402"/>
  <c r="T402"/>
  <c r="R402"/>
  <c r="P402"/>
  <c r="BI401"/>
  <c r="BH401"/>
  <c r="BG401"/>
  <c r="BE401"/>
  <c r="T401"/>
  <c r="R401"/>
  <c r="P401"/>
  <c r="BI399"/>
  <c r="BH399"/>
  <c r="BG399"/>
  <c r="BE399"/>
  <c r="T399"/>
  <c r="R399"/>
  <c r="P399"/>
  <c r="BI396"/>
  <c r="BH396"/>
  <c r="BG396"/>
  <c r="BE396"/>
  <c r="T396"/>
  <c r="R396"/>
  <c r="P396"/>
  <c r="BI395"/>
  <c r="BH395"/>
  <c r="BG395"/>
  <c r="BE395"/>
  <c r="T395"/>
  <c r="R395"/>
  <c r="P395"/>
  <c r="BI393"/>
  <c r="BH393"/>
  <c r="BG393"/>
  <c r="BE393"/>
  <c r="T393"/>
  <c r="R393"/>
  <c r="P393"/>
  <c r="BI390"/>
  <c r="BH390"/>
  <c r="BG390"/>
  <c r="BE390"/>
  <c r="T390"/>
  <c r="R390"/>
  <c r="P390"/>
  <c r="BI388"/>
  <c r="BH388"/>
  <c r="BG388"/>
  <c r="BE388"/>
  <c r="T388"/>
  <c r="R388"/>
  <c r="P388"/>
  <c r="BI385"/>
  <c r="BH385"/>
  <c r="BG385"/>
  <c r="BE385"/>
  <c r="T385"/>
  <c r="R385"/>
  <c r="P385"/>
  <c r="BI384"/>
  <c r="BH384"/>
  <c r="BG384"/>
  <c r="BE384"/>
  <c r="T384"/>
  <c r="R384"/>
  <c r="P384"/>
  <c r="BI382"/>
  <c r="BH382"/>
  <c r="BG382"/>
  <c r="BE382"/>
  <c r="T382"/>
  <c r="R382"/>
  <c r="P382"/>
  <c r="BI380"/>
  <c r="BH380"/>
  <c r="BG380"/>
  <c r="BE380"/>
  <c r="T380"/>
  <c r="R380"/>
  <c r="P380"/>
  <c r="BI378"/>
  <c r="BH378"/>
  <c r="BG378"/>
  <c r="BE378"/>
  <c r="T378"/>
  <c r="R378"/>
  <c r="P378"/>
  <c r="BI374"/>
  <c r="BH374"/>
  <c r="BG374"/>
  <c r="BE374"/>
  <c r="T374"/>
  <c r="R374"/>
  <c r="P374"/>
  <c r="BI372"/>
  <c r="BH372"/>
  <c r="BG372"/>
  <c r="BE372"/>
  <c r="T372"/>
  <c r="R372"/>
  <c r="P372"/>
  <c r="BI369"/>
  <c r="BH369"/>
  <c r="BG369"/>
  <c r="BE369"/>
  <c r="T369"/>
  <c r="T368"/>
  <c r="R369"/>
  <c r="R368"/>
  <c r="P369"/>
  <c r="P368"/>
  <c r="BI366"/>
  <c r="BH366"/>
  <c r="BG366"/>
  <c r="BE366"/>
  <c r="T366"/>
  <c r="T365"/>
  <c r="R366"/>
  <c r="R365"/>
  <c r="P366"/>
  <c r="P365"/>
  <c r="BI363"/>
  <c r="BH363"/>
  <c r="BG363"/>
  <c r="BE363"/>
  <c r="T363"/>
  <c r="R363"/>
  <c r="P363"/>
  <c r="BI362"/>
  <c r="BH362"/>
  <c r="BG362"/>
  <c r="BE362"/>
  <c r="T362"/>
  <c r="R362"/>
  <c r="P362"/>
  <c r="BI361"/>
  <c r="BH361"/>
  <c r="BG361"/>
  <c r="BE361"/>
  <c r="T361"/>
  <c r="R361"/>
  <c r="P361"/>
  <c r="BI358"/>
  <c r="BH358"/>
  <c r="BG358"/>
  <c r="BE358"/>
  <c r="T358"/>
  <c r="R358"/>
  <c r="P358"/>
  <c r="BI356"/>
  <c r="BH356"/>
  <c r="BG356"/>
  <c r="BE356"/>
  <c r="T356"/>
  <c r="R356"/>
  <c r="P356"/>
  <c r="BI354"/>
  <c r="BH354"/>
  <c r="BG354"/>
  <c r="BE354"/>
  <c r="T354"/>
  <c r="R354"/>
  <c r="P354"/>
  <c r="BI352"/>
  <c r="BH352"/>
  <c r="BG352"/>
  <c r="BE352"/>
  <c r="T352"/>
  <c r="R352"/>
  <c r="P352"/>
  <c r="BI348"/>
  <c r="BH348"/>
  <c r="BG348"/>
  <c r="BE348"/>
  <c r="T348"/>
  <c r="R348"/>
  <c r="P348"/>
  <c r="BI346"/>
  <c r="BH346"/>
  <c r="BG346"/>
  <c r="BE346"/>
  <c r="T346"/>
  <c r="R346"/>
  <c r="P346"/>
  <c r="BI341"/>
  <c r="BH341"/>
  <c r="BG341"/>
  <c r="BE341"/>
  <c r="T341"/>
  <c r="R341"/>
  <c r="P341"/>
  <c r="BI339"/>
  <c r="BH339"/>
  <c r="BG339"/>
  <c r="BE339"/>
  <c r="T339"/>
  <c r="R339"/>
  <c r="P339"/>
  <c r="BI337"/>
  <c r="BH337"/>
  <c r="BG337"/>
  <c r="BE337"/>
  <c r="T337"/>
  <c r="R337"/>
  <c r="P337"/>
  <c r="BI335"/>
  <c r="BH335"/>
  <c r="BG335"/>
  <c r="BE335"/>
  <c r="T335"/>
  <c r="R335"/>
  <c r="P335"/>
  <c r="BI333"/>
  <c r="BH333"/>
  <c r="BG333"/>
  <c r="BE333"/>
  <c r="T333"/>
  <c r="R333"/>
  <c r="P333"/>
  <c r="BI330"/>
  <c r="BH330"/>
  <c r="BG330"/>
  <c r="BE330"/>
  <c r="T330"/>
  <c r="R330"/>
  <c r="P330"/>
  <c r="BI329"/>
  <c r="BH329"/>
  <c r="BG329"/>
  <c r="BE329"/>
  <c r="T329"/>
  <c r="R329"/>
  <c r="P329"/>
  <c r="BI326"/>
  <c r="BH326"/>
  <c r="BG326"/>
  <c r="BE326"/>
  <c r="T326"/>
  <c r="R326"/>
  <c r="P326"/>
  <c r="BI324"/>
  <c r="BH324"/>
  <c r="BG324"/>
  <c r="BE324"/>
  <c r="T324"/>
  <c r="R324"/>
  <c r="P324"/>
  <c r="BI322"/>
  <c r="BH322"/>
  <c r="BG322"/>
  <c r="BE322"/>
  <c r="T322"/>
  <c r="R322"/>
  <c r="P322"/>
  <c r="BI320"/>
  <c r="BH320"/>
  <c r="BG320"/>
  <c r="BE320"/>
  <c r="T320"/>
  <c r="R320"/>
  <c r="P320"/>
  <c r="BI318"/>
  <c r="BH318"/>
  <c r="BG318"/>
  <c r="BE318"/>
  <c r="T318"/>
  <c r="R318"/>
  <c r="P318"/>
  <c r="BI316"/>
  <c r="BH316"/>
  <c r="BG316"/>
  <c r="BE316"/>
  <c r="T316"/>
  <c r="R316"/>
  <c r="P316"/>
  <c r="BI314"/>
  <c r="BH314"/>
  <c r="BG314"/>
  <c r="BE314"/>
  <c r="T314"/>
  <c r="R314"/>
  <c r="P314"/>
  <c r="BI312"/>
  <c r="BH312"/>
  <c r="BG312"/>
  <c r="BE312"/>
  <c r="T312"/>
  <c r="R312"/>
  <c r="P312"/>
  <c r="BI311"/>
  <c r="BH311"/>
  <c r="BG311"/>
  <c r="BE311"/>
  <c r="T311"/>
  <c r="R311"/>
  <c r="P311"/>
  <c r="BI307"/>
  <c r="BH307"/>
  <c r="BG307"/>
  <c r="BE307"/>
  <c r="T307"/>
  <c r="R307"/>
  <c r="P307"/>
  <c r="BI304"/>
  <c r="BH304"/>
  <c r="BG304"/>
  <c r="BE304"/>
  <c r="T304"/>
  <c r="T303"/>
  <c r="R304"/>
  <c r="R303"/>
  <c r="P304"/>
  <c r="P303"/>
  <c r="BI301"/>
  <c r="BH301"/>
  <c r="BG301"/>
  <c r="BE301"/>
  <c r="T301"/>
  <c r="R301"/>
  <c r="P301"/>
  <c r="BI300"/>
  <c r="BH300"/>
  <c r="BG300"/>
  <c r="BE300"/>
  <c r="T300"/>
  <c r="R300"/>
  <c r="P300"/>
  <c r="BI298"/>
  <c r="BH298"/>
  <c r="BG298"/>
  <c r="BE298"/>
  <c r="T298"/>
  <c r="R298"/>
  <c r="P298"/>
  <c r="BI297"/>
  <c r="BH297"/>
  <c r="BG297"/>
  <c r="BE297"/>
  <c r="T297"/>
  <c r="R297"/>
  <c r="P297"/>
  <c r="BI296"/>
  <c r="BH296"/>
  <c r="BG296"/>
  <c r="BE296"/>
  <c r="T296"/>
  <c r="R296"/>
  <c r="P296"/>
  <c r="BI295"/>
  <c r="BH295"/>
  <c r="BG295"/>
  <c r="BE295"/>
  <c r="T295"/>
  <c r="R295"/>
  <c r="P295"/>
  <c r="BI294"/>
  <c r="BH294"/>
  <c r="BG294"/>
  <c r="BE294"/>
  <c r="T294"/>
  <c r="R294"/>
  <c r="P294"/>
  <c r="BI292"/>
  <c r="BH292"/>
  <c r="BG292"/>
  <c r="BE292"/>
  <c r="T292"/>
  <c r="R292"/>
  <c r="P292"/>
  <c r="BI289"/>
  <c r="BH289"/>
  <c r="BG289"/>
  <c r="BE289"/>
  <c r="T289"/>
  <c r="R289"/>
  <c r="P289"/>
  <c r="BI288"/>
  <c r="BH288"/>
  <c r="BG288"/>
  <c r="BE288"/>
  <c r="T288"/>
  <c r="R288"/>
  <c r="P288"/>
  <c r="BI287"/>
  <c r="BH287"/>
  <c r="BG287"/>
  <c r="BE287"/>
  <c r="T287"/>
  <c r="R287"/>
  <c r="P287"/>
  <c r="BI285"/>
  <c r="BH285"/>
  <c r="BG285"/>
  <c r="BE285"/>
  <c r="T285"/>
  <c r="R285"/>
  <c r="P285"/>
  <c r="BI283"/>
  <c r="BH283"/>
  <c r="BG283"/>
  <c r="BE283"/>
  <c r="T283"/>
  <c r="R283"/>
  <c r="P283"/>
  <c r="BI282"/>
  <c r="BH282"/>
  <c r="BG282"/>
  <c r="BE282"/>
  <c r="T282"/>
  <c r="R282"/>
  <c r="P282"/>
  <c r="BI281"/>
  <c r="BH281"/>
  <c r="BG281"/>
  <c r="BE281"/>
  <c r="T281"/>
  <c r="R281"/>
  <c r="P281"/>
  <c r="BI280"/>
  <c r="BH280"/>
  <c r="BG280"/>
  <c r="BE280"/>
  <c r="T280"/>
  <c r="R280"/>
  <c r="P280"/>
  <c r="BI279"/>
  <c r="BH279"/>
  <c r="BG279"/>
  <c r="BE279"/>
  <c r="T279"/>
  <c r="R279"/>
  <c r="P279"/>
  <c r="BI278"/>
  <c r="BH278"/>
  <c r="BG278"/>
  <c r="BE278"/>
  <c r="T278"/>
  <c r="R278"/>
  <c r="P278"/>
  <c r="BI275"/>
  <c r="BH275"/>
  <c r="BG275"/>
  <c r="BE275"/>
  <c r="T275"/>
  <c r="R275"/>
  <c r="P275"/>
  <c r="BI274"/>
  <c r="BH274"/>
  <c r="BG274"/>
  <c r="BE274"/>
  <c r="T274"/>
  <c r="R274"/>
  <c r="P274"/>
  <c r="BI273"/>
  <c r="BH273"/>
  <c r="BG273"/>
  <c r="BE273"/>
  <c r="T273"/>
  <c r="R273"/>
  <c r="P273"/>
  <c r="BI272"/>
  <c r="BH272"/>
  <c r="BG272"/>
  <c r="BE272"/>
  <c r="T272"/>
  <c r="R272"/>
  <c r="P272"/>
  <c r="BI271"/>
  <c r="BH271"/>
  <c r="BG271"/>
  <c r="BE271"/>
  <c r="T271"/>
  <c r="R271"/>
  <c r="P271"/>
  <c r="BI270"/>
  <c r="BH270"/>
  <c r="BG270"/>
  <c r="BE270"/>
  <c r="T270"/>
  <c r="T269"/>
  <c r="R270"/>
  <c r="R269"/>
  <c r="P270"/>
  <c r="P269"/>
  <c r="BI267"/>
  <c r="BH267"/>
  <c r="BG267"/>
  <c r="BE267"/>
  <c r="T267"/>
  <c r="T266"/>
  <c r="R267"/>
  <c r="R266"/>
  <c r="P267"/>
  <c r="P266"/>
  <c r="BI264"/>
  <c r="BH264"/>
  <c r="BG264"/>
  <c r="BE264"/>
  <c r="T264"/>
  <c r="R264"/>
  <c r="P264"/>
  <c r="BI262"/>
  <c r="BH262"/>
  <c r="BG262"/>
  <c r="BE262"/>
  <c r="T262"/>
  <c r="R262"/>
  <c r="P262"/>
  <c r="BI258"/>
  <c r="BH258"/>
  <c r="BG258"/>
  <c r="BE258"/>
  <c r="T258"/>
  <c r="R258"/>
  <c r="P258"/>
  <c r="BI256"/>
  <c r="BH256"/>
  <c r="BG256"/>
  <c r="BE256"/>
  <c r="T256"/>
  <c r="R256"/>
  <c r="P256"/>
  <c r="BI251"/>
  <c r="BH251"/>
  <c r="BG251"/>
  <c r="BE251"/>
  <c r="T251"/>
  <c r="R251"/>
  <c r="P251"/>
  <c r="BI250"/>
  <c r="BH250"/>
  <c r="BG250"/>
  <c r="BE250"/>
  <c r="T250"/>
  <c r="R250"/>
  <c r="P250"/>
  <c r="BI249"/>
  <c r="BH249"/>
  <c r="BG249"/>
  <c r="BE249"/>
  <c r="T249"/>
  <c r="R249"/>
  <c r="P249"/>
  <c r="BI242"/>
  <c r="BH242"/>
  <c r="BG242"/>
  <c r="BE242"/>
  <c r="T242"/>
  <c r="R242"/>
  <c r="P242"/>
  <c r="BI240"/>
  <c r="BH240"/>
  <c r="BG240"/>
  <c r="BE240"/>
  <c r="T240"/>
  <c r="R240"/>
  <c r="P240"/>
  <c r="BI236"/>
  <c r="BH236"/>
  <c r="BG236"/>
  <c r="BE236"/>
  <c r="T236"/>
  <c r="R236"/>
  <c r="P236"/>
  <c r="BI232"/>
  <c r="BH232"/>
  <c r="BG232"/>
  <c r="BE232"/>
  <c r="T232"/>
  <c r="R232"/>
  <c r="P232"/>
  <c r="BI229"/>
  <c r="BH229"/>
  <c r="BG229"/>
  <c r="BE229"/>
  <c r="T229"/>
  <c r="R229"/>
  <c r="P229"/>
  <c r="BI227"/>
  <c r="BH227"/>
  <c r="BG227"/>
  <c r="BE227"/>
  <c r="T227"/>
  <c r="R227"/>
  <c r="P227"/>
  <c r="BI225"/>
  <c r="BH225"/>
  <c r="BG225"/>
  <c r="BE225"/>
  <c r="T225"/>
  <c r="R225"/>
  <c r="P225"/>
  <c r="BI224"/>
  <c r="BH224"/>
  <c r="BG224"/>
  <c r="BE224"/>
  <c r="T224"/>
  <c r="R224"/>
  <c r="P224"/>
  <c r="BI220"/>
  <c r="BH220"/>
  <c r="BG220"/>
  <c r="BE220"/>
  <c r="T220"/>
  <c r="R220"/>
  <c r="P220"/>
  <c r="BI216"/>
  <c r="BH216"/>
  <c r="BG216"/>
  <c r="BE216"/>
  <c r="T216"/>
  <c r="R216"/>
  <c r="P216"/>
  <c r="BI215"/>
  <c r="BH215"/>
  <c r="BG215"/>
  <c r="BE215"/>
  <c r="T215"/>
  <c r="R215"/>
  <c r="P215"/>
  <c r="BI214"/>
  <c r="BH214"/>
  <c r="BG214"/>
  <c r="BE214"/>
  <c r="T214"/>
  <c r="R214"/>
  <c r="P214"/>
  <c r="BI211"/>
  <c r="BH211"/>
  <c r="BG211"/>
  <c r="BE211"/>
  <c r="T211"/>
  <c r="R211"/>
  <c r="P211"/>
  <c r="BI202"/>
  <c r="BH202"/>
  <c r="BG202"/>
  <c r="BE202"/>
  <c r="T202"/>
  <c r="R202"/>
  <c r="P202"/>
  <c r="BI201"/>
  <c r="BH201"/>
  <c r="BG201"/>
  <c r="BE201"/>
  <c r="T201"/>
  <c r="R201"/>
  <c r="P201"/>
  <c r="BI198"/>
  <c r="BH198"/>
  <c r="BG198"/>
  <c r="BE198"/>
  <c r="T198"/>
  <c r="R198"/>
  <c r="P198"/>
  <c r="BI196"/>
  <c r="BH196"/>
  <c r="BG196"/>
  <c r="BE196"/>
  <c r="T196"/>
  <c r="R196"/>
  <c r="P196"/>
  <c r="BI194"/>
  <c r="BH194"/>
  <c r="BG194"/>
  <c r="BE194"/>
  <c r="T194"/>
  <c r="R194"/>
  <c r="P194"/>
  <c r="BI192"/>
  <c r="BH192"/>
  <c r="BG192"/>
  <c r="BE192"/>
  <c r="T192"/>
  <c r="R192"/>
  <c r="P192"/>
  <c r="BI189"/>
  <c r="BH189"/>
  <c r="BG189"/>
  <c r="BE189"/>
  <c r="T189"/>
  <c r="R189"/>
  <c r="P189"/>
  <c r="BI185"/>
  <c r="BH185"/>
  <c r="BG185"/>
  <c r="BE185"/>
  <c r="T185"/>
  <c r="R185"/>
  <c r="P185"/>
  <c r="BI183"/>
  <c r="BH183"/>
  <c r="BG183"/>
  <c r="BE183"/>
  <c r="T183"/>
  <c r="R183"/>
  <c r="P183"/>
  <c r="BI173"/>
  <c r="BH173"/>
  <c r="BG173"/>
  <c r="BE173"/>
  <c r="T173"/>
  <c r="R173"/>
  <c r="P173"/>
  <c r="BI171"/>
  <c r="BH171"/>
  <c r="BG171"/>
  <c r="BE171"/>
  <c r="T171"/>
  <c r="R171"/>
  <c r="P171"/>
  <c r="BI166"/>
  <c r="BH166"/>
  <c r="BG166"/>
  <c r="BE166"/>
  <c r="T166"/>
  <c r="R166"/>
  <c r="P166"/>
  <c r="BI164"/>
  <c r="BH164"/>
  <c r="BG164"/>
  <c r="BE164"/>
  <c r="T164"/>
  <c r="R164"/>
  <c r="P164"/>
  <c r="BI160"/>
  <c r="BH160"/>
  <c r="BG160"/>
  <c r="BE160"/>
  <c r="T160"/>
  <c r="R160"/>
  <c r="P160"/>
  <c r="BI158"/>
  <c r="BH158"/>
  <c r="BG158"/>
  <c r="BE158"/>
  <c r="T158"/>
  <c r="R158"/>
  <c r="P158"/>
  <c r="BI155"/>
  <c r="BH155"/>
  <c r="BG155"/>
  <c r="BE155"/>
  <c r="T155"/>
  <c r="R155"/>
  <c r="P155"/>
  <c r="BI154"/>
  <c r="BH154"/>
  <c r="BG154"/>
  <c r="BE154"/>
  <c r="T154"/>
  <c r="R154"/>
  <c r="P154"/>
  <c r="BI153"/>
  <c r="BH153"/>
  <c r="BG153"/>
  <c r="BE153"/>
  <c r="T153"/>
  <c r="R153"/>
  <c r="P153"/>
  <c r="BI150"/>
  <c r="BH150"/>
  <c r="BG150"/>
  <c r="BE150"/>
  <c r="T150"/>
  <c r="R150"/>
  <c r="P150"/>
  <c r="BI148"/>
  <c r="BH148"/>
  <c r="BG148"/>
  <c r="BE148"/>
  <c r="T148"/>
  <c r="R148"/>
  <c r="P148"/>
  <c r="BI144"/>
  <c r="BH144"/>
  <c r="BG144"/>
  <c r="BE144"/>
  <c r="T144"/>
  <c r="R144"/>
  <c r="P144"/>
  <c r="BI140"/>
  <c r="BH140"/>
  <c r="BG140"/>
  <c r="BE140"/>
  <c r="T140"/>
  <c r="R140"/>
  <c r="P140"/>
  <c r="BI138"/>
  <c r="BH138"/>
  <c r="BG138"/>
  <c r="BE138"/>
  <c r="T138"/>
  <c r="R138"/>
  <c r="P138"/>
  <c r="BI136"/>
  <c r="BH136"/>
  <c r="BG136"/>
  <c r="BE136"/>
  <c r="T136"/>
  <c r="R136"/>
  <c r="P136"/>
  <c r="BI132"/>
  <c r="BH132"/>
  <c r="BG132"/>
  <c r="BE132"/>
  <c r="T132"/>
  <c r="R132"/>
  <c r="P132"/>
  <c r="BI129"/>
  <c r="BH129"/>
  <c r="BG129"/>
  <c r="BE129"/>
  <c r="T129"/>
  <c r="T128"/>
  <c r="R129"/>
  <c r="R128"/>
  <c r="P129"/>
  <c r="P128"/>
  <c r="BI125"/>
  <c r="BH125"/>
  <c r="BG125"/>
  <c r="BE125"/>
  <c r="T125"/>
  <c r="T124"/>
  <c r="R125"/>
  <c r="R124"/>
  <c r="P125"/>
  <c r="P124"/>
  <c r="BI122"/>
  <c r="BH122"/>
  <c r="BG122"/>
  <c r="BE122"/>
  <c r="T122"/>
  <c r="R122"/>
  <c r="P122"/>
  <c r="BI120"/>
  <c r="BH120"/>
  <c r="BG120"/>
  <c r="BE120"/>
  <c r="T120"/>
  <c r="R120"/>
  <c r="P120"/>
  <c r="BI118"/>
  <c r="BH118"/>
  <c r="BG118"/>
  <c r="BE118"/>
  <c r="T118"/>
  <c r="R118"/>
  <c r="P118"/>
  <c r="BI116"/>
  <c r="BH116"/>
  <c r="BG116"/>
  <c r="BE116"/>
  <c r="T116"/>
  <c r="R116"/>
  <c r="P116"/>
  <c r="BI114"/>
  <c r="BH114"/>
  <c r="BG114"/>
  <c r="BE114"/>
  <c r="T114"/>
  <c r="R114"/>
  <c r="P114"/>
  <c r="BI110"/>
  <c r="BH110"/>
  <c r="BG110"/>
  <c r="BE110"/>
  <c r="T110"/>
  <c r="R110"/>
  <c r="P110"/>
  <c r="BI106"/>
  <c r="BH106"/>
  <c r="BG106"/>
  <c r="BE106"/>
  <c r="T106"/>
  <c r="R106"/>
  <c r="P106"/>
  <c r="J100"/>
  <c r="J99"/>
  <c r="F97"/>
  <c r="E95"/>
  <c r="J55"/>
  <c r="J54"/>
  <c r="F52"/>
  <c r="E50"/>
  <c r="J18"/>
  <c r="E18"/>
  <c r="F100"/>
  <c r="J17"/>
  <c r="J15"/>
  <c r="E15"/>
  <c r="F99"/>
  <c r="J14"/>
  <c r="J12"/>
  <c r="J52"/>
  <c r="E7"/>
  <c r="E48"/>
  <c i="9" r="J37"/>
  <c r="J36"/>
  <c i="1" r="AY62"/>
  <c i="9" r="J35"/>
  <c i="1" r="AX62"/>
  <c i="9" r="BI440"/>
  <c r="BH440"/>
  <c r="BG440"/>
  <c r="BE440"/>
  <c r="T440"/>
  <c r="R440"/>
  <c r="P440"/>
  <c r="BI438"/>
  <c r="BH438"/>
  <c r="BG438"/>
  <c r="BE438"/>
  <c r="T438"/>
  <c r="R438"/>
  <c r="P438"/>
  <c r="BI437"/>
  <c r="BH437"/>
  <c r="BG437"/>
  <c r="BE437"/>
  <c r="T437"/>
  <c r="R437"/>
  <c r="P437"/>
  <c r="BI436"/>
  <c r="BH436"/>
  <c r="BG436"/>
  <c r="BE436"/>
  <c r="T436"/>
  <c r="R436"/>
  <c r="P436"/>
  <c r="BI433"/>
  <c r="BH433"/>
  <c r="BG433"/>
  <c r="BE433"/>
  <c r="T433"/>
  <c r="R433"/>
  <c r="P433"/>
  <c r="BI431"/>
  <c r="BH431"/>
  <c r="BG431"/>
  <c r="BE431"/>
  <c r="T431"/>
  <c r="R431"/>
  <c r="P431"/>
  <c r="BI429"/>
  <c r="BH429"/>
  <c r="BG429"/>
  <c r="BE429"/>
  <c r="T429"/>
  <c r="R429"/>
  <c r="P429"/>
  <c r="BI426"/>
  <c r="BH426"/>
  <c r="BG426"/>
  <c r="BE426"/>
  <c r="T426"/>
  <c r="R426"/>
  <c r="P426"/>
  <c r="BI424"/>
  <c r="BH424"/>
  <c r="BG424"/>
  <c r="BE424"/>
  <c r="T424"/>
  <c r="R424"/>
  <c r="P424"/>
  <c r="BI419"/>
  <c r="BH419"/>
  <c r="BG419"/>
  <c r="BE419"/>
  <c r="T419"/>
  <c r="R419"/>
  <c r="P419"/>
  <c r="BI418"/>
  <c r="BH418"/>
  <c r="BG418"/>
  <c r="BE418"/>
  <c r="T418"/>
  <c r="R418"/>
  <c r="P418"/>
  <c r="BI416"/>
  <c r="BH416"/>
  <c r="BG416"/>
  <c r="BE416"/>
  <c r="T416"/>
  <c r="R416"/>
  <c r="P416"/>
  <c r="BI413"/>
  <c r="BH413"/>
  <c r="BG413"/>
  <c r="BE413"/>
  <c r="T413"/>
  <c r="R413"/>
  <c r="P413"/>
  <c r="BI411"/>
  <c r="BH411"/>
  <c r="BG411"/>
  <c r="BE411"/>
  <c r="T411"/>
  <c r="R411"/>
  <c r="P411"/>
  <c r="BI406"/>
  <c r="BH406"/>
  <c r="BG406"/>
  <c r="BE406"/>
  <c r="T406"/>
  <c r="R406"/>
  <c r="P406"/>
  <c r="BI403"/>
  <c r="BH403"/>
  <c r="BG403"/>
  <c r="BE403"/>
  <c r="T403"/>
  <c r="R403"/>
  <c r="P403"/>
  <c r="BI401"/>
  <c r="BH401"/>
  <c r="BG401"/>
  <c r="BE401"/>
  <c r="T401"/>
  <c r="R401"/>
  <c r="P401"/>
  <c r="BI399"/>
  <c r="BH399"/>
  <c r="BG399"/>
  <c r="BE399"/>
  <c r="T399"/>
  <c r="R399"/>
  <c r="P399"/>
  <c r="BI398"/>
  <c r="BH398"/>
  <c r="BG398"/>
  <c r="BE398"/>
  <c r="T398"/>
  <c r="R398"/>
  <c r="P398"/>
  <c r="BI397"/>
  <c r="BH397"/>
  <c r="BG397"/>
  <c r="BE397"/>
  <c r="T397"/>
  <c r="R397"/>
  <c r="P397"/>
  <c r="BI395"/>
  <c r="BH395"/>
  <c r="BG395"/>
  <c r="BE395"/>
  <c r="T395"/>
  <c r="R395"/>
  <c r="P395"/>
  <c r="BI392"/>
  <c r="BH392"/>
  <c r="BG392"/>
  <c r="BE392"/>
  <c r="T392"/>
  <c r="R392"/>
  <c r="P392"/>
  <c r="BI391"/>
  <c r="BH391"/>
  <c r="BG391"/>
  <c r="BE391"/>
  <c r="T391"/>
  <c r="R391"/>
  <c r="P391"/>
  <c r="BI389"/>
  <c r="BH389"/>
  <c r="BG389"/>
  <c r="BE389"/>
  <c r="T389"/>
  <c r="R389"/>
  <c r="P389"/>
  <c r="BI386"/>
  <c r="BH386"/>
  <c r="BG386"/>
  <c r="BE386"/>
  <c r="T386"/>
  <c r="R386"/>
  <c r="P386"/>
  <c r="BI384"/>
  <c r="BH384"/>
  <c r="BG384"/>
  <c r="BE384"/>
  <c r="T384"/>
  <c r="R384"/>
  <c r="P384"/>
  <c r="BI381"/>
  <c r="BH381"/>
  <c r="BG381"/>
  <c r="BE381"/>
  <c r="T381"/>
  <c r="R381"/>
  <c r="P381"/>
  <c r="BI380"/>
  <c r="BH380"/>
  <c r="BG380"/>
  <c r="BE380"/>
  <c r="T380"/>
  <c r="R380"/>
  <c r="P380"/>
  <c r="BI378"/>
  <c r="BH378"/>
  <c r="BG378"/>
  <c r="BE378"/>
  <c r="T378"/>
  <c r="R378"/>
  <c r="P378"/>
  <c r="BI376"/>
  <c r="BH376"/>
  <c r="BG376"/>
  <c r="BE376"/>
  <c r="T376"/>
  <c r="R376"/>
  <c r="P376"/>
  <c r="BI374"/>
  <c r="BH374"/>
  <c r="BG374"/>
  <c r="BE374"/>
  <c r="T374"/>
  <c r="R374"/>
  <c r="P374"/>
  <c r="BI370"/>
  <c r="BH370"/>
  <c r="BG370"/>
  <c r="BE370"/>
  <c r="T370"/>
  <c r="R370"/>
  <c r="P370"/>
  <c r="BI368"/>
  <c r="BH368"/>
  <c r="BG368"/>
  <c r="BE368"/>
  <c r="T368"/>
  <c r="R368"/>
  <c r="P368"/>
  <c r="BI365"/>
  <c r="BH365"/>
  <c r="BG365"/>
  <c r="BE365"/>
  <c r="T365"/>
  <c r="T364"/>
  <c r="R365"/>
  <c r="R364"/>
  <c r="P365"/>
  <c r="P364"/>
  <c r="BI362"/>
  <c r="BH362"/>
  <c r="BG362"/>
  <c r="BE362"/>
  <c r="T362"/>
  <c r="T361"/>
  <c r="R362"/>
  <c r="R361"/>
  <c r="P362"/>
  <c r="P361"/>
  <c r="BI359"/>
  <c r="BH359"/>
  <c r="BG359"/>
  <c r="BE359"/>
  <c r="T359"/>
  <c r="R359"/>
  <c r="P359"/>
  <c r="BI358"/>
  <c r="BH358"/>
  <c r="BG358"/>
  <c r="BE358"/>
  <c r="T358"/>
  <c r="R358"/>
  <c r="P358"/>
  <c r="BI357"/>
  <c r="BH357"/>
  <c r="BG357"/>
  <c r="BE357"/>
  <c r="T357"/>
  <c r="R357"/>
  <c r="P357"/>
  <c r="BI354"/>
  <c r="BH354"/>
  <c r="BG354"/>
  <c r="BE354"/>
  <c r="T354"/>
  <c r="R354"/>
  <c r="P354"/>
  <c r="BI352"/>
  <c r="BH352"/>
  <c r="BG352"/>
  <c r="BE352"/>
  <c r="T352"/>
  <c r="R352"/>
  <c r="P352"/>
  <c r="BI350"/>
  <c r="BH350"/>
  <c r="BG350"/>
  <c r="BE350"/>
  <c r="T350"/>
  <c r="R350"/>
  <c r="P350"/>
  <c r="BI348"/>
  <c r="BH348"/>
  <c r="BG348"/>
  <c r="BE348"/>
  <c r="T348"/>
  <c r="R348"/>
  <c r="P348"/>
  <c r="BI344"/>
  <c r="BH344"/>
  <c r="BG344"/>
  <c r="BE344"/>
  <c r="T344"/>
  <c r="R344"/>
  <c r="P344"/>
  <c r="BI342"/>
  <c r="BH342"/>
  <c r="BG342"/>
  <c r="BE342"/>
  <c r="T342"/>
  <c r="R342"/>
  <c r="P342"/>
  <c r="BI337"/>
  <c r="BH337"/>
  <c r="BG337"/>
  <c r="BE337"/>
  <c r="T337"/>
  <c r="R337"/>
  <c r="P337"/>
  <c r="BI335"/>
  <c r="BH335"/>
  <c r="BG335"/>
  <c r="BE335"/>
  <c r="T335"/>
  <c r="R335"/>
  <c r="P335"/>
  <c r="BI333"/>
  <c r="BH333"/>
  <c r="BG333"/>
  <c r="BE333"/>
  <c r="T333"/>
  <c r="R333"/>
  <c r="P333"/>
  <c r="BI331"/>
  <c r="BH331"/>
  <c r="BG331"/>
  <c r="BE331"/>
  <c r="T331"/>
  <c r="R331"/>
  <c r="P331"/>
  <c r="BI329"/>
  <c r="BH329"/>
  <c r="BG329"/>
  <c r="BE329"/>
  <c r="T329"/>
  <c r="R329"/>
  <c r="P329"/>
  <c r="BI326"/>
  <c r="BH326"/>
  <c r="BG326"/>
  <c r="BE326"/>
  <c r="T326"/>
  <c r="R326"/>
  <c r="P326"/>
  <c r="BI325"/>
  <c r="BH325"/>
  <c r="BG325"/>
  <c r="BE325"/>
  <c r="T325"/>
  <c r="R325"/>
  <c r="P325"/>
  <c r="BI322"/>
  <c r="BH322"/>
  <c r="BG322"/>
  <c r="BE322"/>
  <c r="T322"/>
  <c r="R322"/>
  <c r="P322"/>
  <c r="BI320"/>
  <c r="BH320"/>
  <c r="BG320"/>
  <c r="BE320"/>
  <c r="T320"/>
  <c r="R320"/>
  <c r="P320"/>
  <c r="BI318"/>
  <c r="BH318"/>
  <c r="BG318"/>
  <c r="BE318"/>
  <c r="T318"/>
  <c r="R318"/>
  <c r="P318"/>
  <c r="BI316"/>
  <c r="BH316"/>
  <c r="BG316"/>
  <c r="BE316"/>
  <c r="T316"/>
  <c r="R316"/>
  <c r="P316"/>
  <c r="BI314"/>
  <c r="BH314"/>
  <c r="BG314"/>
  <c r="BE314"/>
  <c r="T314"/>
  <c r="R314"/>
  <c r="P314"/>
  <c r="BI312"/>
  <c r="BH312"/>
  <c r="BG312"/>
  <c r="BE312"/>
  <c r="T312"/>
  <c r="R312"/>
  <c r="P312"/>
  <c r="BI310"/>
  <c r="BH310"/>
  <c r="BG310"/>
  <c r="BE310"/>
  <c r="T310"/>
  <c r="R310"/>
  <c r="P310"/>
  <c r="BI309"/>
  <c r="BH309"/>
  <c r="BG309"/>
  <c r="BE309"/>
  <c r="T309"/>
  <c r="R309"/>
  <c r="P309"/>
  <c r="BI305"/>
  <c r="BH305"/>
  <c r="BG305"/>
  <c r="BE305"/>
  <c r="T305"/>
  <c r="R305"/>
  <c r="P305"/>
  <c r="BI301"/>
  <c r="BH301"/>
  <c r="BG301"/>
  <c r="BE301"/>
  <c r="T301"/>
  <c r="T300"/>
  <c r="R301"/>
  <c r="R300"/>
  <c r="P301"/>
  <c r="P300"/>
  <c r="BI298"/>
  <c r="BH298"/>
  <c r="BG298"/>
  <c r="BE298"/>
  <c r="T298"/>
  <c r="R298"/>
  <c r="P298"/>
  <c r="BI296"/>
  <c r="BH296"/>
  <c r="BG296"/>
  <c r="BE296"/>
  <c r="T296"/>
  <c r="R296"/>
  <c r="P296"/>
  <c r="BI292"/>
  <c r="BH292"/>
  <c r="BG292"/>
  <c r="BE292"/>
  <c r="T292"/>
  <c r="R292"/>
  <c r="P292"/>
  <c r="BI290"/>
  <c r="BH290"/>
  <c r="BG290"/>
  <c r="BE290"/>
  <c r="T290"/>
  <c r="R290"/>
  <c r="P290"/>
  <c r="BI285"/>
  <c r="BH285"/>
  <c r="BG285"/>
  <c r="BE285"/>
  <c r="T285"/>
  <c r="R285"/>
  <c r="P285"/>
  <c r="BI284"/>
  <c r="BH284"/>
  <c r="BG284"/>
  <c r="BE284"/>
  <c r="T284"/>
  <c r="R284"/>
  <c r="P284"/>
  <c r="BI281"/>
  <c r="BH281"/>
  <c r="BG281"/>
  <c r="BE281"/>
  <c r="T281"/>
  <c r="R281"/>
  <c r="P281"/>
  <c r="BI279"/>
  <c r="BH279"/>
  <c r="BG279"/>
  <c r="BE279"/>
  <c r="T279"/>
  <c r="R279"/>
  <c r="P279"/>
  <c r="BI277"/>
  <c r="BH277"/>
  <c r="BG277"/>
  <c r="BE277"/>
  <c r="T277"/>
  <c r="R277"/>
  <c r="P277"/>
  <c r="BI273"/>
  <c r="BH273"/>
  <c r="BG273"/>
  <c r="BE273"/>
  <c r="T273"/>
  <c r="R273"/>
  <c r="P273"/>
  <c r="BI269"/>
  <c r="BH269"/>
  <c r="BG269"/>
  <c r="BE269"/>
  <c r="T269"/>
  <c r="R269"/>
  <c r="P269"/>
  <c r="BI266"/>
  <c r="BH266"/>
  <c r="BG266"/>
  <c r="BE266"/>
  <c r="T266"/>
  <c r="R266"/>
  <c r="P266"/>
  <c r="BI264"/>
  <c r="BH264"/>
  <c r="BG264"/>
  <c r="BE264"/>
  <c r="T264"/>
  <c r="R264"/>
  <c r="P264"/>
  <c r="BI262"/>
  <c r="BH262"/>
  <c r="BG262"/>
  <c r="BE262"/>
  <c r="T262"/>
  <c r="R262"/>
  <c r="P262"/>
  <c r="BI259"/>
  <c r="BH259"/>
  <c r="BG259"/>
  <c r="BE259"/>
  <c r="T259"/>
  <c r="R259"/>
  <c r="P259"/>
  <c r="BI255"/>
  <c r="BH255"/>
  <c r="BG255"/>
  <c r="BE255"/>
  <c r="T255"/>
  <c r="R255"/>
  <c r="P255"/>
  <c r="BI251"/>
  <c r="BH251"/>
  <c r="BG251"/>
  <c r="BE251"/>
  <c r="T251"/>
  <c r="R251"/>
  <c r="P251"/>
  <c r="BI250"/>
  <c r="BH250"/>
  <c r="BG250"/>
  <c r="BE250"/>
  <c r="T250"/>
  <c r="R250"/>
  <c r="P250"/>
  <c r="BI249"/>
  <c r="BH249"/>
  <c r="BG249"/>
  <c r="BE249"/>
  <c r="T249"/>
  <c r="R249"/>
  <c r="P249"/>
  <c r="BI246"/>
  <c r="BH246"/>
  <c r="BG246"/>
  <c r="BE246"/>
  <c r="T246"/>
  <c r="R246"/>
  <c r="P246"/>
  <c r="BI237"/>
  <c r="BH237"/>
  <c r="BG237"/>
  <c r="BE237"/>
  <c r="T237"/>
  <c r="R237"/>
  <c r="P237"/>
  <c r="BI236"/>
  <c r="BH236"/>
  <c r="BG236"/>
  <c r="BE236"/>
  <c r="T236"/>
  <c r="R236"/>
  <c r="P236"/>
  <c r="BI233"/>
  <c r="BH233"/>
  <c r="BG233"/>
  <c r="BE233"/>
  <c r="T233"/>
  <c r="R233"/>
  <c r="P233"/>
  <c r="BI231"/>
  <c r="BH231"/>
  <c r="BG231"/>
  <c r="BE231"/>
  <c r="T231"/>
  <c r="R231"/>
  <c r="P231"/>
  <c r="BI229"/>
  <c r="BH229"/>
  <c r="BG229"/>
  <c r="BE229"/>
  <c r="T229"/>
  <c r="R229"/>
  <c r="P229"/>
  <c r="BI227"/>
  <c r="BH227"/>
  <c r="BG227"/>
  <c r="BE227"/>
  <c r="T227"/>
  <c r="R227"/>
  <c r="P227"/>
  <c r="BI224"/>
  <c r="BH224"/>
  <c r="BG224"/>
  <c r="BE224"/>
  <c r="T224"/>
  <c r="R224"/>
  <c r="P224"/>
  <c r="BI220"/>
  <c r="BH220"/>
  <c r="BG220"/>
  <c r="BE220"/>
  <c r="T220"/>
  <c r="R220"/>
  <c r="P220"/>
  <c r="BI218"/>
  <c r="BH218"/>
  <c r="BG218"/>
  <c r="BE218"/>
  <c r="T218"/>
  <c r="R218"/>
  <c r="P218"/>
  <c r="BI208"/>
  <c r="BH208"/>
  <c r="BG208"/>
  <c r="BE208"/>
  <c r="T208"/>
  <c r="R208"/>
  <c r="P208"/>
  <c r="BI206"/>
  <c r="BH206"/>
  <c r="BG206"/>
  <c r="BE206"/>
  <c r="T206"/>
  <c r="R206"/>
  <c r="P206"/>
  <c r="BI201"/>
  <c r="BH201"/>
  <c r="BG201"/>
  <c r="BE201"/>
  <c r="T201"/>
  <c r="R201"/>
  <c r="P201"/>
  <c r="BI199"/>
  <c r="BH199"/>
  <c r="BG199"/>
  <c r="BE199"/>
  <c r="T199"/>
  <c r="R199"/>
  <c r="P199"/>
  <c r="BI195"/>
  <c r="BH195"/>
  <c r="BG195"/>
  <c r="BE195"/>
  <c r="T195"/>
  <c r="R195"/>
  <c r="P195"/>
  <c r="BI193"/>
  <c r="BH193"/>
  <c r="BG193"/>
  <c r="BE193"/>
  <c r="T193"/>
  <c r="R193"/>
  <c r="P193"/>
  <c r="BI190"/>
  <c r="BH190"/>
  <c r="BG190"/>
  <c r="BE190"/>
  <c r="T190"/>
  <c r="R190"/>
  <c r="P190"/>
  <c r="BI189"/>
  <c r="BH189"/>
  <c r="BG189"/>
  <c r="BE189"/>
  <c r="T189"/>
  <c r="R189"/>
  <c r="P189"/>
  <c r="BI188"/>
  <c r="BH188"/>
  <c r="BG188"/>
  <c r="BE188"/>
  <c r="T188"/>
  <c r="R188"/>
  <c r="P188"/>
  <c r="BI185"/>
  <c r="BH185"/>
  <c r="BG185"/>
  <c r="BE185"/>
  <c r="T185"/>
  <c r="R185"/>
  <c r="P185"/>
  <c r="BI183"/>
  <c r="BH183"/>
  <c r="BG183"/>
  <c r="BE183"/>
  <c r="T183"/>
  <c r="R183"/>
  <c r="P183"/>
  <c r="BI179"/>
  <c r="BH179"/>
  <c r="BG179"/>
  <c r="BE179"/>
  <c r="T179"/>
  <c r="R179"/>
  <c r="P179"/>
  <c r="BI175"/>
  <c r="BH175"/>
  <c r="BG175"/>
  <c r="BE175"/>
  <c r="T175"/>
  <c r="R175"/>
  <c r="P175"/>
  <c r="BI173"/>
  <c r="BH173"/>
  <c r="BG173"/>
  <c r="BE173"/>
  <c r="T173"/>
  <c r="R173"/>
  <c r="P173"/>
  <c r="BI171"/>
  <c r="BH171"/>
  <c r="BG171"/>
  <c r="BE171"/>
  <c r="T171"/>
  <c r="R171"/>
  <c r="P171"/>
  <c r="BI167"/>
  <c r="BH167"/>
  <c r="BG167"/>
  <c r="BE167"/>
  <c r="T167"/>
  <c r="R167"/>
  <c r="P167"/>
  <c r="BI164"/>
  <c r="BH164"/>
  <c r="BG164"/>
  <c r="BE164"/>
  <c r="T164"/>
  <c r="T163"/>
  <c r="R164"/>
  <c r="R163"/>
  <c r="P164"/>
  <c r="P163"/>
  <c r="BI162"/>
  <c r="BH162"/>
  <c r="BG162"/>
  <c r="BE162"/>
  <c r="T162"/>
  <c r="T161"/>
  <c r="R162"/>
  <c r="R161"/>
  <c r="P162"/>
  <c r="P161"/>
  <c r="BI160"/>
  <c r="BH160"/>
  <c r="BG160"/>
  <c r="BE160"/>
  <c r="T160"/>
  <c r="R160"/>
  <c r="P160"/>
  <c r="BI159"/>
  <c r="BH159"/>
  <c r="BG159"/>
  <c r="BE159"/>
  <c r="T159"/>
  <c r="R159"/>
  <c r="P159"/>
  <c r="BI158"/>
  <c r="BH158"/>
  <c r="BG158"/>
  <c r="BE158"/>
  <c r="T158"/>
  <c r="R158"/>
  <c r="P158"/>
  <c r="BI157"/>
  <c r="BH157"/>
  <c r="BG157"/>
  <c r="BE157"/>
  <c r="T157"/>
  <c r="R157"/>
  <c r="P157"/>
  <c r="BI155"/>
  <c r="BH155"/>
  <c r="BG155"/>
  <c r="BE155"/>
  <c r="T155"/>
  <c r="R155"/>
  <c r="P155"/>
  <c r="BI152"/>
  <c r="BH152"/>
  <c r="BG152"/>
  <c r="BE152"/>
  <c r="T152"/>
  <c r="R152"/>
  <c r="P152"/>
  <c r="BI151"/>
  <c r="BH151"/>
  <c r="BG151"/>
  <c r="BE151"/>
  <c r="T151"/>
  <c r="R151"/>
  <c r="P151"/>
  <c r="BI150"/>
  <c r="BH150"/>
  <c r="BG150"/>
  <c r="BE150"/>
  <c r="T150"/>
  <c r="R150"/>
  <c r="P150"/>
  <c r="BI148"/>
  <c r="BH148"/>
  <c r="BG148"/>
  <c r="BE148"/>
  <c r="T148"/>
  <c r="R148"/>
  <c r="P148"/>
  <c r="BI147"/>
  <c r="BH147"/>
  <c r="BG147"/>
  <c r="BE147"/>
  <c r="T147"/>
  <c r="R147"/>
  <c r="P147"/>
  <c r="BI145"/>
  <c r="BH145"/>
  <c r="BG145"/>
  <c r="BE145"/>
  <c r="T145"/>
  <c r="R145"/>
  <c r="P145"/>
  <c r="BI144"/>
  <c r="BH144"/>
  <c r="BG144"/>
  <c r="BE144"/>
  <c r="T144"/>
  <c r="R144"/>
  <c r="P144"/>
  <c r="BI142"/>
  <c r="BH142"/>
  <c r="BG142"/>
  <c r="BE142"/>
  <c r="T142"/>
  <c r="R142"/>
  <c r="P142"/>
  <c r="BI141"/>
  <c r="BH141"/>
  <c r="BG141"/>
  <c r="BE141"/>
  <c r="T141"/>
  <c r="R141"/>
  <c r="P141"/>
  <c r="BI140"/>
  <c r="BH140"/>
  <c r="BG140"/>
  <c r="BE140"/>
  <c r="T140"/>
  <c r="R140"/>
  <c r="P140"/>
  <c r="BI139"/>
  <c r="BH139"/>
  <c r="BG139"/>
  <c r="BE139"/>
  <c r="T139"/>
  <c r="R139"/>
  <c r="P139"/>
  <c r="BI138"/>
  <c r="BH138"/>
  <c r="BG138"/>
  <c r="BE138"/>
  <c r="T138"/>
  <c r="R138"/>
  <c r="P138"/>
  <c r="BI135"/>
  <c r="BH135"/>
  <c r="BG135"/>
  <c r="BE135"/>
  <c r="T135"/>
  <c r="R135"/>
  <c r="P135"/>
  <c r="BI134"/>
  <c r="BH134"/>
  <c r="BG134"/>
  <c r="BE134"/>
  <c r="T134"/>
  <c r="R134"/>
  <c r="P134"/>
  <c r="BI133"/>
  <c r="BH133"/>
  <c r="BG133"/>
  <c r="BE133"/>
  <c r="T133"/>
  <c r="R133"/>
  <c r="P133"/>
  <c r="BI132"/>
  <c r="BH132"/>
  <c r="BG132"/>
  <c r="BE132"/>
  <c r="T132"/>
  <c r="R132"/>
  <c r="P132"/>
  <c r="BI129"/>
  <c r="BH129"/>
  <c r="BG129"/>
  <c r="BE129"/>
  <c r="T129"/>
  <c r="R129"/>
  <c r="P129"/>
  <c r="BI125"/>
  <c r="BH125"/>
  <c r="BG125"/>
  <c r="BE125"/>
  <c r="T125"/>
  <c r="T124"/>
  <c r="R125"/>
  <c r="R124"/>
  <c r="P125"/>
  <c r="P124"/>
  <c r="BI122"/>
  <c r="BH122"/>
  <c r="BG122"/>
  <c r="BE122"/>
  <c r="T122"/>
  <c r="R122"/>
  <c r="P122"/>
  <c r="BI120"/>
  <c r="BH120"/>
  <c r="BG120"/>
  <c r="BE120"/>
  <c r="T120"/>
  <c r="R120"/>
  <c r="P120"/>
  <c r="BI118"/>
  <c r="BH118"/>
  <c r="BG118"/>
  <c r="BE118"/>
  <c r="T118"/>
  <c r="R118"/>
  <c r="P118"/>
  <c r="BI116"/>
  <c r="BH116"/>
  <c r="BG116"/>
  <c r="BE116"/>
  <c r="T116"/>
  <c r="R116"/>
  <c r="P116"/>
  <c r="BI114"/>
  <c r="BH114"/>
  <c r="BG114"/>
  <c r="BE114"/>
  <c r="T114"/>
  <c r="R114"/>
  <c r="P114"/>
  <c r="BI110"/>
  <c r="BH110"/>
  <c r="BG110"/>
  <c r="BE110"/>
  <c r="T110"/>
  <c r="R110"/>
  <c r="P110"/>
  <c r="BI106"/>
  <c r="BH106"/>
  <c r="BG106"/>
  <c r="BE106"/>
  <c r="T106"/>
  <c r="R106"/>
  <c r="P106"/>
  <c r="J100"/>
  <c r="J99"/>
  <c r="F97"/>
  <c r="E95"/>
  <c r="J55"/>
  <c r="J54"/>
  <c r="F52"/>
  <c r="E50"/>
  <c r="J18"/>
  <c r="E18"/>
  <c r="F55"/>
  <c r="J17"/>
  <c r="J15"/>
  <c r="E15"/>
  <c r="F99"/>
  <c r="J14"/>
  <c r="J12"/>
  <c r="J97"/>
  <c r="E7"/>
  <c r="E93"/>
  <c i="8" r="J37"/>
  <c r="J36"/>
  <c i="1" r="AY61"/>
  <c i="8" r="J35"/>
  <c i="1" r="AX61"/>
  <c i="8" r="BI459"/>
  <c r="BH459"/>
  <c r="BG459"/>
  <c r="BE459"/>
  <c r="T459"/>
  <c r="R459"/>
  <c r="P459"/>
  <c r="BI457"/>
  <c r="BH457"/>
  <c r="BG457"/>
  <c r="BE457"/>
  <c r="T457"/>
  <c r="R457"/>
  <c r="P457"/>
  <c r="BI456"/>
  <c r="BH456"/>
  <c r="BG456"/>
  <c r="BE456"/>
  <c r="T456"/>
  <c r="R456"/>
  <c r="P456"/>
  <c r="BI455"/>
  <c r="BH455"/>
  <c r="BG455"/>
  <c r="BE455"/>
  <c r="T455"/>
  <c r="R455"/>
  <c r="P455"/>
  <c r="BI452"/>
  <c r="BH452"/>
  <c r="BG452"/>
  <c r="BE452"/>
  <c r="T452"/>
  <c r="R452"/>
  <c r="P452"/>
  <c r="BI450"/>
  <c r="BH450"/>
  <c r="BG450"/>
  <c r="BE450"/>
  <c r="T450"/>
  <c r="R450"/>
  <c r="P450"/>
  <c r="BI448"/>
  <c r="BH448"/>
  <c r="BG448"/>
  <c r="BE448"/>
  <c r="T448"/>
  <c r="R448"/>
  <c r="P448"/>
  <c r="BI445"/>
  <c r="BH445"/>
  <c r="BG445"/>
  <c r="BE445"/>
  <c r="T445"/>
  <c r="R445"/>
  <c r="P445"/>
  <c r="BI443"/>
  <c r="BH443"/>
  <c r="BG443"/>
  <c r="BE443"/>
  <c r="T443"/>
  <c r="R443"/>
  <c r="P443"/>
  <c r="BI438"/>
  <c r="BH438"/>
  <c r="BG438"/>
  <c r="BE438"/>
  <c r="T438"/>
  <c r="R438"/>
  <c r="P438"/>
  <c r="BI437"/>
  <c r="BH437"/>
  <c r="BG437"/>
  <c r="BE437"/>
  <c r="T437"/>
  <c r="R437"/>
  <c r="P437"/>
  <c r="BI435"/>
  <c r="BH435"/>
  <c r="BG435"/>
  <c r="BE435"/>
  <c r="T435"/>
  <c r="R435"/>
  <c r="P435"/>
  <c r="BI432"/>
  <c r="BH432"/>
  <c r="BG432"/>
  <c r="BE432"/>
  <c r="T432"/>
  <c r="R432"/>
  <c r="P432"/>
  <c r="BI430"/>
  <c r="BH430"/>
  <c r="BG430"/>
  <c r="BE430"/>
  <c r="T430"/>
  <c r="R430"/>
  <c r="P430"/>
  <c r="BI425"/>
  <c r="BH425"/>
  <c r="BG425"/>
  <c r="BE425"/>
  <c r="T425"/>
  <c r="R425"/>
  <c r="P425"/>
  <c r="BI422"/>
  <c r="BH422"/>
  <c r="BG422"/>
  <c r="BE422"/>
  <c r="T422"/>
  <c r="R422"/>
  <c r="P422"/>
  <c r="BI420"/>
  <c r="BH420"/>
  <c r="BG420"/>
  <c r="BE420"/>
  <c r="T420"/>
  <c r="R420"/>
  <c r="P420"/>
  <c r="BI418"/>
  <c r="BH418"/>
  <c r="BG418"/>
  <c r="BE418"/>
  <c r="T418"/>
  <c r="R418"/>
  <c r="P418"/>
  <c r="BI417"/>
  <c r="BH417"/>
  <c r="BG417"/>
  <c r="BE417"/>
  <c r="T417"/>
  <c r="R417"/>
  <c r="P417"/>
  <c r="BI416"/>
  <c r="BH416"/>
  <c r="BG416"/>
  <c r="BE416"/>
  <c r="T416"/>
  <c r="R416"/>
  <c r="P416"/>
  <c r="BI414"/>
  <c r="BH414"/>
  <c r="BG414"/>
  <c r="BE414"/>
  <c r="T414"/>
  <c r="R414"/>
  <c r="P414"/>
  <c r="BI411"/>
  <c r="BH411"/>
  <c r="BG411"/>
  <c r="BE411"/>
  <c r="T411"/>
  <c r="R411"/>
  <c r="P411"/>
  <c r="BI410"/>
  <c r="BH410"/>
  <c r="BG410"/>
  <c r="BE410"/>
  <c r="T410"/>
  <c r="R410"/>
  <c r="P410"/>
  <c r="BI408"/>
  <c r="BH408"/>
  <c r="BG408"/>
  <c r="BE408"/>
  <c r="T408"/>
  <c r="R408"/>
  <c r="P408"/>
  <c r="BI407"/>
  <c r="BH407"/>
  <c r="BG407"/>
  <c r="BE407"/>
  <c r="T407"/>
  <c r="R407"/>
  <c r="P407"/>
  <c r="BI405"/>
  <c r="BH405"/>
  <c r="BG405"/>
  <c r="BE405"/>
  <c r="T405"/>
  <c r="R405"/>
  <c r="P405"/>
  <c r="BI402"/>
  <c r="BH402"/>
  <c r="BG402"/>
  <c r="BE402"/>
  <c r="T402"/>
  <c r="R402"/>
  <c r="P402"/>
  <c r="BI400"/>
  <c r="BH400"/>
  <c r="BG400"/>
  <c r="BE400"/>
  <c r="T400"/>
  <c r="R400"/>
  <c r="P400"/>
  <c r="BI397"/>
  <c r="BH397"/>
  <c r="BG397"/>
  <c r="BE397"/>
  <c r="T397"/>
  <c r="R397"/>
  <c r="P397"/>
  <c r="BI396"/>
  <c r="BH396"/>
  <c r="BG396"/>
  <c r="BE396"/>
  <c r="T396"/>
  <c r="R396"/>
  <c r="P396"/>
  <c r="BI394"/>
  <c r="BH394"/>
  <c r="BG394"/>
  <c r="BE394"/>
  <c r="T394"/>
  <c r="R394"/>
  <c r="P394"/>
  <c r="BI392"/>
  <c r="BH392"/>
  <c r="BG392"/>
  <c r="BE392"/>
  <c r="T392"/>
  <c r="R392"/>
  <c r="P392"/>
  <c r="BI390"/>
  <c r="BH390"/>
  <c r="BG390"/>
  <c r="BE390"/>
  <c r="T390"/>
  <c r="R390"/>
  <c r="P390"/>
  <c r="BI386"/>
  <c r="BH386"/>
  <c r="BG386"/>
  <c r="BE386"/>
  <c r="T386"/>
  <c r="R386"/>
  <c r="P386"/>
  <c r="BI384"/>
  <c r="BH384"/>
  <c r="BG384"/>
  <c r="BE384"/>
  <c r="T384"/>
  <c r="R384"/>
  <c r="P384"/>
  <c r="BI381"/>
  <c r="BH381"/>
  <c r="BG381"/>
  <c r="BE381"/>
  <c r="T381"/>
  <c r="T380"/>
  <c r="R381"/>
  <c r="R380"/>
  <c r="P381"/>
  <c r="P380"/>
  <c r="BI378"/>
  <c r="BH378"/>
  <c r="BG378"/>
  <c r="BE378"/>
  <c r="T378"/>
  <c r="T377"/>
  <c r="R378"/>
  <c r="R377"/>
  <c r="P378"/>
  <c r="P377"/>
  <c r="BI375"/>
  <c r="BH375"/>
  <c r="BG375"/>
  <c r="BE375"/>
  <c r="T375"/>
  <c r="R375"/>
  <c r="P375"/>
  <c r="BI374"/>
  <c r="BH374"/>
  <c r="BG374"/>
  <c r="BE374"/>
  <c r="T374"/>
  <c r="R374"/>
  <c r="P374"/>
  <c r="BI373"/>
  <c r="BH373"/>
  <c r="BG373"/>
  <c r="BE373"/>
  <c r="T373"/>
  <c r="R373"/>
  <c r="P373"/>
  <c r="BI370"/>
  <c r="BH370"/>
  <c r="BG370"/>
  <c r="BE370"/>
  <c r="T370"/>
  <c r="R370"/>
  <c r="P370"/>
  <c r="BI368"/>
  <c r="BH368"/>
  <c r="BG368"/>
  <c r="BE368"/>
  <c r="T368"/>
  <c r="R368"/>
  <c r="P368"/>
  <c r="BI366"/>
  <c r="BH366"/>
  <c r="BG366"/>
  <c r="BE366"/>
  <c r="T366"/>
  <c r="R366"/>
  <c r="P366"/>
  <c r="BI364"/>
  <c r="BH364"/>
  <c r="BG364"/>
  <c r="BE364"/>
  <c r="T364"/>
  <c r="R364"/>
  <c r="P364"/>
  <c r="BI360"/>
  <c r="BH360"/>
  <c r="BG360"/>
  <c r="BE360"/>
  <c r="T360"/>
  <c r="R360"/>
  <c r="P360"/>
  <c r="BI358"/>
  <c r="BH358"/>
  <c r="BG358"/>
  <c r="BE358"/>
  <c r="T358"/>
  <c r="R358"/>
  <c r="P358"/>
  <c r="BI353"/>
  <c r="BH353"/>
  <c r="BG353"/>
  <c r="BE353"/>
  <c r="T353"/>
  <c r="R353"/>
  <c r="P353"/>
  <c r="BI351"/>
  <c r="BH351"/>
  <c r="BG351"/>
  <c r="BE351"/>
  <c r="T351"/>
  <c r="R351"/>
  <c r="P351"/>
  <c r="BI349"/>
  <c r="BH349"/>
  <c r="BG349"/>
  <c r="BE349"/>
  <c r="T349"/>
  <c r="R349"/>
  <c r="P349"/>
  <c r="BI347"/>
  <c r="BH347"/>
  <c r="BG347"/>
  <c r="BE347"/>
  <c r="T347"/>
  <c r="R347"/>
  <c r="P347"/>
  <c r="BI345"/>
  <c r="BH345"/>
  <c r="BG345"/>
  <c r="BE345"/>
  <c r="T345"/>
  <c r="R345"/>
  <c r="P345"/>
  <c r="BI342"/>
  <c r="BH342"/>
  <c r="BG342"/>
  <c r="BE342"/>
  <c r="T342"/>
  <c r="R342"/>
  <c r="P342"/>
  <c r="BI341"/>
  <c r="BH341"/>
  <c r="BG341"/>
  <c r="BE341"/>
  <c r="T341"/>
  <c r="R341"/>
  <c r="P341"/>
  <c r="BI338"/>
  <c r="BH338"/>
  <c r="BG338"/>
  <c r="BE338"/>
  <c r="T338"/>
  <c r="R338"/>
  <c r="P338"/>
  <c r="BI336"/>
  <c r="BH336"/>
  <c r="BG336"/>
  <c r="BE336"/>
  <c r="T336"/>
  <c r="R336"/>
  <c r="P336"/>
  <c r="BI334"/>
  <c r="BH334"/>
  <c r="BG334"/>
  <c r="BE334"/>
  <c r="T334"/>
  <c r="R334"/>
  <c r="P334"/>
  <c r="BI332"/>
  <c r="BH332"/>
  <c r="BG332"/>
  <c r="BE332"/>
  <c r="T332"/>
  <c r="R332"/>
  <c r="P332"/>
  <c r="BI330"/>
  <c r="BH330"/>
  <c r="BG330"/>
  <c r="BE330"/>
  <c r="T330"/>
  <c r="R330"/>
  <c r="P330"/>
  <c r="BI328"/>
  <c r="BH328"/>
  <c r="BG328"/>
  <c r="BE328"/>
  <c r="T328"/>
  <c r="R328"/>
  <c r="P328"/>
  <c r="BI326"/>
  <c r="BH326"/>
  <c r="BG326"/>
  <c r="BE326"/>
  <c r="T326"/>
  <c r="R326"/>
  <c r="P326"/>
  <c r="BI325"/>
  <c r="BH325"/>
  <c r="BG325"/>
  <c r="BE325"/>
  <c r="T325"/>
  <c r="R325"/>
  <c r="P325"/>
  <c r="BI321"/>
  <c r="BH321"/>
  <c r="BG321"/>
  <c r="BE321"/>
  <c r="T321"/>
  <c r="R321"/>
  <c r="P321"/>
  <c r="BI318"/>
  <c r="BH318"/>
  <c r="BG318"/>
  <c r="BE318"/>
  <c r="T318"/>
  <c r="T317"/>
  <c r="R318"/>
  <c r="R317"/>
  <c r="P318"/>
  <c r="P317"/>
  <c r="BI315"/>
  <c r="BH315"/>
  <c r="BG315"/>
  <c r="BE315"/>
  <c r="T315"/>
  <c r="R315"/>
  <c r="P315"/>
  <c r="BI314"/>
  <c r="BH314"/>
  <c r="BG314"/>
  <c r="BE314"/>
  <c r="T314"/>
  <c r="R314"/>
  <c r="P314"/>
  <c r="BI312"/>
  <c r="BH312"/>
  <c r="BG312"/>
  <c r="BE312"/>
  <c r="T312"/>
  <c r="R312"/>
  <c r="P312"/>
  <c r="BI311"/>
  <c r="BH311"/>
  <c r="BG311"/>
  <c r="BE311"/>
  <c r="T311"/>
  <c r="R311"/>
  <c r="P311"/>
  <c r="BI310"/>
  <c r="BH310"/>
  <c r="BG310"/>
  <c r="BE310"/>
  <c r="T310"/>
  <c r="R310"/>
  <c r="P310"/>
  <c r="BI309"/>
  <c r="BH309"/>
  <c r="BG309"/>
  <c r="BE309"/>
  <c r="T309"/>
  <c r="R309"/>
  <c r="P309"/>
  <c r="BI308"/>
  <c r="BH308"/>
  <c r="BG308"/>
  <c r="BE308"/>
  <c r="T308"/>
  <c r="R308"/>
  <c r="P308"/>
  <c r="BI306"/>
  <c r="BH306"/>
  <c r="BG306"/>
  <c r="BE306"/>
  <c r="T306"/>
  <c r="R306"/>
  <c r="P306"/>
  <c r="BI303"/>
  <c r="BH303"/>
  <c r="BG303"/>
  <c r="BE303"/>
  <c r="T303"/>
  <c r="R303"/>
  <c r="P303"/>
  <c r="BI302"/>
  <c r="BH302"/>
  <c r="BG302"/>
  <c r="BE302"/>
  <c r="T302"/>
  <c r="R302"/>
  <c r="P302"/>
  <c r="BI301"/>
  <c r="BH301"/>
  <c r="BG301"/>
  <c r="BE301"/>
  <c r="T301"/>
  <c r="R301"/>
  <c r="P301"/>
  <c r="BI299"/>
  <c r="BH299"/>
  <c r="BG299"/>
  <c r="BE299"/>
  <c r="T299"/>
  <c r="R299"/>
  <c r="P299"/>
  <c r="BI297"/>
  <c r="BH297"/>
  <c r="BG297"/>
  <c r="BE297"/>
  <c r="T297"/>
  <c r="R297"/>
  <c r="P297"/>
  <c r="BI296"/>
  <c r="BH296"/>
  <c r="BG296"/>
  <c r="BE296"/>
  <c r="T296"/>
  <c r="R296"/>
  <c r="P296"/>
  <c r="BI295"/>
  <c r="BH295"/>
  <c r="BG295"/>
  <c r="BE295"/>
  <c r="T295"/>
  <c r="R295"/>
  <c r="P295"/>
  <c r="BI294"/>
  <c r="BH294"/>
  <c r="BG294"/>
  <c r="BE294"/>
  <c r="T294"/>
  <c r="R294"/>
  <c r="P294"/>
  <c r="BI293"/>
  <c r="BH293"/>
  <c r="BG293"/>
  <c r="BE293"/>
  <c r="T293"/>
  <c r="R293"/>
  <c r="P293"/>
  <c r="BI292"/>
  <c r="BH292"/>
  <c r="BG292"/>
  <c r="BE292"/>
  <c r="T292"/>
  <c r="R292"/>
  <c r="P292"/>
  <c r="BI289"/>
  <c r="BH289"/>
  <c r="BG289"/>
  <c r="BE289"/>
  <c r="T289"/>
  <c r="R289"/>
  <c r="P289"/>
  <c r="BI288"/>
  <c r="BH288"/>
  <c r="BG288"/>
  <c r="BE288"/>
  <c r="T288"/>
  <c r="R288"/>
  <c r="P288"/>
  <c r="BI287"/>
  <c r="BH287"/>
  <c r="BG287"/>
  <c r="BE287"/>
  <c r="T287"/>
  <c r="R287"/>
  <c r="P287"/>
  <c r="BI286"/>
  <c r="BH286"/>
  <c r="BG286"/>
  <c r="BE286"/>
  <c r="T286"/>
  <c r="R286"/>
  <c r="P286"/>
  <c r="BI283"/>
  <c r="BH283"/>
  <c r="BG283"/>
  <c r="BE283"/>
  <c r="T283"/>
  <c r="T282"/>
  <c r="R283"/>
  <c r="R282"/>
  <c r="P283"/>
  <c r="P282"/>
  <c r="BI280"/>
  <c r="BH280"/>
  <c r="BG280"/>
  <c r="BE280"/>
  <c r="T280"/>
  <c r="T279"/>
  <c r="R280"/>
  <c r="R279"/>
  <c r="P280"/>
  <c r="P279"/>
  <c r="BI277"/>
  <c r="BH277"/>
  <c r="BG277"/>
  <c r="BE277"/>
  <c r="T277"/>
  <c r="R277"/>
  <c r="P277"/>
  <c r="BI275"/>
  <c r="BH275"/>
  <c r="BG275"/>
  <c r="BE275"/>
  <c r="T275"/>
  <c r="R275"/>
  <c r="P275"/>
  <c r="BI271"/>
  <c r="BH271"/>
  <c r="BG271"/>
  <c r="BE271"/>
  <c r="T271"/>
  <c r="R271"/>
  <c r="P271"/>
  <c r="BI269"/>
  <c r="BH269"/>
  <c r="BG269"/>
  <c r="BE269"/>
  <c r="T269"/>
  <c r="R269"/>
  <c r="P269"/>
  <c r="BI264"/>
  <c r="BH264"/>
  <c r="BG264"/>
  <c r="BE264"/>
  <c r="T264"/>
  <c r="R264"/>
  <c r="P264"/>
  <c r="BI263"/>
  <c r="BH263"/>
  <c r="BG263"/>
  <c r="BE263"/>
  <c r="T263"/>
  <c r="R263"/>
  <c r="P263"/>
  <c r="BI259"/>
  <c r="BH259"/>
  <c r="BG259"/>
  <c r="BE259"/>
  <c r="T259"/>
  <c r="R259"/>
  <c r="P259"/>
  <c r="BI258"/>
  <c r="BH258"/>
  <c r="BG258"/>
  <c r="BE258"/>
  <c r="T258"/>
  <c r="R258"/>
  <c r="P258"/>
  <c r="BI256"/>
  <c r="BH256"/>
  <c r="BG256"/>
  <c r="BE256"/>
  <c r="T256"/>
  <c r="R256"/>
  <c r="P256"/>
  <c r="BI254"/>
  <c r="BH254"/>
  <c r="BG254"/>
  <c r="BE254"/>
  <c r="T254"/>
  <c r="R254"/>
  <c r="P254"/>
  <c r="BI250"/>
  <c r="BH250"/>
  <c r="BG250"/>
  <c r="BE250"/>
  <c r="T250"/>
  <c r="R250"/>
  <c r="P250"/>
  <c r="BI246"/>
  <c r="BH246"/>
  <c r="BG246"/>
  <c r="BE246"/>
  <c r="T246"/>
  <c r="R246"/>
  <c r="P246"/>
  <c r="BI243"/>
  <c r="BH243"/>
  <c r="BG243"/>
  <c r="BE243"/>
  <c r="T243"/>
  <c r="R243"/>
  <c r="P243"/>
  <c r="BI240"/>
  <c r="BH240"/>
  <c r="BG240"/>
  <c r="BE240"/>
  <c r="T240"/>
  <c r="R240"/>
  <c r="P240"/>
  <c r="BI238"/>
  <c r="BH238"/>
  <c r="BG238"/>
  <c r="BE238"/>
  <c r="T238"/>
  <c r="R238"/>
  <c r="P238"/>
  <c r="BI236"/>
  <c r="BH236"/>
  <c r="BG236"/>
  <c r="BE236"/>
  <c r="T236"/>
  <c r="R236"/>
  <c r="P236"/>
  <c r="BI234"/>
  <c r="BH234"/>
  <c r="BG234"/>
  <c r="BE234"/>
  <c r="T234"/>
  <c r="R234"/>
  <c r="P234"/>
  <c r="BI232"/>
  <c r="BH232"/>
  <c r="BG232"/>
  <c r="BE232"/>
  <c r="T232"/>
  <c r="R232"/>
  <c r="P232"/>
  <c r="BI230"/>
  <c r="BH230"/>
  <c r="BG230"/>
  <c r="BE230"/>
  <c r="T230"/>
  <c r="R230"/>
  <c r="P230"/>
  <c r="BI227"/>
  <c r="BH227"/>
  <c r="BG227"/>
  <c r="BE227"/>
  <c r="T227"/>
  <c r="R227"/>
  <c r="P227"/>
  <c r="BI223"/>
  <c r="BH223"/>
  <c r="BG223"/>
  <c r="BE223"/>
  <c r="T223"/>
  <c r="R223"/>
  <c r="P223"/>
  <c r="BI219"/>
  <c r="BH219"/>
  <c r="BG219"/>
  <c r="BE219"/>
  <c r="T219"/>
  <c r="R219"/>
  <c r="P219"/>
  <c r="BI217"/>
  <c r="BH217"/>
  <c r="BG217"/>
  <c r="BE217"/>
  <c r="T217"/>
  <c r="R217"/>
  <c r="P217"/>
  <c r="BI216"/>
  <c r="BH216"/>
  <c r="BG216"/>
  <c r="BE216"/>
  <c r="T216"/>
  <c r="R216"/>
  <c r="P216"/>
  <c r="BI215"/>
  <c r="BH215"/>
  <c r="BG215"/>
  <c r="BE215"/>
  <c r="T215"/>
  <c r="R215"/>
  <c r="P215"/>
  <c r="BI212"/>
  <c r="BH212"/>
  <c r="BG212"/>
  <c r="BE212"/>
  <c r="T212"/>
  <c r="R212"/>
  <c r="P212"/>
  <c r="BI203"/>
  <c r="BH203"/>
  <c r="BG203"/>
  <c r="BE203"/>
  <c r="T203"/>
  <c r="R203"/>
  <c r="P203"/>
  <c r="BI202"/>
  <c r="BH202"/>
  <c r="BG202"/>
  <c r="BE202"/>
  <c r="T202"/>
  <c r="R202"/>
  <c r="P202"/>
  <c r="BI199"/>
  <c r="BH199"/>
  <c r="BG199"/>
  <c r="BE199"/>
  <c r="T199"/>
  <c r="R199"/>
  <c r="P199"/>
  <c r="BI197"/>
  <c r="BH197"/>
  <c r="BG197"/>
  <c r="BE197"/>
  <c r="T197"/>
  <c r="R197"/>
  <c r="P197"/>
  <c r="BI195"/>
  <c r="BH195"/>
  <c r="BG195"/>
  <c r="BE195"/>
  <c r="T195"/>
  <c r="R195"/>
  <c r="P195"/>
  <c r="BI193"/>
  <c r="BH193"/>
  <c r="BG193"/>
  <c r="BE193"/>
  <c r="T193"/>
  <c r="R193"/>
  <c r="P193"/>
  <c r="BI191"/>
  <c r="BH191"/>
  <c r="BG191"/>
  <c r="BE191"/>
  <c r="T191"/>
  <c r="R191"/>
  <c r="P191"/>
  <c r="BI187"/>
  <c r="BH187"/>
  <c r="BG187"/>
  <c r="BE187"/>
  <c r="T187"/>
  <c r="R187"/>
  <c r="P187"/>
  <c r="BI185"/>
  <c r="BH185"/>
  <c r="BG185"/>
  <c r="BE185"/>
  <c r="T185"/>
  <c r="R185"/>
  <c r="P185"/>
  <c r="BI175"/>
  <c r="BH175"/>
  <c r="BG175"/>
  <c r="BE175"/>
  <c r="T175"/>
  <c r="R175"/>
  <c r="P175"/>
  <c r="BI173"/>
  <c r="BH173"/>
  <c r="BG173"/>
  <c r="BE173"/>
  <c r="T173"/>
  <c r="R173"/>
  <c r="P173"/>
  <c r="BI168"/>
  <c r="BH168"/>
  <c r="BG168"/>
  <c r="BE168"/>
  <c r="T168"/>
  <c r="R168"/>
  <c r="P168"/>
  <c r="BI166"/>
  <c r="BH166"/>
  <c r="BG166"/>
  <c r="BE166"/>
  <c r="T166"/>
  <c r="R166"/>
  <c r="P166"/>
  <c r="BI162"/>
  <c r="BH162"/>
  <c r="BG162"/>
  <c r="BE162"/>
  <c r="T162"/>
  <c r="R162"/>
  <c r="P162"/>
  <c r="BI160"/>
  <c r="BH160"/>
  <c r="BG160"/>
  <c r="BE160"/>
  <c r="T160"/>
  <c r="R160"/>
  <c r="P160"/>
  <c r="BI157"/>
  <c r="BH157"/>
  <c r="BG157"/>
  <c r="BE157"/>
  <c r="T157"/>
  <c r="R157"/>
  <c r="P157"/>
  <c r="BI156"/>
  <c r="BH156"/>
  <c r="BG156"/>
  <c r="BE156"/>
  <c r="T156"/>
  <c r="R156"/>
  <c r="P156"/>
  <c r="BI155"/>
  <c r="BH155"/>
  <c r="BG155"/>
  <c r="BE155"/>
  <c r="T155"/>
  <c r="R155"/>
  <c r="P155"/>
  <c r="BI152"/>
  <c r="BH152"/>
  <c r="BG152"/>
  <c r="BE152"/>
  <c r="T152"/>
  <c r="R152"/>
  <c r="P152"/>
  <c r="BI151"/>
  <c r="BH151"/>
  <c r="BG151"/>
  <c r="BE151"/>
  <c r="T151"/>
  <c r="R151"/>
  <c r="P151"/>
  <c r="BI149"/>
  <c r="BH149"/>
  <c r="BG149"/>
  <c r="BE149"/>
  <c r="T149"/>
  <c r="R149"/>
  <c r="P149"/>
  <c r="BI145"/>
  <c r="BH145"/>
  <c r="BG145"/>
  <c r="BE145"/>
  <c r="T145"/>
  <c r="R145"/>
  <c r="P145"/>
  <c r="BI141"/>
  <c r="BH141"/>
  <c r="BG141"/>
  <c r="BE141"/>
  <c r="T141"/>
  <c r="R141"/>
  <c r="P141"/>
  <c r="BI139"/>
  <c r="BH139"/>
  <c r="BG139"/>
  <c r="BE139"/>
  <c r="T139"/>
  <c r="R139"/>
  <c r="P139"/>
  <c r="BI137"/>
  <c r="BH137"/>
  <c r="BG137"/>
  <c r="BE137"/>
  <c r="T137"/>
  <c r="R137"/>
  <c r="P137"/>
  <c r="BI133"/>
  <c r="BH133"/>
  <c r="BG133"/>
  <c r="BE133"/>
  <c r="T133"/>
  <c r="R133"/>
  <c r="P133"/>
  <c r="BI130"/>
  <c r="BH130"/>
  <c r="BG130"/>
  <c r="BE130"/>
  <c r="T130"/>
  <c r="T129"/>
  <c r="R130"/>
  <c r="R129"/>
  <c r="P130"/>
  <c r="P129"/>
  <c r="BI126"/>
  <c r="BH126"/>
  <c r="BG126"/>
  <c r="BE126"/>
  <c r="T126"/>
  <c r="T125"/>
  <c r="R126"/>
  <c r="R125"/>
  <c r="P126"/>
  <c r="P125"/>
  <c r="BI123"/>
  <c r="BH123"/>
  <c r="BG123"/>
  <c r="BE123"/>
  <c r="T123"/>
  <c r="R123"/>
  <c r="P123"/>
  <c r="BI121"/>
  <c r="BH121"/>
  <c r="BG121"/>
  <c r="BE121"/>
  <c r="T121"/>
  <c r="R121"/>
  <c r="P121"/>
  <c r="BI119"/>
  <c r="BH119"/>
  <c r="BG119"/>
  <c r="BE119"/>
  <c r="T119"/>
  <c r="R119"/>
  <c r="P119"/>
  <c r="BI117"/>
  <c r="BH117"/>
  <c r="BG117"/>
  <c r="BE117"/>
  <c r="T117"/>
  <c r="R117"/>
  <c r="P117"/>
  <c r="BI115"/>
  <c r="BH115"/>
  <c r="BG115"/>
  <c r="BE115"/>
  <c r="T115"/>
  <c r="R115"/>
  <c r="P115"/>
  <c r="BI111"/>
  <c r="BH111"/>
  <c r="BG111"/>
  <c r="BE111"/>
  <c r="T111"/>
  <c r="R111"/>
  <c r="P111"/>
  <c r="BI107"/>
  <c r="BH107"/>
  <c r="BG107"/>
  <c r="BE107"/>
  <c r="T107"/>
  <c r="R107"/>
  <c r="P107"/>
  <c r="J101"/>
  <c r="J100"/>
  <c r="F98"/>
  <c r="E96"/>
  <c r="J55"/>
  <c r="J54"/>
  <c r="F52"/>
  <c r="E50"/>
  <c r="J18"/>
  <c r="E18"/>
  <c r="F55"/>
  <c r="J17"/>
  <c r="J15"/>
  <c r="E15"/>
  <c r="F100"/>
  <c r="J14"/>
  <c r="J12"/>
  <c r="J98"/>
  <c r="E7"/>
  <c r="E94"/>
  <c i="7" r="J37"/>
  <c r="J36"/>
  <c i="1" r="AY60"/>
  <c i="7" r="J35"/>
  <c i="1" r="AX60"/>
  <c i="7" r="BI461"/>
  <c r="BH461"/>
  <c r="BG461"/>
  <c r="BE461"/>
  <c r="T461"/>
  <c r="R461"/>
  <c r="P461"/>
  <c r="BI459"/>
  <c r="BH459"/>
  <c r="BG459"/>
  <c r="BE459"/>
  <c r="T459"/>
  <c r="R459"/>
  <c r="P459"/>
  <c r="BI458"/>
  <c r="BH458"/>
  <c r="BG458"/>
  <c r="BE458"/>
  <c r="T458"/>
  <c r="R458"/>
  <c r="P458"/>
  <c r="BI457"/>
  <c r="BH457"/>
  <c r="BG457"/>
  <c r="BE457"/>
  <c r="T457"/>
  <c r="R457"/>
  <c r="P457"/>
  <c r="BI454"/>
  <c r="BH454"/>
  <c r="BG454"/>
  <c r="BE454"/>
  <c r="T454"/>
  <c r="R454"/>
  <c r="P454"/>
  <c r="BI452"/>
  <c r="BH452"/>
  <c r="BG452"/>
  <c r="BE452"/>
  <c r="T452"/>
  <c r="R452"/>
  <c r="P452"/>
  <c r="BI450"/>
  <c r="BH450"/>
  <c r="BG450"/>
  <c r="BE450"/>
  <c r="T450"/>
  <c r="R450"/>
  <c r="P450"/>
  <c r="BI447"/>
  <c r="BH447"/>
  <c r="BG447"/>
  <c r="BE447"/>
  <c r="T447"/>
  <c r="R447"/>
  <c r="P447"/>
  <c r="BI445"/>
  <c r="BH445"/>
  <c r="BG445"/>
  <c r="BE445"/>
  <c r="T445"/>
  <c r="R445"/>
  <c r="P445"/>
  <c r="BI440"/>
  <c r="BH440"/>
  <c r="BG440"/>
  <c r="BE440"/>
  <c r="T440"/>
  <c r="R440"/>
  <c r="P440"/>
  <c r="BI439"/>
  <c r="BH439"/>
  <c r="BG439"/>
  <c r="BE439"/>
  <c r="T439"/>
  <c r="R439"/>
  <c r="P439"/>
  <c r="BI437"/>
  <c r="BH437"/>
  <c r="BG437"/>
  <c r="BE437"/>
  <c r="T437"/>
  <c r="R437"/>
  <c r="P437"/>
  <c r="BI434"/>
  <c r="BH434"/>
  <c r="BG434"/>
  <c r="BE434"/>
  <c r="T434"/>
  <c r="R434"/>
  <c r="P434"/>
  <c r="BI432"/>
  <c r="BH432"/>
  <c r="BG432"/>
  <c r="BE432"/>
  <c r="T432"/>
  <c r="R432"/>
  <c r="P432"/>
  <c r="BI427"/>
  <c r="BH427"/>
  <c r="BG427"/>
  <c r="BE427"/>
  <c r="T427"/>
  <c r="R427"/>
  <c r="P427"/>
  <c r="BI424"/>
  <c r="BH424"/>
  <c r="BG424"/>
  <c r="BE424"/>
  <c r="T424"/>
  <c r="R424"/>
  <c r="P424"/>
  <c r="BI422"/>
  <c r="BH422"/>
  <c r="BG422"/>
  <c r="BE422"/>
  <c r="T422"/>
  <c r="R422"/>
  <c r="P422"/>
  <c r="BI420"/>
  <c r="BH420"/>
  <c r="BG420"/>
  <c r="BE420"/>
  <c r="T420"/>
  <c r="R420"/>
  <c r="P420"/>
  <c r="BI419"/>
  <c r="BH419"/>
  <c r="BG419"/>
  <c r="BE419"/>
  <c r="T419"/>
  <c r="R419"/>
  <c r="P419"/>
  <c r="BI418"/>
  <c r="BH418"/>
  <c r="BG418"/>
  <c r="BE418"/>
  <c r="T418"/>
  <c r="R418"/>
  <c r="P418"/>
  <c r="BI416"/>
  <c r="BH416"/>
  <c r="BG416"/>
  <c r="BE416"/>
  <c r="T416"/>
  <c r="R416"/>
  <c r="P416"/>
  <c r="BI413"/>
  <c r="BH413"/>
  <c r="BG413"/>
  <c r="BE413"/>
  <c r="T413"/>
  <c r="R413"/>
  <c r="P413"/>
  <c r="BI412"/>
  <c r="BH412"/>
  <c r="BG412"/>
  <c r="BE412"/>
  <c r="T412"/>
  <c r="R412"/>
  <c r="P412"/>
  <c r="BI410"/>
  <c r="BH410"/>
  <c r="BG410"/>
  <c r="BE410"/>
  <c r="T410"/>
  <c r="R410"/>
  <c r="P410"/>
  <c r="BI409"/>
  <c r="BH409"/>
  <c r="BG409"/>
  <c r="BE409"/>
  <c r="T409"/>
  <c r="R409"/>
  <c r="P409"/>
  <c r="BI407"/>
  <c r="BH407"/>
  <c r="BG407"/>
  <c r="BE407"/>
  <c r="T407"/>
  <c r="R407"/>
  <c r="P407"/>
  <c r="BI404"/>
  <c r="BH404"/>
  <c r="BG404"/>
  <c r="BE404"/>
  <c r="T404"/>
  <c r="R404"/>
  <c r="P404"/>
  <c r="BI402"/>
  <c r="BH402"/>
  <c r="BG402"/>
  <c r="BE402"/>
  <c r="T402"/>
  <c r="R402"/>
  <c r="P402"/>
  <c r="BI399"/>
  <c r="BH399"/>
  <c r="BG399"/>
  <c r="BE399"/>
  <c r="T399"/>
  <c r="R399"/>
  <c r="P399"/>
  <c r="BI398"/>
  <c r="BH398"/>
  <c r="BG398"/>
  <c r="BE398"/>
  <c r="T398"/>
  <c r="R398"/>
  <c r="P398"/>
  <c r="BI396"/>
  <c r="BH396"/>
  <c r="BG396"/>
  <c r="BE396"/>
  <c r="T396"/>
  <c r="R396"/>
  <c r="P396"/>
  <c r="BI394"/>
  <c r="BH394"/>
  <c r="BG394"/>
  <c r="BE394"/>
  <c r="T394"/>
  <c r="R394"/>
  <c r="P394"/>
  <c r="BI392"/>
  <c r="BH392"/>
  <c r="BG392"/>
  <c r="BE392"/>
  <c r="T392"/>
  <c r="R392"/>
  <c r="P392"/>
  <c r="BI387"/>
  <c r="BH387"/>
  <c r="BG387"/>
  <c r="BE387"/>
  <c r="T387"/>
  <c r="R387"/>
  <c r="P387"/>
  <c r="BI384"/>
  <c r="BH384"/>
  <c r="BG384"/>
  <c r="BE384"/>
  <c r="T384"/>
  <c r="R384"/>
  <c r="P384"/>
  <c r="BI380"/>
  <c r="BH380"/>
  <c r="BG380"/>
  <c r="BE380"/>
  <c r="T380"/>
  <c r="R380"/>
  <c r="P380"/>
  <c r="BI377"/>
  <c r="BH377"/>
  <c r="BG377"/>
  <c r="BE377"/>
  <c r="T377"/>
  <c r="T376"/>
  <c r="R377"/>
  <c r="R376"/>
  <c r="P377"/>
  <c r="P376"/>
  <c r="BI374"/>
  <c r="BH374"/>
  <c r="BG374"/>
  <c r="BE374"/>
  <c r="T374"/>
  <c r="T373"/>
  <c r="R374"/>
  <c r="R373"/>
  <c r="P374"/>
  <c r="P373"/>
  <c r="BI371"/>
  <c r="BH371"/>
  <c r="BG371"/>
  <c r="BE371"/>
  <c r="T371"/>
  <c r="R371"/>
  <c r="P371"/>
  <c r="BI370"/>
  <c r="BH370"/>
  <c r="BG370"/>
  <c r="BE370"/>
  <c r="T370"/>
  <c r="R370"/>
  <c r="P370"/>
  <c r="BI369"/>
  <c r="BH369"/>
  <c r="BG369"/>
  <c r="BE369"/>
  <c r="T369"/>
  <c r="R369"/>
  <c r="P369"/>
  <c r="BI366"/>
  <c r="BH366"/>
  <c r="BG366"/>
  <c r="BE366"/>
  <c r="T366"/>
  <c r="R366"/>
  <c r="P366"/>
  <c r="BI364"/>
  <c r="BH364"/>
  <c r="BG364"/>
  <c r="BE364"/>
  <c r="T364"/>
  <c r="R364"/>
  <c r="P364"/>
  <c r="BI362"/>
  <c r="BH362"/>
  <c r="BG362"/>
  <c r="BE362"/>
  <c r="T362"/>
  <c r="R362"/>
  <c r="P362"/>
  <c r="BI360"/>
  <c r="BH360"/>
  <c r="BG360"/>
  <c r="BE360"/>
  <c r="T360"/>
  <c r="R360"/>
  <c r="P360"/>
  <c r="BI356"/>
  <c r="BH356"/>
  <c r="BG356"/>
  <c r="BE356"/>
  <c r="T356"/>
  <c r="R356"/>
  <c r="P356"/>
  <c r="BI354"/>
  <c r="BH354"/>
  <c r="BG354"/>
  <c r="BE354"/>
  <c r="T354"/>
  <c r="R354"/>
  <c r="P354"/>
  <c r="BI349"/>
  <c r="BH349"/>
  <c r="BG349"/>
  <c r="BE349"/>
  <c r="T349"/>
  <c r="R349"/>
  <c r="P349"/>
  <c r="BI347"/>
  <c r="BH347"/>
  <c r="BG347"/>
  <c r="BE347"/>
  <c r="T347"/>
  <c r="R347"/>
  <c r="P347"/>
  <c r="BI345"/>
  <c r="BH345"/>
  <c r="BG345"/>
  <c r="BE345"/>
  <c r="T345"/>
  <c r="R345"/>
  <c r="P345"/>
  <c r="BI343"/>
  <c r="BH343"/>
  <c r="BG343"/>
  <c r="BE343"/>
  <c r="T343"/>
  <c r="R343"/>
  <c r="P343"/>
  <c r="BI341"/>
  <c r="BH341"/>
  <c r="BG341"/>
  <c r="BE341"/>
  <c r="T341"/>
  <c r="R341"/>
  <c r="P341"/>
  <c r="BI338"/>
  <c r="BH338"/>
  <c r="BG338"/>
  <c r="BE338"/>
  <c r="T338"/>
  <c r="R338"/>
  <c r="P338"/>
  <c r="BI337"/>
  <c r="BH337"/>
  <c r="BG337"/>
  <c r="BE337"/>
  <c r="T337"/>
  <c r="R337"/>
  <c r="P337"/>
  <c r="BI334"/>
  <c r="BH334"/>
  <c r="BG334"/>
  <c r="BE334"/>
  <c r="T334"/>
  <c r="R334"/>
  <c r="P334"/>
  <c r="BI332"/>
  <c r="BH332"/>
  <c r="BG332"/>
  <c r="BE332"/>
  <c r="T332"/>
  <c r="R332"/>
  <c r="P332"/>
  <c r="BI330"/>
  <c r="BH330"/>
  <c r="BG330"/>
  <c r="BE330"/>
  <c r="T330"/>
  <c r="R330"/>
  <c r="P330"/>
  <c r="BI328"/>
  <c r="BH328"/>
  <c r="BG328"/>
  <c r="BE328"/>
  <c r="T328"/>
  <c r="R328"/>
  <c r="P328"/>
  <c r="BI326"/>
  <c r="BH326"/>
  <c r="BG326"/>
  <c r="BE326"/>
  <c r="T326"/>
  <c r="R326"/>
  <c r="P326"/>
  <c r="BI324"/>
  <c r="BH324"/>
  <c r="BG324"/>
  <c r="BE324"/>
  <c r="T324"/>
  <c r="R324"/>
  <c r="P324"/>
  <c r="BI322"/>
  <c r="BH322"/>
  <c r="BG322"/>
  <c r="BE322"/>
  <c r="T322"/>
  <c r="R322"/>
  <c r="P322"/>
  <c r="BI320"/>
  <c r="BH320"/>
  <c r="BG320"/>
  <c r="BE320"/>
  <c r="T320"/>
  <c r="R320"/>
  <c r="P320"/>
  <c r="BI319"/>
  <c r="BH319"/>
  <c r="BG319"/>
  <c r="BE319"/>
  <c r="T319"/>
  <c r="R319"/>
  <c r="P319"/>
  <c r="BI315"/>
  <c r="BH315"/>
  <c r="BG315"/>
  <c r="BE315"/>
  <c r="T315"/>
  <c r="R315"/>
  <c r="P315"/>
  <c r="BI311"/>
  <c r="BH311"/>
  <c r="BG311"/>
  <c r="BE311"/>
  <c r="T311"/>
  <c r="R311"/>
  <c r="P311"/>
  <c r="BI310"/>
  <c r="BH310"/>
  <c r="BG310"/>
  <c r="BE310"/>
  <c r="T310"/>
  <c r="R310"/>
  <c r="P310"/>
  <c r="BI308"/>
  <c r="BH308"/>
  <c r="BG308"/>
  <c r="BE308"/>
  <c r="T308"/>
  <c r="R308"/>
  <c r="P308"/>
  <c r="BI307"/>
  <c r="BH307"/>
  <c r="BG307"/>
  <c r="BE307"/>
  <c r="T307"/>
  <c r="R307"/>
  <c r="P307"/>
  <c r="BI306"/>
  <c r="BH306"/>
  <c r="BG306"/>
  <c r="BE306"/>
  <c r="T306"/>
  <c r="R306"/>
  <c r="P306"/>
  <c r="BI305"/>
  <c r="BH305"/>
  <c r="BG305"/>
  <c r="BE305"/>
  <c r="T305"/>
  <c r="R305"/>
  <c r="P305"/>
  <c r="BI304"/>
  <c r="BH304"/>
  <c r="BG304"/>
  <c r="BE304"/>
  <c r="T304"/>
  <c r="R304"/>
  <c r="P304"/>
  <c r="BI302"/>
  <c r="BH302"/>
  <c r="BG302"/>
  <c r="BE302"/>
  <c r="T302"/>
  <c r="R302"/>
  <c r="P302"/>
  <c r="BI299"/>
  <c r="BH299"/>
  <c r="BG299"/>
  <c r="BE299"/>
  <c r="T299"/>
  <c r="R299"/>
  <c r="P299"/>
  <c r="BI298"/>
  <c r="BH298"/>
  <c r="BG298"/>
  <c r="BE298"/>
  <c r="T298"/>
  <c r="R298"/>
  <c r="P298"/>
  <c r="BI297"/>
  <c r="BH297"/>
  <c r="BG297"/>
  <c r="BE297"/>
  <c r="T297"/>
  <c r="R297"/>
  <c r="P297"/>
  <c r="BI295"/>
  <c r="BH295"/>
  <c r="BG295"/>
  <c r="BE295"/>
  <c r="T295"/>
  <c r="R295"/>
  <c r="P295"/>
  <c r="BI293"/>
  <c r="BH293"/>
  <c r="BG293"/>
  <c r="BE293"/>
  <c r="T293"/>
  <c r="R293"/>
  <c r="P293"/>
  <c r="BI292"/>
  <c r="BH292"/>
  <c r="BG292"/>
  <c r="BE292"/>
  <c r="T292"/>
  <c r="R292"/>
  <c r="P292"/>
  <c r="BI291"/>
  <c r="BH291"/>
  <c r="BG291"/>
  <c r="BE291"/>
  <c r="T291"/>
  <c r="R291"/>
  <c r="P291"/>
  <c r="BI290"/>
  <c r="BH290"/>
  <c r="BG290"/>
  <c r="BE290"/>
  <c r="T290"/>
  <c r="R290"/>
  <c r="P290"/>
  <c r="BI289"/>
  <c r="BH289"/>
  <c r="BG289"/>
  <c r="BE289"/>
  <c r="T289"/>
  <c r="R289"/>
  <c r="P289"/>
  <c r="BI288"/>
  <c r="BH288"/>
  <c r="BG288"/>
  <c r="BE288"/>
  <c r="T288"/>
  <c r="R288"/>
  <c r="P288"/>
  <c r="BI285"/>
  <c r="BH285"/>
  <c r="BG285"/>
  <c r="BE285"/>
  <c r="T285"/>
  <c r="R285"/>
  <c r="P285"/>
  <c r="BI284"/>
  <c r="BH284"/>
  <c r="BG284"/>
  <c r="BE284"/>
  <c r="T284"/>
  <c r="R284"/>
  <c r="P284"/>
  <c r="BI283"/>
  <c r="BH283"/>
  <c r="BG283"/>
  <c r="BE283"/>
  <c r="T283"/>
  <c r="R283"/>
  <c r="P283"/>
  <c r="BI282"/>
  <c r="BH282"/>
  <c r="BG282"/>
  <c r="BE282"/>
  <c r="T282"/>
  <c r="R282"/>
  <c r="P282"/>
  <c r="BI281"/>
  <c r="BH281"/>
  <c r="BG281"/>
  <c r="BE281"/>
  <c r="T281"/>
  <c r="R281"/>
  <c r="P281"/>
  <c r="BI278"/>
  <c r="BH278"/>
  <c r="BG278"/>
  <c r="BE278"/>
  <c r="T278"/>
  <c r="T277"/>
  <c r="R278"/>
  <c r="R277"/>
  <c r="P278"/>
  <c r="P277"/>
  <c r="BI275"/>
  <c r="BH275"/>
  <c r="BG275"/>
  <c r="BE275"/>
  <c r="T275"/>
  <c r="R275"/>
  <c r="P275"/>
  <c r="BI273"/>
  <c r="BH273"/>
  <c r="BG273"/>
  <c r="BE273"/>
  <c r="T273"/>
  <c r="R273"/>
  <c r="P273"/>
  <c r="BI269"/>
  <c r="BH269"/>
  <c r="BG269"/>
  <c r="BE269"/>
  <c r="T269"/>
  <c r="R269"/>
  <c r="P269"/>
  <c r="BI267"/>
  <c r="BH267"/>
  <c r="BG267"/>
  <c r="BE267"/>
  <c r="T267"/>
  <c r="R267"/>
  <c r="P267"/>
  <c r="BI262"/>
  <c r="BH262"/>
  <c r="BG262"/>
  <c r="BE262"/>
  <c r="T262"/>
  <c r="R262"/>
  <c r="P262"/>
  <c r="BI261"/>
  <c r="BH261"/>
  <c r="BG261"/>
  <c r="BE261"/>
  <c r="T261"/>
  <c r="R261"/>
  <c r="P261"/>
  <c r="BI257"/>
  <c r="BH257"/>
  <c r="BG257"/>
  <c r="BE257"/>
  <c r="T257"/>
  <c r="R257"/>
  <c r="P257"/>
  <c r="BI256"/>
  <c r="BH256"/>
  <c r="BG256"/>
  <c r="BE256"/>
  <c r="T256"/>
  <c r="R256"/>
  <c r="P256"/>
  <c r="BI249"/>
  <c r="BH249"/>
  <c r="BG249"/>
  <c r="BE249"/>
  <c r="T249"/>
  <c r="R249"/>
  <c r="P249"/>
  <c r="BI247"/>
  <c r="BH247"/>
  <c r="BG247"/>
  <c r="BE247"/>
  <c r="T247"/>
  <c r="R247"/>
  <c r="P247"/>
  <c r="BI243"/>
  <c r="BH243"/>
  <c r="BG243"/>
  <c r="BE243"/>
  <c r="T243"/>
  <c r="R243"/>
  <c r="P243"/>
  <c r="BI239"/>
  <c r="BH239"/>
  <c r="BG239"/>
  <c r="BE239"/>
  <c r="T239"/>
  <c r="R239"/>
  <c r="P239"/>
  <c r="BI236"/>
  <c r="BH236"/>
  <c r="BG236"/>
  <c r="BE236"/>
  <c r="T236"/>
  <c r="R236"/>
  <c r="P236"/>
  <c r="BI234"/>
  <c r="BH234"/>
  <c r="BG234"/>
  <c r="BE234"/>
  <c r="T234"/>
  <c r="R234"/>
  <c r="P234"/>
  <c r="BI232"/>
  <c r="BH232"/>
  <c r="BG232"/>
  <c r="BE232"/>
  <c r="T232"/>
  <c r="R232"/>
  <c r="P232"/>
  <c r="BI229"/>
  <c r="BH229"/>
  <c r="BG229"/>
  <c r="BE229"/>
  <c r="T229"/>
  <c r="R229"/>
  <c r="P229"/>
  <c r="BI225"/>
  <c r="BH225"/>
  <c r="BG225"/>
  <c r="BE225"/>
  <c r="T225"/>
  <c r="R225"/>
  <c r="P225"/>
  <c r="BI221"/>
  <c r="BH221"/>
  <c r="BG221"/>
  <c r="BE221"/>
  <c r="T221"/>
  <c r="R221"/>
  <c r="P221"/>
  <c r="BI219"/>
  <c r="BH219"/>
  <c r="BG219"/>
  <c r="BE219"/>
  <c r="T219"/>
  <c r="R219"/>
  <c r="P219"/>
  <c r="BI218"/>
  <c r="BH218"/>
  <c r="BG218"/>
  <c r="BE218"/>
  <c r="T218"/>
  <c r="R218"/>
  <c r="P218"/>
  <c r="BI217"/>
  <c r="BH217"/>
  <c r="BG217"/>
  <c r="BE217"/>
  <c r="T217"/>
  <c r="R217"/>
  <c r="P217"/>
  <c r="BI214"/>
  <c r="BH214"/>
  <c r="BG214"/>
  <c r="BE214"/>
  <c r="T214"/>
  <c r="R214"/>
  <c r="P214"/>
  <c r="BI205"/>
  <c r="BH205"/>
  <c r="BG205"/>
  <c r="BE205"/>
  <c r="T205"/>
  <c r="R205"/>
  <c r="P205"/>
  <c r="BI204"/>
  <c r="BH204"/>
  <c r="BG204"/>
  <c r="BE204"/>
  <c r="T204"/>
  <c r="R204"/>
  <c r="P204"/>
  <c r="BI201"/>
  <c r="BH201"/>
  <c r="BG201"/>
  <c r="BE201"/>
  <c r="T201"/>
  <c r="R201"/>
  <c r="P201"/>
  <c r="BI199"/>
  <c r="BH199"/>
  <c r="BG199"/>
  <c r="BE199"/>
  <c r="T199"/>
  <c r="R199"/>
  <c r="P199"/>
  <c r="BI195"/>
  <c r="BH195"/>
  <c r="BG195"/>
  <c r="BE195"/>
  <c r="T195"/>
  <c r="R195"/>
  <c r="P195"/>
  <c r="BI193"/>
  <c r="BH193"/>
  <c r="BG193"/>
  <c r="BE193"/>
  <c r="T193"/>
  <c r="R193"/>
  <c r="P193"/>
  <c r="BI191"/>
  <c r="BH191"/>
  <c r="BG191"/>
  <c r="BE191"/>
  <c r="T191"/>
  <c r="R191"/>
  <c r="P191"/>
  <c r="BI187"/>
  <c r="BH187"/>
  <c r="BG187"/>
  <c r="BE187"/>
  <c r="T187"/>
  <c r="R187"/>
  <c r="P187"/>
  <c r="BI185"/>
  <c r="BH185"/>
  <c r="BG185"/>
  <c r="BE185"/>
  <c r="T185"/>
  <c r="R185"/>
  <c r="P185"/>
  <c r="BI175"/>
  <c r="BH175"/>
  <c r="BG175"/>
  <c r="BE175"/>
  <c r="T175"/>
  <c r="R175"/>
  <c r="P175"/>
  <c r="BI173"/>
  <c r="BH173"/>
  <c r="BG173"/>
  <c r="BE173"/>
  <c r="T173"/>
  <c r="R173"/>
  <c r="P173"/>
  <c r="BI168"/>
  <c r="BH168"/>
  <c r="BG168"/>
  <c r="BE168"/>
  <c r="T168"/>
  <c r="R168"/>
  <c r="P168"/>
  <c r="BI166"/>
  <c r="BH166"/>
  <c r="BG166"/>
  <c r="BE166"/>
  <c r="T166"/>
  <c r="R166"/>
  <c r="P166"/>
  <c r="BI162"/>
  <c r="BH162"/>
  <c r="BG162"/>
  <c r="BE162"/>
  <c r="T162"/>
  <c r="R162"/>
  <c r="P162"/>
  <c r="BI160"/>
  <c r="BH160"/>
  <c r="BG160"/>
  <c r="BE160"/>
  <c r="T160"/>
  <c r="R160"/>
  <c r="P160"/>
  <c r="BI157"/>
  <c r="BH157"/>
  <c r="BG157"/>
  <c r="BE157"/>
  <c r="T157"/>
  <c r="R157"/>
  <c r="P157"/>
  <c r="BI156"/>
  <c r="BH156"/>
  <c r="BG156"/>
  <c r="BE156"/>
  <c r="T156"/>
  <c r="R156"/>
  <c r="P156"/>
  <c r="BI155"/>
  <c r="BH155"/>
  <c r="BG155"/>
  <c r="BE155"/>
  <c r="T155"/>
  <c r="R155"/>
  <c r="P155"/>
  <c r="BI152"/>
  <c r="BH152"/>
  <c r="BG152"/>
  <c r="BE152"/>
  <c r="T152"/>
  <c r="R152"/>
  <c r="P152"/>
  <c r="BI150"/>
  <c r="BH150"/>
  <c r="BG150"/>
  <c r="BE150"/>
  <c r="T150"/>
  <c r="R150"/>
  <c r="P150"/>
  <c r="BI146"/>
  <c r="BH146"/>
  <c r="BG146"/>
  <c r="BE146"/>
  <c r="T146"/>
  <c r="R146"/>
  <c r="P146"/>
  <c r="BI142"/>
  <c r="BH142"/>
  <c r="BG142"/>
  <c r="BE142"/>
  <c r="T142"/>
  <c r="R142"/>
  <c r="P142"/>
  <c r="BI140"/>
  <c r="BH140"/>
  <c r="BG140"/>
  <c r="BE140"/>
  <c r="T140"/>
  <c r="R140"/>
  <c r="P140"/>
  <c r="BI138"/>
  <c r="BH138"/>
  <c r="BG138"/>
  <c r="BE138"/>
  <c r="T138"/>
  <c r="R138"/>
  <c r="P138"/>
  <c r="BI134"/>
  <c r="BH134"/>
  <c r="BG134"/>
  <c r="BE134"/>
  <c r="T134"/>
  <c r="R134"/>
  <c r="P134"/>
  <c r="BI131"/>
  <c r="BH131"/>
  <c r="BG131"/>
  <c r="BE131"/>
  <c r="T131"/>
  <c r="T130"/>
  <c r="R131"/>
  <c r="R130"/>
  <c r="P131"/>
  <c r="P130"/>
  <c r="BI127"/>
  <c r="BH127"/>
  <c r="BG127"/>
  <c r="BE127"/>
  <c r="T127"/>
  <c r="T126"/>
  <c r="R127"/>
  <c r="R126"/>
  <c r="P127"/>
  <c r="P126"/>
  <c r="BI125"/>
  <c r="BH125"/>
  <c r="BG125"/>
  <c r="BE125"/>
  <c r="T125"/>
  <c r="T124"/>
  <c r="R125"/>
  <c r="R124"/>
  <c r="P125"/>
  <c r="P124"/>
  <c r="BI122"/>
  <c r="BH122"/>
  <c r="BG122"/>
  <c r="BE122"/>
  <c r="T122"/>
  <c r="R122"/>
  <c r="P122"/>
  <c r="BI120"/>
  <c r="BH120"/>
  <c r="BG120"/>
  <c r="BE120"/>
  <c r="T120"/>
  <c r="R120"/>
  <c r="P120"/>
  <c r="BI118"/>
  <c r="BH118"/>
  <c r="BG118"/>
  <c r="BE118"/>
  <c r="T118"/>
  <c r="R118"/>
  <c r="P118"/>
  <c r="BI116"/>
  <c r="BH116"/>
  <c r="BG116"/>
  <c r="BE116"/>
  <c r="T116"/>
  <c r="R116"/>
  <c r="P116"/>
  <c r="BI114"/>
  <c r="BH114"/>
  <c r="BG114"/>
  <c r="BE114"/>
  <c r="T114"/>
  <c r="R114"/>
  <c r="P114"/>
  <c r="BI110"/>
  <c r="BH110"/>
  <c r="BG110"/>
  <c r="BE110"/>
  <c r="T110"/>
  <c r="R110"/>
  <c r="P110"/>
  <c r="BI106"/>
  <c r="BH106"/>
  <c r="BG106"/>
  <c r="BE106"/>
  <c r="T106"/>
  <c r="R106"/>
  <c r="P106"/>
  <c r="J100"/>
  <c r="J99"/>
  <c r="F97"/>
  <c r="E95"/>
  <c r="J55"/>
  <c r="J54"/>
  <c r="F52"/>
  <c r="E50"/>
  <c r="J18"/>
  <c r="E18"/>
  <c r="F55"/>
  <c r="J17"/>
  <c r="J15"/>
  <c r="E15"/>
  <c r="F54"/>
  <c r="J14"/>
  <c r="J12"/>
  <c r="J97"/>
  <c r="E7"/>
  <c r="E48"/>
  <c i="6" r="J37"/>
  <c r="J36"/>
  <c i="1" r="AY59"/>
  <c i="6" r="J35"/>
  <c i="1" r="AX59"/>
  <c i="6" r="BI402"/>
  <c r="BH402"/>
  <c r="BG402"/>
  <c r="BE402"/>
  <c r="T402"/>
  <c r="R402"/>
  <c r="P402"/>
  <c r="BI400"/>
  <c r="BH400"/>
  <c r="BG400"/>
  <c r="BE400"/>
  <c r="T400"/>
  <c r="R400"/>
  <c r="P400"/>
  <c r="BI399"/>
  <c r="BH399"/>
  <c r="BG399"/>
  <c r="BE399"/>
  <c r="T399"/>
  <c r="R399"/>
  <c r="P399"/>
  <c r="BI398"/>
  <c r="BH398"/>
  <c r="BG398"/>
  <c r="BE398"/>
  <c r="T398"/>
  <c r="R398"/>
  <c r="P398"/>
  <c r="BI395"/>
  <c r="BH395"/>
  <c r="BG395"/>
  <c r="BE395"/>
  <c r="T395"/>
  <c r="R395"/>
  <c r="P395"/>
  <c r="BI393"/>
  <c r="BH393"/>
  <c r="BG393"/>
  <c r="BE393"/>
  <c r="T393"/>
  <c r="R393"/>
  <c r="P393"/>
  <c r="BI391"/>
  <c r="BH391"/>
  <c r="BG391"/>
  <c r="BE391"/>
  <c r="T391"/>
  <c r="R391"/>
  <c r="P391"/>
  <c r="BI388"/>
  <c r="BH388"/>
  <c r="BG388"/>
  <c r="BE388"/>
  <c r="T388"/>
  <c r="R388"/>
  <c r="P388"/>
  <c r="BI386"/>
  <c r="BH386"/>
  <c r="BG386"/>
  <c r="BE386"/>
  <c r="T386"/>
  <c r="R386"/>
  <c r="P386"/>
  <c r="BI384"/>
  <c r="BH384"/>
  <c r="BG384"/>
  <c r="BE384"/>
  <c r="T384"/>
  <c r="R384"/>
  <c r="P384"/>
  <c r="BI383"/>
  <c r="BH383"/>
  <c r="BG383"/>
  <c r="BE383"/>
  <c r="T383"/>
  <c r="R383"/>
  <c r="P383"/>
  <c r="BI380"/>
  <c r="BH380"/>
  <c r="BG380"/>
  <c r="BE380"/>
  <c r="T380"/>
  <c r="R380"/>
  <c r="P380"/>
  <c r="BI379"/>
  <c r="BH379"/>
  <c r="BG379"/>
  <c r="BE379"/>
  <c r="T379"/>
  <c r="R379"/>
  <c r="P379"/>
  <c r="BI377"/>
  <c r="BH377"/>
  <c r="BG377"/>
  <c r="BE377"/>
  <c r="T377"/>
  <c r="R377"/>
  <c r="P377"/>
  <c r="BI374"/>
  <c r="BH374"/>
  <c r="BG374"/>
  <c r="BE374"/>
  <c r="T374"/>
  <c r="T373"/>
  <c r="R374"/>
  <c r="R373"/>
  <c r="P374"/>
  <c r="P373"/>
  <c r="BI371"/>
  <c r="BH371"/>
  <c r="BG371"/>
  <c r="BE371"/>
  <c r="T371"/>
  <c r="R371"/>
  <c r="P371"/>
  <c r="BI369"/>
  <c r="BH369"/>
  <c r="BG369"/>
  <c r="BE369"/>
  <c r="T369"/>
  <c r="R369"/>
  <c r="P369"/>
  <c r="BI366"/>
  <c r="BH366"/>
  <c r="BG366"/>
  <c r="BE366"/>
  <c r="T366"/>
  <c r="R366"/>
  <c r="P366"/>
  <c r="BI365"/>
  <c r="BH365"/>
  <c r="BG365"/>
  <c r="BE365"/>
  <c r="T365"/>
  <c r="R365"/>
  <c r="P365"/>
  <c r="BI363"/>
  <c r="BH363"/>
  <c r="BG363"/>
  <c r="BE363"/>
  <c r="T363"/>
  <c r="R363"/>
  <c r="P363"/>
  <c r="BI361"/>
  <c r="BH361"/>
  <c r="BG361"/>
  <c r="BE361"/>
  <c r="T361"/>
  <c r="R361"/>
  <c r="P361"/>
  <c r="BI359"/>
  <c r="BH359"/>
  <c r="BG359"/>
  <c r="BE359"/>
  <c r="T359"/>
  <c r="R359"/>
  <c r="P359"/>
  <c r="BI356"/>
  <c r="BH356"/>
  <c r="BG356"/>
  <c r="BE356"/>
  <c r="T356"/>
  <c r="R356"/>
  <c r="P356"/>
  <c r="BI354"/>
  <c r="BH354"/>
  <c r="BG354"/>
  <c r="BE354"/>
  <c r="T354"/>
  <c r="R354"/>
  <c r="P354"/>
  <c r="BI351"/>
  <c r="BH351"/>
  <c r="BG351"/>
  <c r="BE351"/>
  <c r="T351"/>
  <c r="T350"/>
  <c r="R351"/>
  <c r="R350"/>
  <c r="P351"/>
  <c r="P350"/>
  <c r="BI348"/>
  <c r="BH348"/>
  <c r="BG348"/>
  <c r="BE348"/>
  <c r="T348"/>
  <c r="T347"/>
  <c r="R348"/>
  <c r="R347"/>
  <c r="P348"/>
  <c r="P347"/>
  <c r="BI345"/>
  <c r="BH345"/>
  <c r="BG345"/>
  <c r="BE345"/>
  <c r="T345"/>
  <c r="R345"/>
  <c r="P345"/>
  <c r="BI344"/>
  <c r="BH344"/>
  <c r="BG344"/>
  <c r="BE344"/>
  <c r="T344"/>
  <c r="R344"/>
  <c r="P344"/>
  <c r="BI343"/>
  <c r="BH343"/>
  <c r="BG343"/>
  <c r="BE343"/>
  <c r="T343"/>
  <c r="R343"/>
  <c r="P343"/>
  <c r="BI342"/>
  <c r="BH342"/>
  <c r="BG342"/>
  <c r="BE342"/>
  <c r="T342"/>
  <c r="R342"/>
  <c r="P342"/>
  <c r="BI339"/>
  <c r="BH339"/>
  <c r="BG339"/>
  <c r="BE339"/>
  <c r="T339"/>
  <c r="R339"/>
  <c r="P339"/>
  <c r="BI337"/>
  <c r="BH337"/>
  <c r="BG337"/>
  <c r="BE337"/>
  <c r="T337"/>
  <c r="R337"/>
  <c r="P337"/>
  <c r="BI335"/>
  <c r="BH335"/>
  <c r="BG335"/>
  <c r="BE335"/>
  <c r="T335"/>
  <c r="R335"/>
  <c r="P335"/>
  <c r="BI333"/>
  <c r="BH333"/>
  <c r="BG333"/>
  <c r="BE333"/>
  <c r="T333"/>
  <c r="R333"/>
  <c r="P333"/>
  <c r="BI329"/>
  <c r="BH329"/>
  <c r="BG329"/>
  <c r="BE329"/>
  <c r="T329"/>
  <c r="R329"/>
  <c r="P329"/>
  <c r="BI327"/>
  <c r="BH327"/>
  <c r="BG327"/>
  <c r="BE327"/>
  <c r="T327"/>
  <c r="R327"/>
  <c r="P327"/>
  <c r="BI322"/>
  <c r="BH322"/>
  <c r="BG322"/>
  <c r="BE322"/>
  <c r="T322"/>
  <c r="R322"/>
  <c r="P322"/>
  <c r="BI320"/>
  <c r="BH320"/>
  <c r="BG320"/>
  <c r="BE320"/>
  <c r="T320"/>
  <c r="R320"/>
  <c r="P320"/>
  <c r="BI318"/>
  <c r="BH318"/>
  <c r="BG318"/>
  <c r="BE318"/>
  <c r="T318"/>
  <c r="R318"/>
  <c r="P318"/>
  <c r="BI316"/>
  <c r="BH316"/>
  <c r="BG316"/>
  <c r="BE316"/>
  <c r="T316"/>
  <c r="R316"/>
  <c r="P316"/>
  <c r="BI314"/>
  <c r="BH314"/>
  <c r="BG314"/>
  <c r="BE314"/>
  <c r="T314"/>
  <c r="R314"/>
  <c r="P314"/>
  <c r="BI311"/>
  <c r="BH311"/>
  <c r="BG311"/>
  <c r="BE311"/>
  <c r="T311"/>
  <c r="R311"/>
  <c r="P311"/>
  <c r="BI310"/>
  <c r="BH310"/>
  <c r="BG310"/>
  <c r="BE310"/>
  <c r="T310"/>
  <c r="R310"/>
  <c r="P310"/>
  <c r="BI307"/>
  <c r="BH307"/>
  <c r="BG307"/>
  <c r="BE307"/>
  <c r="T307"/>
  <c r="R307"/>
  <c r="P307"/>
  <c r="BI305"/>
  <c r="BH305"/>
  <c r="BG305"/>
  <c r="BE305"/>
  <c r="T305"/>
  <c r="R305"/>
  <c r="P305"/>
  <c r="BI303"/>
  <c r="BH303"/>
  <c r="BG303"/>
  <c r="BE303"/>
  <c r="T303"/>
  <c r="R303"/>
  <c r="P303"/>
  <c r="BI301"/>
  <c r="BH301"/>
  <c r="BG301"/>
  <c r="BE301"/>
  <c r="T301"/>
  <c r="R301"/>
  <c r="P301"/>
  <c r="BI299"/>
  <c r="BH299"/>
  <c r="BG299"/>
  <c r="BE299"/>
  <c r="T299"/>
  <c r="R299"/>
  <c r="P299"/>
  <c r="BI297"/>
  <c r="BH297"/>
  <c r="BG297"/>
  <c r="BE297"/>
  <c r="T297"/>
  <c r="R297"/>
  <c r="P297"/>
  <c r="BI293"/>
  <c r="BH293"/>
  <c r="BG293"/>
  <c r="BE293"/>
  <c r="T293"/>
  <c r="R293"/>
  <c r="P293"/>
  <c r="BI289"/>
  <c r="BH289"/>
  <c r="BG289"/>
  <c r="BE289"/>
  <c r="T289"/>
  <c r="R289"/>
  <c r="P289"/>
  <c r="BI288"/>
  <c r="BH288"/>
  <c r="BG288"/>
  <c r="BE288"/>
  <c r="T288"/>
  <c r="R288"/>
  <c r="P288"/>
  <c r="BI286"/>
  <c r="BH286"/>
  <c r="BG286"/>
  <c r="BE286"/>
  <c r="T286"/>
  <c r="R286"/>
  <c r="P286"/>
  <c r="BI285"/>
  <c r="BH285"/>
  <c r="BG285"/>
  <c r="BE285"/>
  <c r="T285"/>
  <c r="R285"/>
  <c r="P285"/>
  <c r="BI284"/>
  <c r="BH284"/>
  <c r="BG284"/>
  <c r="BE284"/>
  <c r="T284"/>
  <c r="R284"/>
  <c r="P284"/>
  <c r="BI283"/>
  <c r="BH283"/>
  <c r="BG283"/>
  <c r="BE283"/>
  <c r="T283"/>
  <c r="R283"/>
  <c r="P283"/>
  <c r="BI282"/>
  <c r="BH282"/>
  <c r="BG282"/>
  <c r="BE282"/>
  <c r="T282"/>
  <c r="R282"/>
  <c r="P282"/>
  <c r="BI280"/>
  <c r="BH280"/>
  <c r="BG280"/>
  <c r="BE280"/>
  <c r="T280"/>
  <c r="R280"/>
  <c r="P280"/>
  <c r="BI279"/>
  <c r="BH279"/>
  <c r="BG279"/>
  <c r="BE279"/>
  <c r="T279"/>
  <c r="R279"/>
  <c r="P279"/>
  <c r="BI278"/>
  <c r="BH278"/>
  <c r="BG278"/>
  <c r="BE278"/>
  <c r="T278"/>
  <c r="R278"/>
  <c r="P278"/>
  <c r="BI276"/>
  <c r="BH276"/>
  <c r="BG276"/>
  <c r="BE276"/>
  <c r="T276"/>
  <c r="R276"/>
  <c r="P276"/>
  <c r="BI274"/>
  <c r="BH274"/>
  <c r="BG274"/>
  <c r="BE274"/>
  <c r="T274"/>
  <c r="R274"/>
  <c r="P274"/>
  <c r="BI273"/>
  <c r="BH273"/>
  <c r="BG273"/>
  <c r="BE273"/>
  <c r="T273"/>
  <c r="R273"/>
  <c r="P273"/>
  <c r="BI272"/>
  <c r="BH272"/>
  <c r="BG272"/>
  <c r="BE272"/>
  <c r="T272"/>
  <c r="R272"/>
  <c r="P272"/>
  <c r="BI271"/>
  <c r="BH271"/>
  <c r="BG271"/>
  <c r="BE271"/>
  <c r="T271"/>
  <c r="R271"/>
  <c r="P271"/>
  <c r="BI270"/>
  <c r="BH270"/>
  <c r="BG270"/>
  <c r="BE270"/>
  <c r="T270"/>
  <c r="R270"/>
  <c r="P270"/>
  <c r="BI269"/>
  <c r="BH269"/>
  <c r="BG269"/>
  <c r="BE269"/>
  <c r="T269"/>
  <c r="R269"/>
  <c r="P269"/>
  <c r="BI266"/>
  <c r="BH266"/>
  <c r="BG266"/>
  <c r="BE266"/>
  <c r="T266"/>
  <c r="R266"/>
  <c r="P266"/>
  <c r="BI265"/>
  <c r="BH265"/>
  <c r="BG265"/>
  <c r="BE265"/>
  <c r="T265"/>
  <c r="R265"/>
  <c r="P265"/>
  <c r="BI264"/>
  <c r="BH264"/>
  <c r="BG264"/>
  <c r="BE264"/>
  <c r="T264"/>
  <c r="R264"/>
  <c r="P264"/>
  <c r="BI263"/>
  <c r="BH263"/>
  <c r="BG263"/>
  <c r="BE263"/>
  <c r="T263"/>
  <c r="R263"/>
  <c r="P263"/>
  <c r="BI260"/>
  <c r="BH260"/>
  <c r="BG260"/>
  <c r="BE260"/>
  <c r="T260"/>
  <c r="R260"/>
  <c r="P260"/>
  <c r="BI257"/>
  <c r="BH257"/>
  <c r="BG257"/>
  <c r="BE257"/>
  <c r="T257"/>
  <c r="T256"/>
  <c r="R257"/>
  <c r="R256"/>
  <c r="P257"/>
  <c r="P256"/>
  <c r="BI254"/>
  <c r="BH254"/>
  <c r="BG254"/>
  <c r="BE254"/>
  <c r="T254"/>
  <c r="R254"/>
  <c r="P254"/>
  <c r="BI252"/>
  <c r="BH252"/>
  <c r="BG252"/>
  <c r="BE252"/>
  <c r="T252"/>
  <c r="R252"/>
  <c r="P252"/>
  <c r="BI248"/>
  <c r="BH248"/>
  <c r="BG248"/>
  <c r="BE248"/>
  <c r="T248"/>
  <c r="R248"/>
  <c r="P248"/>
  <c r="BI246"/>
  <c r="BH246"/>
  <c r="BG246"/>
  <c r="BE246"/>
  <c r="T246"/>
  <c r="R246"/>
  <c r="P246"/>
  <c r="BI244"/>
  <c r="BH244"/>
  <c r="BG244"/>
  <c r="BE244"/>
  <c r="T244"/>
  <c r="R244"/>
  <c r="P244"/>
  <c r="BI240"/>
  <c r="BH240"/>
  <c r="BG240"/>
  <c r="BE240"/>
  <c r="T240"/>
  <c r="R240"/>
  <c r="P240"/>
  <c r="BI239"/>
  <c r="BH239"/>
  <c r="BG239"/>
  <c r="BE239"/>
  <c r="T239"/>
  <c r="R239"/>
  <c r="P239"/>
  <c r="BI232"/>
  <c r="BH232"/>
  <c r="BG232"/>
  <c r="BE232"/>
  <c r="T232"/>
  <c r="R232"/>
  <c r="P232"/>
  <c r="BI230"/>
  <c r="BH230"/>
  <c r="BG230"/>
  <c r="BE230"/>
  <c r="T230"/>
  <c r="R230"/>
  <c r="P230"/>
  <c r="BI227"/>
  <c r="BH227"/>
  <c r="BG227"/>
  <c r="BE227"/>
  <c r="T227"/>
  <c r="R227"/>
  <c r="P227"/>
  <c r="BI222"/>
  <c r="BH222"/>
  <c r="BG222"/>
  <c r="BE222"/>
  <c r="T222"/>
  <c r="R222"/>
  <c r="P222"/>
  <c r="BI219"/>
  <c r="BH219"/>
  <c r="BG219"/>
  <c r="BE219"/>
  <c r="T219"/>
  <c r="R219"/>
  <c r="P219"/>
  <c r="BI217"/>
  <c r="BH217"/>
  <c r="BG217"/>
  <c r="BE217"/>
  <c r="T217"/>
  <c r="R217"/>
  <c r="P217"/>
  <c r="BI215"/>
  <c r="BH215"/>
  <c r="BG215"/>
  <c r="BE215"/>
  <c r="T215"/>
  <c r="R215"/>
  <c r="P215"/>
  <c r="BI213"/>
  <c r="BH213"/>
  <c r="BG213"/>
  <c r="BE213"/>
  <c r="T213"/>
  <c r="R213"/>
  <c r="P213"/>
  <c r="BI211"/>
  <c r="BH211"/>
  <c r="BG211"/>
  <c r="BE211"/>
  <c r="T211"/>
  <c r="R211"/>
  <c r="P211"/>
  <c r="BI209"/>
  <c r="BH209"/>
  <c r="BG209"/>
  <c r="BE209"/>
  <c r="T209"/>
  <c r="R209"/>
  <c r="P209"/>
  <c r="BI207"/>
  <c r="BH207"/>
  <c r="BG207"/>
  <c r="BE207"/>
  <c r="T207"/>
  <c r="R207"/>
  <c r="P207"/>
  <c r="BI204"/>
  <c r="BH204"/>
  <c r="BG204"/>
  <c r="BE204"/>
  <c r="T204"/>
  <c r="R204"/>
  <c r="P204"/>
  <c r="BI200"/>
  <c r="BH200"/>
  <c r="BG200"/>
  <c r="BE200"/>
  <c r="T200"/>
  <c r="R200"/>
  <c r="P200"/>
  <c r="BI196"/>
  <c r="BH196"/>
  <c r="BG196"/>
  <c r="BE196"/>
  <c r="T196"/>
  <c r="R196"/>
  <c r="P196"/>
  <c r="BI194"/>
  <c r="BH194"/>
  <c r="BG194"/>
  <c r="BE194"/>
  <c r="T194"/>
  <c r="R194"/>
  <c r="P194"/>
  <c r="BI193"/>
  <c r="BH193"/>
  <c r="BG193"/>
  <c r="BE193"/>
  <c r="T193"/>
  <c r="R193"/>
  <c r="P193"/>
  <c r="BI192"/>
  <c r="BH192"/>
  <c r="BG192"/>
  <c r="BE192"/>
  <c r="T192"/>
  <c r="R192"/>
  <c r="P192"/>
  <c r="BI184"/>
  <c r="BH184"/>
  <c r="BG184"/>
  <c r="BE184"/>
  <c r="T184"/>
  <c r="R184"/>
  <c r="P184"/>
  <c r="BI183"/>
  <c r="BH183"/>
  <c r="BG183"/>
  <c r="BE183"/>
  <c r="T183"/>
  <c r="R183"/>
  <c r="P183"/>
  <c r="BI180"/>
  <c r="BH180"/>
  <c r="BG180"/>
  <c r="BE180"/>
  <c r="T180"/>
  <c r="R180"/>
  <c r="P180"/>
  <c r="BI178"/>
  <c r="BH178"/>
  <c r="BG178"/>
  <c r="BE178"/>
  <c r="T178"/>
  <c r="R178"/>
  <c r="P178"/>
  <c r="BI174"/>
  <c r="BH174"/>
  <c r="BG174"/>
  <c r="BE174"/>
  <c r="T174"/>
  <c r="R174"/>
  <c r="P174"/>
  <c r="BI172"/>
  <c r="BH172"/>
  <c r="BG172"/>
  <c r="BE172"/>
  <c r="T172"/>
  <c r="R172"/>
  <c r="P172"/>
  <c r="BI170"/>
  <c r="BH170"/>
  <c r="BG170"/>
  <c r="BE170"/>
  <c r="T170"/>
  <c r="R170"/>
  <c r="P170"/>
  <c r="BI166"/>
  <c r="BH166"/>
  <c r="BG166"/>
  <c r="BE166"/>
  <c r="T166"/>
  <c r="R166"/>
  <c r="P166"/>
  <c r="BI164"/>
  <c r="BH164"/>
  <c r="BG164"/>
  <c r="BE164"/>
  <c r="T164"/>
  <c r="R164"/>
  <c r="P164"/>
  <c r="BI162"/>
  <c r="BH162"/>
  <c r="BG162"/>
  <c r="BE162"/>
  <c r="T162"/>
  <c r="R162"/>
  <c r="P162"/>
  <c r="BI151"/>
  <c r="BH151"/>
  <c r="BG151"/>
  <c r="BE151"/>
  <c r="T151"/>
  <c r="R151"/>
  <c r="P151"/>
  <c r="BI149"/>
  <c r="BH149"/>
  <c r="BG149"/>
  <c r="BE149"/>
  <c r="T149"/>
  <c r="R149"/>
  <c r="P149"/>
  <c r="BI144"/>
  <c r="BH144"/>
  <c r="BG144"/>
  <c r="BE144"/>
  <c r="T144"/>
  <c r="R144"/>
  <c r="P144"/>
  <c r="BI143"/>
  <c r="BH143"/>
  <c r="BG143"/>
  <c r="BE143"/>
  <c r="T143"/>
  <c r="R143"/>
  <c r="P143"/>
  <c r="BI142"/>
  <c r="BH142"/>
  <c r="BG142"/>
  <c r="BE142"/>
  <c r="T142"/>
  <c r="R142"/>
  <c r="P142"/>
  <c r="BI138"/>
  <c r="BH138"/>
  <c r="BG138"/>
  <c r="BE138"/>
  <c r="T138"/>
  <c r="R138"/>
  <c r="P138"/>
  <c r="BI136"/>
  <c r="BH136"/>
  <c r="BG136"/>
  <c r="BE136"/>
  <c r="T136"/>
  <c r="R136"/>
  <c r="P136"/>
  <c r="BI134"/>
  <c r="BH134"/>
  <c r="BG134"/>
  <c r="BE134"/>
  <c r="T134"/>
  <c r="R134"/>
  <c r="P134"/>
  <c r="BI130"/>
  <c r="BH130"/>
  <c r="BG130"/>
  <c r="BE130"/>
  <c r="T130"/>
  <c r="R130"/>
  <c r="P130"/>
  <c r="BI127"/>
  <c r="BH127"/>
  <c r="BG127"/>
  <c r="BE127"/>
  <c r="T127"/>
  <c r="T126"/>
  <c r="R127"/>
  <c r="R126"/>
  <c r="P127"/>
  <c r="P126"/>
  <c r="BI125"/>
  <c r="BH125"/>
  <c r="BG125"/>
  <c r="BE125"/>
  <c r="T125"/>
  <c r="T124"/>
  <c r="R125"/>
  <c r="R124"/>
  <c r="P125"/>
  <c r="P124"/>
  <c r="BI122"/>
  <c r="BH122"/>
  <c r="BG122"/>
  <c r="BE122"/>
  <c r="T122"/>
  <c r="R122"/>
  <c r="P122"/>
  <c r="BI120"/>
  <c r="BH120"/>
  <c r="BG120"/>
  <c r="BE120"/>
  <c r="T120"/>
  <c r="R120"/>
  <c r="P120"/>
  <c r="BI118"/>
  <c r="BH118"/>
  <c r="BG118"/>
  <c r="BE118"/>
  <c r="T118"/>
  <c r="R118"/>
  <c r="P118"/>
  <c r="BI116"/>
  <c r="BH116"/>
  <c r="BG116"/>
  <c r="BE116"/>
  <c r="T116"/>
  <c r="R116"/>
  <c r="P116"/>
  <c r="BI114"/>
  <c r="BH114"/>
  <c r="BG114"/>
  <c r="BE114"/>
  <c r="T114"/>
  <c r="R114"/>
  <c r="P114"/>
  <c r="BI110"/>
  <c r="BH110"/>
  <c r="BG110"/>
  <c r="BE110"/>
  <c r="T110"/>
  <c r="R110"/>
  <c r="P110"/>
  <c r="BI106"/>
  <c r="BH106"/>
  <c r="BG106"/>
  <c r="BE106"/>
  <c r="T106"/>
  <c r="R106"/>
  <c r="P106"/>
  <c r="J100"/>
  <c r="J99"/>
  <c r="F97"/>
  <c r="E95"/>
  <c r="J55"/>
  <c r="J54"/>
  <c r="F52"/>
  <c r="E50"/>
  <c r="J18"/>
  <c r="E18"/>
  <c r="F100"/>
  <c r="J17"/>
  <c r="J15"/>
  <c r="E15"/>
  <c r="F99"/>
  <c r="J14"/>
  <c r="J12"/>
  <c r="J52"/>
  <c r="E7"/>
  <c r="E48"/>
  <c i="5" r="J37"/>
  <c r="J36"/>
  <c i="1" r="AY58"/>
  <c i="5" r="J35"/>
  <c i="1" r="AX58"/>
  <c i="5" r="BI401"/>
  <c r="BH401"/>
  <c r="BG401"/>
  <c r="BE401"/>
  <c r="T401"/>
  <c r="R401"/>
  <c r="P401"/>
  <c r="BI399"/>
  <c r="BH399"/>
  <c r="BG399"/>
  <c r="BE399"/>
  <c r="T399"/>
  <c r="R399"/>
  <c r="P399"/>
  <c r="BI398"/>
  <c r="BH398"/>
  <c r="BG398"/>
  <c r="BE398"/>
  <c r="T398"/>
  <c r="R398"/>
  <c r="P398"/>
  <c r="BI397"/>
  <c r="BH397"/>
  <c r="BG397"/>
  <c r="BE397"/>
  <c r="T397"/>
  <c r="R397"/>
  <c r="P397"/>
  <c r="BI394"/>
  <c r="BH394"/>
  <c r="BG394"/>
  <c r="BE394"/>
  <c r="T394"/>
  <c r="R394"/>
  <c r="P394"/>
  <c r="BI392"/>
  <c r="BH392"/>
  <c r="BG392"/>
  <c r="BE392"/>
  <c r="T392"/>
  <c r="R392"/>
  <c r="P392"/>
  <c r="BI390"/>
  <c r="BH390"/>
  <c r="BG390"/>
  <c r="BE390"/>
  <c r="T390"/>
  <c r="R390"/>
  <c r="P390"/>
  <c r="BI387"/>
  <c r="BH387"/>
  <c r="BG387"/>
  <c r="BE387"/>
  <c r="T387"/>
  <c r="R387"/>
  <c r="P387"/>
  <c r="BI385"/>
  <c r="BH385"/>
  <c r="BG385"/>
  <c r="BE385"/>
  <c r="T385"/>
  <c r="R385"/>
  <c r="P385"/>
  <c r="BI383"/>
  <c r="BH383"/>
  <c r="BG383"/>
  <c r="BE383"/>
  <c r="T383"/>
  <c r="R383"/>
  <c r="P383"/>
  <c r="BI382"/>
  <c r="BH382"/>
  <c r="BG382"/>
  <c r="BE382"/>
  <c r="T382"/>
  <c r="R382"/>
  <c r="P382"/>
  <c r="BI379"/>
  <c r="BH379"/>
  <c r="BG379"/>
  <c r="BE379"/>
  <c r="T379"/>
  <c r="R379"/>
  <c r="P379"/>
  <c r="BI378"/>
  <c r="BH378"/>
  <c r="BG378"/>
  <c r="BE378"/>
  <c r="T378"/>
  <c r="R378"/>
  <c r="P378"/>
  <c r="BI376"/>
  <c r="BH376"/>
  <c r="BG376"/>
  <c r="BE376"/>
  <c r="T376"/>
  <c r="R376"/>
  <c r="P376"/>
  <c r="BI373"/>
  <c r="BH373"/>
  <c r="BG373"/>
  <c r="BE373"/>
  <c r="T373"/>
  <c r="R373"/>
  <c r="P373"/>
  <c r="BI371"/>
  <c r="BH371"/>
  <c r="BG371"/>
  <c r="BE371"/>
  <c r="T371"/>
  <c r="R371"/>
  <c r="P371"/>
  <c r="BI368"/>
  <c r="BH368"/>
  <c r="BG368"/>
  <c r="BE368"/>
  <c r="T368"/>
  <c r="R368"/>
  <c r="P368"/>
  <c r="BI367"/>
  <c r="BH367"/>
  <c r="BG367"/>
  <c r="BE367"/>
  <c r="T367"/>
  <c r="R367"/>
  <c r="P367"/>
  <c r="BI365"/>
  <c r="BH365"/>
  <c r="BG365"/>
  <c r="BE365"/>
  <c r="T365"/>
  <c r="R365"/>
  <c r="P365"/>
  <c r="BI363"/>
  <c r="BH363"/>
  <c r="BG363"/>
  <c r="BE363"/>
  <c r="T363"/>
  <c r="R363"/>
  <c r="P363"/>
  <c r="BI361"/>
  <c r="BH361"/>
  <c r="BG361"/>
  <c r="BE361"/>
  <c r="T361"/>
  <c r="R361"/>
  <c r="P361"/>
  <c r="BI357"/>
  <c r="BH357"/>
  <c r="BG357"/>
  <c r="BE357"/>
  <c r="T357"/>
  <c r="R357"/>
  <c r="P357"/>
  <c r="BI355"/>
  <c r="BH355"/>
  <c r="BG355"/>
  <c r="BE355"/>
  <c r="T355"/>
  <c r="R355"/>
  <c r="P355"/>
  <c r="BI352"/>
  <c r="BH352"/>
  <c r="BG352"/>
  <c r="BE352"/>
  <c r="T352"/>
  <c r="T351"/>
  <c r="R352"/>
  <c r="R351"/>
  <c r="P352"/>
  <c r="P351"/>
  <c r="BI349"/>
  <c r="BH349"/>
  <c r="BG349"/>
  <c r="BE349"/>
  <c r="T349"/>
  <c r="T348"/>
  <c r="R349"/>
  <c r="R348"/>
  <c r="P349"/>
  <c r="P348"/>
  <c r="BI346"/>
  <c r="BH346"/>
  <c r="BG346"/>
  <c r="BE346"/>
  <c r="T346"/>
  <c r="R346"/>
  <c r="P346"/>
  <c r="BI345"/>
  <c r="BH345"/>
  <c r="BG345"/>
  <c r="BE345"/>
  <c r="T345"/>
  <c r="R345"/>
  <c r="P345"/>
  <c r="BI344"/>
  <c r="BH344"/>
  <c r="BG344"/>
  <c r="BE344"/>
  <c r="T344"/>
  <c r="R344"/>
  <c r="P344"/>
  <c r="BI343"/>
  <c r="BH343"/>
  <c r="BG343"/>
  <c r="BE343"/>
  <c r="T343"/>
  <c r="R343"/>
  <c r="P343"/>
  <c r="BI340"/>
  <c r="BH340"/>
  <c r="BG340"/>
  <c r="BE340"/>
  <c r="T340"/>
  <c r="R340"/>
  <c r="P340"/>
  <c r="BI338"/>
  <c r="BH338"/>
  <c r="BG338"/>
  <c r="BE338"/>
  <c r="T338"/>
  <c r="R338"/>
  <c r="P338"/>
  <c r="BI336"/>
  <c r="BH336"/>
  <c r="BG336"/>
  <c r="BE336"/>
  <c r="T336"/>
  <c r="R336"/>
  <c r="P336"/>
  <c r="BI334"/>
  <c r="BH334"/>
  <c r="BG334"/>
  <c r="BE334"/>
  <c r="T334"/>
  <c r="R334"/>
  <c r="P334"/>
  <c r="BI330"/>
  <c r="BH330"/>
  <c r="BG330"/>
  <c r="BE330"/>
  <c r="T330"/>
  <c r="R330"/>
  <c r="P330"/>
  <c r="BI328"/>
  <c r="BH328"/>
  <c r="BG328"/>
  <c r="BE328"/>
  <c r="T328"/>
  <c r="R328"/>
  <c r="P328"/>
  <c r="BI323"/>
  <c r="BH323"/>
  <c r="BG323"/>
  <c r="BE323"/>
  <c r="T323"/>
  <c r="R323"/>
  <c r="P323"/>
  <c r="BI321"/>
  <c r="BH321"/>
  <c r="BG321"/>
  <c r="BE321"/>
  <c r="T321"/>
  <c r="R321"/>
  <c r="P321"/>
  <c r="BI319"/>
  <c r="BH319"/>
  <c r="BG319"/>
  <c r="BE319"/>
  <c r="T319"/>
  <c r="R319"/>
  <c r="P319"/>
  <c r="BI317"/>
  <c r="BH317"/>
  <c r="BG317"/>
  <c r="BE317"/>
  <c r="T317"/>
  <c r="R317"/>
  <c r="P317"/>
  <c r="BI315"/>
  <c r="BH315"/>
  <c r="BG315"/>
  <c r="BE315"/>
  <c r="T315"/>
  <c r="R315"/>
  <c r="P315"/>
  <c r="BI312"/>
  <c r="BH312"/>
  <c r="BG312"/>
  <c r="BE312"/>
  <c r="T312"/>
  <c r="R312"/>
  <c r="P312"/>
  <c r="BI311"/>
  <c r="BH311"/>
  <c r="BG311"/>
  <c r="BE311"/>
  <c r="T311"/>
  <c r="R311"/>
  <c r="P311"/>
  <c r="BI308"/>
  <c r="BH308"/>
  <c r="BG308"/>
  <c r="BE308"/>
  <c r="T308"/>
  <c r="R308"/>
  <c r="P308"/>
  <c r="BI306"/>
  <c r="BH306"/>
  <c r="BG306"/>
  <c r="BE306"/>
  <c r="T306"/>
  <c r="R306"/>
  <c r="P306"/>
  <c r="BI304"/>
  <c r="BH304"/>
  <c r="BG304"/>
  <c r="BE304"/>
  <c r="T304"/>
  <c r="R304"/>
  <c r="P304"/>
  <c r="BI302"/>
  <c r="BH302"/>
  <c r="BG302"/>
  <c r="BE302"/>
  <c r="T302"/>
  <c r="R302"/>
  <c r="P302"/>
  <c r="BI300"/>
  <c r="BH300"/>
  <c r="BG300"/>
  <c r="BE300"/>
  <c r="T300"/>
  <c r="R300"/>
  <c r="P300"/>
  <c r="BI298"/>
  <c r="BH298"/>
  <c r="BG298"/>
  <c r="BE298"/>
  <c r="T298"/>
  <c r="R298"/>
  <c r="P298"/>
  <c r="BI296"/>
  <c r="BH296"/>
  <c r="BG296"/>
  <c r="BE296"/>
  <c r="T296"/>
  <c r="R296"/>
  <c r="P296"/>
  <c r="BI292"/>
  <c r="BH292"/>
  <c r="BG292"/>
  <c r="BE292"/>
  <c r="T292"/>
  <c r="R292"/>
  <c r="P292"/>
  <c r="BI290"/>
  <c r="BH290"/>
  <c r="BG290"/>
  <c r="BE290"/>
  <c r="T290"/>
  <c r="R290"/>
  <c r="P290"/>
  <c r="BI289"/>
  <c r="BH289"/>
  <c r="BG289"/>
  <c r="BE289"/>
  <c r="T289"/>
  <c r="R289"/>
  <c r="P289"/>
  <c r="BI288"/>
  <c r="BH288"/>
  <c r="BG288"/>
  <c r="BE288"/>
  <c r="T288"/>
  <c r="R288"/>
  <c r="P288"/>
  <c r="BI287"/>
  <c r="BH287"/>
  <c r="BG287"/>
  <c r="BE287"/>
  <c r="T287"/>
  <c r="R287"/>
  <c r="P287"/>
  <c r="BI286"/>
  <c r="BH286"/>
  <c r="BG286"/>
  <c r="BE286"/>
  <c r="T286"/>
  <c r="R286"/>
  <c r="P286"/>
  <c r="BI284"/>
  <c r="BH284"/>
  <c r="BG284"/>
  <c r="BE284"/>
  <c r="T284"/>
  <c r="R284"/>
  <c r="P284"/>
  <c r="BI283"/>
  <c r="BH283"/>
  <c r="BG283"/>
  <c r="BE283"/>
  <c r="T283"/>
  <c r="R283"/>
  <c r="P283"/>
  <c r="BI279"/>
  <c r="BH279"/>
  <c r="BG279"/>
  <c r="BE279"/>
  <c r="T279"/>
  <c r="R279"/>
  <c r="P279"/>
  <c r="BI278"/>
  <c r="BH278"/>
  <c r="BG278"/>
  <c r="BE278"/>
  <c r="T278"/>
  <c r="R278"/>
  <c r="P278"/>
  <c r="BI276"/>
  <c r="BH276"/>
  <c r="BG276"/>
  <c r="BE276"/>
  <c r="T276"/>
  <c r="R276"/>
  <c r="P276"/>
  <c r="BI272"/>
  <c r="BH272"/>
  <c r="BG272"/>
  <c r="BE272"/>
  <c r="T272"/>
  <c r="R272"/>
  <c r="P272"/>
  <c r="BI270"/>
  <c r="BH270"/>
  <c r="BG270"/>
  <c r="BE270"/>
  <c r="T270"/>
  <c r="R270"/>
  <c r="P270"/>
  <c r="BI269"/>
  <c r="BH269"/>
  <c r="BG269"/>
  <c r="BE269"/>
  <c r="T269"/>
  <c r="R269"/>
  <c r="P269"/>
  <c r="BI268"/>
  <c r="BH268"/>
  <c r="BG268"/>
  <c r="BE268"/>
  <c r="T268"/>
  <c r="R268"/>
  <c r="P268"/>
  <c r="BI267"/>
  <c r="BH267"/>
  <c r="BG267"/>
  <c r="BE267"/>
  <c r="T267"/>
  <c r="R267"/>
  <c r="P267"/>
  <c r="BI266"/>
  <c r="BH266"/>
  <c r="BG266"/>
  <c r="BE266"/>
  <c r="T266"/>
  <c r="R266"/>
  <c r="P266"/>
  <c r="BI265"/>
  <c r="BH265"/>
  <c r="BG265"/>
  <c r="BE265"/>
  <c r="T265"/>
  <c r="R265"/>
  <c r="P265"/>
  <c r="BI262"/>
  <c r="BH262"/>
  <c r="BG262"/>
  <c r="BE262"/>
  <c r="T262"/>
  <c r="R262"/>
  <c r="P262"/>
  <c r="BI261"/>
  <c r="BH261"/>
  <c r="BG261"/>
  <c r="BE261"/>
  <c r="T261"/>
  <c r="R261"/>
  <c r="P261"/>
  <c r="BI257"/>
  <c r="BH257"/>
  <c r="BG257"/>
  <c r="BE257"/>
  <c r="T257"/>
  <c r="R257"/>
  <c r="P257"/>
  <c r="BI256"/>
  <c r="BH256"/>
  <c r="BG256"/>
  <c r="BE256"/>
  <c r="T256"/>
  <c r="R256"/>
  <c r="P256"/>
  <c r="BI255"/>
  <c r="BH255"/>
  <c r="BG255"/>
  <c r="BE255"/>
  <c r="T255"/>
  <c r="R255"/>
  <c r="P255"/>
  <c r="BI252"/>
  <c r="BH252"/>
  <c r="BG252"/>
  <c r="BE252"/>
  <c r="T252"/>
  <c r="T251"/>
  <c r="R252"/>
  <c r="R251"/>
  <c r="P252"/>
  <c r="P251"/>
  <c r="BI249"/>
  <c r="BH249"/>
  <c r="BG249"/>
  <c r="BE249"/>
  <c r="T249"/>
  <c r="R249"/>
  <c r="P249"/>
  <c r="BI247"/>
  <c r="BH247"/>
  <c r="BG247"/>
  <c r="BE247"/>
  <c r="T247"/>
  <c r="R247"/>
  <c r="P247"/>
  <c r="BI243"/>
  <c r="BH243"/>
  <c r="BG243"/>
  <c r="BE243"/>
  <c r="T243"/>
  <c r="R243"/>
  <c r="P243"/>
  <c r="BI241"/>
  <c r="BH241"/>
  <c r="BG241"/>
  <c r="BE241"/>
  <c r="T241"/>
  <c r="R241"/>
  <c r="P241"/>
  <c r="BI239"/>
  <c r="BH239"/>
  <c r="BG239"/>
  <c r="BE239"/>
  <c r="T239"/>
  <c r="R239"/>
  <c r="P239"/>
  <c r="BI235"/>
  <c r="BH235"/>
  <c r="BG235"/>
  <c r="BE235"/>
  <c r="T235"/>
  <c r="R235"/>
  <c r="P235"/>
  <c r="BI232"/>
  <c r="BH232"/>
  <c r="BG232"/>
  <c r="BE232"/>
  <c r="T232"/>
  <c r="R232"/>
  <c r="P232"/>
  <c r="BI225"/>
  <c r="BH225"/>
  <c r="BG225"/>
  <c r="BE225"/>
  <c r="T225"/>
  <c r="R225"/>
  <c r="P225"/>
  <c r="BI223"/>
  <c r="BH223"/>
  <c r="BG223"/>
  <c r="BE223"/>
  <c r="T223"/>
  <c r="R223"/>
  <c r="P223"/>
  <c r="BI219"/>
  <c r="BH219"/>
  <c r="BG219"/>
  <c r="BE219"/>
  <c r="T219"/>
  <c r="R219"/>
  <c r="P219"/>
  <c r="BI214"/>
  <c r="BH214"/>
  <c r="BG214"/>
  <c r="BE214"/>
  <c r="T214"/>
  <c r="R214"/>
  <c r="P214"/>
  <c r="BI212"/>
  <c r="BH212"/>
  <c r="BG212"/>
  <c r="BE212"/>
  <c r="T212"/>
  <c r="R212"/>
  <c r="P212"/>
  <c r="BI210"/>
  <c r="BH210"/>
  <c r="BG210"/>
  <c r="BE210"/>
  <c r="T210"/>
  <c r="R210"/>
  <c r="P210"/>
  <c r="BI207"/>
  <c r="BH207"/>
  <c r="BG207"/>
  <c r="BE207"/>
  <c r="T207"/>
  <c r="R207"/>
  <c r="P207"/>
  <c r="BI203"/>
  <c r="BH203"/>
  <c r="BG203"/>
  <c r="BE203"/>
  <c r="T203"/>
  <c r="R203"/>
  <c r="P203"/>
  <c r="BI198"/>
  <c r="BH198"/>
  <c r="BG198"/>
  <c r="BE198"/>
  <c r="T198"/>
  <c r="R198"/>
  <c r="P198"/>
  <c r="BI196"/>
  <c r="BH196"/>
  <c r="BG196"/>
  <c r="BE196"/>
  <c r="T196"/>
  <c r="R196"/>
  <c r="P196"/>
  <c r="BI192"/>
  <c r="BH192"/>
  <c r="BG192"/>
  <c r="BE192"/>
  <c r="T192"/>
  <c r="R192"/>
  <c r="P192"/>
  <c r="BI191"/>
  <c r="BH191"/>
  <c r="BG191"/>
  <c r="BE191"/>
  <c r="T191"/>
  <c r="R191"/>
  <c r="P191"/>
  <c r="BI183"/>
  <c r="BH183"/>
  <c r="BG183"/>
  <c r="BE183"/>
  <c r="T183"/>
  <c r="R183"/>
  <c r="P183"/>
  <c r="BI182"/>
  <c r="BH182"/>
  <c r="BG182"/>
  <c r="BE182"/>
  <c r="T182"/>
  <c r="R182"/>
  <c r="P182"/>
  <c r="BI179"/>
  <c r="BH179"/>
  <c r="BG179"/>
  <c r="BE179"/>
  <c r="T179"/>
  <c r="R179"/>
  <c r="P179"/>
  <c r="BI177"/>
  <c r="BH177"/>
  <c r="BG177"/>
  <c r="BE177"/>
  <c r="T177"/>
  <c r="R177"/>
  <c r="P177"/>
  <c r="BI174"/>
  <c r="BH174"/>
  <c r="BG174"/>
  <c r="BE174"/>
  <c r="T174"/>
  <c r="R174"/>
  <c r="P174"/>
  <c r="BI172"/>
  <c r="BH172"/>
  <c r="BG172"/>
  <c r="BE172"/>
  <c r="T172"/>
  <c r="R172"/>
  <c r="P172"/>
  <c r="BI168"/>
  <c r="BH168"/>
  <c r="BG168"/>
  <c r="BE168"/>
  <c r="T168"/>
  <c r="R168"/>
  <c r="P168"/>
  <c r="BI164"/>
  <c r="BH164"/>
  <c r="BG164"/>
  <c r="BE164"/>
  <c r="T164"/>
  <c r="R164"/>
  <c r="P164"/>
  <c r="BI162"/>
  <c r="BH162"/>
  <c r="BG162"/>
  <c r="BE162"/>
  <c r="T162"/>
  <c r="R162"/>
  <c r="P162"/>
  <c r="BI160"/>
  <c r="BH160"/>
  <c r="BG160"/>
  <c r="BE160"/>
  <c r="T160"/>
  <c r="R160"/>
  <c r="P160"/>
  <c r="BI149"/>
  <c r="BH149"/>
  <c r="BG149"/>
  <c r="BE149"/>
  <c r="T149"/>
  <c r="R149"/>
  <c r="P149"/>
  <c r="BI147"/>
  <c r="BH147"/>
  <c r="BG147"/>
  <c r="BE147"/>
  <c r="T147"/>
  <c r="R147"/>
  <c r="P147"/>
  <c r="BI142"/>
  <c r="BH142"/>
  <c r="BG142"/>
  <c r="BE142"/>
  <c r="T142"/>
  <c r="R142"/>
  <c r="P142"/>
  <c r="BI141"/>
  <c r="BH141"/>
  <c r="BG141"/>
  <c r="BE141"/>
  <c r="T141"/>
  <c r="R141"/>
  <c r="P141"/>
  <c r="BI140"/>
  <c r="BH140"/>
  <c r="BG140"/>
  <c r="BE140"/>
  <c r="T140"/>
  <c r="R140"/>
  <c r="P140"/>
  <c r="BI136"/>
  <c r="BH136"/>
  <c r="BG136"/>
  <c r="BE136"/>
  <c r="T136"/>
  <c r="R136"/>
  <c r="P136"/>
  <c r="BI134"/>
  <c r="BH134"/>
  <c r="BG134"/>
  <c r="BE134"/>
  <c r="T134"/>
  <c r="R134"/>
  <c r="P134"/>
  <c r="BI132"/>
  <c r="BH132"/>
  <c r="BG132"/>
  <c r="BE132"/>
  <c r="T132"/>
  <c r="R132"/>
  <c r="P132"/>
  <c r="BI128"/>
  <c r="BH128"/>
  <c r="BG128"/>
  <c r="BE128"/>
  <c r="T128"/>
  <c r="R128"/>
  <c r="P128"/>
  <c r="BI125"/>
  <c r="BH125"/>
  <c r="BG125"/>
  <c r="BE125"/>
  <c r="T125"/>
  <c r="T124"/>
  <c r="R125"/>
  <c r="R124"/>
  <c r="P125"/>
  <c r="P124"/>
  <c r="BI123"/>
  <c r="BH123"/>
  <c r="BG123"/>
  <c r="BE123"/>
  <c r="T123"/>
  <c r="T122"/>
  <c r="R123"/>
  <c r="R122"/>
  <c r="P123"/>
  <c r="P122"/>
  <c r="BI120"/>
  <c r="BH120"/>
  <c r="BG120"/>
  <c r="BE120"/>
  <c r="T120"/>
  <c r="R120"/>
  <c r="P120"/>
  <c r="BI118"/>
  <c r="BH118"/>
  <c r="BG118"/>
  <c r="BE118"/>
  <c r="T118"/>
  <c r="R118"/>
  <c r="P118"/>
  <c r="BI116"/>
  <c r="BH116"/>
  <c r="BG116"/>
  <c r="BE116"/>
  <c r="T116"/>
  <c r="R116"/>
  <c r="P116"/>
  <c r="BI114"/>
  <c r="BH114"/>
  <c r="BG114"/>
  <c r="BE114"/>
  <c r="T114"/>
  <c r="R114"/>
  <c r="P114"/>
  <c r="BI112"/>
  <c r="BH112"/>
  <c r="BG112"/>
  <c r="BE112"/>
  <c r="T112"/>
  <c r="R112"/>
  <c r="P112"/>
  <c r="BI108"/>
  <c r="BH108"/>
  <c r="BG108"/>
  <c r="BE108"/>
  <c r="T108"/>
  <c r="R108"/>
  <c r="P108"/>
  <c r="BI104"/>
  <c r="BH104"/>
  <c r="BG104"/>
  <c r="BE104"/>
  <c r="T104"/>
  <c r="R104"/>
  <c r="P104"/>
  <c r="J98"/>
  <c r="J97"/>
  <c r="F95"/>
  <c r="E93"/>
  <c r="J55"/>
  <c r="J54"/>
  <c r="F52"/>
  <c r="E50"/>
  <c r="J18"/>
  <c r="E18"/>
  <c r="F55"/>
  <c r="J17"/>
  <c r="J15"/>
  <c r="E15"/>
  <c r="F54"/>
  <c r="J14"/>
  <c r="J12"/>
  <c r="J52"/>
  <c r="E7"/>
  <c r="E48"/>
  <c i="4" r="J37"/>
  <c r="J36"/>
  <c i="1" r="AY57"/>
  <c i="4" r="J35"/>
  <c i="1" r="AX57"/>
  <c i="4" r="BI464"/>
  <c r="BH464"/>
  <c r="BG464"/>
  <c r="BE464"/>
  <c r="T464"/>
  <c r="R464"/>
  <c r="P464"/>
  <c r="BI462"/>
  <c r="BH462"/>
  <c r="BG462"/>
  <c r="BE462"/>
  <c r="T462"/>
  <c r="R462"/>
  <c r="P462"/>
  <c r="BI461"/>
  <c r="BH461"/>
  <c r="BG461"/>
  <c r="BE461"/>
  <c r="T461"/>
  <c r="R461"/>
  <c r="P461"/>
  <c r="BI460"/>
  <c r="BH460"/>
  <c r="BG460"/>
  <c r="BE460"/>
  <c r="T460"/>
  <c r="R460"/>
  <c r="P460"/>
  <c r="BI457"/>
  <c r="BH457"/>
  <c r="BG457"/>
  <c r="BE457"/>
  <c r="T457"/>
  <c r="R457"/>
  <c r="P457"/>
  <c r="BI455"/>
  <c r="BH455"/>
  <c r="BG455"/>
  <c r="BE455"/>
  <c r="T455"/>
  <c r="R455"/>
  <c r="P455"/>
  <c r="BI453"/>
  <c r="BH453"/>
  <c r="BG453"/>
  <c r="BE453"/>
  <c r="T453"/>
  <c r="R453"/>
  <c r="P453"/>
  <c r="BI450"/>
  <c r="BH450"/>
  <c r="BG450"/>
  <c r="BE450"/>
  <c r="T450"/>
  <c r="R450"/>
  <c r="P450"/>
  <c r="BI448"/>
  <c r="BH448"/>
  <c r="BG448"/>
  <c r="BE448"/>
  <c r="T448"/>
  <c r="R448"/>
  <c r="P448"/>
  <c r="BI443"/>
  <c r="BH443"/>
  <c r="BG443"/>
  <c r="BE443"/>
  <c r="T443"/>
  <c r="R443"/>
  <c r="P443"/>
  <c r="BI442"/>
  <c r="BH442"/>
  <c r="BG442"/>
  <c r="BE442"/>
  <c r="T442"/>
  <c r="R442"/>
  <c r="P442"/>
  <c r="BI440"/>
  <c r="BH440"/>
  <c r="BG440"/>
  <c r="BE440"/>
  <c r="T440"/>
  <c r="R440"/>
  <c r="P440"/>
  <c r="BI437"/>
  <c r="BH437"/>
  <c r="BG437"/>
  <c r="BE437"/>
  <c r="T437"/>
  <c r="R437"/>
  <c r="P437"/>
  <c r="BI435"/>
  <c r="BH435"/>
  <c r="BG435"/>
  <c r="BE435"/>
  <c r="T435"/>
  <c r="R435"/>
  <c r="P435"/>
  <c r="BI430"/>
  <c r="BH430"/>
  <c r="BG430"/>
  <c r="BE430"/>
  <c r="T430"/>
  <c r="R430"/>
  <c r="P430"/>
  <c r="BI427"/>
  <c r="BH427"/>
  <c r="BG427"/>
  <c r="BE427"/>
  <c r="T427"/>
  <c r="R427"/>
  <c r="P427"/>
  <c r="BI425"/>
  <c r="BH425"/>
  <c r="BG425"/>
  <c r="BE425"/>
  <c r="T425"/>
  <c r="R425"/>
  <c r="P425"/>
  <c r="BI423"/>
  <c r="BH423"/>
  <c r="BG423"/>
  <c r="BE423"/>
  <c r="T423"/>
  <c r="R423"/>
  <c r="P423"/>
  <c r="BI422"/>
  <c r="BH422"/>
  <c r="BG422"/>
  <c r="BE422"/>
  <c r="T422"/>
  <c r="R422"/>
  <c r="P422"/>
  <c r="BI421"/>
  <c r="BH421"/>
  <c r="BG421"/>
  <c r="BE421"/>
  <c r="T421"/>
  <c r="R421"/>
  <c r="P421"/>
  <c r="BI419"/>
  <c r="BH419"/>
  <c r="BG419"/>
  <c r="BE419"/>
  <c r="T419"/>
  <c r="R419"/>
  <c r="P419"/>
  <c r="BI416"/>
  <c r="BH416"/>
  <c r="BG416"/>
  <c r="BE416"/>
  <c r="T416"/>
  <c r="R416"/>
  <c r="P416"/>
  <c r="BI415"/>
  <c r="BH415"/>
  <c r="BG415"/>
  <c r="BE415"/>
  <c r="T415"/>
  <c r="R415"/>
  <c r="P415"/>
  <c r="BI413"/>
  <c r="BH413"/>
  <c r="BG413"/>
  <c r="BE413"/>
  <c r="T413"/>
  <c r="R413"/>
  <c r="P413"/>
  <c r="BI412"/>
  <c r="BH412"/>
  <c r="BG412"/>
  <c r="BE412"/>
  <c r="T412"/>
  <c r="R412"/>
  <c r="P412"/>
  <c r="BI410"/>
  <c r="BH410"/>
  <c r="BG410"/>
  <c r="BE410"/>
  <c r="T410"/>
  <c r="R410"/>
  <c r="P410"/>
  <c r="BI407"/>
  <c r="BH407"/>
  <c r="BG407"/>
  <c r="BE407"/>
  <c r="T407"/>
  <c r="R407"/>
  <c r="P407"/>
  <c r="BI405"/>
  <c r="BH405"/>
  <c r="BG405"/>
  <c r="BE405"/>
  <c r="T405"/>
  <c r="R405"/>
  <c r="P405"/>
  <c r="BI402"/>
  <c r="BH402"/>
  <c r="BG402"/>
  <c r="BE402"/>
  <c r="T402"/>
  <c r="R402"/>
  <c r="P402"/>
  <c r="BI401"/>
  <c r="BH401"/>
  <c r="BG401"/>
  <c r="BE401"/>
  <c r="T401"/>
  <c r="R401"/>
  <c r="P401"/>
  <c r="BI399"/>
  <c r="BH399"/>
  <c r="BG399"/>
  <c r="BE399"/>
  <c r="T399"/>
  <c r="R399"/>
  <c r="P399"/>
  <c r="BI397"/>
  <c r="BH397"/>
  <c r="BG397"/>
  <c r="BE397"/>
  <c r="T397"/>
  <c r="R397"/>
  <c r="P397"/>
  <c r="BI395"/>
  <c r="BH395"/>
  <c r="BG395"/>
  <c r="BE395"/>
  <c r="T395"/>
  <c r="R395"/>
  <c r="P395"/>
  <c r="BI390"/>
  <c r="BH390"/>
  <c r="BG390"/>
  <c r="BE390"/>
  <c r="T390"/>
  <c r="R390"/>
  <c r="P390"/>
  <c r="BI387"/>
  <c r="BH387"/>
  <c r="BG387"/>
  <c r="BE387"/>
  <c r="T387"/>
  <c r="R387"/>
  <c r="P387"/>
  <c r="BI383"/>
  <c r="BH383"/>
  <c r="BG383"/>
  <c r="BE383"/>
  <c r="T383"/>
  <c r="R383"/>
  <c r="P383"/>
  <c r="BI380"/>
  <c r="BH380"/>
  <c r="BG380"/>
  <c r="BE380"/>
  <c r="T380"/>
  <c r="T379"/>
  <c r="R380"/>
  <c r="R379"/>
  <c r="P380"/>
  <c r="P379"/>
  <c r="BI377"/>
  <c r="BH377"/>
  <c r="BG377"/>
  <c r="BE377"/>
  <c r="T377"/>
  <c r="T376"/>
  <c r="R377"/>
  <c r="R376"/>
  <c r="P377"/>
  <c r="P376"/>
  <c r="BI374"/>
  <c r="BH374"/>
  <c r="BG374"/>
  <c r="BE374"/>
  <c r="T374"/>
  <c r="R374"/>
  <c r="P374"/>
  <c r="BI373"/>
  <c r="BH373"/>
  <c r="BG373"/>
  <c r="BE373"/>
  <c r="T373"/>
  <c r="R373"/>
  <c r="P373"/>
  <c r="BI372"/>
  <c r="BH372"/>
  <c r="BG372"/>
  <c r="BE372"/>
  <c r="T372"/>
  <c r="R372"/>
  <c r="P372"/>
  <c r="BI369"/>
  <c r="BH369"/>
  <c r="BG369"/>
  <c r="BE369"/>
  <c r="T369"/>
  <c r="R369"/>
  <c r="P369"/>
  <c r="BI367"/>
  <c r="BH367"/>
  <c r="BG367"/>
  <c r="BE367"/>
  <c r="T367"/>
  <c r="R367"/>
  <c r="P367"/>
  <c r="BI365"/>
  <c r="BH365"/>
  <c r="BG365"/>
  <c r="BE365"/>
  <c r="T365"/>
  <c r="R365"/>
  <c r="P365"/>
  <c r="BI363"/>
  <c r="BH363"/>
  <c r="BG363"/>
  <c r="BE363"/>
  <c r="T363"/>
  <c r="R363"/>
  <c r="P363"/>
  <c r="BI359"/>
  <c r="BH359"/>
  <c r="BG359"/>
  <c r="BE359"/>
  <c r="T359"/>
  <c r="R359"/>
  <c r="P359"/>
  <c r="BI357"/>
  <c r="BH357"/>
  <c r="BG357"/>
  <c r="BE357"/>
  <c r="T357"/>
  <c r="R357"/>
  <c r="P357"/>
  <c r="BI352"/>
  <c r="BH352"/>
  <c r="BG352"/>
  <c r="BE352"/>
  <c r="T352"/>
  <c r="R352"/>
  <c r="P352"/>
  <c r="BI350"/>
  <c r="BH350"/>
  <c r="BG350"/>
  <c r="BE350"/>
  <c r="T350"/>
  <c r="R350"/>
  <c r="P350"/>
  <c r="BI348"/>
  <c r="BH348"/>
  <c r="BG348"/>
  <c r="BE348"/>
  <c r="T348"/>
  <c r="R348"/>
  <c r="P348"/>
  <c r="BI346"/>
  <c r="BH346"/>
  <c r="BG346"/>
  <c r="BE346"/>
  <c r="T346"/>
  <c r="R346"/>
  <c r="P346"/>
  <c r="BI344"/>
  <c r="BH344"/>
  <c r="BG344"/>
  <c r="BE344"/>
  <c r="T344"/>
  <c r="R344"/>
  <c r="P344"/>
  <c r="BI341"/>
  <c r="BH341"/>
  <c r="BG341"/>
  <c r="BE341"/>
  <c r="T341"/>
  <c r="R341"/>
  <c r="P341"/>
  <c r="BI340"/>
  <c r="BH340"/>
  <c r="BG340"/>
  <c r="BE340"/>
  <c r="T340"/>
  <c r="R340"/>
  <c r="P340"/>
  <c r="BI337"/>
  <c r="BH337"/>
  <c r="BG337"/>
  <c r="BE337"/>
  <c r="T337"/>
  <c r="R337"/>
  <c r="P337"/>
  <c r="BI335"/>
  <c r="BH335"/>
  <c r="BG335"/>
  <c r="BE335"/>
  <c r="T335"/>
  <c r="R335"/>
  <c r="P335"/>
  <c r="BI333"/>
  <c r="BH333"/>
  <c r="BG333"/>
  <c r="BE333"/>
  <c r="T333"/>
  <c r="R333"/>
  <c r="P333"/>
  <c r="BI331"/>
  <c r="BH331"/>
  <c r="BG331"/>
  <c r="BE331"/>
  <c r="T331"/>
  <c r="R331"/>
  <c r="P331"/>
  <c r="BI329"/>
  <c r="BH329"/>
  <c r="BG329"/>
  <c r="BE329"/>
  <c r="T329"/>
  <c r="R329"/>
  <c r="P329"/>
  <c r="BI327"/>
  <c r="BH327"/>
  <c r="BG327"/>
  <c r="BE327"/>
  <c r="T327"/>
  <c r="R327"/>
  <c r="P327"/>
  <c r="BI325"/>
  <c r="BH325"/>
  <c r="BG325"/>
  <c r="BE325"/>
  <c r="T325"/>
  <c r="R325"/>
  <c r="P325"/>
  <c r="BI324"/>
  <c r="BH324"/>
  <c r="BG324"/>
  <c r="BE324"/>
  <c r="T324"/>
  <c r="R324"/>
  <c r="P324"/>
  <c r="BI320"/>
  <c r="BH320"/>
  <c r="BG320"/>
  <c r="BE320"/>
  <c r="T320"/>
  <c r="R320"/>
  <c r="P320"/>
  <c r="BI316"/>
  <c r="BH316"/>
  <c r="BG316"/>
  <c r="BE316"/>
  <c r="T316"/>
  <c r="R316"/>
  <c r="P316"/>
  <c r="BI315"/>
  <c r="BH315"/>
  <c r="BG315"/>
  <c r="BE315"/>
  <c r="T315"/>
  <c r="R315"/>
  <c r="P315"/>
  <c r="BI313"/>
  <c r="BH313"/>
  <c r="BG313"/>
  <c r="BE313"/>
  <c r="T313"/>
  <c r="R313"/>
  <c r="P313"/>
  <c r="BI312"/>
  <c r="BH312"/>
  <c r="BG312"/>
  <c r="BE312"/>
  <c r="T312"/>
  <c r="R312"/>
  <c r="P312"/>
  <c r="BI311"/>
  <c r="BH311"/>
  <c r="BG311"/>
  <c r="BE311"/>
  <c r="T311"/>
  <c r="R311"/>
  <c r="P311"/>
  <c r="BI310"/>
  <c r="BH310"/>
  <c r="BG310"/>
  <c r="BE310"/>
  <c r="T310"/>
  <c r="R310"/>
  <c r="P310"/>
  <c r="BI309"/>
  <c r="BH309"/>
  <c r="BG309"/>
  <c r="BE309"/>
  <c r="T309"/>
  <c r="R309"/>
  <c r="P309"/>
  <c r="BI307"/>
  <c r="BH307"/>
  <c r="BG307"/>
  <c r="BE307"/>
  <c r="T307"/>
  <c r="R307"/>
  <c r="P307"/>
  <c r="BI304"/>
  <c r="BH304"/>
  <c r="BG304"/>
  <c r="BE304"/>
  <c r="T304"/>
  <c r="R304"/>
  <c r="P304"/>
  <c r="BI302"/>
  <c r="BH302"/>
  <c r="BG302"/>
  <c r="BE302"/>
  <c r="T302"/>
  <c r="R302"/>
  <c r="P302"/>
  <c r="BI301"/>
  <c r="BH301"/>
  <c r="BG301"/>
  <c r="BE301"/>
  <c r="T301"/>
  <c r="R301"/>
  <c r="P301"/>
  <c r="BI300"/>
  <c r="BH300"/>
  <c r="BG300"/>
  <c r="BE300"/>
  <c r="T300"/>
  <c r="R300"/>
  <c r="P300"/>
  <c r="BI298"/>
  <c r="BH298"/>
  <c r="BG298"/>
  <c r="BE298"/>
  <c r="T298"/>
  <c r="R298"/>
  <c r="P298"/>
  <c r="BI296"/>
  <c r="BH296"/>
  <c r="BG296"/>
  <c r="BE296"/>
  <c r="T296"/>
  <c r="R296"/>
  <c r="P296"/>
  <c r="BI295"/>
  <c r="BH295"/>
  <c r="BG295"/>
  <c r="BE295"/>
  <c r="T295"/>
  <c r="R295"/>
  <c r="P295"/>
  <c r="BI294"/>
  <c r="BH294"/>
  <c r="BG294"/>
  <c r="BE294"/>
  <c r="T294"/>
  <c r="R294"/>
  <c r="P294"/>
  <c r="BI293"/>
  <c r="BH293"/>
  <c r="BG293"/>
  <c r="BE293"/>
  <c r="T293"/>
  <c r="R293"/>
  <c r="P293"/>
  <c r="BI292"/>
  <c r="BH292"/>
  <c r="BG292"/>
  <c r="BE292"/>
  <c r="T292"/>
  <c r="R292"/>
  <c r="P292"/>
  <c r="BI291"/>
  <c r="BH291"/>
  <c r="BG291"/>
  <c r="BE291"/>
  <c r="T291"/>
  <c r="R291"/>
  <c r="P291"/>
  <c r="BI288"/>
  <c r="BH288"/>
  <c r="BG288"/>
  <c r="BE288"/>
  <c r="T288"/>
  <c r="R288"/>
  <c r="P288"/>
  <c r="BI287"/>
  <c r="BH287"/>
  <c r="BG287"/>
  <c r="BE287"/>
  <c r="T287"/>
  <c r="R287"/>
  <c r="P287"/>
  <c r="BI286"/>
  <c r="BH286"/>
  <c r="BG286"/>
  <c r="BE286"/>
  <c r="T286"/>
  <c r="R286"/>
  <c r="P286"/>
  <c r="BI285"/>
  <c r="BH285"/>
  <c r="BG285"/>
  <c r="BE285"/>
  <c r="T285"/>
  <c r="R285"/>
  <c r="P285"/>
  <c r="BI282"/>
  <c r="BH282"/>
  <c r="BG282"/>
  <c r="BE282"/>
  <c r="T282"/>
  <c r="R282"/>
  <c r="P282"/>
  <c r="BI279"/>
  <c r="BH279"/>
  <c r="BG279"/>
  <c r="BE279"/>
  <c r="T279"/>
  <c r="T278"/>
  <c r="R279"/>
  <c r="R278"/>
  <c r="P279"/>
  <c r="P278"/>
  <c r="BI276"/>
  <c r="BH276"/>
  <c r="BG276"/>
  <c r="BE276"/>
  <c r="T276"/>
  <c r="R276"/>
  <c r="P276"/>
  <c r="BI274"/>
  <c r="BH274"/>
  <c r="BG274"/>
  <c r="BE274"/>
  <c r="T274"/>
  <c r="R274"/>
  <c r="P274"/>
  <c r="BI270"/>
  <c r="BH270"/>
  <c r="BG270"/>
  <c r="BE270"/>
  <c r="T270"/>
  <c r="R270"/>
  <c r="P270"/>
  <c r="BI268"/>
  <c r="BH268"/>
  <c r="BG268"/>
  <c r="BE268"/>
  <c r="T268"/>
  <c r="R268"/>
  <c r="P268"/>
  <c r="BI263"/>
  <c r="BH263"/>
  <c r="BG263"/>
  <c r="BE263"/>
  <c r="T263"/>
  <c r="R263"/>
  <c r="P263"/>
  <c r="BI262"/>
  <c r="BH262"/>
  <c r="BG262"/>
  <c r="BE262"/>
  <c r="T262"/>
  <c r="R262"/>
  <c r="P262"/>
  <c r="BI258"/>
  <c r="BH258"/>
  <c r="BG258"/>
  <c r="BE258"/>
  <c r="T258"/>
  <c r="R258"/>
  <c r="P258"/>
  <c r="BI257"/>
  <c r="BH257"/>
  <c r="BG257"/>
  <c r="BE257"/>
  <c r="T257"/>
  <c r="R257"/>
  <c r="P257"/>
  <c r="BI250"/>
  <c r="BH250"/>
  <c r="BG250"/>
  <c r="BE250"/>
  <c r="T250"/>
  <c r="R250"/>
  <c r="P250"/>
  <c r="BI248"/>
  <c r="BH248"/>
  <c r="BG248"/>
  <c r="BE248"/>
  <c r="T248"/>
  <c r="R248"/>
  <c r="P248"/>
  <c r="BI244"/>
  <c r="BH244"/>
  <c r="BG244"/>
  <c r="BE244"/>
  <c r="T244"/>
  <c r="R244"/>
  <c r="P244"/>
  <c r="BI240"/>
  <c r="BH240"/>
  <c r="BG240"/>
  <c r="BE240"/>
  <c r="T240"/>
  <c r="R240"/>
  <c r="P240"/>
  <c r="BI237"/>
  <c r="BH237"/>
  <c r="BG237"/>
  <c r="BE237"/>
  <c r="T237"/>
  <c r="R237"/>
  <c r="P237"/>
  <c r="BI235"/>
  <c r="BH235"/>
  <c r="BG235"/>
  <c r="BE235"/>
  <c r="T235"/>
  <c r="R235"/>
  <c r="P235"/>
  <c r="BI233"/>
  <c r="BH233"/>
  <c r="BG233"/>
  <c r="BE233"/>
  <c r="T233"/>
  <c r="R233"/>
  <c r="P233"/>
  <c r="BI230"/>
  <c r="BH230"/>
  <c r="BG230"/>
  <c r="BE230"/>
  <c r="T230"/>
  <c r="R230"/>
  <c r="P230"/>
  <c r="BI226"/>
  <c r="BH226"/>
  <c r="BG226"/>
  <c r="BE226"/>
  <c r="T226"/>
  <c r="R226"/>
  <c r="P226"/>
  <c r="BI222"/>
  <c r="BH222"/>
  <c r="BG222"/>
  <c r="BE222"/>
  <c r="T222"/>
  <c r="R222"/>
  <c r="P222"/>
  <c r="BI220"/>
  <c r="BH220"/>
  <c r="BG220"/>
  <c r="BE220"/>
  <c r="T220"/>
  <c r="R220"/>
  <c r="P220"/>
  <c r="BI219"/>
  <c r="BH219"/>
  <c r="BG219"/>
  <c r="BE219"/>
  <c r="T219"/>
  <c r="R219"/>
  <c r="P219"/>
  <c r="BI218"/>
  <c r="BH218"/>
  <c r="BG218"/>
  <c r="BE218"/>
  <c r="T218"/>
  <c r="R218"/>
  <c r="P218"/>
  <c r="BI215"/>
  <c r="BH215"/>
  <c r="BG215"/>
  <c r="BE215"/>
  <c r="T215"/>
  <c r="R215"/>
  <c r="P215"/>
  <c r="BI206"/>
  <c r="BH206"/>
  <c r="BG206"/>
  <c r="BE206"/>
  <c r="T206"/>
  <c r="R206"/>
  <c r="P206"/>
  <c r="BI205"/>
  <c r="BH205"/>
  <c r="BG205"/>
  <c r="BE205"/>
  <c r="T205"/>
  <c r="R205"/>
  <c r="P205"/>
  <c r="BI202"/>
  <c r="BH202"/>
  <c r="BG202"/>
  <c r="BE202"/>
  <c r="T202"/>
  <c r="R202"/>
  <c r="P202"/>
  <c r="BI200"/>
  <c r="BH200"/>
  <c r="BG200"/>
  <c r="BE200"/>
  <c r="T200"/>
  <c r="R200"/>
  <c r="P200"/>
  <c r="BI196"/>
  <c r="BH196"/>
  <c r="BG196"/>
  <c r="BE196"/>
  <c r="T196"/>
  <c r="R196"/>
  <c r="P196"/>
  <c r="BI194"/>
  <c r="BH194"/>
  <c r="BG194"/>
  <c r="BE194"/>
  <c r="T194"/>
  <c r="R194"/>
  <c r="P194"/>
  <c r="BI191"/>
  <c r="BH191"/>
  <c r="BG191"/>
  <c r="BE191"/>
  <c r="T191"/>
  <c r="R191"/>
  <c r="P191"/>
  <c r="BI187"/>
  <c r="BH187"/>
  <c r="BG187"/>
  <c r="BE187"/>
  <c r="T187"/>
  <c r="R187"/>
  <c r="P187"/>
  <c r="BI185"/>
  <c r="BH185"/>
  <c r="BG185"/>
  <c r="BE185"/>
  <c r="T185"/>
  <c r="R185"/>
  <c r="P185"/>
  <c r="BI175"/>
  <c r="BH175"/>
  <c r="BG175"/>
  <c r="BE175"/>
  <c r="T175"/>
  <c r="R175"/>
  <c r="P175"/>
  <c r="BI173"/>
  <c r="BH173"/>
  <c r="BG173"/>
  <c r="BE173"/>
  <c r="T173"/>
  <c r="R173"/>
  <c r="P173"/>
  <c r="BI168"/>
  <c r="BH168"/>
  <c r="BG168"/>
  <c r="BE168"/>
  <c r="T168"/>
  <c r="R168"/>
  <c r="P168"/>
  <c r="BI166"/>
  <c r="BH166"/>
  <c r="BG166"/>
  <c r="BE166"/>
  <c r="T166"/>
  <c r="R166"/>
  <c r="P166"/>
  <c r="BI162"/>
  <c r="BH162"/>
  <c r="BG162"/>
  <c r="BE162"/>
  <c r="T162"/>
  <c r="R162"/>
  <c r="P162"/>
  <c r="BI160"/>
  <c r="BH160"/>
  <c r="BG160"/>
  <c r="BE160"/>
  <c r="T160"/>
  <c r="R160"/>
  <c r="P160"/>
  <c r="BI157"/>
  <c r="BH157"/>
  <c r="BG157"/>
  <c r="BE157"/>
  <c r="T157"/>
  <c r="R157"/>
  <c r="P157"/>
  <c r="BI156"/>
  <c r="BH156"/>
  <c r="BG156"/>
  <c r="BE156"/>
  <c r="T156"/>
  <c r="R156"/>
  <c r="P156"/>
  <c r="BI155"/>
  <c r="BH155"/>
  <c r="BG155"/>
  <c r="BE155"/>
  <c r="T155"/>
  <c r="R155"/>
  <c r="P155"/>
  <c r="BI152"/>
  <c r="BH152"/>
  <c r="BG152"/>
  <c r="BE152"/>
  <c r="T152"/>
  <c r="R152"/>
  <c r="P152"/>
  <c r="BI150"/>
  <c r="BH150"/>
  <c r="BG150"/>
  <c r="BE150"/>
  <c r="T150"/>
  <c r="R150"/>
  <c r="P150"/>
  <c r="BI146"/>
  <c r="BH146"/>
  <c r="BG146"/>
  <c r="BE146"/>
  <c r="T146"/>
  <c r="R146"/>
  <c r="P146"/>
  <c r="BI142"/>
  <c r="BH142"/>
  <c r="BG142"/>
  <c r="BE142"/>
  <c r="T142"/>
  <c r="R142"/>
  <c r="P142"/>
  <c r="BI140"/>
  <c r="BH140"/>
  <c r="BG140"/>
  <c r="BE140"/>
  <c r="T140"/>
  <c r="R140"/>
  <c r="P140"/>
  <c r="BI138"/>
  <c r="BH138"/>
  <c r="BG138"/>
  <c r="BE138"/>
  <c r="T138"/>
  <c r="R138"/>
  <c r="P138"/>
  <c r="BI134"/>
  <c r="BH134"/>
  <c r="BG134"/>
  <c r="BE134"/>
  <c r="T134"/>
  <c r="R134"/>
  <c r="P134"/>
  <c r="BI131"/>
  <c r="BH131"/>
  <c r="BG131"/>
  <c r="BE131"/>
  <c r="T131"/>
  <c r="T130"/>
  <c r="R131"/>
  <c r="R130"/>
  <c r="P131"/>
  <c r="P130"/>
  <c r="BI127"/>
  <c r="BH127"/>
  <c r="BG127"/>
  <c r="BE127"/>
  <c r="T127"/>
  <c r="T126"/>
  <c r="R127"/>
  <c r="R126"/>
  <c r="P127"/>
  <c r="P126"/>
  <c r="BI125"/>
  <c r="BH125"/>
  <c r="BG125"/>
  <c r="BE125"/>
  <c r="T125"/>
  <c r="T124"/>
  <c r="R125"/>
  <c r="R124"/>
  <c r="P125"/>
  <c r="P124"/>
  <c r="BI122"/>
  <c r="BH122"/>
  <c r="BG122"/>
  <c r="BE122"/>
  <c r="T122"/>
  <c r="R122"/>
  <c r="P122"/>
  <c r="BI120"/>
  <c r="BH120"/>
  <c r="BG120"/>
  <c r="BE120"/>
  <c r="T120"/>
  <c r="R120"/>
  <c r="P120"/>
  <c r="BI118"/>
  <c r="BH118"/>
  <c r="BG118"/>
  <c r="BE118"/>
  <c r="T118"/>
  <c r="R118"/>
  <c r="P118"/>
  <c r="BI116"/>
  <c r="BH116"/>
  <c r="BG116"/>
  <c r="BE116"/>
  <c r="T116"/>
  <c r="R116"/>
  <c r="P116"/>
  <c r="BI114"/>
  <c r="BH114"/>
  <c r="BG114"/>
  <c r="BE114"/>
  <c r="T114"/>
  <c r="R114"/>
  <c r="P114"/>
  <c r="BI110"/>
  <c r="BH110"/>
  <c r="BG110"/>
  <c r="BE110"/>
  <c r="T110"/>
  <c r="R110"/>
  <c r="P110"/>
  <c r="BI106"/>
  <c r="BH106"/>
  <c r="BG106"/>
  <c r="BE106"/>
  <c r="T106"/>
  <c r="R106"/>
  <c r="P106"/>
  <c r="J100"/>
  <c r="J99"/>
  <c r="F97"/>
  <c r="E95"/>
  <c r="J55"/>
  <c r="J54"/>
  <c r="F52"/>
  <c r="E50"/>
  <c r="J18"/>
  <c r="E18"/>
  <c r="F100"/>
  <c r="J17"/>
  <c r="J15"/>
  <c r="E15"/>
  <c r="F99"/>
  <c r="J14"/>
  <c r="J12"/>
  <c r="J52"/>
  <c r="E7"/>
  <c r="E48"/>
  <c i="3" r="J37"/>
  <c r="J36"/>
  <c i="1" r="AY56"/>
  <c i="3" r="J35"/>
  <c i="1" r="AX56"/>
  <c i="3" r="BI389"/>
  <c r="BH389"/>
  <c r="BG389"/>
  <c r="BE389"/>
  <c r="T389"/>
  <c r="R389"/>
  <c r="P389"/>
  <c r="BI387"/>
  <c r="BH387"/>
  <c r="BG387"/>
  <c r="BE387"/>
  <c r="T387"/>
  <c r="R387"/>
  <c r="P387"/>
  <c r="BI386"/>
  <c r="BH386"/>
  <c r="BG386"/>
  <c r="BE386"/>
  <c r="T386"/>
  <c r="R386"/>
  <c r="P386"/>
  <c r="BI385"/>
  <c r="BH385"/>
  <c r="BG385"/>
  <c r="BE385"/>
  <c r="T385"/>
  <c r="R385"/>
  <c r="P385"/>
  <c r="BI382"/>
  <c r="BH382"/>
  <c r="BG382"/>
  <c r="BE382"/>
  <c r="T382"/>
  <c r="R382"/>
  <c r="P382"/>
  <c r="BI380"/>
  <c r="BH380"/>
  <c r="BG380"/>
  <c r="BE380"/>
  <c r="T380"/>
  <c r="R380"/>
  <c r="P380"/>
  <c r="BI378"/>
  <c r="BH378"/>
  <c r="BG378"/>
  <c r="BE378"/>
  <c r="T378"/>
  <c r="R378"/>
  <c r="P378"/>
  <c r="BI375"/>
  <c r="BH375"/>
  <c r="BG375"/>
  <c r="BE375"/>
  <c r="T375"/>
  <c r="R375"/>
  <c r="P375"/>
  <c r="BI373"/>
  <c r="BH373"/>
  <c r="BG373"/>
  <c r="BE373"/>
  <c r="T373"/>
  <c r="R373"/>
  <c r="P373"/>
  <c r="BI371"/>
  <c r="BH371"/>
  <c r="BG371"/>
  <c r="BE371"/>
  <c r="T371"/>
  <c r="R371"/>
  <c r="P371"/>
  <c r="BI370"/>
  <c r="BH370"/>
  <c r="BG370"/>
  <c r="BE370"/>
  <c r="T370"/>
  <c r="R370"/>
  <c r="P370"/>
  <c r="BI367"/>
  <c r="BH367"/>
  <c r="BG367"/>
  <c r="BE367"/>
  <c r="T367"/>
  <c r="R367"/>
  <c r="P367"/>
  <c r="BI366"/>
  <c r="BH366"/>
  <c r="BG366"/>
  <c r="BE366"/>
  <c r="T366"/>
  <c r="R366"/>
  <c r="P366"/>
  <c r="BI364"/>
  <c r="BH364"/>
  <c r="BG364"/>
  <c r="BE364"/>
  <c r="T364"/>
  <c r="R364"/>
  <c r="P364"/>
  <c r="BI361"/>
  <c r="BH361"/>
  <c r="BG361"/>
  <c r="BE361"/>
  <c r="T361"/>
  <c r="R361"/>
  <c r="P361"/>
  <c r="BI359"/>
  <c r="BH359"/>
  <c r="BG359"/>
  <c r="BE359"/>
  <c r="T359"/>
  <c r="R359"/>
  <c r="P359"/>
  <c r="BI356"/>
  <c r="BH356"/>
  <c r="BG356"/>
  <c r="BE356"/>
  <c r="T356"/>
  <c r="R356"/>
  <c r="P356"/>
  <c r="BI355"/>
  <c r="BH355"/>
  <c r="BG355"/>
  <c r="BE355"/>
  <c r="T355"/>
  <c r="R355"/>
  <c r="P355"/>
  <c r="BI353"/>
  <c r="BH353"/>
  <c r="BG353"/>
  <c r="BE353"/>
  <c r="T353"/>
  <c r="R353"/>
  <c r="P353"/>
  <c r="BI351"/>
  <c r="BH351"/>
  <c r="BG351"/>
  <c r="BE351"/>
  <c r="T351"/>
  <c r="R351"/>
  <c r="P351"/>
  <c r="BI349"/>
  <c r="BH349"/>
  <c r="BG349"/>
  <c r="BE349"/>
  <c r="T349"/>
  <c r="R349"/>
  <c r="P349"/>
  <c r="BI346"/>
  <c r="BH346"/>
  <c r="BG346"/>
  <c r="BE346"/>
  <c r="T346"/>
  <c r="R346"/>
  <c r="P346"/>
  <c r="BI344"/>
  <c r="BH344"/>
  <c r="BG344"/>
  <c r="BE344"/>
  <c r="T344"/>
  <c r="R344"/>
  <c r="P344"/>
  <c r="BI341"/>
  <c r="BH341"/>
  <c r="BG341"/>
  <c r="BE341"/>
  <c r="T341"/>
  <c r="T340"/>
  <c r="R341"/>
  <c r="R340"/>
  <c r="P341"/>
  <c r="P340"/>
  <c r="BI338"/>
  <c r="BH338"/>
  <c r="BG338"/>
  <c r="BE338"/>
  <c r="T338"/>
  <c r="T337"/>
  <c r="R338"/>
  <c r="R337"/>
  <c r="P338"/>
  <c r="P337"/>
  <c r="BI335"/>
  <c r="BH335"/>
  <c r="BG335"/>
  <c r="BE335"/>
  <c r="T335"/>
  <c r="R335"/>
  <c r="P335"/>
  <c r="BI334"/>
  <c r="BH334"/>
  <c r="BG334"/>
  <c r="BE334"/>
  <c r="T334"/>
  <c r="R334"/>
  <c r="P334"/>
  <c r="BI333"/>
  <c r="BH333"/>
  <c r="BG333"/>
  <c r="BE333"/>
  <c r="T333"/>
  <c r="R333"/>
  <c r="P333"/>
  <c r="BI332"/>
  <c r="BH332"/>
  <c r="BG332"/>
  <c r="BE332"/>
  <c r="T332"/>
  <c r="R332"/>
  <c r="P332"/>
  <c r="BI329"/>
  <c r="BH329"/>
  <c r="BG329"/>
  <c r="BE329"/>
  <c r="T329"/>
  <c r="R329"/>
  <c r="P329"/>
  <c r="BI327"/>
  <c r="BH327"/>
  <c r="BG327"/>
  <c r="BE327"/>
  <c r="T327"/>
  <c r="R327"/>
  <c r="P327"/>
  <c r="BI325"/>
  <c r="BH325"/>
  <c r="BG325"/>
  <c r="BE325"/>
  <c r="T325"/>
  <c r="R325"/>
  <c r="P325"/>
  <c r="BI323"/>
  <c r="BH323"/>
  <c r="BG323"/>
  <c r="BE323"/>
  <c r="T323"/>
  <c r="R323"/>
  <c r="P323"/>
  <c r="BI319"/>
  <c r="BH319"/>
  <c r="BG319"/>
  <c r="BE319"/>
  <c r="T319"/>
  <c r="R319"/>
  <c r="P319"/>
  <c r="BI317"/>
  <c r="BH317"/>
  <c r="BG317"/>
  <c r="BE317"/>
  <c r="T317"/>
  <c r="R317"/>
  <c r="P317"/>
  <c r="BI312"/>
  <c r="BH312"/>
  <c r="BG312"/>
  <c r="BE312"/>
  <c r="T312"/>
  <c r="R312"/>
  <c r="P312"/>
  <c r="BI310"/>
  <c r="BH310"/>
  <c r="BG310"/>
  <c r="BE310"/>
  <c r="T310"/>
  <c r="R310"/>
  <c r="P310"/>
  <c r="BI308"/>
  <c r="BH308"/>
  <c r="BG308"/>
  <c r="BE308"/>
  <c r="T308"/>
  <c r="R308"/>
  <c r="P308"/>
  <c r="BI306"/>
  <c r="BH306"/>
  <c r="BG306"/>
  <c r="BE306"/>
  <c r="T306"/>
  <c r="R306"/>
  <c r="P306"/>
  <c r="BI304"/>
  <c r="BH304"/>
  <c r="BG304"/>
  <c r="BE304"/>
  <c r="T304"/>
  <c r="R304"/>
  <c r="P304"/>
  <c r="BI301"/>
  <c r="BH301"/>
  <c r="BG301"/>
  <c r="BE301"/>
  <c r="T301"/>
  <c r="R301"/>
  <c r="P301"/>
  <c r="BI300"/>
  <c r="BH300"/>
  <c r="BG300"/>
  <c r="BE300"/>
  <c r="T300"/>
  <c r="R300"/>
  <c r="P300"/>
  <c r="BI297"/>
  <c r="BH297"/>
  <c r="BG297"/>
  <c r="BE297"/>
  <c r="T297"/>
  <c r="R297"/>
  <c r="P297"/>
  <c r="BI295"/>
  <c r="BH295"/>
  <c r="BG295"/>
  <c r="BE295"/>
  <c r="T295"/>
  <c r="R295"/>
  <c r="P295"/>
  <c r="BI293"/>
  <c r="BH293"/>
  <c r="BG293"/>
  <c r="BE293"/>
  <c r="T293"/>
  <c r="R293"/>
  <c r="P293"/>
  <c r="BI291"/>
  <c r="BH291"/>
  <c r="BG291"/>
  <c r="BE291"/>
  <c r="T291"/>
  <c r="R291"/>
  <c r="P291"/>
  <c r="BI289"/>
  <c r="BH289"/>
  <c r="BG289"/>
  <c r="BE289"/>
  <c r="T289"/>
  <c r="R289"/>
  <c r="P289"/>
  <c r="BI287"/>
  <c r="BH287"/>
  <c r="BG287"/>
  <c r="BE287"/>
  <c r="T287"/>
  <c r="R287"/>
  <c r="P287"/>
  <c r="BI283"/>
  <c r="BH283"/>
  <c r="BG283"/>
  <c r="BE283"/>
  <c r="T283"/>
  <c r="R283"/>
  <c r="P283"/>
  <c r="BI279"/>
  <c r="BH279"/>
  <c r="BG279"/>
  <c r="BE279"/>
  <c r="T279"/>
  <c r="R279"/>
  <c r="P279"/>
  <c r="BI278"/>
  <c r="BH278"/>
  <c r="BG278"/>
  <c r="BE278"/>
  <c r="T278"/>
  <c r="R278"/>
  <c r="P278"/>
  <c r="BI276"/>
  <c r="BH276"/>
  <c r="BG276"/>
  <c r="BE276"/>
  <c r="T276"/>
  <c r="R276"/>
  <c r="P276"/>
  <c r="BI275"/>
  <c r="BH275"/>
  <c r="BG275"/>
  <c r="BE275"/>
  <c r="T275"/>
  <c r="R275"/>
  <c r="P275"/>
  <c r="BI274"/>
  <c r="BH274"/>
  <c r="BG274"/>
  <c r="BE274"/>
  <c r="T274"/>
  <c r="R274"/>
  <c r="P274"/>
  <c r="BI273"/>
  <c r="BH273"/>
  <c r="BG273"/>
  <c r="BE273"/>
  <c r="T273"/>
  <c r="R273"/>
  <c r="P273"/>
  <c r="BI272"/>
  <c r="BH272"/>
  <c r="BG272"/>
  <c r="BE272"/>
  <c r="T272"/>
  <c r="R272"/>
  <c r="P272"/>
  <c r="BI270"/>
  <c r="BH270"/>
  <c r="BG270"/>
  <c r="BE270"/>
  <c r="T270"/>
  <c r="R270"/>
  <c r="P270"/>
  <c r="BI269"/>
  <c r="BH269"/>
  <c r="BG269"/>
  <c r="BE269"/>
  <c r="T269"/>
  <c r="R269"/>
  <c r="P269"/>
  <c r="BI268"/>
  <c r="BH268"/>
  <c r="BG268"/>
  <c r="BE268"/>
  <c r="T268"/>
  <c r="R268"/>
  <c r="P268"/>
  <c r="BI266"/>
  <c r="BH266"/>
  <c r="BG266"/>
  <c r="BE266"/>
  <c r="T266"/>
  <c r="R266"/>
  <c r="P266"/>
  <c r="BI264"/>
  <c r="BH264"/>
  <c r="BG264"/>
  <c r="BE264"/>
  <c r="T264"/>
  <c r="R264"/>
  <c r="P264"/>
  <c r="BI263"/>
  <c r="BH263"/>
  <c r="BG263"/>
  <c r="BE263"/>
  <c r="T263"/>
  <c r="R263"/>
  <c r="P263"/>
  <c r="BI262"/>
  <c r="BH262"/>
  <c r="BG262"/>
  <c r="BE262"/>
  <c r="T262"/>
  <c r="R262"/>
  <c r="P262"/>
  <c r="BI261"/>
  <c r="BH261"/>
  <c r="BG261"/>
  <c r="BE261"/>
  <c r="T261"/>
  <c r="R261"/>
  <c r="P261"/>
  <c r="BI260"/>
  <c r="BH260"/>
  <c r="BG260"/>
  <c r="BE260"/>
  <c r="T260"/>
  <c r="R260"/>
  <c r="P260"/>
  <c r="BI259"/>
  <c r="BH259"/>
  <c r="BG259"/>
  <c r="BE259"/>
  <c r="T259"/>
  <c r="R259"/>
  <c r="P259"/>
  <c r="BI256"/>
  <c r="BH256"/>
  <c r="BG256"/>
  <c r="BE256"/>
  <c r="T256"/>
  <c r="R256"/>
  <c r="P256"/>
  <c r="BI255"/>
  <c r="BH255"/>
  <c r="BG255"/>
  <c r="BE255"/>
  <c r="T255"/>
  <c r="R255"/>
  <c r="P255"/>
  <c r="BI254"/>
  <c r="BH254"/>
  <c r="BG254"/>
  <c r="BE254"/>
  <c r="T254"/>
  <c r="R254"/>
  <c r="P254"/>
  <c r="BI253"/>
  <c r="BH253"/>
  <c r="BG253"/>
  <c r="BE253"/>
  <c r="T253"/>
  <c r="R253"/>
  <c r="P253"/>
  <c r="BI252"/>
  <c r="BH252"/>
  <c r="BG252"/>
  <c r="BE252"/>
  <c r="T252"/>
  <c r="R252"/>
  <c r="P252"/>
  <c r="BI249"/>
  <c r="BH249"/>
  <c r="BG249"/>
  <c r="BE249"/>
  <c r="T249"/>
  <c r="T248"/>
  <c r="R249"/>
  <c r="R248"/>
  <c r="P249"/>
  <c r="P248"/>
  <c r="BI246"/>
  <c r="BH246"/>
  <c r="BG246"/>
  <c r="BE246"/>
  <c r="T246"/>
  <c r="R246"/>
  <c r="P246"/>
  <c r="BI244"/>
  <c r="BH244"/>
  <c r="BG244"/>
  <c r="BE244"/>
  <c r="T244"/>
  <c r="R244"/>
  <c r="P244"/>
  <c r="BI240"/>
  <c r="BH240"/>
  <c r="BG240"/>
  <c r="BE240"/>
  <c r="T240"/>
  <c r="R240"/>
  <c r="P240"/>
  <c r="BI238"/>
  <c r="BH238"/>
  <c r="BG238"/>
  <c r="BE238"/>
  <c r="T238"/>
  <c r="R238"/>
  <c r="P238"/>
  <c r="BI236"/>
  <c r="BH236"/>
  <c r="BG236"/>
  <c r="BE236"/>
  <c r="T236"/>
  <c r="R236"/>
  <c r="P236"/>
  <c r="BI232"/>
  <c r="BH232"/>
  <c r="BG232"/>
  <c r="BE232"/>
  <c r="T232"/>
  <c r="R232"/>
  <c r="P232"/>
  <c r="BI231"/>
  <c r="BH231"/>
  <c r="BG231"/>
  <c r="BE231"/>
  <c r="T231"/>
  <c r="R231"/>
  <c r="P231"/>
  <c r="BI224"/>
  <c r="BH224"/>
  <c r="BG224"/>
  <c r="BE224"/>
  <c r="T224"/>
  <c r="R224"/>
  <c r="P224"/>
  <c r="BI222"/>
  <c r="BH222"/>
  <c r="BG222"/>
  <c r="BE222"/>
  <c r="T222"/>
  <c r="R222"/>
  <c r="P222"/>
  <c r="BI218"/>
  <c r="BH218"/>
  <c r="BG218"/>
  <c r="BE218"/>
  <c r="T218"/>
  <c r="R218"/>
  <c r="P218"/>
  <c r="BI214"/>
  <c r="BH214"/>
  <c r="BG214"/>
  <c r="BE214"/>
  <c r="T214"/>
  <c r="R214"/>
  <c r="P214"/>
  <c r="BI211"/>
  <c r="BH211"/>
  <c r="BG211"/>
  <c r="BE211"/>
  <c r="T211"/>
  <c r="R211"/>
  <c r="P211"/>
  <c r="BI209"/>
  <c r="BH209"/>
  <c r="BG209"/>
  <c r="BE209"/>
  <c r="T209"/>
  <c r="R209"/>
  <c r="P209"/>
  <c r="BI207"/>
  <c r="BH207"/>
  <c r="BG207"/>
  <c r="BE207"/>
  <c r="T207"/>
  <c r="R207"/>
  <c r="P207"/>
  <c r="BI205"/>
  <c r="BH205"/>
  <c r="BG205"/>
  <c r="BE205"/>
  <c r="T205"/>
  <c r="R205"/>
  <c r="P205"/>
  <c r="BI203"/>
  <c r="BH203"/>
  <c r="BG203"/>
  <c r="BE203"/>
  <c r="T203"/>
  <c r="R203"/>
  <c r="P203"/>
  <c r="BI201"/>
  <c r="BH201"/>
  <c r="BG201"/>
  <c r="BE201"/>
  <c r="T201"/>
  <c r="R201"/>
  <c r="P201"/>
  <c r="BI198"/>
  <c r="BH198"/>
  <c r="BG198"/>
  <c r="BE198"/>
  <c r="T198"/>
  <c r="R198"/>
  <c r="P198"/>
  <c r="BI194"/>
  <c r="BH194"/>
  <c r="BG194"/>
  <c r="BE194"/>
  <c r="T194"/>
  <c r="R194"/>
  <c r="P194"/>
  <c r="BI190"/>
  <c r="BH190"/>
  <c r="BG190"/>
  <c r="BE190"/>
  <c r="T190"/>
  <c r="R190"/>
  <c r="P190"/>
  <c r="BI188"/>
  <c r="BH188"/>
  <c r="BG188"/>
  <c r="BE188"/>
  <c r="T188"/>
  <c r="R188"/>
  <c r="P188"/>
  <c r="BI187"/>
  <c r="BH187"/>
  <c r="BG187"/>
  <c r="BE187"/>
  <c r="T187"/>
  <c r="R187"/>
  <c r="P187"/>
  <c r="BI186"/>
  <c r="BH186"/>
  <c r="BG186"/>
  <c r="BE186"/>
  <c r="T186"/>
  <c r="R186"/>
  <c r="P186"/>
  <c r="BI183"/>
  <c r="BH183"/>
  <c r="BG183"/>
  <c r="BE183"/>
  <c r="T183"/>
  <c r="R183"/>
  <c r="P183"/>
  <c r="BI182"/>
  <c r="BH182"/>
  <c r="BG182"/>
  <c r="BE182"/>
  <c r="T182"/>
  <c r="R182"/>
  <c r="P182"/>
  <c r="BI179"/>
  <c r="BH179"/>
  <c r="BG179"/>
  <c r="BE179"/>
  <c r="T179"/>
  <c r="R179"/>
  <c r="P179"/>
  <c r="BI177"/>
  <c r="BH177"/>
  <c r="BG177"/>
  <c r="BE177"/>
  <c r="T177"/>
  <c r="R177"/>
  <c r="P177"/>
  <c r="BI173"/>
  <c r="BH173"/>
  <c r="BG173"/>
  <c r="BE173"/>
  <c r="T173"/>
  <c r="R173"/>
  <c r="P173"/>
  <c r="BI171"/>
  <c r="BH171"/>
  <c r="BG171"/>
  <c r="BE171"/>
  <c r="T171"/>
  <c r="R171"/>
  <c r="P171"/>
  <c r="BI169"/>
  <c r="BH169"/>
  <c r="BG169"/>
  <c r="BE169"/>
  <c r="T169"/>
  <c r="R169"/>
  <c r="P169"/>
  <c r="BI165"/>
  <c r="BH165"/>
  <c r="BG165"/>
  <c r="BE165"/>
  <c r="T165"/>
  <c r="R165"/>
  <c r="P165"/>
  <c r="BI163"/>
  <c r="BH163"/>
  <c r="BG163"/>
  <c r="BE163"/>
  <c r="T163"/>
  <c r="R163"/>
  <c r="P163"/>
  <c r="BI161"/>
  <c r="BH161"/>
  <c r="BG161"/>
  <c r="BE161"/>
  <c r="T161"/>
  <c r="R161"/>
  <c r="P161"/>
  <c r="BI150"/>
  <c r="BH150"/>
  <c r="BG150"/>
  <c r="BE150"/>
  <c r="T150"/>
  <c r="R150"/>
  <c r="P150"/>
  <c r="BI148"/>
  <c r="BH148"/>
  <c r="BG148"/>
  <c r="BE148"/>
  <c r="T148"/>
  <c r="R148"/>
  <c r="P148"/>
  <c r="BI143"/>
  <c r="BH143"/>
  <c r="BG143"/>
  <c r="BE143"/>
  <c r="T143"/>
  <c r="R143"/>
  <c r="P143"/>
  <c r="BI142"/>
  <c r="BH142"/>
  <c r="BG142"/>
  <c r="BE142"/>
  <c r="T142"/>
  <c r="R142"/>
  <c r="P142"/>
  <c r="BI141"/>
  <c r="BH141"/>
  <c r="BG141"/>
  <c r="BE141"/>
  <c r="T141"/>
  <c r="R141"/>
  <c r="P141"/>
  <c r="BI137"/>
  <c r="BH137"/>
  <c r="BG137"/>
  <c r="BE137"/>
  <c r="T137"/>
  <c r="R137"/>
  <c r="P137"/>
  <c r="BI135"/>
  <c r="BH135"/>
  <c r="BG135"/>
  <c r="BE135"/>
  <c r="T135"/>
  <c r="R135"/>
  <c r="P135"/>
  <c r="BI133"/>
  <c r="BH133"/>
  <c r="BG133"/>
  <c r="BE133"/>
  <c r="T133"/>
  <c r="R133"/>
  <c r="P133"/>
  <c r="BI129"/>
  <c r="BH129"/>
  <c r="BG129"/>
  <c r="BE129"/>
  <c r="T129"/>
  <c r="R129"/>
  <c r="P129"/>
  <c r="BI126"/>
  <c r="BH126"/>
  <c r="BG126"/>
  <c r="BE126"/>
  <c r="T126"/>
  <c r="T125"/>
  <c r="R126"/>
  <c r="R125"/>
  <c r="P126"/>
  <c r="P125"/>
  <c r="BI124"/>
  <c r="BH124"/>
  <c r="BG124"/>
  <c r="BE124"/>
  <c r="T124"/>
  <c r="T123"/>
  <c r="R124"/>
  <c r="R123"/>
  <c r="P124"/>
  <c r="P123"/>
  <c r="BI121"/>
  <c r="BH121"/>
  <c r="BG121"/>
  <c r="BE121"/>
  <c r="T121"/>
  <c r="R121"/>
  <c r="P121"/>
  <c r="BI119"/>
  <c r="BH119"/>
  <c r="BG119"/>
  <c r="BE119"/>
  <c r="T119"/>
  <c r="R119"/>
  <c r="P119"/>
  <c r="BI117"/>
  <c r="BH117"/>
  <c r="BG117"/>
  <c r="BE117"/>
  <c r="T117"/>
  <c r="R117"/>
  <c r="P117"/>
  <c r="BI115"/>
  <c r="BH115"/>
  <c r="BG115"/>
  <c r="BE115"/>
  <c r="T115"/>
  <c r="R115"/>
  <c r="P115"/>
  <c r="BI113"/>
  <c r="BH113"/>
  <c r="BG113"/>
  <c r="BE113"/>
  <c r="T113"/>
  <c r="R113"/>
  <c r="P113"/>
  <c r="BI109"/>
  <c r="BH109"/>
  <c r="BG109"/>
  <c r="BE109"/>
  <c r="T109"/>
  <c r="R109"/>
  <c r="P109"/>
  <c r="BI105"/>
  <c r="BH105"/>
  <c r="BG105"/>
  <c r="BE105"/>
  <c r="T105"/>
  <c r="R105"/>
  <c r="P105"/>
  <c r="J99"/>
  <c r="J98"/>
  <c r="F96"/>
  <c r="E94"/>
  <c r="J55"/>
  <c r="J54"/>
  <c r="F52"/>
  <c r="E50"/>
  <c r="J18"/>
  <c r="E18"/>
  <c r="F55"/>
  <c r="J17"/>
  <c r="J15"/>
  <c r="E15"/>
  <c r="F98"/>
  <c r="J14"/>
  <c r="J12"/>
  <c r="J52"/>
  <c r="E7"/>
  <c r="E92"/>
  <c i="2" r="J35"/>
  <c r="J34"/>
  <c i="1" r="AY55"/>
  <c i="2" r="J33"/>
  <c i="1" r="AX55"/>
  <c i="2" r="BI84"/>
  <c r="BH84"/>
  <c r="BG84"/>
  <c r="BE84"/>
  <c r="T84"/>
  <c r="R84"/>
  <c r="P84"/>
  <c r="BI83"/>
  <c r="BH83"/>
  <c r="BG83"/>
  <c r="BE83"/>
  <c r="T83"/>
  <c r="R83"/>
  <c r="P83"/>
  <c r="BI82"/>
  <c r="BH82"/>
  <c r="BG82"/>
  <c r="BE82"/>
  <c r="T82"/>
  <c r="R82"/>
  <c r="P82"/>
  <c r="BI81"/>
  <c r="BH81"/>
  <c r="BG81"/>
  <c r="BE81"/>
  <c r="T81"/>
  <c r="R81"/>
  <c r="P81"/>
  <c r="BI80"/>
  <c r="BH80"/>
  <c r="BG80"/>
  <c r="BE80"/>
  <c r="T80"/>
  <c r="R80"/>
  <c r="P80"/>
  <c r="BI79"/>
  <c r="BH79"/>
  <c r="BG79"/>
  <c r="BE79"/>
  <c r="T79"/>
  <c r="R79"/>
  <c r="P79"/>
  <c r="BI78"/>
  <c r="BH78"/>
  <c r="BG78"/>
  <c r="BE78"/>
  <c r="T78"/>
  <c r="R78"/>
  <c r="P78"/>
  <c r="J72"/>
  <c r="J71"/>
  <c r="F69"/>
  <c r="E67"/>
  <c r="J51"/>
  <c r="J50"/>
  <c r="F48"/>
  <c r="E46"/>
  <c r="J16"/>
  <c r="E16"/>
  <c r="F72"/>
  <c r="J15"/>
  <c r="J13"/>
  <c r="E13"/>
  <c r="F71"/>
  <c r="J12"/>
  <c r="J10"/>
  <c r="J48"/>
  <c i="1" r="L50"/>
  <c r="AM50"/>
  <c r="AM49"/>
  <c r="L49"/>
  <c r="AM47"/>
  <c r="L47"/>
  <c r="L45"/>
  <c r="L44"/>
  <c i="10" r="BK415"/>
  <c r="BK407"/>
  <c r="BK385"/>
  <c r="J358"/>
  <c r="J339"/>
  <c r="J324"/>
  <c r="J312"/>
  <c r="J300"/>
  <c r="J285"/>
  <c r="J273"/>
  <c r="J251"/>
  <c r="BK236"/>
  <c r="J214"/>
  <c r="BK192"/>
  <c r="BK158"/>
  <c r="BK150"/>
  <c r="BK120"/>
  <c i="9" r="BK429"/>
  <c r="BK413"/>
  <c r="BK398"/>
  <c r="J391"/>
  <c r="BK384"/>
  <c r="BK370"/>
  <c r="BK365"/>
  <c r="J359"/>
  <c r="J357"/>
  <c r="BK352"/>
  <c r="J342"/>
  <c r="J331"/>
  <c r="J326"/>
  <c r="J320"/>
  <c r="J316"/>
  <c r="BK312"/>
  <c r="J290"/>
  <c r="BK279"/>
  <c r="BK273"/>
  <c r="BK266"/>
  <c r="BK262"/>
  <c r="BK255"/>
  <c r="BK249"/>
  <c r="J201"/>
  <c r="BK193"/>
  <c r="BK185"/>
  <c r="BK150"/>
  <c r="BK145"/>
  <c r="J139"/>
  <c r="J129"/>
  <c r="BK110"/>
  <c i="8" r="BK456"/>
  <c r="BK438"/>
  <c r="BK432"/>
  <c r="BK422"/>
  <c r="BK411"/>
  <c r="BK402"/>
  <c r="BK386"/>
  <c r="BK375"/>
  <c r="J364"/>
  <c r="BK353"/>
  <c r="BK341"/>
  <c r="BK334"/>
  <c r="BK326"/>
  <c r="J315"/>
  <c r="BK311"/>
  <c r="BK308"/>
  <c r="J301"/>
  <c r="J293"/>
  <c r="BK288"/>
  <c r="BK275"/>
  <c r="J256"/>
  <c r="J243"/>
  <c r="BK230"/>
  <c r="J217"/>
  <c r="J212"/>
  <c r="BK197"/>
  <c r="J187"/>
  <c r="BK166"/>
  <c r="J130"/>
  <c r="J117"/>
  <c r="J107"/>
  <c i="7" r="J461"/>
  <c r="J459"/>
  <c r="J457"/>
  <c r="J437"/>
  <c r="BK412"/>
  <c r="J407"/>
  <c r="BK398"/>
  <c r="J377"/>
  <c r="BK370"/>
  <c r="BK354"/>
  <c r="J337"/>
  <c r="BK308"/>
  <c r="J299"/>
  <c r="BK295"/>
  <c r="J292"/>
  <c r="BK282"/>
  <c r="J269"/>
  <c r="BK261"/>
  <c r="BK257"/>
  <c r="BK247"/>
  <c r="J229"/>
  <c r="J218"/>
  <c r="J199"/>
  <c r="BK187"/>
  <c r="BK168"/>
  <c r="J150"/>
  <c r="BK138"/>
  <c r="BK122"/>
  <c r="BK110"/>
  <c i="6" r="J402"/>
  <c r="BK395"/>
  <c r="BK386"/>
  <c r="J379"/>
  <c r="BK363"/>
  <c r="J348"/>
  <c r="BK342"/>
  <c r="BK327"/>
  <c r="BK314"/>
  <c r="J297"/>
  <c r="J288"/>
  <c r="J284"/>
  <c r="J279"/>
  <c r="J272"/>
  <c r="BK257"/>
  <c r="J246"/>
  <c i="4" r="BK369"/>
  <c r="BK313"/>
  <c r="J300"/>
  <c r="J292"/>
  <c r="J282"/>
  <c r="J262"/>
  <c r="J248"/>
  <c r="J226"/>
  <c r="BK194"/>
  <c r="J166"/>
  <c r="J152"/>
  <c r="J122"/>
  <c i="3" r="BK386"/>
  <c r="J375"/>
  <c r="BK332"/>
  <c r="BK317"/>
  <c r="J293"/>
  <c r="J272"/>
  <c r="BK255"/>
  <c r="BK244"/>
  <c r="BK231"/>
  <c r="BK214"/>
  <c r="J203"/>
  <c r="BK190"/>
  <c r="J173"/>
  <c r="J148"/>
  <c r="J135"/>
  <c r="J124"/>
  <c r="J113"/>
  <c i="2" r="BK80"/>
  <c i="6" r="J227"/>
  <c r="J178"/>
  <c r="J170"/>
  <c r="BK144"/>
  <c r="J136"/>
  <c r="J122"/>
  <c r="J110"/>
  <c i="5" r="BK392"/>
  <c r="J379"/>
  <c r="J376"/>
  <c r="J365"/>
  <c r="J345"/>
  <c r="BK330"/>
  <c r="J317"/>
  <c r="BK304"/>
  <c r="BK292"/>
  <c r="J283"/>
  <c r="BK270"/>
  <c r="BK256"/>
  <c r="BK241"/>
  <c r="J212"/>
  <c r="J196"/>
  <c r="BK191"/>
  <c r="J168"/>
  <c r="BK160"/>
  <c r="J134"/>
  <c r="BK123"/>
  <c r="J108"/>
  <c i="4" r="BK453"/>
  <c r="BK430"/>
  <c r="J413"/>
  <c r="J390"/>
  <c r="J369"/>
  <c r="J359"/>
  <c r="BK350"/>
  <c r="BK337"/>
  <c r="BK309"/>
  <c r="J302"/>
  <c r="BK294"/>
  <c r="J291"/>
  <c r="BK285"/>
  <c r="J268"/>
  <c r="BK262"/>
  <c r="J222"/>
  <c r="BK206"/>
  <c r="BK185"/>
  <c r="J162"/>
  <c r="BK142"/>
  <c r="J134"/>
  <c r="BK127"/>
  <c r="BK114"/>
  <c i="3" r="J378"/>
  <c r="BK361"/>
  <c r="J355"/>
  <c r="BK349"/>
  <c r="J335"/>
  <c r="J329"/>
  <c r="J310"/>
  <c r="BK300"/>
  <c r="J276"/>
  <c r="J266"/>
  <c i="10" r="J441"/>
  <c r="J435"/>
  <c r="BK422"/>
  <c r="J402"/>
  <c r="BK395"/>
  <c r="J388"/>
  <c r="BK374"/>
  <c r="J363"/>
  <c r="BK358"/>
  <c r="J341"/>
  <c r="BK333"/>
  <c r="J322"/>
  <c r="J314"/>
  <c r="BK296"/>
  <c r="BK285"/>
  <c r="J279"/>
  <c r="J270"/>
  <c r="BK258"/>
  <c r="J232"/>
  <c r="J225"/>
  <c r="BK215"/>
  <c r="J183"/>
  <c r="BK155"/>
  <c r="BK138"/>
  <c r="BK129"/>
  <c r="J116"/>
  <c i="9" r="BK431"/>
  <c r="J418"/>
  <c r="BK401"/>
  <c r="BK391"/>
  <c r="J378"/>
  <c r="BK362"/>
  <c r="BK357"/>
  <c r="J350"/>
  <c r="BK342"/>
  <c r="BK333"/>
  <c r="BK326"/>
  <c r="BK316"/>
  <c r="BK305"/>
  <c r="J296"/>
  <c r="BK284"/>
  <c r="J264"/>
  <c r="J251"/>
  <c r="BK246"/>
  <c r="J236"/>
  <c r="J231"/>
  <c r="J224"/>
  <c r="BK208"/>
  <c r="J199"/>
  <c r="BK190"/>
  <c r="J185"/>
  <c r="BK179"/>
  <c r="J175"/>
  <c r="BK171"/>
  <c r="J167"/>
  <c r="J164"/>
  <c r="J160"/>
  <c r="BK158"/>
  <c r="J157"/>
  <c r="J152"/>
  <c r="BK147"/>
  <c r="BK141"/>
  <c r="J135"/>
  <c r="BK129"/>
  <c r="J120"/>
  <c r="J110"/>
  <c i="8" r="J445"/>
  <c r="BK435"/>
  <c r="BK416"/>
  <c r="J408"/>
  <c r="J402"/>
  <c r="BK394"/>
  <c r="J381"/>
  <c r="BK373"/>
  <c r="J366"/>
  <c r="BK349"/>
  <c r="J332"/>
  <c r="J325"/>
  <c r="J314"/>
  <c r="J309"/>
  <c r="BK301"/>
  <c r="J295"/>
  <c r="J288"/>
  <c r="BK277"/>
  <c r="BK264"/>
  <c r="BK236"/>
  <c r="J230"/>
  <c r="BK217"/>
  <c r="J175"/>
  <c r="J160"/>
  <c r="BK149"/>
  <c r="BK137"/>
  <c r="J126"/>
  <c r="BK107"/>
  <c i="7" r="BK439"/>
  <c r="BK432"/>
  <c r="BK418"/>
  <c r="BK410"/>
  <c r="BK384"/>
  <c r="J366"/>
  <c r="BK356"/>
  <c r="BK347"/>
  <c r="BK337"/>
  <c r="BK324"/>
  <c r="BK290"/>
  <c r="J285"/>
  <c r="J282"/>
  <c r="J262"/>
  <c r="BK239"/>
  <c r="BK221"/>
  <c r="BK214"/>
  <c r="BK193"/>
  <c r="BK156"/>
  <c r="J138"/>
  <c r="BK120"/>
  <c i="6" r="BK391"/>
  <c r="BK374"/>
  <c r="BK354"/>
  <c r="J345"/>
  <c r="BK329"/>
  <c r="BK316"/>
  <c r="J305"/>
  <c r="J293"/>
  <c r="BK286"/>
  <c r="J283"/>
  <c r="BK279"/>
  <c r="BK274"/>
  <c r="J271"/>
  <c r="BK265"/>
  <c r="BK263"/>
  <c r="BK232"/>
  <c r="BK215"/>
  <c r="BK209"/>
  <c r="J194"/>
  <c r="J180"/>
  <c r="BK170"/>
  <c r="J149"/>
  <c r="J130"/>
  <c r="J116"/>
  <c i="5" r="J394"/>
  <c r="J385"/>
  <c r="J371"/>
  <c r="BK361"/>
  <c r="J346"/>
  <c r="J340"/>
  <c r="J328"/>
  <c r="BK308"/>
  <c r="J298"/>
  <c r="BK279"/>
  <c r="J268"/>
  <c r="J252"/>
  <c r="BK232"/>
  <c r="J207"/>
  <c r="BK196"/>
  <c r="BK172"/>
  <c r="J149"/>
  <c r="BK128"/>
  <c r="J116"/>
  <c i="4" r="BK464"/>
  <c r="J462"/>
  <c r="J453"/>
  <c r="J440"/>
  <c r="BK425"/>
  <c r="BK422"/>
  <c r="BK419"/>
  <c r="J407"/>
  <c r="J399"/>
  <c r="J380"/>
  <c r="J372"/>
  <c r="BK365"/>
  <c r="BK357"/>
  <c r="J344"/>
  <c r="BK327"/>
  <c r="BK316"/>
  <c r="BK312"/>
  <c r="J298"/>
  <c r="J285"/>
  <c r="J263"/>
  <c r="J250"/>
  <c r="BK218"/>
  <c r="BK200"/>
  <c r="J191"/>
  <c r="BK166"/>
  <c r="BK152"/>
  <c r="J142"/>
  <c r="J116"/>
  <c i="3" r="BK387"/>
  <c r="BK380"/>
  <c r="J370"/>
  <c r="BK366"/>
  <c r="BK356"/>
  <c r="J349"/>
  <c r="J338"/>
  <c r="BK323"/>
  <c r="J304"/>
  <c r="J297"/>
  <c r="J289"/>
  <c r="BK275"/>
  <c r="J269"/>
  <c r="BK264"/>
  <c r="J256"/>
  <c r="J252"/>
  <c r="J236"/>
  <c r="J211"/>
  <c r="BK203"/>
  <c r="J190"/>
  <c r="J186"/>
  <c r="BK179"/>
  <c r="J165"/>
  <c r="J142"/>
  <c r="J115"/>
  <c r="BK105"/>
  <c i="2" r="J80"/>
  <c i="10" r="J442"/>
  <c r="BK430"/>
  <c r="BK417"/>
  <c r="J410"/>
  <c r="BK403"/>
  <c r="BK401"/>
  <c r="BK396"/>
  <c r="BK378"/>
  <c r="BK366"/>
  <c r="J362"/>
  <c r="BK339"/>
  <c r="J333"/>
  <c r="J320"/>
  <c r="J307"/>
  <c r="J298"/>
  <c r="J294"/>
  <c r="J287"/>
  <c r="BK281"/>
  <c r="BK273"/>
  <c r="BK270"/>
  <c r="J256"/>
  <c r="BK225"/>
  <c r="BK202"/>
  <c r="BK198"/>
  <c r="BK185"/>
  <c r="J164"/>
  <c r="BK144"/>
  <c r="J129"/>
  <c r="BK118"/>
  <c r="BK106"/>
  <c i="9" r="J426"/>
  <c r="J411"/>
  <c r="J384"/>
  <c r="J376"/>
  <c r="BK348"/>
  <c r="BK335"/>
  <c r="J312"/>
  <c r="BK296"/>
  <c r="J285"/>
  <c r="BK277"/>
  <c r="J259"/>
  <c r="BK148"/>
  <c r="BK142"/>
  <c r="J138"/>
  <c r="BK133"/>
  <c i="8" r="BK295"/>
  <c r="BK287"/>
  <c r="J269"/>
  <c r="BK259"/>
  <c r="BK240"/>
  <c r="J227"/>
  <c r="BK216"/>
  <c r="BK212"/>
  <c r="BK193"/>
  <c r="J173"/>
  <c r="J166"/>
  <c r="J156"/>
  <c r="BK133"/>
  <c r="BK119"/>
  <c i="7" r="BK416"/>
  <c r="J404"/>
  <c r="J396"/>
  <c r="J384"/>
  <c r="BK374"/>
  <c r="J347"/>
  <c r="J334"/>
  <c r="J322"/>
  <c r="BK310"/>
  <c r="BK304"/>
  <c r="J291"/>
  <c r="BK283"/>
  <c r="BK249"/>
  <c r="J234"/>
  <c r="J219"/>
  <c r="J187"/>
  <c r="BK162"/>
  <c r="BK155"/>
  <c r="BK142"/>
  <c r="BK114"/>
  <c i="6" r="BK398"/>
  <c r="BK384"/>
  <c r="BK356"/>
  <c r="BK337"/>
  <c r="BK318"/>
  <c r="BK301"/>
  <c r="BK273"/>
  <c r="J269"/>
  <c r="BK264"/>
  <c r="J254"/>
  <c r="BK246"/>
  <c r="BK239"/>
  <c r="BK222"/>
  <c r="J215"/>
  <c r="J209"/>
  <c r="J200"/>
  <c r="J193"/>
  <c r="J183"/>
  <c r="J164"/>
  <c r="BK143"/>
  <c r="J127"/>
  <c r="J118"/>
  <c r="BK114"/>
  <c r="BK110"/>
  <c i="5" r="BK394"/>
  <c r="BK382"/>
  <c r="BK371"/>
  <c r="BK363"/>
  <c r="BK352"/>
  <c r="J344"/>
  <c r="J334"/>
  <c r="BK319"/>
  <c r="BK306"/>
  <c r="J296"/>
  <c r="BK284"/>
  <c r="J278"/>
  <c r="BK269"/>
  <c r="BK265"/>
  <c r="J255"/>
  <c r="J239"/>
  <c r="J225"/>
  <c r="BK203"/>
  <c r="BK174"/>
  <c r="J162"/>
  <c r="J140"/>
  <c r="J120"/>
  <c i="4" r="J457"/>
  <c r="J437"/>
  <c r="J422"/>
  <c r="BK413"/>
  <c r="J401"/>
  <c r="J387"/>
  <c r="J367"/>
  <c r="BK341"/>
  <c r="J337"/>
  <c r="BK331"/>
  <c r="J325"/>
  <c r="J312"/>
  <c r="BK302"/>
  <c r="J296"/>
  <c r="J279"/>
  <c r="BK268"/>
  <c r="BK237"/>
  <c r="BK226"/>
  <c r="J218"/>
  <c r="J205"/>
  <c r="BK173"/>
  <c r="J146"/>
  <c r="J138"/>
  <c r="BK116"/>
  <c r="J106"/>
  <c i="3" r="J366"/>
  <c r="BK346"/>
  <c r="BK333"/>
  <c r="J317"/>
  <c r="J308"/>
  <c r="J291"/>
  <c r="BK279"/>
  <c r="J273"/>
  <c r="BK256"/>
  <c r="J249"/>
  <c r="BK236"/>
  <c r="J218"/>
  <c r="BK205"/>
  <c r="BK188"/>
  <c r="J183"/>
  <c r="BK165"/>
  <c r="J150"/>
  <c r="BK142"/>
  <c r="J129"/>
  <c r="BK119"/>
  <c r="J109"/>
  <c i="2" r="BK82"/>
  <c r="BK79"/>
  <c i="10" r="J444"/>
  <c r="BK437"/>
  <c r="J428"/>
  <c r="BK410"/>
  <c r="J401"/>
  <c r="BK393"/>
  <c r="BK382"/>
  <c r="J369"/>
  <c r="BK354"/>
  <c r="BK329"/>
  <c r="BK312"/>
  <c r="BK298"/>
  <c r="J288"/>
  <c r="J280"/>
  <c r="J272"/>
  <c r="BK251"/>
  <c r="J242"/>
  <c r="BK232"/>
  <c r="J220"/>
  <c r="BK196"/>
  <c r="BK173"/>
  <c r="J154"/>
  <c r="J144"/>
  <c r="BK125"/>
  <c r="J118"/>
  <c r="J110"/>
  <c i="9" r="BK438"/>
  <c r="BK436"/>
  <c r="J406"/>
  <c r="BK397"/>
  <c r="J389"/>
  <c r="J116"/>
  <c i="8" r="J457"/>
  <c r="BK452"/>
  <c r="BK443"/>
  <c r="BK430"/>
  <c r="BK420"/>
  <c r="J416"/>
  <c r="BK408"/>
  <c r="J400"/>
  <c r="J394"/>
  <c r="J384"/>
  <c r="J373"/>
  <c r="J360"/>
  <c r="J351"/>
  <c r="J345"/>
  <c r="BK332"/>
  <c r="J326"/>
  <c r="J308"/>
  <c r="J296"/>
  <c r="J283"/>
  <c r="BK280"/>
  <c r="BK250"/>
  <c r="BK199"/>
  <c r="BK173"/>
  <c r="BK156"/>
  <c r="J149"/>
  <c r="BK139"/>
  <c i="7" r="BK457"/>
  <c r="J450"/>
  <c r="J434"/>
  <c r="BK422"/>
  <c r="J419"/>
  <c r="J413"/>
  <c r="J410"/>
  <c r="BK404"/>
  <c r="J399"/>
  <c r="BK380"/>
  <c r="J370"/>
  <c r="J362"/>
  <c r="BK345"/>
  <c r="BK334"/>
  <c r="BK330"/>
  <c r="BK328"/>
  <c r="BK322"/>
  <c r="J315"/>
  <c r="J310"/>
  <c r="J305"/>
  <c r="J295"/>
  <c r="J284"/>
  <c r="J275"/>
  <c r="BK236"/>
  <c r="J221"/>
  <c r="J214"/>
  <c r="J185"/>
  <c r="BK157"/>
  <c r="J140"/>
  <c r="BK116"/>
  <c i="6" r="J398"/>
  <c r="J380"/>
  <c r="BK371"/>
  <c r="BK365"/>
  <c r="J356"/>
  <c r="BK335"/>
  <c r="J327"/>
  <c r="J314"/>
  <c r="BK305"/>
  <c i="5" r="J399"/>
  <c r="BK383"/>
  <c r="J361"/>
  <c r="BK315"/>
  <c r="J304"/>
  <c r="BK290"/>
  <c r="J287"/>
  <c r="J272"/>
  <c r="BK267"/>
  <c r="BK249"/>
  <c r="BK225"/>
  <c r="BK210"/>
  <c r="J177"/>
  <c r="BK147"/>
  <c r="BK141"/>
  <c r="BK112"/>
  <c i="4" r="J461"/>
  <c r="BK455"/>
  <c r="BK440"/>
  <c r="J430"/>
  <c r="J419"/>
  <c r="BK407"/>
  <c r="J397"/>
  <c r="BK387"/>
  <c r="BK372"/>
  <c r="BK344"/>
  <c r="BK325"/>
  <c r="J315"/>
  <c r="BK296"/>
  <c r="BK291"/>
  <c r="BK274"/>
  <c r="BK257"/>
  <c r="J240"/>
  <c r="J230"/>
  <c r="J200"/>
  <c r="BK168"/>
  <c r="BK156"/>
  <c r="BK134"/>
  <c r="J120"/>
  <c i="3" r="BK382"/>
  <c r="J371"/>
  <c r="BK334"/>
  <c r="BK327"/>
  <c r="BK295"/>
  <c r="J275"/>
  <c r="J259"/>
  <c r="BK249"/>
  <c r="J240"/>
  <c r="BK224"/>
  <c r="BK211"/>
  <c r="J194"/>
  <c r="J177"/>
  <c r="BK169"/>
  <c r="J137"/>
  <c r="BK126"/>
  <c r="J119"/>
  <c i="2" r="BK84"/>
  <c i="10" r="J422"/>
  <c r="BK388"/>
  <c r="J380"/>
  <c r="BK348"/>
  <c r="BK326"/>
  <c r="BK314"/>
  <c r="J301"/>
  <c r="J295"/>
  <c r="BK278"/>
  <c r="J262"/>
  <c r="BK249"/>
  <c r="J215"/>
  <c r="J196"/>
  <c r="J185"/>
  <c r="J155"/>
  <c r="J140"/>
  <c r="J106"/>
  <c i="9" r="BK426"/>
  <c r="BK406"/>
  <c r="J397"/>
  <c r="BK389"/>
  <c r="BK381"/>
  <c r="J374"/>
  <c r="BK227"/>
  <c r="J220"/>
  <c r="J206"/>
  <c r="BK195"/>
  <c r="BK189"/>
  <c r="BK162"/>
  <c r="J148"/>
  <c r="BK140"/>
  <c r="BK116"/>
  <c i="8" r="J459"/>
  <c r="J455"/>
  <c r="BK448"/>
  <c r="J435"/>
  <c r="J425"/>
  <c r="BK410"/>
  <c r="BK400"/>
  <c r="BK384"/>
  <c r="J374"/>
  <c r="J358"/>
  <c r="J342"/>
  <c r="J336"/>
  <c r="BK328"/>
  <c r="J318"/>
  <c r="BK312"/>
  <c r="BK309"/>
  <c r="BK302"/>
  <c r="BK297"/>
  <c r="J289"/>
  <c r="J280"/>
  <c r="J259"/>
  <c r="BK254"/>
  <c r="J236"/>
  <c r="J223"/>
  <c r="BK215"/>
  <c r="J199"/>
  <c r="BK191"/>
  <c r="BK175"/>
  <c r="J137"/>
  <c r="J119"/>
  <c r="BK111"/>
  <c i="7" r="BK459"/>
  <c r="BK458"/>
  <c r="BK452"/>
  <c r="J440"/>
  <c r="J420"/>
  <c r="J402"/>
  <c r="BK392"/>
  <c r="BK371"/>
  <c r="J360"/>
  <c r="J349"/>
  <c r="BK319"/>
  <c r="BK305"/>
  <c r="J302"/>
  <c r="J297"/>
  <c r="BK291"/>
  <c r="BK275"/>
  <c r="J267"/>
  <c r="J249"/>
  <c r="J243"/>
  <c r="J225"/>
  <c r="BK205"/>
  <c r="BK201"/>
  <c r="J191"/>
  <c r="BK175"/>
  <c r="J160"/>
  <c r="J146"/>
  <c r="J131"/>
  <c r="J120"/>
  <c r="J106"/>
  <c i="6" r="J400"/>
  <c r="J393"/>
  <c r="J383"/>
  <c r="BK369"/>
  <c r="J361"/>
  <c r="BK343"/>
  <c r="J337"/>
  <c r="J316"/>
  <c r="BK303"/>
  <c r="BK293"/>
  <c r="J286"/>
  <c r="BK283"/>
  <c r="J280"/>
  <c r="J276"/>
  <c r="J260"/>
  <c r="J248"/>
  <c r="J240"/>
  <c r="BK230"/>
  <c r="J219"/>
  <c r="J196"/>
  <c r="BK192"/>
  <c r="BK172"/>
  <c r="BK164"/>
  <c r="BK142"/>
  <c r="BK134"/>
  <c r="BK125"/>
  <c r="J114"/>
  <c i="5" r="BK397"/>
  <c r="BK385"/>
  <c r="J373"/>
  <c r="BK357"/>
  <c r="J343"/>
  <c r="BK334"/>
  <c r="J319"/>
  <c r="J311"/>
  <c r="BK298"/>
  <c r="BK278"/>
  <c r="J265"/>
  <c r="BK257"/>
  <c r="BK247"/>
  <c r="J214"/>
  <c r="J198"/>
  <c r="J182"/>
  <c r="BK177"/>
  <c r="BK162"/>
  <c r="J141"/>
  <c r="J128"/>
  <c r="BK116"/>
  <c i="4" r="J455"/>
  <c r="J442"/>
  <c r="BK416"/>
  <c r="J405"/>
  <c r="J373"/>
  <c r="BK363"/>
  <c r="BK352"/>
  <c r="J346"/>
  <c r="BK310"/>
  <c r="J304"/>
  <c r="BK295"/>
  <c r="BK292"/>
  <c r="J286"/>
  <c r="BK276"/>
  <c r="J257"/>
  <c r="J237"/>
  <c r="BK215"/>
  <c r="BK187"/>
  <c r="J168"/>
  <c r="J156"/>
  <c r="BK138"/>
  <c r="J125"/>
  <c r="J110"/>
  <c i="3" r="BK371"/>
  <c r="BK359"/>
  <c r="J353"/>
  <c r="BK344"/>
  <c r="J334"/>
  <c r="J319"/>
  <c r="J306"/>
  <c r="J279"/>
  <c r="BK273"/>
  <c r="J263"/>
  <c i="10" r="BK440"/>
  <c r="BK428"/>
  <c r="J420"/>
  <c r="J399"/>
  <c r="J393"/>
  <c r="J385"/>
  <c r="BK372"/>
  <c r="BK362"/>
  <c r="J354"/>
  <c r="BK337"/>
  <c r="BK330"/>
  <c r="BK318"/>
  <c r="BK307"/>
  <c r="J289"/>
  <c r="BK287"/>
  <c r="BK280"/>
  <c r="BK271"/>
  <c r="J264"/>
  <c r="J236"/>
  <c r="BK227"/>
  <c r="J216"/>
  <c r="BK201"/>
  <c r="BK171"/>
  <c r="BK160"/>
  <c r="J148"/>
  <c r="J122"/>
  <c i="9" r="J429"/>
  <c r="BK419"/>
  <c r="J413"/>
  <c r="BK392"/>
  <c r="J381"/>
  <c r="J368"/>
  <c r="BK359"/>
  <c r="J352"/>
  <c r="J348"/>
  <c r="J337"/>
  <c r="BK331"/>
  <c r="J322"/>
  <c r="BK318"/>
  <c r="BK310"/>
  <c r="BK301"/>
  <c r="J292"/>
  <c r="J279"/>
  <c r="J262"/>
  <c r="BK250"/>
  <c r="BK237"/>
  <c r="BK233"/>
  <c r="J229"/>
  <c r="BK220"/>
  <c r="BK206"/>
  <c r="J195"/>
  <c r="J189"/>
  <c r="BK183"/>
  <c r="J179"/>
  <c r="BK173"/>
  <c r="BK167"/>
  <c r="BK160"/>
  <c r="J159"/>
  <c r="BK157"/>
  <c r="J155"/>
  <c r="BK151"/>
  <c r="BK144"/>
  <c r="BK139"/>
  <c r="BK134"/>
  <c r="BK132"/>
  <c r="BK122"/>
  <c r="J114"/>
  <c i="8" r="J450"/>
  <c r="J438"/>
  <c r="BK417"/>
  <c r="J411"/>
  <c r="BK407"/>
  <c r="BK396"/>
  <c r="BK390"/>
  <c r="J375"/>
  <c r="J368"/>
  <c r="BK351"/>
  <c r="BK338"/>
  <c r="J334"/>
  <c r="BK318"/>
  <c r="J312"/>
  <c r="J302"/>
  <c r="J297"/>
  <c r="BK293"/>
  <c r="BK286"/>
  <c r="J271"/>
  <c r="BK238"/>
  <c r="J232"/>
  <c r="J219"/>
  <c r="BK202"/>
  <c r="BK162"/>
  <c r="BK152"/>
  <c r="J139"/>
  <c r="BK130"/>
  <c r="BK117"/>
  <c i="7" r="J445"/>
  <c r="BK434"/>
  <c r="BK419"/>
  <c r="BK413"/>
  <c r="BK387"/>
  <c r="BK369"/>
  <c r="BK364"/>
  <c r="J354"/>
  <c r="J345"/>
  <c r="J341"/>
  <c r="BK326"/>
  <c r="BK302"/>
  <c r="BK288"/>
  <c r="J283"/>
  <c r="J278"/>
  <c r="J256"/>
  <c r="J232"/>
  <c r="BK218"/>
  <c r="BK195"/>
  <c r="BK191"/>
  <c r="BK146"/>
  <c r="J134"/>
  <c r="J127"/>
  <c r="J114"/>
  <c i="6" r="BK380"/>
  <c r="J365"/>
  <c r="BK351"/>
  <c r="BK344"/>
  <c r="J320"/>
  <c r="BK310"/>
  <c r="J299"/>
  <c r="J289"/>
  <c r="BK285"/>
  <c r="BK280"/>
  <c r="BK276"/>
  <c r="BK272"/>
  <c r="BK269"/>
  <c r="J257"/>
  <c r="J230"/>
  <c r="J213"/>
  <c r="J207"/>
  <c r="BK184"/>
  <c r="BK178"/>
  <c r="J151"/>
  <c r="J143"/>
  <c r="J134"/>
  <c r="BK118"/>
  <c i="5" r="BK398"/>
  <c r="BK387"/>
  <c r="J378"/>
  <c r="J368"/>
  <c r="J355"/>
  <c r="BK344"/>
  <c r="BK338"/>
  <c r="J330"/>
  <c r="BK311"/>
  <c r="J300"/>
  <c r="BK288"/>
  <c r="J270"/>
  <c r="BK262"/>
  <c r="BK243"/>
  <c r="J219"/>
  <c r="J203"/>
  <c r="BK182"/>
  <c r="J164"/>
  <c r="BK134"/>
  <c r="J123"/>
  <c r="BK114"/>
  <c i="4" r="BK462"/>
  <c r="J460"/>
  <c r="BK442"/>
  <c r="J427"/>
  <c r="BK315"/>
  <c r="J307"/>
  <c r="J287"/>
  <c r="BK235"/>
  <c r="BK205"/>
  <c r="J194"/>
  <c r="BK175"/>
  <c r="BK160"/>
  <c r="J150"/>
  <c r="BK122"/>
  <c i="3" r="J389"/>
  <c r="J386"/>
  <c r="J373"/>
  <c r="J364"/>
  <c r="BK353"/>
  <c r="J346"/>
  <c r="BK335"/>
  <c r="BK319"/>
  <c r="J301"/>
  <c r="J295"/>
  <c r="BK287"/>
  <c r="J274"/>
  <c r="BK270"/>
  <c r="BK266"/>
  <c r="J260"/>
  <c r="J255"/>
  <c r="J244"/>
  <c r="J232"/>
  <c r="BK209"/>
  <c r="BK198"/>
  <c r="BK187"/>
  <c r="BK182"/>
  <c r="J169"/>
  <c r="BK163"/>
  <c r="BK137"/>
  <c r="J117"/>
  <c i="2" r="J82"/>
  <c r="BK78"/>
  <c i="10" r="BK433"/>
  <c r="BK420"/>
  <c r="J415"/>
  <c r="J407"/>
  <c r="BK402"/>
  <c r="BK399"/>
  <c r="BK384"/>
  <c r="J374"/>
  <c r="BK363"/>
  <c r="BK356"/>
  <c r="BK341"/>
  <c r="J330"/>
  <c r="J311"/>
  <c r="BK297"/>
  <c r="J292"/>
  <c r="J282"/>
  <c r="BK275"/>
  <c r="BK267"/>
  <c r="BK240"/>
  <c r="BK214"/>
  <c r="J201"/>
  <c r="J189"/>
  <c r="J171"/>
  <c r="BK148"/>
  <c r="J132"/>
  <c r="BK122"/>
  <c r="BK110"/>
  <c i="9" r="J436"/>
  <c r="J424"/>
  <c r="J416"/>
  <c r="BK399"/>
  <c r="BK378"/>
  <c r="BK374"/>
  <c r="BK344"/>
  <c r="J325"/>
  <c r="J310"/>
  <c r="J298"/>
  <c r="BK290"/>
  <c r="BK281"/>
  <c r="BK269"/>
  <c r="J246"/>
  <c r="J144"/>
  <c r="J140"/>
  <c r="J134"/>
  <c r="J122"/>
  <c i="8" r="BK292"/>
  <c r="J277"/>
  <c r="J264"/>
  <c r="J258"/>
  <c r="J250"/>
  <c r="BK232"/>
  <c r="BK219"/>
  <c r="BK203"/>
  <c r="J191"/>
  <c r="J157"/>
  <c r="J145"/>
  <c r="BK123"/>
  <c i="7" r="BK450"/>
  <c r="J412"/>
  <c r="BK402"/>
  <c r="BK394"/>
  <c r="BK377"/>
  <c r="J356"/>
  <c r="BK338"/>
  <c r="J328"/>
  <c r="J311"/>
  <c r="J307"/>
  <c r="BK292"/>
  <c r="BK285"/>
  <c r="J273"/>
  <c r="J247"/>
  <c r="J205"/>
  <c r="J195"/>
  <c r="J166"/>
  <c r="J157"/>
  <c r="BK150"/>
  <c r="J122"/>
  <c i="6" r="J391"/>
  <c r="J377"/>
  <c r="BK359"/>
  <c r="J342"/>
  <c r="BK322"/>
  <c r="J301"/>
  <c r="BK271"/>
  <c r="BK266"/>
  <c r="J263"/>
  <c r="BK252"/>
  <c r="BK244"/>
  <c r="J232"/>
  <c r="BK219"/>
  <c r="BK211"/>
  <c r="BK204"/>
  <c r="BK196"/>
  <c r="J192"/>
  <c r="BK180"/>
  <c r="J166"/>
  <c r="BK151"/>
  <c r="BK136"/>
  <c r="BK122"/>
  <c r="BK120"/>
  <c i="5" r="BK399"/>
  <c r="J392"/>
  <c r="BK376"/>
  <c r="BK365"/>
  <c r="BK355"/>
  <c r="BK345"/>
  <c r="BK336"/>
  <c r="BK321"/>
  <c r="BK312"/>
  <c r="BK300"/>
  <c r="J289"/>
  <c r="BK286"/>
  <c r="J279"/>
  <c r="BK272"/>
  <c r="J266"/>
  <c r="J257"/>
  <c r="J241"/>
  <c r="J232"/>
  <c r="BK214"/>
  <c r="J183"/>
  <c r="J172"/>
  <c r="J147"/>
  <c r="BK132"/>
  <c r="BK118"/>
  <c i="4" r="BK450"/>
  <c r="J425"/>
  <c r="J421"/>
  <c r="BK412"/>
  <c r="BK397"/>
  <c r="J383"/>
  <c r="J363"/>
  <c r="BK346"/>
  <c r="BK335"/>
  <c r="J329"/>
  <c r="BK324"/>
  <c r="J310"/>
  <c r="BK301"/>
  <c r="BK288"/>
  <c r="J274"/>
  <c r="BK248"/>
  <c r="J233"/>
  <c r="J219"/>
  <c r="J206"/>
  <c r="BK191"/>
  <c r="BK155"/>
  <c r="J127"/>
  <c r="J114"/>
  <c i="3" r="J382"/>
  <c r="BK364"/>
  <c r="J344"/>
  <c r="BK325"/>
  <c r="BK310"/>
  <c r="BK293"/>
  <c r="BK289"/>
  <c r="BK276"/>
  <c r="J268"/>
  <c r="BK263"/>
  <c r="BK260"/>
  <c r="BK254"/>
  <c r="BK246"/>
  <c r="J231"/>
  <c r="J214"/>
  <c r="BK201"/>
  <c r="J187"/>
  <c r="BK173"/>
  <c r="J163"/>
  <c r="BK148"/>
  <c r="J141"/>
  <c r="J126"/>
  <c r="J121"/>
  <c r="BK113"/>
  <c i="2" r="J83"/>
  <c r="J78"/>
  <c i="10" r="BK442"/>
  <c r="J440"/>
  <c r="J430"/>
  <c r="J417"/>
  <c r="J396"/>
  <c r="BK390"/>
  <c r="BK380"/>
  <c r="J366"/>
  <c r="BK352"/>
  <c r="J346"/>
  <c r="BK322"/>
  <c r="BK311"/>
  <c r="J297"/>
  <c r="BK283"/>
  <c r="J278"/>
  <c r="J271"/>
  <c r="J258"/>
  <c r="J249"/>
  <c r="BK224"/>
  <c r="J202"/>
  <c r="BK189"/>
  <c r="BK164"/>
  <c r="BK153"/>
  <c r="BK140"/>
  <c r="J120"/>
  <c r="J114"/>
  <c i="9" r="J440"/>
  <c r="J437"/>
  <c r="BK411"/>
  <c r="J399"/>
  <c r="J392"/>
  <c r="J118"/>
  <c i="8" r="BK459"/>
  <c r="BK455"/>
  <c r="J448"/>
  <c r="BK437"/>
  <c r="BK425"/>
  <c r="BK418"/>
  <c r="BK414"/>
  <c r="J405"/>
  <c r="J396"/>
  <c r="J386"/>
  <c r="BK374"/>
  <c r="BK368"/>
  <c r="J353"/>
  <c r="BK347"/>
  <c r="J341"/>
  <c r="BK325"/>
  <c r="J310"/>
  <c r="BK303"/>
  <c r="J286"/>
  <c r="BK269"/>
  <c r="BK246"/>
  <c r="BK195"/>
  <c r="J185"/>
  <c r="BK157"/>
  <c r="BK151"/>
  <c r="BK141"/>
  <c r="J115"/>
  <c i="7" r="BK454"/>
  <c r="J447"/>
  <c r="J432"/>
  <c r="BK424"/>
  <c r="BK407"/>
  <c r="J394"/>
  <c r="J387"/>
  <c r="J371"/>
  <c r="BK366"/>
  <c r="BK360"/>
  <c r="BK341"/>
  <c r="J332"/>
  <c r="J326"/>
  <c r="J324"/>
  <c r="BK320"/>
  <c r="BK311"/>
  <c r="BK306"/>
  <c r="BK297"/>
  <c r="J288"/>
  <c r="BK278"/>
  <c r="J261"/>
  <c r="BK234"/>
  <c r="J217"/>
  <c r="J175"/>
  <c r="J162"/>
  <c r="J155"/>
  <c r="BK125"/>
  <c r="BK106"/>
  <c i="6" r="J399"/>
  <c r="BK383"/>
  <c r="J374"/>
  <c r="J366"/>
  <c r="J359"/>
  <c r="BK345"/>
  <c r="J339"/>
  <c r="J329"/>
  <c r="J318"/>
  <c r="J311"/>
  <c i="5" r="BK401"/>
  <c r="J398"/>
  <c r="J382"/>
  <c r="J349"/>
  <c r="J312"/>
  <c r="BK296"/>
  <c r="J288"/>
  <c r="BK276"/>
  <c r="BK261"/>
  <c r="BK252"/>
  <c r="BK239"/>
  <c r="BK212"/>
  <c r="J179"/>
  <c r="BK149"/>
  <c r="BK140"/>
  <c r="BK108"/>
  <c i="4" r="BK460"/>
  <c r="J450"/>
  <c r="BK435"/>
  <c r="J423"/>
  <c r="BK410"/>
  <c r="BK401"/>
  <c r="BK395"/>
  <c r="BK377"/>
  <c r="BK373"/>
  <c r="BK348"/>
  <c r="J333"/>
  <c r="J324"/>
  <c r="J311"/>
  <c r="J301"/>
  <c r="J294"/>
  <c r="J288"/>
  <c r="J270"/>
  <c r="BK250"/>
  <c r="J235"/>
  <c r="BK219"/>
  <c r="J173"/>
  <c r="J160"/>
  <c r="BK125"/>
  <c r="BK106"/>
  <c i="3" r="J380"/>
  <c r="BK367"/>
  <c r="J333"/>
  <c r="J325"/>
  <c r="BK297"/>
  <c r="J287"/>
  <c r="J262"/>
  <c r="BK253"/>
  <c r="BK238"/>
  <c r="J222"/>
  <c r="J209"/>
  <c r="J198"/>
  <c r="J179"/>
  <c r="BK150"/>
  <c r="BK143"/>
  <c r="BK129"/>
  <c r="BK115"/>
  <c i="2" r="BK83"/>
  <c i="10" r="BK435"/>
  <c r="J403"/>
  <c r="J382"/>
  <c r="J356"/>
  <c r="J335"/>
  <c r="BK320"/>
  <c r="BK304"/>
  <c r="J296"/>
  <c r="BK292"/>
  <c r="J275"/>
  <c r="BK256"/>
  <c r="BK250"/>
  <c r="J224"/>
  <c r="J198"/>
  <c r="BK183"/>
  <c r="J153"/>
  <c r="J136"/>
  <c i="9" r="J431"/>
  <c r="J419"/>
  <c r="J401"/>
  <c r="J395"/>
  <c r="J386"/>
  <c r="BK380"/>
  <c r="BK368"/>
  <c r="J362"/>
  <c r="BK358"/>
  <c r="BK354"/>
  <c r="BK350"/>
  <c r="J333"/>
  <c r="BK329"/>
  <c r="BK325"/>
  <c r="J318"/>
  <c r="J314"/>
  <c r="J305"/>
  <c r="J281"/>
  <c r="J277"/>
  <c r="J269"/>
  <c r="BK264"/>
  <c r="BK259"/>
  <c r="BK251"/>
  <c r="BK236"/>
  <c r="BK231"/>
  <c r="BK229"/>
  <c r="BK224"/>
  <c r="J218"/>
  <c r="J208"/>
  <c r="BK199"/>
  <c r="J190"/>
  <c r="J188"/>
  <c r="J151"/>
  <c r="J147"/>
  <c r="J132"/>
  <c r="BK114"/>
  <c i="8" r="BK457"/>
  <c r="J452"/>
  <c r="J437"/>
  <c r="J430"/>
  <c r="J420"/>
  <c r="BK405"/>
  <c r="J390"/>
  <c r="BK378"/>
  <c r="BK366"/>
  <c r="BK360"/>
  <c r="BK345"/>
  <c r="J338"/>
  <c r="J330"/>
  <c r="BK321"/>
  <c r="BK314"/>
  <c r="BK310"/>
  <c r="BK306"/>
  <c r="J299"/>
  <c r="J292"/>
  <c r="J287"/>
  <c r="J263"/>
  <c r="BK258"/>
  <c r="J246"/>
  <c r="J234"/>
  <c r="J216"/>
  <c r="J202"/>
  <c r="J195"/>
  <c r="BK185"/>
  <c r="J151"/>
  <c r="J121"/>
  <c r="BK115"/>
  <c i="7" r="BK461"/>
  <c r="J458"/>
  <c r="BK445"/>
  <c r="J439"/>
  <c r="J422"/>
  <c r="BK409"/>
  <c r="BK396"/>
  <c r="J374"/>
  <c r="J364"/>
  <c r="J338"/>
  <c r="J320"/>
  <c r="J306"/>
  <c r="J304"/>
  <c r="J298"/>
  <c r="J293"/>
  <c r="BK289"/>
  <c r="BK273"/>
  <c r="BK262"/>
  <c r="BK256"/>
  <c r="J239"/>
  <c r="BK219"/>
  <c r="J204"/>
  <c r="J193"/>
  <c r="BK185"/>
  <c r="BK173"/>
  <c r="BK152"/>
  <c r="J142"/>
  <c r="J125"/>
  <c r="J116"/>
  <c i="6" r="BK402"/>
  <c r="BK399"/>
  <c r="J388"/>
  <c r="J384"/>
  <c r="J371"/>
  <c r="J351"/>
  <c r="BK339"/>
  <c r="J322"/>
  <c r="J307"/>
  <c r="BK299"/>
  <c r="BK289"/>
  <c r="J285"/>
  <c r="BK282"/>
  <c r="BK278"/>
  <c r="J266"/>
  <c r="J252"/>
  <c r="J244"/>
  <c r="J239"/>
  <c r="J222"/>
  <c r="J204"/>
  <c r="BK193"/>
  <c r="J174"/>
  <c r="BK166"/>
  <c r="BK149"/>
  <c r="BK138"/>
  <c r="BK127"/>
  <c r="J120"/>
  <c r="BK106"/>
  <c i="5" r="J390"/>
  <c r="BK378"/>
  <c r="BK367"/>
  <c r="BK349"/>
  <c r="J338"/>
  <c r="J321"/>
  <c r="J315"/>
  <c r="BK302"/>
  <c r="J286"/>
  <c r="BK266"/>
  <c r="J262"/>
  <c r="J249"/>
  <c r="BK223"/>
  <c r="BK207"/>
  <c r="J192"/>
  <c r="BK179"/>
  <c r="BK164"/>
  <c r="J142"/>
  <c r="J132"/>
  <c r="BK120"/>
  <c r="J104"/>
  <c i="4" r="BK443"/>
  <c r="BK427"/>
  <c r="J410"/>
  <c r="BK380"/>
  <c r="J365"/>
  <c r="J357"/>
  <c r="J348"/>
  <c r="BK329"/>
  <c r="BK307"/>
  <c r="BK300"/>
  <c r="J293"/>
  <c r="BK287"/>
  <c r="BK282"/>
  <c r="BK263"/>
  <c r="BK240"/>
  <c r="J220"/>
  <c r="J202"/>
  <c r="J175"/>
  <c r="BK157"/>
  <c r="BK140"/>
  <c r="J131"/>
  <c r="BK120"/>
  <c i="3" r="BK385"/>
  <c r="BK370"/>
  <c r="J356"/>
  <c r="J351"/>
  <c r="J341"/>
  <c r="J332"/>
  <c r="J312"/>
  <c r="BK301"/>
  <c r="J278"/>
  <c r="BK269"/>
  <c r="BK262"/>
  <c i="10" r="J437"/>
  <c r="BK423"/>
  <c r="J405"/>
  <c r="J390"/>
  <c r="J378"/>
  <c r="BK369"/>
  <c r="J361"/>
  <c r="BK346"/>
  <c r="BK335"/>
  <c r="BK324"/>
  <c r="J316"/>
  <c r="BK301"/>
  <c r="BK288"/>
  <c r="BK282"/>
  <c r="BK274"/>
  <c r="J267"/>
  <c r="BK242"/>
  <c r="BK229"/>
  <c r="BK220"/>
  <c r="BK211"/>
  <c r="J192"/>
  <c r="J166"/>
  <c r="BK154"/>
  <c r="BK132"/>
  <c r="J125"/>
  <c r="BK114"/>
  <c i="9" r="BK424"/>
  <c r="BK416"/>
  <c r="J398"/>
  <c r="BK386"/>
  <c r="BK376"/>
  <c r="J365"/>
  <c r="J358"/>
  <c r="J354"/>
  <c r="J344"/>
  <c r="J335"/>
  <c r="J329"/>
  <c r="BK320"/>
  <c r="BK314"/>
  <c r="BK309"/>
  <c r="BK298"/>
  <c r="BK285"/>
  <c r="J266"/>
  <c r="J255"/>
  <c r="J249"/>
  <c r="J237"/>
  <c r="J233"/>
  <c r="J227"/>
  <c r="BK218"/>
  <c r="BK201"/>
  <c r="J193"/>
  <c r="BK188"/>
  <c r="J183"/>
  <c r="BK175"/>
  <c r="J173"/>
  <c r="J171"/>
  <c r="BK164"/>
  <c r="J162"/>
  <c r="BK159"/>
  <c r="J158"/>
  <c r="BK155"/>
  <c r="BK152"/>
  <c r="J150"/>
  <c r="J142"/>
  <c r="BK138"/>
  <c r="J133"/>
  <c r="BK125"/>
  <c r="BK118"/>
  <c r="BK106"/>
  <c i="8" r="J443"/>
  <c r="J418"/>
  <c r="J414"/>
  <c r="J410"/>
  <c r="BK397"/>
  <c r="BK392"/>
  <c r="J378"/>
  <c r="J370"/>
  <c r="BK364"/>
  <c r="J347"/>
  <c r="BK336"/>
  <c r="J328"/>
  <c r="BK315"/>
  <c r="J311"/>
  <c r="J303"/>
  <c r="BK299"/>
  <c r="BK294"/>
  <c r="BK283"/>
  <c r="J275"/>
  <c r="J240"/>
  <c r="BK234"/>
  <c r="BK227"/>
  <c r="J203"/>
  <c r="J168"/>
  <c r="J155"/>
  <c r="J141"/>
  <c r="J133"/>
  <c r="BK121"/>
  <c i="7" r="BK447"/>
  <c r="BK437"/>
  <c r="J424"/>
  <c r="J416"/>
  <c r="BK399"/>
  <c r="J380"/>
  <c r="BK362"/>
  <c r="BK349"/>
  <c r="BK343"/>
  <c r="BK332"/>
  <c r="J319"/>
  <c r="J289"/>
  <c r="BK284"/>
  <c r="BK267"/>
  <c r="BK243"/>
  <c r="BK225"/>
  <c r="BK217"/>
  <c r="BK204"/>
  <c r="J168"/>
  <c r="BK140"/>
  <c r="BK131"/>
  <c r="J118"/>
  <c i="6" r="J386"/>
  <c r="BK377"/>
  <c r="BK361"/>
  <c r="BK348"/>
  <c r="J335"/>
  <c r="BK311"/>
  <c r="BK307"/>
  <c r="BK297"/>
  <c r="BK288"/>
  <c r="BK284"/>
  <c r="J282"/>
  <c r="J278"/>
  <c r="J273"/>
  <c r="J270"/>
  <c r="J264"/>
  <c r="BK254"/>
  <c r="J217"/>
  <c r="J211"/>
  <c r="BK200"/>
  <c r="BK183"/>
  <c r="J172"/>
  <c r="BK162"/>
  <c r="J144"/>
  <c r="J142"/>
  <c r="J125"/>
  <c r="J106"/>
  <c i="5" r="BK390"/>
  <c r="BK379"/>
  <c r="J363"/>
  <c r="J352"/>
  <c r="BK343"/>
  <c r="J336"/>
  <c r="BK323"/>
  <c r="J306"/>
  <c r="J290"/>
  <c r="J284"/>
  <c r="J269"/>
  <c r="J256"/>
  <c r="BK235"/>
  <c r="J210"/>
  <c r="BK198"/>
  <c r="BK192"/>
  <c r="BK168"/>
  <c r="BK136"/>
  <c r="J118"/>
  <c r="J112"/>
  <c i="4" r="J464"/>
  <c r="BK461"/>
  <c r="J443"/>
  <c r="J435"/>
  <c r="BK421"/>
  <c r="J415"/>
  <c r="J412"/>
  <c r="BK402"/>
  <c r="BK383"/>
  <c r="J377"/>
  <c r="BK367"/>
  <c r="J350"/>
  <c r="J341"/>
  <c r="J335"/>
  <c r="J320"/>
  <c r="J313"/>
  <c r="BK311"/>
  <c r="BK293"/>
  <c r="BK270"/>
  <c r="J258"/>
  <c r="BK230"/>
  <c r="BK202"/>
  <c r="BK196"/>
  <c r="J187"/>
  <c r="J155"/>
  <c r="BK146"/>
  <c r="BK131"/>
  <c i="3" r="BK389"/>
  <c r="J387"/>
  <c r="BK378"/>
  <c r="J367"/>
  <c r="J359"/>
  <c r="BK351"/>
  <c r="BK341"/>
  <c r="J327"/>
  <c r="BK308"/>
  <c r="J300"/>
  <c r="BK291"/>
  <c r="BK283"/>
  <c r="BK272"/>
  <c r="BK268"/>
  <c r="J261"/>
  <c r="J253"/>
  <c r="J238"/>
  <c r="J224"/>
  <c r="J207"/>
  <c r="J201"/>
  <c r="J188"/>
  <c r="BK183"/>
  <c r="BK171"/>
  <c r="BK161"/>
  <c r="BK135"/>
  <c r="BK109"/>
  <c i="2" r="BK81"/>
  <c i="1" r="AS54"/>
  <c i="10" r="J352"/>
  <c r="J337"/>
  <c r="J329"/>
  <c r="BK316"/>
  <c r="J304"/>
  <c r="BK295"/>
  <c r="BK289"/>
  <c r="J283"/>
  <c r="BK279"/>
  <c r="BK272"/>
  <c r="BK264"/>
  <c r="J229"/>
  <c r="J211"/>
  <c r="J194"/>
  <c r="J173"/>
  <c r="J158"/>
  <c r="BK136"/>
  <c i="9" r="BK437"/>
  <c r="BK433"/>
  <c r="BK418"/>
  <c r="J403"/>
  <c r="J380"/>
  <c r="J370"/>
  <c r="BK337"/>
  <c r="BK322"/>
  <c r="J309"/>
  <c r="J301"/>
  <c r="BK292"/>
  <c r="J284"/>
  <c r="J273"/>
  <c r="J250"/>
  <c r="J145"/>
  <c r="J141"/>
  <c r="BK135"/>
  <c r="J125"/>
  <c i="8" r="BK296"/>
  <c r="BK289"/>
  <c r="BK271"/>
  <c r="BK263"/>
  <c r="BK256"/>
  <c r="J238"/>
  <c r="BK223"/>
  <c r="J215"/>
  <c r="J197"/>
  <c r="BK187"/>
  <c r="BK168"/>
  <c r="BK160"/>
  <c r="BK155"/>
  <c r="BK126"/>
  <c i="7" r="J454"/>
  <c r="BK427"/>
  <c r="J409"/>
  <c r="J398"/>
  <c r="J392"/>
  <c r="J369"/>
  <c r="J343"/>
  <c r="J330"/>
  <c r="BK315"/>
  <c r="J308"/>
  <c r="BK299"/>
  <c r="J290"/>
  <c r="J281"/>
  <c r="BK269"/>
  <c r="J236"/>
  <c r="BK229"/>
  <c r="BK199"/>
  <c r="J173"/>
  <c r="BK160"/>
  <c r="J152"/>
  <c r="BK134"/>
  <c r="J110"/>
  <c i="6" r="J395"/>
  <c r="BK388"/>
  <c r="BK366"/>
  <c r="J344"/>
  <c r="J333"/>
  <c r="J303"/>
  <c r="J274"/>
  <c r="BK270"/>
  <c r="J265"/>
  <c r="BK260"/>
  <c r="BK248"/>
  <c r="BK240"/>
  <c r="BK227"/>
  <c r="BK217"/>
  <c r="BK213"/>
  <c r="BK207"/>
  <c r="BK194"/>
  <c r="J184"/>
  <c r="BK174"/>
  <c r="J162"/>
  <c r="J138"/>
  <c r="BK130"/>
  <c r="BK116"/>
  <c i="5" r="J397"/>
  <c r="J383"/>
  <c r="BK373"/>
  <c r="BK368"/>
  <c r="J357"/>
  <c r="BK346"/>
  <c r="BK340"/>
  <c r="BK328"/>
  <c r="BK317"/>
  <c r="J302"/>
  <c r="J292"/>
  <c r="BK287"/>
  <c r="J276"/>
  <c r="J267"/>
  <c r="J261"/>
  <c r="J247"/>
  <c r="J235"/>
  <c r="BK219"/>
  <c r="J191"/>
  <c r="J160"/>
  <c r="J136"/>
  <c r="BK125"/>
  <c r="J114"/>
  <c i="4" r="J448"/>
  <c r="BK423"/>
  <c r="BK415"/>
  <c r="J402"/>
  <c r="J395"/>
  <c r="J374"/>
  <c r="BK359"/>
  <c r="BK340"/>
  <c r="BK333"/>
  <c r="J327"/>
  <c r="J316"/>
  <c r="BK304"/>
  <c r="BK298"/>
  <c r="BK286"/>
  <c r="J276"/>
  <c r="BK244"/>
  <c r="BK220"/>
  <c r="J215"/>
  <c r="J196"/>
  <c r="J157"/>
  <c r="J140"/>
  <c r="J118"/>
  <c r="BK110"/>
  <c i="3" r="BK375"/>
  <c r="J361"/>
  <c r="BK338"/>
  <c r="J323"/>
  <c r="BK312"/>
  <c r="BK306"/>
  <c r="J283"/>
  <c r="BK274"/>
  <c r="J264"/>
  <c r="BK261"/>
  <c r="BK259"/>
  <c r="BK252"/>
  <c r="BK240"/>
  <c r="BK222"/>
  <c r="BK207"/>
  <c r="BK194"/>
  <c r="BK186"/>
  <c r="BK177"/>
  <c r="J161"/>
  <c r="J143"/>
  <c r="J133"/>
  <c r="BK124"/>
  <c r="BK117"/>
  <c i="2" r="J84"/>
  <c r="J81"/>
  <c i="10" r="BK444"/>
  <c r="BK441"/>
  <c r="J433"/>
  <c r="J423"/>
  <c r="BK405"/>
  <c r="J395"/>
  <c r="J384"/>
  <c r="J372"/>
  <c r="BK361"/>
  <c r="J348"/>
  <c r="J326"/>
  <c r="J318"/>
  <c r="BK300"/>
  <c r="BK294"/>
  <c r="J281"/>
  <c r="J274"/>
  <c r="BK262"/>
  <c r="J250"/>
  <c r="J240"/>
  <c r="J227"/>
  <c r="BK216"/>
  <c r="BK194"/>
  <c r="BK166"/>
  <c r="J160"/>
  <c r="J150"/>
  <c r="J138"/>
  <c r="BK116"/>
  <c i="9" r="BK440"/>
  <c r="J438"/>
  <c r="J433"/>
  <c r="BK403"/>
  <c r="BK395"/>
  <c r="BK120"/>
  <c r="J106"/>
  <c i="8" r="J456"/>
  <c r="BK450"/>
  <c r="BK445"/>
  <c r="J432"/>
  <c r="J422"/>
  <c r="J417"/>
  <c r="J407"/>
  <c r="J397"/>
  <c r="J392"/>
  <c r="BK381"/>
  <c r="BK370"/>
  <c r="BK358"/>
  <c r="J349"/>
  <c r="BK342"/>
  <c r="BK330"/>
  <c r="J321"/>
  <c r="J306"/>
  <c r="J294"/>
  <c r="J254"/>
  <c r="BK243"/>
  <c r="J193"/>
  <c r="J162"/>
  <c r="J152"/>
  <c r="BK145"/>
  <c r="J123"/>
  <c r="J111"/>
  <c i="7" r="J452"/>
  <c r="BK440"/>
  <c r="J427"/>
  <c r="BK420"/>
  <c r="J418"/>
  <c r="BK307"/>
  <c r="BK298"/>
  <c r="BK293"/>
  <c r="BK281"/>
  <c r="J257"/>
  <c r="BK232"/>
  <c r="J201"/>
  <c r="BK166"/>
  <c r="J156"/>
  <c r="BK127"/>
  <c r="BK118"/>
  <c i="6" r="BK400"/>
  <c r="BK393"/>
  <c r="BK379"/>
  <c r="J369"/>
  <c r="J363"/>
  <c r="J354"/>
  <c r="J343"/>
  <c r="BK333"/>
  <c r="BK320"/>
  <c r="J310"/>
  <c i="5" r="J401"/>
  <c r="J387"/>
  <c r="J367"/>
  <c r="J323"/>
  <c r="J308"/>
  <c r="BK289"/>
  <c r="BK283"/>
  <c r="BK268"/>
  <c r="BK255"/>
  <c r="J243"/>
  <c r="J223"/>
  <c r="BK183"/>
  <c r="J174"/>
  <c r="BK142"/>
  <c r="J125"/>
  <c r="BK104"/>
  <c i="4" r="BK457"/>
  <c r="BK448"/>
  <c r="BK437"/>
  <c r="J416"/>
  <c r="BK405"/>
  <c r="BK399"/>
  <c r="BK390"/>
  <c r="BK374"/>
  <c r="J352"/>
  <c r="J340"/>
  <c r="J331"/>
  <c r="BK320"/>
  <c r="J309"/>
  <c r="J295"/>
  <c r="BK279"/>
  <c r="BK258"/>
  <c r="J244"/>
  <c r="BK233"/>
  <c r="BK222"/>
  <c r="J185"/>
  <c r="BK162"/>
  <c r="BK150"/>
  <c r="BK118"/>
  <c i="3" r="J385"/>
  <c r="BK373"/>
  <c r="BK355"/>
  <c r="BK329"/>
  <c r="BK304"/>
  <c r="BK278"/>
  <c r="J270"/>
  <c r="J254"/>
  <c r="J246"/>
  <c r="BK232"/>
  <c r="BK218"/>
  <c r="J205"/>
  <c r="J182"/>
  <c r="J171"/>
  <c r="BK141"/>
  <c r="BK133"/>
  <c r="BK121"/>
  <c r="J105"/>
  <c i="2" r="J79"/>
  <c l="1" r="BK77"/>
  <c r="BK76"/>
  <c r="J76"/>
  <c r="J56"/>
  <c r="T77"/>
  <c r="T76"/>
  <c r="T75"/>
  <c i="3" r="BK104"/>
  <c r="BK136"/>
  <c r="J136"/>
  <c r="J65"/>
  <c r="BK204"/>
  <c r="J204"/>
  <c r="J66"/>
  <c r="BK213"/>
  <c r="J213"/>
  <c r="J67"/>
  <c r="BK237"/>
  <c r="J237"/>
  <c r="J68"/>
  <c r="R251"/>
  <c r="T282"/>
  <c r="T299"/>
  <c r="P331"/>
  <c r="P343"/>
  <c r="BK363"/>
  <c r="J363"/>
  <c r="J79"/>
  <c r="BK369"/>
  <c r="J369"/>
  <c r="J80"/>
  <c r="R369"/>
  <c r="T377"/>
  <c r="P384"/>
  <c i="4" r="T105"/>
  <c r="P133"/>
  <c r="R141"/>
  <c r="T236"/>
  <c r="T267"/>
  <c r="BK281"/>
  <c r="J281"/>
  <c r="J70"/>
  <c r="BK319"/>
  <c r="BK339"/>
  <c r="J339"/>
  <c r="J73"/>
  <c r="BK371"/>
  <c r="J371"/>
  <c r="J74"/>
  <c r="P371"/>
  <c r="T382"/>
  <c r="P404"/>
  <c r="T409"/>
  <c r="P418"/>
  <c r="T429"/>
  <c r="P452"/>
  <c r="P459"/>
  <c i="5" r="P103"/>
  <c r="BK127"/>
  <c r="J127"/>
  <c r="J64"/>
  <c r="BK135"/>
  <c r="J135"/>
  <c r="J65"/>
  <c r="BK213"/>
  <c r="J213"/>
  <c r="J66"/>
  <c r="BK240"/>
  <c r="J240"/>
  <c r="J67"/>
  <c r="P254"/>
  <c r="P295"/>
  <c i="6" r="BK105"/>
  <c r="J105"/>
  <c r="J61"/>
  <c r="BK129"/>
  <c r="J129"/>
  <c r="J64"/>
  <c r="T129"/>
  <c r="BK137"/>
  <c r="J137"/>
  <c r="J65"/>
  <c r="BK210"/>
  <c r="J210"/>
  <c r="J66"/>
  <c r="BK221"/>
  <c r="J221"/>
  <c r="J67"/>
  <c r="BK245"/>
  <c r="J245"/>
  <c r="J68"/>
  <c r="BK259"/>
  <c r="J259"/>
  <c r="J70"/>
  <c r="BK292"/>
  <c r="J292"/>
  <c r="J72"/>
  <c r="BK309"/>
  <c r="J309"/>
  <c r="J73"/>
  <c r="BK341"/>
  <c r="J341"/>
  <c r="J74"/>
  <c r="R353"/>
  <c r="BK382"/>
  <c r="J382"/>
  <c r="J81"/>
  <c r="T382"/>
  <c r="BK397"/>
  <c r="J397"/>
  <c r="J83"/>
  <c i="7" r="BK105"/>
  <c r="P133"/>
  <c r="BK141"/>
  <c r="J141"/>
  <c r="J66"/>
  <c r="BK235"/>
  <c r="J235"/>
  <c r="J67"/>
  <c r="BK266"/>
  <c r="J266"/>
  <c r="J68"/>
  <c r="R280"/>
  <c r="BK314"/>
  <c r="BK336"/>
  <c r="J336"/>
  <c r="J73"/>
  <c r="BK368"/>
  <c r="J368"/>
  <c r="J74"/>
  <c r="P379"/>
  <c r="P401"/>
  <c r="T406"/>
  <c r="T415"/>
  <c r="T426"/>
  <c r="R449"/>
  <c r="T456"/>
  <c i="8" r="P106"/>
  <c r="BK140"/>
  <c r="J140"/>
  <c r="J65"/>
  <c r="T140"/>
  <c r="BK242"/>
  <c r="J242"/>
  <c r="J67"/>
  <c r="T242"/>
  <c r="P268"/>
  <c r="P320"/>
  <c r="BK340"/>
  <c r="J340"/>
  <c r="J74"/>
  <c r="P340"/>
  <c r="BK372"/>
  <c r="J372"/>
  <c r="J75"/>
  <c r="R372"/>
  <c r="R383"/>
  <c r="P399"/>
  <c r="T399"/>
  <c r="R404"/>
  <c r="P413"/>
  <c r="BK424"/>
  <c r="J424"/>
  <c r="J82"/>
  <c r="R424"/>
  <c r="P447"/>
  <c r="BK454"/>
  <c r="J454"/>
  <c r="J84"/>
  <c r="R454"/>
  <c i="9" r="BK105"/>
  <c r="T166"/>
  <c r="T174"/>
  <c r="R265"/>
  <c r="R289"/>
  <c r="BK304"/>
  <c r="BK324"/>
  <c r="J324"/>
  <c r="J73"/>
  <c r="BK356"/>
  <c r="J356"/>
  <c r="J74"/>
  <c r="T356"/>
  <c r="BK367"/>
  <c r="J367"/>
  <c r="J77"/>
  <c r="BK383"/>
  <c r="J383"/>
  <c r="J78"/>
  <c r="T383"/>
  <c r="T388"/>
  <c r="P394"/>
  <c r="BK405"/>
  <c r="J405"/>
  <c r="J81"/>
  <c r="BK428"/>
  <c r="J428"/>
  <c r="J82"/>
  <c r="BK435"/>
  <c r="J435"/>
  <c r="J83"/>
  <c i="10" r="R105"/>
  <c r="P131"/>
  <c i="2" r="P77"/>
  <c r="P76"/>
  <c r="P75"/>
  <c i="1" r="AU55"/>
  <c i="3" r="R104"/>
  <c r="T128"/>
  <c r="P136"/>
  <c r="T204"/>
  <c r="P213"/>
  <c r="R237"/>
  <c r="P251"/>
  <c r="R282"/>
  <c r="P299"/>
  <c r="R331"/>
  <c r="T343"/>
  <c r="R358"/>
  <c r="P363"/>
  <c r="BK377"/>
  <c r="J377"/>
  <c r="J81"/>
  <c r="R377"/>
  <c r="R384"/>
  <c i="4" r="P105"/>
  <c r="R133"/>
  <c r="P141"/>
  <c r="P236"/>
  <c r="P267"/>
  <c r="P281"/>
  <c r="T319"/>
  <c r="P339"/>
  <c r="T371"/>
  <c r="P382"/>
  <c r="T404"/>
  <c r="P409"/>
  <c r="R418"/>
  <c r="P429"/>
  <c r="T452"/>
  <c r="R459"/>
  <c i="5" r="BK103"/>
  <c r="J103"/>
  <c r="J61"/>
  <c r="T127"/>
  <c r="T135"/>
  <c r="R213"/>
  <c r="R240"/>
  <c r="R254"/>
  <c r="BK310"/>
  <c r="J310"/>
  <c r="J72"/>
  <c r="P310"/>
  <c r="BK342"/>
  <c r="J342"/>
  <c r="J73"/>
  <c r="R342"/>
  <c r="BK370"/>
  <c r="J370"/>
  <c r="J77"/>
  <c r="T370"/>
  <c r="R375"/>
  <c r="R381"/>
  <c r="P389"/>
  <c r="BK396"/>
  <c r="J396"/>
  <c r="J81"/>
  <c r="P396"/>
  <c i="6" r="R105"/>
  <c r="P137"/>
  <c r="T210"/>
  <c r="R221"/>
  <c r="R245"/>
  <c r="T259"/>
  <c r="R292"/>
  <c r="R309"/>
  <c r="P341"/>
  <c r="T353"/>
  <c r="T368"/>
  <c r="BK376"/>
  <c r="J376"/>
  <c r="J80"/>
  <c r="T376"/>
  <c r="BK390"/>
  <c r="J390"/>
  <c r="J82"/>
  <c r="T390"/>
  <c r="R397"/>
  <c i="7" r="R105"/>
  <c r="T133"/>
  <c r="P141"/>
  <c r="R235"/>
  <c r="R266"/>
  <c r="BK280"/>
  <c r="J280"/>
  <c r="J70"/>
  <c r="P314"/>
  <c r="R336"/>
  <c r="R368"/>
  <c r="T379"/>
  <c r="BK406"/>
  <c r="J406"/>
  <c r="J79"/>
  <c r="R406"/>
  <c r="R415"/>
  <c r="P426"/>
  <c r="T449"/>
  <c r="R456"/>
  <c i="9" r="P105"/>
  <c r="P104"/>
  <c r="P166"/>
  <c r="P174"/>
  <c r="P265"/>
  <c r="T289"/>
  <c r="P304"/>
  <c r="T324"/>
  <c r="R367"/>
  <c r="R383"/>
  <c r="R388"/>
  <c r="T394"/>
  <c r="R405"/>
  <c r="R428"/>
  <c r="P435"/>
  <c i="10" r="BK105"/>
  <c r="J105"/>
  <c r="J61"/>
  <c r="BK139"/>
  <c r="J139"/>
  <c r="J65"/>
  <c r="P139"/>
  <c r="BK228"/>
  <c r="J228"/>
  <c r="J66"/>
  <c r="R228"/>
  <c r="P255"/>
  <c r="P306"/>
  <c r="T306"/>
  <c r="T328"/>
  <c r="R360"/>
  <c r="R371"/>
  <c r="P387"/>
  <c r="BK392"/>
  <c r="J392"/>
  <c r="J79"/>
  <c r="R392"/>
  <c r="T398"/>
  <c i="2" r="R77"/>
  <c r="R76"/>
  <c r="R75"/>
  <c i="3" r="T104"/>
  <c r="BK128"/>
  <c r="J128"/>
  <c r="J64"/>
  <c r="R128"/>
  <c r="R136"/>
  <c r="P204"/>
  <c r="R213"/>
  <c r="P237"/>
  <c r="T251"/>
  <c r="P282"/>
  <c r="R299"/>
  <c r="T331"/>
  <c r="R343"/>
  <c r="P358"/>
  <c r="T363"/>
  <c r="P369"/>
  <c r="BK384"/>
  <c r="J384"/>
  <c r="J82"/>
  <c i="4" r="BK105"/>
  <c r="J105"/>
  <c r="J61"/>
  <c r="T141"/>
  <c r="R236"/>
  <c r="R267"/>
  <c r="R281"/>
  <c r="R319"/>
  <c r="T339"/>
  <c r="R382"/>
  <c r="BK409"/>
  <c r="J409"/>
  <c r="J79"/>
  <c r="BK418"/>
  <c r="J418"/>
  <c r="J80"/>
  <c r="BK429"/>
  <c r="J429"/>
  <c r="J81"/>
  <c r="BK452"/>
  <c r="J452"/>
  <c r="J82"/>
  <c r="T459"/>
  <c i="5" r="T103"/>
  <c r="R127"/>
  <c r="P135"/>
  <c r="P213"/>
  <c r="P240"/>
  <c r="BK254"/>
  <c r="J254"/>
  <c r="J69"/>
  <c r="BK295"/>
  <c r="J295"/>
  <c r="J71"/>
  <c r="T295"/>
  <c r="T310"/>
  <c r="T342"/>
  <c r="BK354"/>
  <c r="J354"/>
  <c r="J76"/>
  <c r="R354"/>
  <c r="R370"/>
  <c r="P375"/>
  <c r="BK381"/>
  <c r="J381"/>
  <c r="J79"/>
  <c r="T381"/>
  <c r="T389"/>
  <c r="T396"/>
  <c i="6" r="T105"/>
  <c r="P129"/>
  <c r="R137"/>
  <c r="P210"/>
  <c r="P221"/>
  <c r="P245"/>
  <c r="R259"/>
  <c r="P292"/>
  <c r="T309"/>
  <c r="R341"/>
  <c r="P353"/>
  <c r="P368"/>
  <c r="R376"/>
  <c r="P382"/>
  <c r="R390"/>
  <c r="P397"/>
  <c i="7" r="T105"/>
  <c r="BK133"/>
  <c r="J133"/>
  <c r="J65"/>
  <c r="R141"/>
  <c r="T235"/>
  <c r="T266"/>
  <c r="T280"/>
  <c r="R314"/>
  <c r="P336"/>
  <c r="P368"/>
  <c r="BK379"/>
  <c r="J379"/>
  <c r="J77"/>
  <c r="BK401"/>
  <c r="J401"/>
  <c r="J78"/>
  <c r="R401"/>
  <c r="P406"/>
  <c r="P415"/>
  <c r="R426"/>
  <c r="P449"/>
  <c r="P456"/>
  <c i="8" r="T106"/>
  <c r="P132"/>
  <c r="R132"/>
  <c r="R140"/>
  <c r="P233"/>
  <c r="T233"/>
  <c r="R242"/>
  <c r="T268"/>
  <c r="BK320"/>
  <c r="J320"/>
  <c r="J73"/>
  <c r="R320"/>
  <c r="T340"/>
  <c r="T372"/>
  <c r="P383"/>
  <c r="BK399"/>
  <c r="J399"/>
  <c r="J79"/>
  <c r="R399"/>
  <c r="P404"/>
  <c r="BK413"/>
  <c r="J413"/>
  <c r="J81"/>
  <c r="R413"/>
  <c r="T424"/>
  <c r="R447"/>
  <c r="T454"/>
  <c i="9" r="R105"/>
  <c r="R104"/>
  <c r="R166"/>
  <c r="R174"/>
  <c r="T265"/>
  <c r="P289"/>
  <c r="T304"/>
  <c r="R324"/>
  <c r="P356"/>
  <c r="T367"/>
  <c r="BK388"/>
  <c r="J388"/>
  <c r="J79"/>
  <c r="P388"/>
  <c r="R394"/>
  <c r="T405"/>
  <c r="T428"/>
  <c r="T435"/>
  <c i="10" r="P105"/>
  <c r="T131"/>
  <c r="T139"/>
  <c r="T228"/>
  <c r="R255"/>
  <c r="BK306"/>
  <c r="J306"/>
  <c r="J72"/>
  <c r="R306"/>
  <c r="R328"/>
  <c r="BK360"/>
  <c r="J360"/>
  <c r="J74"/>
  <c r="T360"/>
  <c r="BK371"/>
  <c r="J371"/>
  <c r="J77"/>
  <c r="T371"/>
  <c r="T387"/>
  <c r="BK398"/>
  <c r="J398"/>
  <c r="J80"/>
  <c r="R398"/>
  <c r="BK409"/>
  <c r="J409"/>
  <c r="J81"/>
  <c r="T409"/>
  <c i="3" r="P104"/>
  <c r="P128"/>
  <c r="T136"/>
  <c r="R204"/>
  <c r="T213"/>
  <c r="T237"/>
  <c r="BK251"/>
  <c r="J251"/>
  <c r="J70"/>
  <c r="BK282"/>
  <c r="J282"/>
  <c r="J72"/>
  <c r="BK299"/>
  <c r="J299"/>
  <c r="J73"/>
  <c r="BK331"/>
  <c r="J331"/>
  <c r="J74"/>
  <c r="BK343"/>
  <c r="J343"/>
  <c r="J77"/>
  <c r="BK358"/>
  <c r="J358"/>
  <c r="J78"/>
  <c r="T358"/>
  <c r="R363"/>
  <c r="T369"/>
  <c r="P377"/>
  <c r="T384"/>
  <c i="4" r="R105"/>
  <c r="R104"/>
  <c r="BK133"/>
  <c r="J133"/>
  <c r="J65"/>
  <c r="T133"/>
  <c r="BK141"/>
  <c r="J141"/>
  <c r="J66"/>
  <c r="BK236"/>
  <c r="J236"/>
  <c r="J67"/>
  <c r="BK267"/>
  <c r="J267"/>
  <c r="J68"/>
  <c r="T281"/>
  <c r="P319"/>
  <c r="P318"/>
  <c r="R339"/>
  <c r="R371"/>
  <c r="BK382"/>
  <c r="J382"/>
  <c r="J77"/>
  <c r="BK404"/>
  <c r="J404"/>
  <c r="J78"/>
  <c r="R404"/>
  <c r="R409"/>
  <c r="T418"/>
  <c r="R429"/>
  <c r="R452"/>
  <c r="BK459"/>
  <c r="J459"/>
  <c r="J83"/>
  <c i="5" r="R103"/>
  <c r="P127"/>
  <c r="R135"/>
  <c r="T213"/>
  <c r="T240"/>
  <c r="T254"/>
  <c r="R295"/>
  <c r="R310"/>
  <c r="P342"/>
  <c r="P354"/>
  <c r="T354"/>
  <c r="P370"/>
  <c r="BK375"/>
  <c r="J375"/>
  <c r="J78"/>
  <c r="T375"/>
  <c r="P381"/>
  <c r="BK389"/>
  <c r="J389"/>
  <c r="J80"/>
  <c r="R389"/>
  <c r="R396"/>
  <c i="6" r="P105"/>
  <c r="P104"/>
  <c r="R129"/>
  <c r="T137"/>
  <c r="R210"/>
  <c r="T221"/>
  <c r="T245"/>
  <c r="P259"/>
  <c r="T292"/>
  <c r="P309"/>
  <c r="T341"/>
  <c r="BK353"/>
  <c r="J353"/>
  <c r="J77"/>
  <c r="BK368"/>
  <c r="J368"/>
  <c r="J78"/>
  <c r="R368"/>
  <c r="P376"/>
  <c r="R382"/>
  <c r="P390"/>
  <c r="T397"/>
  <c i="7" r="P105"/>
  <c r="R133"/>
  <c r="T141"/>
  <c r="P235"/>
  <c r="P266"/>
  <c r="P280"/>
  <c r="T314"/>
  <c r="T336"/>
  <c r="T368"/>
  <c r="R379"/>
  <c r="T401"/>
  <c r="BK415"/>
  <c r="J415"/>
  <c r="J80"/>
  <c r="BK426"/>
  <c r="J426"/>
  <c r="J81"/>
  <c r="BK449"/>
  <c r="J449"/>
  <c r="J82"/>
  <c r="BK456"/>
  <c r="J456"/>
  <c r="J83"/>
  <c i="8" r="BK106"/>
  <c r="J106"/>
  <c r="J61"/>
  <c r="R106"/>
  <c r="BK132"/>
  <c r="J132"/>
  <c r="J64"/>
  <c r="T132"/>
  <c r="P140"/>
  <c r="BK233"/>
  <c r="J233"/>
  <c r="J66"/>
  <c r="R233"/>
  <c r="P242"/>
  <c r="BK268"/>
  <c r="J268"/>
  <c r="J68"/>
  <c r="R268"/>
  <c r="T320"/>
  <c r="R340"/>
  <c r="P372"/>
  <c r="BK383"/>
  <c r="J383"/>
  <c r="J78"/>
  <c r="T383"/>
  <c r="BK404"/>
  <c r="J404"/>
  <c r="J80"/>
  <c r="T404"/>
  <c r="T413"/>
  <c r="P424"/>
  <c r="BK447"/>
  <c r="J447"/>
  <c r="J83"/>
  <c r="T447"/>
  <c r="P454"/>
  <c i="9" r="T105"/>
  <c r="T104"/>
  <c r="BK166"/>
  <c r="J166"/>
  <c r="J66"/>
  <c r="BK174"/>
  <c r="J174"/>
  <c r="J67"/>
  <c r="BK265"/>
  <c r="J265"/>
  <c r="J68"/>
  <c r="BK289"/>
  <c r="J289"/>
  <c r="J69"/>
  <c r="R304"/>
  <c r="P324"/>
  <c r="R356"/>
  <c r="P367"/>
  <c r="P383"/>
  <c r="BK394"/>
  <c r="J394"/>
  <c r="J80"/>
  <c r="P405"/>
  <c r="P428"/>
  <c r="R435"/>
  <c i="10" r="T105"/>
  <c r="BK131"/>
  <c r="J131"/>
  <c r="J64"/>
  <c r="R131"/>
  <c r="R139"/>
  <c r="P228"/>
  <c r="BK255"/>
  <c r="J255"/>
  <c r="J67"/>
  <c r="T255"/>
  <c r="BK328"/>
  <c r="J328"/>
  <c r="J73"/>
  <c r="P328"/>
  <c r="P360"/>
  <c r="P371"/>
  <c r="BK387"/>
  <c r="J387"/>
  <c r="J78"/>
  <c r="R387"/>
  <c r="P392"/>
  <c r="T392"/>
  <c r="P398"/>
  <c r="P409"/>
  <c r="R409"/>
  <c r="BK432"/>
  <c r="J432"/>
  <c r="J82"/>
  <c r="P432"/>
  <c r="R432"/>
  <c r="T432"/>
  <c r="BK439"/>
  <c r="J439"/>
  <c r="J83"/>
  <c r="P439"/>
  <c r="R439"/>
  <c r="T439"/>
  <c i="2" r="F50"/>
  <c r="J69"/>
  <c r="BF80"/>
  <c r="BF81"/>
  <c r="BF82"/>
  <c i="3" r="F54"/>
  <c r="J96"/>
  <c r="F99"/>
  <c r="BF105"/>
  <c r="BF109"/>
  <c r="BF115"/>
  <c r="BF141"/>
  <c r="BF150"/>
  <c r="BF161"/>
  <c r="BF182"/>
  <c r="BF198"/>
  <c r="BF203"/>
  <c r="BF205"/>
  <c r="BF211"/>
  <c r="BF232"/>
  <c r="BF236"/>
  <c r="BF240"/>
  <c r="BF246"/>
  <c r="BF256"/>
  <c r="BF259"/>
  <c r="BF261"/>
  <c r="BF264"/>
  <c r="BF283"/>
  <c r="BF289"/>
  <c r="BF293"/>
  <c r="BF319"/>
  <c r="BF323"/>
  <c r="BF335"/>
  <c r="BF370"/>
  <c r="BK123"/>
  <c r="J123"/>
  <c r="J62"/>
  <c r="BK248"/>
  <c r="J248"/>
  <c r="J69"/>
  <c i="4" r="F54"/>
  <c r="J97"/>
  <c r="BF118"/>
  <c r="BF120"/>
  <c r="BF122"/>
  <c r="BF134"/>
  <c r="BF140"/>
  <c r="BF146"/>
  <c r="BF155"/>
  <c r="BF157"/>
  <c r="BF162"/>
  <c r="BF168"/>
  <c r="BF191"/>
  <c r="BF196"/>
  <c r="BF200"/>
  <c r="BF215"/>
  <c r="BF237"/>
  <c r="BF244"/>
  <c r="BF262"/>
  <c r="BF263"/>
  <c r="BF279"/>
  <c r="BF287"/>
  <c r="BF293"/>
  <c r="BF302"/>
  <c r="BF312"/>
  <c r="BF329"/>
  <c r="BF333"/>
  <c r="BF341"/>
  <c r="BF346"/>
  <c r="BF350"/>
  <c r="BF359"/>
  <c r="BF377"/>
  <c r="BF390"/>
  <c r="BF395"/>
  <c r="BF401"/>
  <c r="BF413"/>
  <c r="BF422"/>
  <c r="BK379"/>
  <c r="J379"/>
  <c r="J76"/>
  <c i="5" r="E91"/>
  <c r="F97"/>
  <c r="BF123"/>
  <c r="BF125"/>
  <c r="BF132"/>
  <c r="BF134"/>
  <c r="BF162"/>
  <c r="BF172"/>
  <c r="BF174"/>
  <c r="BF177"/>
  <c r="BF182"/>
  <c r="BF198"/>
  <c r="BF223"/>
  <c r="BF235"/>
  <c r="BF241"/>
  <c r="BF252"/>
  <c r="BF255"/>
  <c r="BF257"/>
  <c r="BF261"/>
  <c r="BF270"/>
  <c r="BF272"/>
  <c r="BF286"/>
  <c r="BF287"/>
  <c r="BF290"/>
  <c r="BF298"/>
  <c r="BF302"/>
  <c r="BF306"/>
  <c r="BF308"/>
  <c r="BF321"/>
  <c r="BF328"/>
  <c r="BF345"/>
  <c r="BF346"/>
  <c r="BF365"/>
  <c r="BF367"/>
  <c r="BF371"/>
  <c r="BF383"/>
  <c r="BF385"/>
  <c r="BF390"/>
  <c r="BF394"/>
  <c r="BF398"/>
  <c r="BF401"/>
  <c r="BK251"/>
  <c r="J251"/>
  <c r="J68"/>
  <c i="6" r="BF303"/>
  <c r="BF307"/>
  <c r="BF310"/>
  <c r="BF311"/>
  <c r="BF316"/>
  <c r="BF327"/>
  <c r="BF337"/>
  <c r="BF342"/>
  <c r="BF351"/>
  <c r="BF354"/>
  <c r="BF361"/>
  <c r="BF366"/>
  <c r="BK256"/>
  <c r="J256"/>
  <c r="J69"/>
  <c r="BK347"/>
  <c r="J347"/>
  <c r="J75"/>
  <c r="BK373"/>
  <c r="J373"/>
  <c r="J79"/>
  <c i="7" r="J52"/>
  <c r="F100"/>
  <c r="BF125"/>
  <c r="BF138"/>
  <c r="BF150"/>
  <c r="BF152"/>
  <c r="BF160"/>
  <c r="BF162"/>
  <c r="BF173"/>
  <c r="BF175"/>
  <c r="BF199"/>
  <c r="BF205"/>
  <c r="BF217"/>
  <c r="BF218"/>
  <c r="BF219"/>
  <c r="BF243"/>
  <c r="BF256"/>
  <c r="BF278"/>
  <c r="BF282"/>
  <c r="BF285"/>
  <c r="BF290"/>
  <c r="BF293"/>
  <c r="BF297"/>
  <c r="BF302"/>
  <c r="BF304"/>
  <c r="BF308"/>
  <c r="BF310"/>
  <c r="BF324"/>
  <c r="BF343"/>
  <c r="BF354"/>
  <c r="BF356"/>
  <c r="BF360"/>
  <c r="BF369"/>
  <c r="BF371"/>
  <c r="BF392"/>
  <c r="BF398"/>
  <c r="BF407"/>
  <c r="BF416"/>
  <c r="BF427"/>
  <c r="BF432"/>
  <c r="BF434"/>
  <c r="BF437"/>
  <c r="BK124"/>
  <c r="J124"/>
  <c r="J62"/>
  <c r="BK277"/>
  <c r="J277"/>
  <c r="J69"/>
  <c r="BK373"/>
  <c r="J373"/>
  <c r="J75"/>
  <c i="8" r="F101"/>
  <c r="BF107"/>
  <c r="BF121"/>
  <c r="BF130"/>
  <c r="BF141"/>
  <c r="BF151"/>
  <c r="BF160"/>
  <c r="BF168"/>
  <c r="BF175"/>
  <c r="BF187"/>
  <c r="BF191"/>
  <c r="BF258"/>
  <c r="BF283"/>
  <c r="BF286"/>
  <c r="BF293"/>
  <c r="BF296"/>
  <c r="BF299"/>
  <c r="BF301"/>
  <c r="BF308"/>
  <c r="BF311"/>
  <c r="BF312"/>
  <c r="BF314"/>
  <c r="BF325"/>
  <c r="BF326"/>
  <c r="BF332"/>
  <c r="BF334"/>
  <c r="BF336"/>
  <c r="BF345"/>
  <c r="BF358"/>
  <c r="BF360"/>
  <c r="BF364"/>
  <c r="BF375"/>
  <c r="BF378"/>
  <c r="BF408"/>
  <c r="BF410"/>
  <c r="BF411"/>
  <c r="BF422"/>
  <c r="BF432"/>
  <c r="BF437"/>
  <c r="BF452"/>
  <c r="BF456"/>
  <c r="BK279"/>
  <c r="J279"/>
  <c r="J69"/>
  <c r="BK380"/>
  <c r="J380"/>
  <c r="J77"/>
  <c i="9" r="E48"/>
  <c r="J52"/>
  <c r="F100"/>
  <c r="BF106"/>
  <c r="BF110"/>
  <c r="BF120"/>
  <c r="BF389"/>
  <c r="BF391"/>
  <c r="BF395"/>
  <c r="BF397"/>
  <c r="BF398"/>
  <c r="BF416"/>
  <c r="BF418"/>
  <c r="BF424"/>
  <c r="BF426"/>
  <c r="BF429"/>
  <c r="BF438"/>
  <c r="BF440"/>
  <c r="BK124"/>
  <c r="J124"/>
  <c r="J62"/>
  <c r="BK364"/>
  <c r="J364"/>
  <c r="J76"/>
  <c i="10" r="F54"/>
  <c r="E93"/>
  <c r="BF116"/>
  <c r="BF125"/>
  <c r="BF129"/>
  <c r="BF144"/>
  <c r="BF155"/>
  <c r="BF158"/>
  <c r="BF164"/>
  <c r="BF173"/>
  <c r="BF183"/>
  <c r="BF198"/>
  <c r="BF202"/>
  <c r="BF214"/>
  <c r="BF215"/>
  <c r="BF216"/>
  <c r="BF225"/>
  <c r="BF264"/>
  <c r="BF278"/>
  <c r="BF280"/>
  <c r="BF285"/>
  <c r="BF287"/>
  <c r="BF288"/>
  <c r="BF289"/>
  <c r="BF294"/>
  <c r="BF296"/>
  <c r="BF314"/>
  <c r="BF356"/>
  <c r="BF361"/>
  <c r="BF362"/>
  <c r="BF372"/>
  <c r="BF374"/>
  <c r="BF378"/>
  <c r="BF393"/>
  <c r="BF399"/>
  <c r="BF402"/>
  <c r="BF405"/>
  <c r="BF415"/>
  <c r="BF422"/>
  <c r="BF428"/>
  <c r="BF441"/>
  <c r="BF442"/>
  <c r="BF444"/>
  <c i="2" r="F51"/>
  <c r="BF79"/>
  <c r="BF84"/>
  <c i="3" r="BF113"/>
  <c r="BF121"/>
  <c r="BF126"/>
  <c r="BF133"/>
  <c r="BF165"/>
  <c r="BF169"/>
  <c r="BF177"/>
  <c r="BF179"/>
  <c r="BF188"/>
  <c r="BF194"/>
  <c r="BF201"/>
  <c r="BF207"/>
  <c r="BF209"/>
  <c r="BF222"/>
  <c r="BF231"/>
  <c r="BF244"/>
  <c r="BF252"/>
  <c r="BF255"/>
  <c r="BF262"/>
  <c r="BF263"/>
  <c r="BF266"/>
  <c r="BF276"/>
  <c r="BF278"/>
  <c r="BF279"/>
  <c r="BF291"/>
  <c r="BF306"/>
  <c r="BF317"/>
  <c r="BF341"/>
  <c r="BF351"/>
  <c r="BF353"/>
  <c r="BF359"/>
  <c r="BF364"/>
  <c r="BF367"/>
  <c r="BF371"/>
  <c r="BF385"/>
  <c r="BK340"/>
  <c r="J340"/>
  <c r="J76"/>
  <c i="4" r="E93"/>
  <c r="BF131"/>
  <c r="BF138"/>
  <c r="BF142"/>
  <c r="BF152"/>
  <c r="BF156"/>
  <c r="BF160"/>
  <c r="BF175"/>
  <c r="BF187"/>
  <c r="BF194"/>
  <c r="BF202"/>
  <c r="BF205"/>
  <c r="BF206"/>
  <c r="BF218"/>
  <c r="BF219"/>
  <c r="BF222"/>
  <c r="BF230"/>
  <c r="BF240"/>
  <c r="BF270"/>
  <c r="BF276"/>
  <c r="BF295"/>
  <c r="BF307"/>
  <c r="BF310"/>
  <c r="BF311"/>
  <c r="BF315"/>
  <c r="BF320"/>
  <c r="BF337"/>
  <c r="BF340"/>
  <c r="BF373"/>
  <c r="BF380"/>
  <c r="BF383"/>
  <c r="BF399"/>
  <c r="BF419"/>
  <c r="BF425"/>
  <c r="BF443"/>
  <c r="BK126"/>
  <c r="J126"/>
  <c r="J63"/>
  <c i="5" r="J95"/>
  <c r="F98"/>
  <c r="BF112"/>
  <c r="BF118"/>
  <c r="BF120"/>
  <c r="BF128"/>
  <c r="BF136"/>
  <c r="BF142"/>
  <c r="BF149"/>
  <c r="BF160"/>
  <c r="BF168"/>
  <c r="BF183"/>
  <c r="BF210"/>
  <c r="BF232"/>
  <c r="BF239"/>
  <c r="BF243"/>
  <c r="BF247"/>
  <c r="BF249"/>
  <c r="BF265"/>
  <c r="BF266"/>
  <c r="BF267"/>
  <c r="BF276"/>
  <c r="BF278"/>
  <c r="BF288"/>
  <c r="BF304"/>
  <c r="BF312"/>
  <c r="BF315"/>
  <c r="BF330"/>
  <c r="BF343"/>
  <c r="BF352"/>
  <c r="BF373"/>
  <c r="BF378"/>
  <c r="BF387"/>
  <c r="BF399"/>
  <c r="BK122"/>
  <c r="J122"/>
  <c r="J62"/>
  <c r="BK351"/>
  <c r="J351"/>
  <c r="J75"/>
  <c i="6" r="F55"/>
  <c r="J97"/>
  <c r="BF106"/>
  <c r="BF127"/>
  <c r="BF130"/>
  <c r="BF142"/>
  <c r="BF143"/>
  <c r="BF144"/>
  <c r="BF170"/>
  <c r="BF207"/>
  <c r="BF209"/>
  <c r="BF219"/>
  <c r="BF227"/>
  <c r="BF244"/>
  <c r="BF252"/>
  <c r="BF257"/>
  <c r="BF270"/>
  <c r="BF272"/>
  <c r="BF301"/>
  <c r="BF305"/>
  <c r="BF314"/>
  <c r="BF329"/>
  <c r="BF335"/>
  <c r="BF339"/>
  <c r="BF343"/>
  <c r="BF348"/>
  <c r="BF365"/>
  <c r="BF379"/>
  <c r="BF386"/>
  <c r="BF388"/>
  <c r="BF393"/>
  <c r="BK124"/>
  <c r="J124"/>
  <c r="J62"/>
  <c r="BK126"/>
  <c r="J126"/>
  <c r="J63"/>
  <c i="7" r="E93"/>
  <c r="BF106"/>
  <c r="BF120"/>
  <c r="BF134"/>
  <c r="BF168"/>
  <c r="BF185"/>
  <c r="BF193"/>
  <c r="BF195"/>
  <c r="BF204"/>
  <c r="BF214"/>
  <c r="BF229"/>
  <c r="BF247"/>
  <c r="BF262"/>
  <c r="BF269"/>
  <c r="BF273"/>
  <c r="BF275"/>
  <c r="BF283"/>
  <c r="BF284"/>
  <c r="BF289"/>
  <c r="BF305"/>
  <c r="BF307"/>
  <c r="BF320"/>
  <c r="BF322"/>
  <c r="BF326"/>
  <c r="BF328"/>
  <c r="BF330"/>
  <c r="BF332"/>
  <c r="BF345"/>
  <c r="BF366"/>
  <c r="BF370"/>
  <c r="BF380"/>
  <c r="BF384"/>
  <c r="BF396"/>
  <c r="BF410"/>
  <c r="BF412"/>
  <c r="BF413"/>
  <c r="BF420"/>
  <c r="BF439"/>
  <c r="BK126"/>
  <c r="J126"/>
  <c r="J63"/>
  <c r="BK376"/>
  <c r="J376"/>
  <c r="J76"/>
  <c i="8" r="E48"/>
  <c r="J52"/>
  <c r="BF137"/>
  <c r="BF155"/>
  <c r="BF162"/>
  <c r="BF185"/>
  <c r="BF195"/>
  <c r="BF199"/>
  <c r="BF216"/>
  <c r="BF227"/>
  <c r="BF234"/>
  <c r="BF246"/>
  <c r="BF250"/>
  <c r="BF256"/>
  <c r="BF263"/>
  <c r="BF264"/>
  <c r="BF275"/>
  <c r="BF277"/>
  <c r="BF280"/>
  <c r="BF288"/>
  <c i="9" r="BF125"/>
  <c r="BF138"/>
  <c r="BF142"/>
  <c r="BF145"/>
  <c r="BF148"/>
  <c r="BF155"/>
  <c r="BF246"/>
  <c r="BF250"/>
  <c r="BF251"/>
  <c r="BF259"/>
  <c r="BF277"/>
  <c r="BF285"/>
  <c r="BF312"/>
  <c r="BF316"/>
  <c r="BF318"/>
  <c r="BF320"/>
  <c r="BF322"/>
  <c r="BF325"/>
  <c r="BF329"/>
  <c r="BF331"/>
  <c r="BF333"/>
  <c r="BF337"/>
  <c r="BF365"/>
  <c r="BF384"/>
  <c r="BF401"/>
  <c r="BF413"/>
  <c r="BF419"/>
  <c r="BF431"/>
  <c r="BF437"/>
  <c r="BK161"/>
  <c r="J161"/>
  <c r="J64"/>
  <c r="BK361"/>
  <c r="J361"/>
  <c r="J75"/>
  <c i="10" r="F55"/>
  <c r="BF106"/>
  <c r="BF120"/>
  <c r="BF138"/>
  <c r="BF153"/>
  <c r="BF166"/>
  <c r="BF171"/>
  <c r="BF185"/>
  <c r="BF192"/>
  <c r="BF220"/>
  <c r="BF232"/>
  <c r="BF236"/>
  <c r="BF251"/>
  <c r="BF262"/>
  <c r="BF271"/>
  <c r="BF275"/>
  <c r="BF282"/>
  <c r="BF300"/>
  <c r="BF304"/>
  <c r="BF318"/>
  <c r="BF324"/>
  <c r="BF330"/>
  <c r="BF333"/>
  <c r="BF335"/>
  <c r="BF339"/>
  <c r="BF341"/>
  <c r="BF352"/>
  <c r="BF380"/>
  <c r="BF388"/>
  <c r="BF390"/>
  <c r="BF395"/>
  <c r="BF410"/>
  <c r="BF423"/>
  <c r="BF437"/>
  <c r="BF440"/>
  <c r="BK266"/>
  <c r="J266"/>
  <c r="J68"/>
  <c r="BK303"/>
  <c r="J303"/>
  <c r="J70"/>
  <c i="2" r="BF78"/>
  <c r="BF83"/>
  <c i="3" r="E48"/>
  <c r="BF117"/>
  <c r="BF119"/>
  <c r="BF124"/>
  <c r="BF129"/>
  <c r="BF135"/>
  <c r="BF137"/>
  <c r="BF142"/>
  <c r="BF143"/>
  <c r="BF148"/>
  <c r="BF163"/>
  <c r="BF171"/>
  <c r="BF173"/>
  <c r="BF183"/>
  <c r="BF186"/>
  <c r="BF187"/>
  <c r="BF190"/>
  <c r="BF214"/>
  <c r="BF218"/>
  <c r="BF224"/>
  <c r="BF238"/>
  <c r="BF249"/>
  <c r="BF253"/>
  <c r="BF254"/>
  <c r="BF260"/>
  <c r="BF270"/>
  <c r="BF273"/>
  <c r="BF275"/>
  <c r="BF287"/>
  <c r="BF295"/>
  <c r="BF300"/>
  <c r="BF301"/>
  <c r="BF312"/>
  <c r="BF325"/>
  <c r="BF332"/>
  <c r="BF344"/>
  <c r="BF346"/>
  <c r="BF349"/>
  <c r="BF355"/>
  <c r="BF356"/>
  <c r="BF361"/>
  <c r="BF366"/>
  <c r="BF373"/>
  <c r="BF375"/>
  <c r="BF378"/>
  <c r="BF386"/>
  <c r="BF387"/>
  <c r="BF389"/>
  <c r="BK125"/>
  <c r="J125"/>
  <c r="J63"/>
  <c i="4" r="F55"/>
  <c r="BF110"/>
  <c r="BF114"/>
  <c r="BF125"/>
  <c r="BF127"/>
  <c r="BF173"/>
  <c r="BF185"/>
  <c r="BF226"/>
  <c r="BF233"/>
  <c r="BF248"/>
  <c r="BF257"/>
  <c r="BF268"/>
  <c r="BF286"/>
  <c r="BF291"/>
  <c r="BF292"/>
  <c r="BF294"/>
  <c r="BF296"/>
  <c r="BF300"/>
  <c r="BF304"/>
  <c r="BF309"/>
  <c r="BF316"/>
  <c r="BF324"/>
  <c r="BF331"/>
  <c r="BF348"/>
  <c r="BF367"/>
  <c r="BF372"/>
  <c r="BF374"/>
  <c r="BF397"/>
  <c r="BF405"/>
  <c r="BF416"/>
  <c r="BF421"/>
  <c r="BF430"/>
  <c r="BF435"/>
  <c r="BF437"/>
  <c r="BF450"/>
  <c r="BF455"/>
  <c r="BF457"/>
  <c r="BF461"/>
  <c r="BF462"/>
  <c r="BF464"/>
  <c r="BK376"/>
  <c r="J376"/>
  <c r="J75"/>
  <c i="5" r="BF108"/>
  <c r="BF116"/>
  <c r="BF147"/>
  <c r="BF179"/>
  <c r="BF203"/>
  <c r="BF207"/>
  <c r="BF214"/>
  <c r="BF225"/>
  <c r="BF268"/>
  <c r="BF269"/>
  <c r="BF283"/>
  <c r="BF292"/>
  <c r="BF296"/>
  <c r="BF311"/>
  <c r="BF323"/>
  <c r="BF334"/>
  <c r="BF338"/>
  <c r="BF349"/>
  <c r="BF355"/>
  <c r="BF357"/>
  <c r="BF361"/>
  <c r="BF368"/>
  <c r="BF376"/>
  <c r="BF379"/>
  <c r="BF382"/>
  <c r="BF392"/>
  <c r="BF397"/>
  <c i="6" r="F54"/>
  <c r="E93"/>
  <c r="BF110"/>
  <c r="BF118"/>
  <c r="BF120"/>
  <c r="BF134"/>
  <c r="BF149"/>
  <c r="BF162"/>
  <c r="BF164"/>
  <c r="BF172"/>
  <c r="BF184"/>
  <c r="BF192"/>
  <c r="BF194"/>
  <c r="BF200"/>
  <c r="BF204"/>
  <c r="BF222"/>
  <c r="BF232"/>
  <c r="BF240"/>
  <c r="BF246"/>
  <c r="BF248"/>
  <c r="BF254"/>
  <c r="BF265"/>
  <c r="BF273"/>
  <c r="BF276"/>
  <c r="BF278"/>
  <c r="BF280"/>
  <c r="BF282"/>
  <c r="BF285"/>
  <c r="BF289"/>
  <c r="BF297"/>
  <c r="BF318"/>
  <c r="BF333"/>
  <c r="BF345"/>
  <c r="BF363"/>
  <c r="BF371"/>
  <c r="BF384"/>
  <c r="BF399"/>
  <c r="BK350"/>
  <c r="J350"/>
  <c r="J76"/>
  <c i="7" r="F99"/>
  <c r="BF110"/>
  <c r="BF116"/>
  <c r="BF131"/>
  <c r="BF142"/>
  <c r="BF155"/>
  <c r="BF166"/>
  <c r="BF187"/>
  <c r="BF191"/>
  <c r="BF201"/>
  <c r="BF221"/>
  <c r="BF249"/>
  <c r="BF257"/>
  <c r="BF261"/>
  <c r="BF281"/>
  <c r="BF288"/>
  <c r="BF311"/>
  <c r="BF341"/>
  <c r="BF349"/>
  <c r="BF374"/>
  <c r="BF377"/>
  <c r="BF402"/>
  <c r="BF419"/>
  <c r="BF422"/>
  <c r="BF440"/>
  <c r="BF447"/>
  <c r="BF450"/>
  <c i="8" r="F54"/>
  <c r="BF111"/>
  <c r="BF115"/>
  <c r="BF117"/>
  <c r="BF145"/>
  <c r="BF152"/>
  <c r="BF157"/>
  <c r="BF166"/>
  <c r="BF173"/>
  <c r="BF197"/>
  <c r="BF219"/>
  <c r="BF232"/>
  <c r="BF240"/>
  <c r="BF254"/>
  <c r="BF269"/>
  <c r="BF302"/>
  <c r="BF303"/>
  <c r="BF306"/>
  <c r="BF309"/>
  <c r="BF310"/>
  <c r="BF328"/>
  <c r="BF341"/>
  <c r="BF342"/>
  <c r="BF351"/>
  <c r="BF353"/>
  <c r="BF370"/>
  <c r="BF374"/>
  <c r="BF381"/>
  <c r="BF384"/>
  <c r="BF400"/>
  <c r="BF430"/>
  <c r="BF435"/>
  <c r="BF450"/>
  <c r="BK129"/>
  <c r="J129"/>
  <c r="J63"/>
  <c i="9" r="BF114"/>
  <c r="BF116"/>
  <c r="BF118"/>
  <c r="BF122"/>
  <c r="BF139"/>
  <c r="BF141"/>
  <c r="BF144"/>
  <c r="BF147"/>
  <c r="BF150"/>
  <c r="BF151"/>
  <c r="BF152"/>
  <c r="BF157"/>
  <c r="BF158"/>
  <c r="BF160"/>
  <c r="BF162"/>
  <c r="BF164"/>
  <c r="BF167"/>
  <c r="BF171"/>
  <c r="BF173"/>
  <c r="BF175"/>
  <c r="BF179"/>
  <c r="BF188"/>
  <c r="BF190"/>
  <c r="BF193"/>
  <c r="BF224"/>
  <c r="BF227"/>
  <c r="BF229"/>
  <c r="BF231"/>
  <c r="BF237"/>
  <c r="BF255"/>
  <c r="BF262"/>
  <c r="BF266"/>
  <c r="BF269"/>
  <c r="BF273"/>
  <c r="BF284"/>
  <c r="BF296"/>
  <c r="BF326"/>
  <c r="BF335"/>
  <c r="BF350"/>
  <c r="BF352"/>
  <c r="BF354"/>
  <c r="BF368"/>
  <c r="BF378"/>
  <c r="BF399"/>
  <c r="BF406"/>
  <c r="BF411"/>
  <c r="BF436"/>
  <c r="BK163"/>
  <c r="J163"/>
  <c r="J65"/>
  <c r="BK300"/>
  <c r="J300"/>
  <c r="J70"/>
  <c i="10" r="J97"/>
  <c r="BF110"/>
  <c r="BF132"/>
  <c r="BF136"/>
  <c r="BF148"/>
  <c r="BF150"/>
  <c r="BF211"/>
  <c r="BF224"/>
  <c r="BF229"/>
  <c r="BF242"/>
  <c r="BF250"/>
  <c r="BF256"/>
  <c r="BF258"/>
  <c r="BF267"/>
  <c r="BF273"/>
  <c r="BF292"/>
  <c r="BF297"/>
  <c r="BF298"/>
  <c r="BF301"/>
  <c r="BF316"/>
  <c r="BF320"/>
  <c r="BF326"/>
  <c r="BF329"/>
  <c r="BF337"/>
  <c r="BF358"/>
  <c r="BF366"/>
  <c r="BF382"/>
  <c r="BF384"/>
  <c r="BF403"/>
  <c r="BF407"/>
  <c r="BF417"/>
  <c r="BF430"/>
  <c r="BF435"/>
  <c r="BK124"/>
  <c r="J124"/>
  <c r="J62"/>
  <c i="3" r="BF268"/>
  <c r="BF269"/>
  <c r="BF272"/>
  <c r="BF274"/>
  <c r="BF297"/>
  <c r="BF304"/>
  <c r="BF308"/>
  <c r="BF310"/>
  <c r="BF327"/>
  <c r="BF329"/>
  <c r="BF333"/>
  <c r="BF334"/>
  <c r="BF338"/>
  <c r="BF380"/>
  <c r="BF382"/>
  <c r="BK337"/>
  <c r="J337"/>
  <c r="J75"/>
  <c i="4" r="BF106"/>
  <c r="BF116"/>
  <c r="BF150"/>
  <c r="BF166"/>
  <c r="BF220"/>
  <c r="BF235"/>
  <c r="BF250"/>
  <c r="BF258"/>
  <c r="BF274"/>
  <c r="BF282"/>
  <c r="BF285"/>
  <c r="BF288"/>
  <c r="BF298"/>
  <c r="BF301"/>
  <c r="BF313"/>
  <c r="BF325"/>
  <c r="BF327"/>
  <c r="BF335"/>
  <c r="BF344"/>
  <c r="BF352"/>
  <c r="BF357"/>
  <c r="BF363"/>
  <c r="BF365"/>
  <c r="BF369"/>
  <c r="BF387"/>
  <c r="BF402"/>
  <c r="BF407"/>
  <c r="BF410"/>
  <c r="BF412"/>
  <c r="BF415"/>
  <c r="BF423"/>
  <c r="BF427"/>
  <c r="BF440"/>
  <c r="BF442"/>
  <c r="BF448"/>
  <c r="BF453"/>
  <c r="BF460"/>
  <c r="BK124"/>
  <c r="J124"/>
  <c r="J62"/>
  <c r="BK130"/>
  <c r="J130"/>
  <c r="J64"/>
  <c r="BK278"/>
  <c r="J278"/>
  <c r="J69"/>
  <c i="5" r="BF104"/>
  <c r="BF114"/>
  <c r="BF140"/>
  <c r="BF141"/>
  <c r="BF164"/>
  <c r="BF191"/>
  <c r="BF192"/>
  <c r="BF196"/>
  <c r="BF212"/>
  <c r="BF219"/>
  <c r="BF256"/>
  <c r="BF262"/>
  <c r="BF279"/>
  <c r="BF284"/>
  <c r="BF289"/>
  <c r="BF300"/>
  <c r="BF317"/>
  <c r="BF319"/>
  <c r="BF336"/>
  <c r="BF340"/>
  <c r="BF344"/>
  <c r="BF363"/>
  <c r="BK124"/>
  <c r="J124"/>
  <c r="J63"/>
  <c r="BK348"/>
  <c r="J348"/>
  <c r="J74"/>
  <c i="6" r="BF114"/>
  <c r="BF116"/>
  <c r="BF122"/>
  <c r="BF125"/>
  <c r="BF136"/>
  <c r="BF138"/>
  <c r="BF151"/>
  <c r="BF166"/>
  <c r="BF174"/>
  <c r="BF178"/>
  <c r="BF180"/>
  <c r="BF183"/>
  <c r="BF193"/>
  <c r="BF196"/>
  <c r="BF211"/>
  <c r="BF213"/>
  <c r="BF215"/>
  <c r="BF217"/>
  <c r="BF230"/>
  <c r="BF239"/>
  <c r="BF260"/>
  <c r="BF263"/>
  <c r="BF264"/>
  <c r="BF266"/>
  <c r="BF269"/>
  <c r="BF271"/>
  <c r="BF274"/>
  <c r="BF279"/>
  <c r="BF283"/>
  <c r="BF284"/>
  <c r="BF286"/>
  <c r="BF288"/>
  <c r="BF293"/>
  <c r="BF299"/>
  <c r="BF320"/>
  <c r="BF322"/>
  <c r="BF344"/>
  <c r="BF356"/>
  <c r="BF359"/>
  <c r="BF369"/>
  <c r="BF374"/>
  <c r="BF377"/>
  <c r="BF380"/>
  <c r="BF383"/>
  <c r="BF391"/>
  <c r="BF395"/>
  <c r="BF398"/>
  <c r="BF400"/>
  <c r="BF402"/>
  <c i="7" r="BF114"/>
  <c r="BF118"/>
  <c r="BF122"/>
  <c r="BF127"/>
  <c r="BF140"/>
  <c r="BF146"/>
  <c r="BF156"/>
  <c r="BF157"/>
  <c r="BF225"/>
  <c r="BF232"/>
  <c r="BF234"/>
  <c r="BF236"/>
  <c r="BF239"/>
  <c r="BF267"/>
  <c r="BF291"/>
  <c r="BF292"/>
  <c r="BF295"/>
  <c r="BF298"/>
  <c r="BF299"/>
  <c r="BF306"/>
  <c r="BF315"/>
  <c r="BF319"/>
  <c r="BF334"/>
  <c r="BF337"/>
  <c r="BF338"/>
  <c r="BF347"/>
  <c r="BF362"/>
  <c r="BF364"/>
  <c r="BF387"/>
  <c r="BF394"/>
  <c r="BF399"/>
  <c r="BF404"/>
  <c r="BF409"/>
  <c r="BF418"/>
  <c r="BF424"/>
  <c r="BF445"/>
  <c r="BF452"/>
  <c r="BF454"/>
  <c r="BF457"/>
  <c r="BF458"/>
  <c r="BF459"/>
  <c r="BF461"/>
  <c r="BK130"/>
  <c r="J130"/>
  <c r="J64"/>
  <c i="8" r="BF119"/>
  <c r="BF123"/>
  <c r="BF126"/>
  <c r="BF133"/>
  <c r="BF139"/>
  <c r="BF149"/>
  <c r="BF156"/>
  <c r="BF193"/>
  <c r="BF202"/>
  <c r="BF203"/>
  <c r="BF212"/>
  <c r="BF215"/>
  <c r="BF217"/>
  <c r="BF223"/>
  <c r="BF230"/>
  <c r="BF236"/>
  <c r="BF238"/>
  <c r="BF243"/>
  <c r="BF259"/>
  <c r="BF271"/>
  <c r="BF287"/>
  <c r="BF289"/>
  <c r="BF292"/>
  <c r="BF294"/>
  <c r="BF295"/>
  <c r="BF297"/>
  <c r="BF315"/>
  <c r="BF318"/>
  <c r="BF321"/>
  <c r="BF330"/>
  <c r="BF338"/>
  <c r="BF347"/>
  <c r="BF349"/>
  <c r="BF366"/>
  <c r="BF368"/>
  <c r="BF373"/>
  <c r="BF386"/>
  <c r="BF390"/>
  <c r="BF392"/>
  <c r="BF394"/>
  <c r="BF396"/>
  <c r="BF397"/>
  <c r="BF402"/>
  <c r="BF405"/>
  <c r="BF407"/>
  <c r="BF414"/>
  <c r="BF416"/>
  <c r="BF417"/>
  <c r="BF418"/>
  <c r="BF420"/>
  <c r="BF425"/>
  <c r="BF438"/>
  <c r="BF443"/>
  <c r="BF445"/>
  <c r="BF448"/>
  <c r="BF455"/>
  <c r="BF457"/>
  <c r="BF459"/>
  <c r="BK125"/>
  <c r="J125"/>
  <c r="J62"/>
  <c r="BK282"/>
  <c r="J282"/>
  <c r="J70"/>
  <c r="BK317"/>
  <c r="J317"/>
  <c r="J71"/>
  <c r="BK377"/>
  <c r="J377"/>
  <c r="J76"/>
  <c i="9" r="F54"/>
  <c r="BF129"/>
  <c r="BF132"/>
  <c r="BF133"/>
  <c r="BF134"/>
  <c r="BF135"/>
  <c r="BF140"/>
  <c r="BF159"/>
  <c r="BF183"/>
  <c r="BF185"/>
  <c r="BF189"/>
  <c r="BF195"/>
  <c r="BF199"/>
  <c r="BF201"/>
  <c r="BF206"/>
  <c r="BF208"/>
  <c r="BF218"/>
  <c r="BF220"/>
  <c r="BF233"/>
  <c r="BF236"/>
  <c r="BF249"/>
  <c r="BF264"/>
  <c r="BF279"/>
  <c r="BF281"/>
  <c r="BF290"/>
  <c r="BF292"/>
  <c r="BF298"/>
  <c r="BF301"/>
  <c r="BF305"/>
  <c r="BF309"/>
  <c r="BF310"/>
  <c r="BF314"/>
  <c r="BF342"/>
  <c r="BF344"/>
  <c r="BF348"/>
  <c r="BF357"/>
  <c r="BF358"/>
  <c r="BF359"/>
  <c r="BF362"/>
  <c r="BF370"/>
  <c r="BF374"/>
  <c r="BF376"/>
  <c r="BF380"/>
  <c r="BF381"/>
  <c r="BF386"/>
  <c r="BF392"/>
  <c r="BF403"/>
  <c r="BF433"/>
  <c i="10" r="BF114"/>
  <c r="BF118"/>
  <c r="BF122"/>
  <c r="BF140"/>
  <c r="BF154"/>
  <c r="BF160"/>
  <c r="BF189"/>
  <c r="BF194"/>
  <c r="BF196"/>
  <c r="BF201"/>
  <c r="BF227"/>
  <c r="BF240"/>
  <c r="BF249"/>
  <c r="BF270"/>
  <c r="BF272"/>
  <c r="BF274"/>
  <c r="BF279"/>
  <c r="BF281"/>
  <c r="BF283"/>
  <c r="BF295"/>
  <c r="BF307"/>
  <c r="BF311"/>
  <c r="BF312"/>
  <c r="BF322"/>
  <c r="BF346"/>
  <c r="BF348"/>
  <c r="BF354"/>
  <c r="BF363"/>
  <c r="BF369"/>
  <c r="BF385"/>
  <c r="BF396"/>
  <c r="BF401"/>
  <c r="BF420"/>
  <c r="BF433"/>
  <c r="BK128"/>
  <c r="J128"/>
  <c r="J63"/>
  <c r="BK269"/>
  <c r="J269"/>
  <c r="J69"/>
  <c r="BK365"/>
  <c r="J365"/>
  <c r="J75"/>
  <c r="BK368"/>
  <c r="J368"/>
  <c r="J76"/>
  <c r="F36"/>
  <c i="1" r="BC63"/>
  <c i="3" r="F36"/>
  <c i="1" r="BC56"/>
  <c i="8" r="F37"/>
  <c i="1" r="BD61"/>
  <c i="5" r="F33"/>
  <c i="1" r="AZ58"/>
  <c i="4" r="J33"/>
  <c i="1" r="AV57"/>
  <c i="5" r="J33"/>
  <c i="1" r="AV58"/>
  <c i="6" r="F37"/>
  <c i="1" r="BD59"/>
  <c i="10" r="F37"/>
  <c i="1" r="BD63"/>
  <c i="5" r="F37"/>
  <c i="1" r="BD58"/>
  <c i="4" r="F37"/>
  <c i="1" r="BD57"/>
  <c i="6" r="F36"/>
  <c i="1" r="BC59"/>
  <c i="7" r="F35"/>
  <c i="1" r="BB60"/>
  <c i="4" r="F35"/>
  <c i="1" r="BB57"/>
  <c i="6" r="F33"/>
  <c i="1" r="AZ59"/>
  <c i="7" r="F33"/>
  <c i="1" r="AZ60"/>
  <c i="10" r="F33"/>
  <c i="1" r="AZ63"/>
  <c i="5" r="F35"/>
  <c i="1" r="BB58"/>
  <c i="10" r="J33"/>
  <c i="1" r="AV63"/>
  <c i="2" r="F31"/>
  <c i="1" r="AZ55"/>
  <c i="3" r="F33"/>
  <c i="1" r="AZ56"/>
  <c i="7" r="F37"/>
  <c i="1" r="BD60"/>
  <c i="7" r="F36"/>
  <c i="1" r="BC60"/>
  <c i="2" r="F34"/>
  <c i="1" r="BC55"/>
  <c i="4" r="F33"/>
  <c i="1" r="AZ57"/>
  <c i="10" r="F35"/>
  <c i="1" r="BB63"/>
  <c i="9" r="F35"/>
  <c i="1" r="BB62"/>
  <c i="9" r="F36"/>
  <c i="1" r="BC62"/>
  <c i="3" r="J33"/>
  <c i="1" r="AV56"/>
  <c i="8" r="J33"/>
  <c i="1" r="AV61"/>
  <c i="8" r="F36"/>
  <c i="1" r="BC61"/>
  <c i="8" r="F33"/>
  <c i="1" r="AZ61"/>
  <c i="9" r="F37"/>
  <c i="1" r="BD62"/>
  <c i="9" r="J33"/>
  <c i="1" r="AV62"/>
  <c i="3" r="F37"/>
  <c i="1" r="BD56"/>
  <c i="5" r="F36"/>
  <c i="1" r="BC58"/>
  <c i="2" r="F35"/>
  <c i="1" r="BD55"/>
  <c i="3" r="F35"/>
  <c i="1" r="BB56"/>
  <c i="6" r="J33"/>
  <c i="1" r="AV59"/>
  <c i="9" r="F33"/>
  <c i="1" r="AZ62"/>
  <c i="8" r="F35"/>
  <c i="1" r="BB61"/>
  <c i="7" r="J33"/>
  <c i="1" r="AV60"/>
  <c i="2" r="J31"/>
  <c i="1" r="AV55"/>
  <c i="6" r="F35"/>
  <c i="1" r="BB59"/>
  <c i="2" r="F33"/>
  <c i="1" r="BB55"/>
  <c i="4" r="F36"/>
  <c i="1" r="BC57"/>
  <c i="9" l="1" r="R128"/>
  <c i="3" r="P103"/>
  <c i="9" r="P128"/>
  <c r="T128"/>
  <c i="6" r="T291"/>
  <c i="5" r="R294"/>
  <c i="10" r="R305"/>
  <c i="8" r="R319"/>
  <c i="7" r="T104"/>
  <c i="3" r="P281"/>
  <c r="P102"/>
  <c i="1" r="AU56"/>
  <c i="10" r="P305"/>
  <c i="9" r="P303"/>
  <c i="6" r="R291"/>
  <c i="4" r="P104"/>
  <c r="P103"/>
  <c i="1" r="AU57"/>
  <c i="8" r="P105"/>
  <c i="5" r="P102"/>
  <c i="4" r="T104"/>
  <c i="10" r="T104"/>
  <c i="9" r="R303"/>
  <c i="8" r="T319"/>
  <c i="9" r="T303"/>
  <c r="T103"/>
  <c i="5" r="T294"/>
  <c r="T102"/>
  <c r="T101"/>
  <c i="3" r="T103"/>
  <c i="10" r="T305"/>
  <c i="4" r="T318"/>
  <c i="7" r="BK313"/>
  <c r="J313"/>
  <c r="J71"/>
  <c r="BK104"/>
  <c r="J104"/>
  <c r="J60"/>
  <c i="10" r="P104"/>
  <c r="P103"/>
  <c i="1" r="AU63"/>
  <c i="8" r="T105"/>
  <c r="T104"/>
  <c i="7" r="R313"/>
  <c i="6" r="P291"/>
  <c i="7" r="R104"/>
  <c r="R103"/>
  <c i="5" r="P294"/>
  <c i="3" r="T281"/>
  <c r="BK103"/>
  <c r="J103"/>
  <c r="J60"/>
  <c i="8" r="R105"/>
  <c r="R104"/>
  <c i="7" r="T313"/>
  <c r="P104"/>
  <c i="6" r="P103"/>
  <c i="1" r="AU59"/>
  <c i="5" r="R102"/>
  <c r="R101"/>
  <c i="9" r="R103"/>
  <c i="6" r="T104"/>
  <c r="T103"/>
  <c i="4" r="R318"/>
  <c r="R103"/>
  <c i="9" r="P103"/>
  <c i="1" r="AU62"/>
  <c i="7" r="P313"/>
  <c i="6" r="R104"/>
  <c r="R103"/>
  <c i="3" r="R281"/>
  <c r="R103"/>
  <c r="R102"/>
  <c i="10" r="R104"/>
  <c r="R103"/>
  <c i="9" r="BK303"/>
  <c r="J303"/>
  <c r="J71"/>
  <c r="BK104"/>
  <c r="J104"/>
  <c r="J60"/>
  <c i="8" r="P319"/>
  <c i="4" r="BK318"/>
  <c r="J318"/>
  <c r="J71"/>
  <c i="9" r="BK128"/>
  <c r="J128"/>
  <c r="J63"/>
  <c i="3" r="J104"/>
  <c r="J61"/>
  <c i="4" r="J319"/>
  <c r="J72"/>
  <c i="5" r="BK102"/>
  <c r="J102"/>
  <c r="J60"/>
  <c i="6" r="BK104"/>
  <c r="BK291"/>
  <c r="J291"/>
  <c r="J71"/>
  <c i="7" r="J105"/>
  <c r="J61"/>
  <c r="J314"/>
  <c r="J72"/>
  <c i="9" r="J105"/>
  <c r="J61"/>
  <c r="J304"/>
  <c r="J72"/>
  <c i="10" r="BK104"/>
  <c r="J104"/>
  <c r="J60"/>
  <c i="2" r="BK75"/>
  <c r="J75"/>
  <c r="J55"/>
  <c r="J77"/>
  <c r="J57"/>
  <c i="3" r="BK281"/>
  <c r="J281"/>
  <c r="J71"/>
  <c i="4" r="BK104"/>
  <c r="J104"/>
  <c r="J60"/>
  <c i="5" r="BK294"/>
  <c r="J294"/>
  <c r="J70"/>
  <c i="8" r="BK105"/>
  <c r="J105"/>
  <c r="J60"/>
  <c i="10" r="BK305"/>
  <c r="J305"/>
  <c r="J71"/>
  <c i="8" r="BK319"/>
  <c r="J319"/>
  <c r="J72"/>
  <c i="3" r="F34"/>
  <c i="1" r="BA56"/>
  <c r="BD54"/>
  <c r="W33"/>
  <c i="4" r="J34"/>
  <c i="1" r="AW57"/>
  <c r="AT57"/>
  <c i="6" r="J34"/>
  <c i="1" r="AW59"/>
  <c r="AT59"/>
  <c i="8" r="J34"/>
  <c i="1" r="AW61"/>
  <c r="AT61"/>
  <c i="7" r="F34"/>
  <c i="1" r="BA60"/>
  <c i="6" r="F34"/>
  <c i="1" r="BA59"/>
  <c r="AZ54"/>
  <c r="AV54"/>
  <c r="AK29"/>
  <c r="BC54"/>
  <c r="W32"/>
  <c i="2" r="F32"/>
  <c i="1" r="BA55"/>
  <c i="5" r="F34"/>
  <c i="1" r="BA58"/>
  <c i="10" r="F34"/>
  <c i="1" r="BA63"/>
  <c i="7" r="J34"/>
  <c i="1" r="AW60"/>
  <c r="AT60"/>
  <c i="9" r="F34"/>
  <c i="1" r="BA62"/>
  <c i="4" r="F34"/>
  <c i="1" r="BA57"/>
  <c i="3" r="J34"/>
  <c i="1" r="AW56"/>
  <c r="AT56"/>
  <c i="10" r="J34"/>
  <c i="1" r="AW63"/>
  <c r="AT63"/>
  <c i="9" r="J34"/>
  <c i="1" r="AW62"/>
  <c r="AT62"/>
  <c i="2" r="J32"/>
  <c i="1" r="AW55"/>
  <c r="AT55"/>
  <c i="5" r="J34"/>
  <c i="1" r="AW58"/>
  <c r="AT58"/>
  <c r="BB54"/>
  <c r="W31"/>
  <c i="8" r="F34"/>
  <c i="1" r="BA61"/>
  <c i="7" l="1" r="P103"/>
  <c i="1" r="AU60"/>
  <c i="3" r="T102"/>
  <c i="10" r="T103"/>
  <c i="5" r="P101"/>
  <c i="1" r="AU58"/>
  <c i="7" r="T103"/>
  <c i="8" r="P104"/>
  <c i="1" r="AU61"/>
  <c i="6" r="BK103"/>
  <c r="J103"/>
  <c r="J59"/>
  <c i="4" r="T103"/>
  <c r="BK103"/>
  <c r="J103"/>
  <c r="J59"/>
  <c i="5" r="BK101"/>
  <c r="J101"/>
  <c r="J59"/>
  <c i="7" r="BK103"/>
  <c r="J103"/>
  <c i="8" r="BK104"/>
  <c r="J104"/>
  <c r="J59"/>
  <c i="10" r="BK103"/>
  <c r="J103"/>
  <c r="J59"/>
  <c i="6" r="J104"/>
  <c r="J60"/>
  <c i="3" r="BK102"/>
  <c r="J102"/>
  <c r="J59"/>
  <c i="9" r="BK103"/>
  <c r="J103"/>
  <c i="1" r="BA54"/>
  <c r="W30"/>
  <c i="9" r="J30"/>
  <c i="1" r="AG62"/>
  <c r="AN62"/>
  <c r="AY54"/>
  <c i="2" r="J28"/>
  <c i="1" r="AG55"/>
  <c r="AN55"/>
  <c r="W29"/>
  <c r="AX54"/>
  <c i="7" r="J30"/>
  <c i="1" r="AG60"/>
  <c r="AN60"/>
  <c i="7" l="1" r="J39"/>
  <c r="J59"/>
  <c i="2" r="J37"/>
  <c i="9" r="J59"/>
  <c r="J39"/>
  <c i="1" r="AW54"/>
  <c r="AK30"/>
  <c i="8" r="J30"/>
  <c i="1" r="AG61"/>
  <c r="AN61"/>
  <c i="6" r="J30"/>
  <c i="1" r="AG59"/>
  <c r="AN59"/>
  <c i="10" r="J30"/>
  <c i="1" r="AG63"/>
  <c r="AN63"/>
  <c i="3" r="J30"/>
  <c i="1" r="AG56"/>
  <c r="AN56"/>
  <c i="5" r="J30"/>
  <c i="1" r="AG58"/>
  <c r="AN58"/>
  <c i="4" r="J30"/>
  <c i="1" r="AG57"/>
  <c r="AN57"/>
  <c r="AU54"/>
  <c i="4" l="1" r="J39"/>
  <c i="10" r="J39"/>
  <c i="3" r="J39"/>
  <c i="6" r="J39"/>
  <c i="5" r="J39"/>
  <c i="8" r="J39"/>
  <c i="1" r="AT54"/>
  <c r="AG54"/>
  <c r="AK26"/>
  <c r="AK35"/>
  <c l="1" r="AN54"/>
</calcChain>
</file>

<file path=xl/sharedStrings.xml><?xml version="1.0" encoding="utf-8"?>
<sst xmlns="http://schemas.openxmlformats.org/spreadsheetml/2006/main">
  <si>
    <t>Export Komplet</t>
  </si>
  <si>
    <t>VZ</t>
  </si>
  <si>
    <t>2.0</t>
  </si>
  <si>
    <t>ZAMOK</t>
  </si>
  <si>
    <t>False</t>
  </si>
  <si>
    <t>{ed2037c1-d789-4cf7-9693-c24f30a9a62a}</t>
  </si>
  <si>
    <t>0,01</t>
  </si>
  <si>
    <t>21</t>
  </si>
  <si>
    <t>15</t>
  </si>
  <si>
    <t>REKAPITULACE STAVBY</t>
  </si>
  <si>
    <t xml:space="preserve">v ---  níže se nacházejí doplnkové a pomocné údaje k sestavám  --- v</t>
  </si>
  <si>
    <t>Návod na vyplnění</t>
  </si>
  <si>
    <t>0,001</t>
  </si>
  <si>
    <t>Kód:</t>
  </si>
  <si>
    <t>200103/981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</si>
  <si>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</si>
  <si>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</si>
  <si>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Regenerace bytového fondu Mírová osada I.etapa -ul.Chrustova - VZ ZATEPLENÍ ,IZOLACE</t>
  </si>
  <si>
    <t>KSO:</t>
  </si>
  <si>
    <t>803</t>
  </si>
  <si>
    <t>CC-CZ:</t>
  </si>
  <si>
    <t>1</t>
  </si>
  <si>
    <t>Místo:</t>
  </si>
  <si>
    <t xml:space="preserve">Slezská Ostrava </t>
  </si>
  <si>
    <t>Datum:</t>
  </si>
  <si>
    <t>22. 3. 2020</t>
  </si>
  <si>
    <t>CZ-CPV:</t>
  </si>
  <si>
    <t>45000000-7</t>
  </si>
  <si>
    <t>CZ-CPA:</t>
  </si>
  <si>
    <t>41</t>
  </si>
  <si>
    <t>Zadavatel:</t>
  </si>
  <si>
    <t>IČ:</t>
  </si>
  <si>
    <t/>
  </si>
  <si>
    <t xml:space="preserve"> </t>
  </si>
  <si>
    <t>DIČ:</t>
  </si>
  <si>
    <t>Uchazeč:</t>
  </si>
  <si>
    <t>Vyplň údaj</t>
  </si>
  <si>
    <t>Projektant:</t>
  </si>
  <si>
    <t>63307111</t>
  </si>
  <si>
    <t xml:space="preserve">Lenka Jerakasová </t>
  </si>
  <si>
    <t>CZ6760101040</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</si>
  <si>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</si>
  <si>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</si>
  <si>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</si>
  <si>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</si>
  <si>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</si>
  <si>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</si>
  <si>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</si>
  <si>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</si>
  <si>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</si>
  <si>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</si>
  <si>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</si>
  <si>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</si>
  <si>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</si>
  <si>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</si>
  <si>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</si>
  <si>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</si>
  <si>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</si>
  <si>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</si>
  <si>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</si>
  <si>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</si>
  <si>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</si>
  <si>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</si>
  <si>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</si>
  <si>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</si>
  <si>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</si>
  <si>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</si>
  <si>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</si>
  <si>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</si>
  <si>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</si>
  <si>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</si>
  <si>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</si>
  <si>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</si>
  <si>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</si>
  <si>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</si>
  <si>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</si>
  <si>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</si>
  <si>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</si>
  <si>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</si>
  <si>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</si>
  <si>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</si>
  <si>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</si>
  <si>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</si>
  <si>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</si>
  <si>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###NOINSERT###</t>
  </si>
  <si>
    <t>D.1.1/1-12</t>
  </si>
  <si>
    <t xml:space="preserve">Chrustova 12 - Stavební práce vnější - zateplení objektu,izolace suterénu, střecha   </t>
  </si>
  <si>
    <t>{a690d05e-09fc-4579-a91b-19ea4328c893}</t>
  </si>
  <si>
    <t>D.1.1/1-16</t>
  </si>
  <si>
    <t xml:space="preserve">Chrustova 16 - Stavební práce vnější - zateplení objektu ,zateplení půdy, izolace suterénu, střecha </t>
  </si>
  <si>
    <t>{bd8d3b3a-1e55-4e43-8024-9ae99a381bf1}</t>
  </si>
  <si>
    <t>D.1.1/1-8</t>
  </si>
  <si>
    <t xml:space="preserve">Chrustova 8 - Stavební práce vnější - zateplení objektu, izolace suterénu, střecha    </t>
  </si>
  <si>
    <t>{26420c8d-d841-443e-9c8a-797f558f01b3}</t>
  </si>
  <si>
    <t>D.1.1/1-10</t>
  </si>
  <si>
    <t xml:space="preserve">Chrustova 10 - Stavební práce vnější - zateplení objektu,izolace suterénu, střecha   </t>
  </si>
  <si>
    <t>{069264b1-1018-496f-9d8b-13560216f809}</t>
  </si>
  <si>
    <t>D.1.1/1-14</t>
  </si>
  <si>
    <t xml:space="preserve">Chrustova 14 - Stavební práce vnější - zateplení objektu ,zateplení půdy, izolace suterénu, střecha </t>
  </si>
  <si>
    <t>{a2d984a4-e801-48a3-b22f-2d8c01deeacc}</t>
  </si>
  <si>
    <t>D.1.1/1-18</t>
  </si>
  <si>
    <t xml:space="preserve">Chrustova 18 - Stavební práce vnější-zateplení objektu,zateplení půdy,izolace suterénu,střecha   </t>
  </si>
  <si>
    <t>{c6c62011-4047-4d2a-9819-831a07809601}</t>
  </si>
  <si>
    <t>D.1.1/1-20</t>
  </si>
  <si>
    <t>Chrustova 20 - Stavební práce vnější - zateplení objektu,zateplení půdy,izolace suterénu,střecha</t>
  </si>
  <si>
    <t>{39dd6d27-129f-4ff4-b5db-b144a9539378}</t>
  </si>
  <si>
    <t>D.1.1/1-22</t>
  </si>
  <si>
    <t xml:space="preserve">Chrustova 22 - Stavební práce vnější -zateplení objektu,zateplení půdy,izolace suterénu, střecha </t>
  </si>
  <si>
    <t>{20d97398-d5cd-41ce-a16b-017d757bc476}</t>
  </si>
  <si>
    <t>KRYCÍ LIST SOUPISU PRACÍ</t>
  </si>
  <si>
    <t>REKAPITULACE ČLENĚNÍ SOUPISU PRACÍ</t>
  </si>
  <si>
    <t>Kód dílu - Popis</t>
  </si>
  <si>
    <t>Cena celkem [CZK]</t>
  </si>
  <si>
    <t>-1</t>
  </si>
  <si>
    <t>VRN - Vedlejší rozpočtové náklady</t>
  </si>
  <si>
    <t xml:space="preserve">    VRN3 - Zařízení staveniště</t>
  </si>
  <si>
    <t>SOUPIS PRACÍ</t>
  </si>
  <si>
    <t>PČ</t>
  </si>
  <si>
    <t>MJ</t>
  </si>
  <si>
    <t>Množství</t>
  </si>
  <si>
    <t>J.cena [CZK]</t>
  </si>
  <si>
    <t>Cenová soustava</t>
  </si>
  <si>
    <t>J. Nh [h]</t>
  </si>
  <si>
    <t>Nh celkem [h]</t>
  </si>
  <si>
    <t>J. hmotnost [t]</t>
  </si>
  <si>
    <t>Hmotnost celkem [t]</t>
  </si>
  <si>
    <t>J. suť [t]</t>
  </si>
  <si>
    <t>Suť Celkem [t]</t>
  </si>
  <si>
    <t>Náklady soupisu celkem</t>
  </si>
  <si>
    <t>VRN</t>
  </si>
  <si>
    <t>Vedlejší rozpočtové náklady</t>
  </si>
  <si>
    <t>5</t>
  </si>
  <si>
    <t>ROZPOCET</t>
  </si>
  <si>
    <t>VRN3</t>
  </si>
  <si>
    <t>Zařízení staveniště</t>
  </si>
  <si>
    <t>K</t>
  </si>
  <si>
    <t>032103000</t>
  </si>
  <si>
    <t>Náklady na stavební buňky</t>
  </si>
  <si>
    <t xml:space="preserve">soubor </t>
  </si>
  <si>
    <t>CS ÚRS 2020 01</t>
  </si>
  <si>
    <t>1024</t>
  </si>
  <si>
    <t>2</t>
  </si>
  <si>
    <t>950114723</t>
  </si>
  <si>
    <t>032503000</t>
  </si>
  <si>
    <t>Skládky na staveništi</t>
  </si>
  <si>
    <t>289948735</t>
  </si>
  <si>
    <t>3</t>
  </si>
  <si>
    <t>032603000</t>
  </si>
  <si>
    <t>Mycí centrum</t>
  </si>
  <si>
    <t>1036416910</t>
  </si>
  <si>
    <t>4</t>
  </si>
  <si>
    <t>032903000</t>
  </si>
  <si>
    <t>Náklady na provoz a údržbu vybavení staveniště</t>
  </si>
  <si>
    <t>-1993318929</t>
  </si>
  <si>
    <t>034103000</t>
  </si>
  <si>
    <t>Oplocení staveniště</t>
  </si>
  <si>
    <t>-119282052</t>
  </si>
  <si>
    <t>6</t>
  </si>
  <si>
    <t>035103001</t>
  </si>
  <si>
    <t xml:space="preserve">Pronájem a užívání veřejných ploch a prostranství </t>
  </si>
  <si>
    <t>-2138320243</t>
  </si>
  <si>
    <t>7</t>
  </si>
  <si>
    <t>039103000</t>
  </si>
  <si>
    <t>Rozebrání, bourání a odvoz zařízení staveniště</t>
  </si>
  <si>
    <t>749285579</t>
  </si>
  <si>
    <t>Objekt:</t>
  </si>
  <si>
    <t xml:space="preserve">D.1.1/1-12 - Chrustova 12 - Stavební práce vnější - zateplení objektu,izolace suterénu, střecha   </t>
  </si>
  <si>
    <t>HSV - Práce a dodávky HSV</t>
  </si>
  <si>
    <t xml:space="preserve">    1 - Zemní práce</t>
  </si>
  <si>
    <t xml:space="preserve">    2 - Zakládání</t>
  </si>
  <si>
    <t xml:space="preserve">    4 - Vodorovné konstrukce</t>
  </si>
  <si>
    <t xml:space="preserve">    5 - Komunikace pozemní</t>
  </si>
  <si>
    <t xml:space="preserve">    6 - Úpravy povrchů, podlahy a osazování výplní</t>
  </si>
  <si>
    <t xml:space="preserve">    8 - Trubní vedení</t>
  </si>
  <si>
    <t xml:space="preserve">    9 - Ostatní konstrukce a práce, bourání</t>
  </si>
  <si>
    <t xml:space="preserve">    997 - Přesun sutě</t>
  </si>
  <si>
    <t xml:space="preserve">    998 - Přesun hmot</t>
  </si>
  <si>
    <t>764 - Konstrukce klempířské</t>
  </si>
  <si>
    <t>PSV - Práce a dodávky PSV</t>
  </si>
  <si>
    <t xml:space="preserve">    711 - Izolace proti vodě, vlhkosti a plynům</t>
  </si>
  <si>
    <t xml:space="preserve">    713 - Izolace tepelné</t>
  </si>
  <si>
    <t xml:space="preserve">    721 - Zdravotechnika - vnitřní kanalizace</t>
  </si>
  <si>
    <t xml:space="preserve">    731 - Ústřední vytápění - kotelny</t>
  </si>
  <si>
    <t xml:space="preserve">    741 - Elektroinstalace - silnoproud</t>
  </si>
  <si>
    <t xml:space="preserve">    762 - Konstrukce tesařské</t>
  </si>
  <si>
    <t xml:space="preserve">    763 - Konstrukce suché výstavby</t>
  </si>
  <si>
    <t xml:space="preserve">    766 - Konstrukce truhlářské</t>
  </si>
  <si>
    <t xml:space="preserve">    767 - Konstrukce zámečnické</t>
  </si>
  <si>
    <t xml:space="preserve">    775 - Podlahy skládané</t>
  </si>
  <si>
    <t xml:space="preserve">    783 - Dokončovací práce - nátěry</t>
  </si>
  <si>
    <t>HSV</t>
  </si>
  <si>
    <t>Práce a dodávky HSV</t>
  </si>
  <si>
    <t>Zemní práce</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</si>
  <si>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</si>
  <si>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</si>
  <si>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</si>
  <si>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347081145</t>
  </si>
  <si>
    <t>PSC</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</si>
  <si>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</si>
  <si>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</si>
  <si>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18*2*1,2</t>
  </si>
  <si>
    <t>Součet</t>
  </si>
  <si>
    <t>132301201</t>
  </si>
  <si>
    <t>Hloubení zapažených i nezapažených rýh šířky přes 600 do 2 000 mm s urovnáním dna do předepsaného profilu a spádu v hornině tř. 4 do 100 m3</t>
  </si>
  <si>
    <t>m3</t>
  </si>
  <si>
    <t>-464872790</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</si>
  <si>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</si>
  <si>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36*0,9*1,75</t>
  </si>
  <si>
    <t>132301209</t>
  </si>
  <si>
    <t>Hloubení zapažených i nezapažených rýh šířky přes 600 do 2 000 mm s urovnáním dna do předepsaného profilu a spádu v hornině tř. 4 Příplatek k cenám za lepivost horniny tř. 4</t>
  </si>
  <si>
    <t>22785049</t>
  </si>
  <si>
    <t>161101101</t>
  </si>
  <si>
    <t>Svislé přemístění výkopku bez naložení do dopravní nádoby avšak s vyprázdněním dopravní nádoby na hromadu nebo do dopravního prostředku z horniny tř. 1 až 4, při hloubce výkopu přes 1 do 2,5 m</t>
  </si>
  <si>
    <t>-257780771</t>
  </si>
  <si>
    <t xml:space="preserve">Poznámka k souboru cen:_x000d_
1. Ceny -1151 až -1158 lze použít i pro svislé přemístění materiálu a stavební suti z konstrukcí ze zdiva cihelného nebo kamenného, z betonu prostého, prokládaného, železového i předpjatého, pokud tyto konstrukce byly vybourány ve výkopišti._x000d_
2. Ceny pro hloubku přes 1 do 2,5 m, přes 2,5 m do 4 m atd. jsou určeny pro svislé přemístění výkopku od 0 do 2,5 m, od 0 do 4 m atd._x000d_
3. Množství materiálu i stavební suti z rozbouraných konstrukcí pro přemístění se rovná objemu konstrukcí před rozbouráním._x000d_
</t>
  </si>
  <si>
    <t>162201101</t>
  </si>
  <si>
    <t>Vodorovné přemístění výkopku nebo sypaniny po suchu na obvyklém dopravním prostředku, bez naložení výkopku, avšak se složením bez rozhrnutí z horniny tř. 1 až 4 na vzdálenost do 20 m</t>
  </si>
  <si>
    <t>739802564</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</si>
  <si>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</si>
  <si>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167101101</t>
  </si>
  <si>
    <t>Nakládání, skládání a překládání neulehlého výkopku nebo sypaniny nakládání, množství do 100 m3, z hornin tř. 1 až 4</t>
  </si>
  <si>
    <t>1090499753</t>
  </si>
  <si>
    <t xml:space="preserve">Poznámka k souboru cen:_x000d_
1. Ceny -1101, -1151, -1102, -1152, -1103, -1153, jsou určeny pro nakládání, skládání a překládání na obvyklý nebo z obvyklého dopravního prostředku. Pro nakládání z lodi nebo na loď jsou určeny ceny -1105 a -1155._x000d_
2. Ceny -1105 a -1155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3. Množství měrných jednotek se určí v rostlém stavu horniny._x000d_
</t>
  </si>
  <si>
    <t>174101101</t>
  </si>
  <si>
    <t>Zásyp sypaninou z jakékoliv horniny s uložením výkopku ve vrstvách se zhutněním jam, šachet, rýh nebo kolem objektů v těchto vykopávkách</t>
  </si>
  <si>
    <t>599036150</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</si>
  <si>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</si>
  <si>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Zakládání</t>
  </si>
  <si>
    <t>8</t>
  </si>
  <si>
    <t>212752212</t>
  </si>
  <si>
    <t>Trativody z drenážních trubek se zřízením štěrkopískového lože pod trubky a s jejich obsypem v průměrném celkovém množství do 0,15 m3/m v otevřeném výkopu z trubek plastových flexibilních D přes 65 do 100 mm</t>
  </si>
  <si>
    <t>m</t>
  </si>
  <si>
    <t>-1382169875</t>
  </si>
  <si>
    <t>Vodorovné konstrukce</t>
  </si>
  <si>
    <t>9</t>
  </si>
  <si>
    <t>451577877</t>
  </si>
  <si>
    <t>Podklad nebo lože pod dlažbu (přídlažbu) v ploše vodorovné nebo ve sklonu do 1:5, tloušťky od 30 do 100 mm ze štěrkopísku</t>
  </si>
  <si>
    <t>-1350437729</t>
  </si>
  <si>
    <t xml:space="preserve">Poznámka k souboru cen:_x000d_
1. Ceny lze použít i pro podklad nebo lože pod dlažby silničních příkopů a kuželů._x000d_
2. Ceny nelze použít pro:_x000d_
a) lože rigolů dlážděných, které je započteno v cenách souborů cen 597 . 6- . 1 Rigol dlážděný, 597 17- . 1 Rigol krajnicový s kamennou obrubou a 597 16-1111 Rigol dlážděný z lomového kamene,_x000d_
b) podklad nebo lože pod dlažby (přídlažby) související s vodotečí, které se oceňují cenami části A 01 katalogu 832-1 Hráze a úpravy na tocích - úpravy toků a kanálů._x000d_
3. V cenách -7777 Podklad z prohozené zeminy, -9777 Příplatek za dalších 10 mm tloušťky z prohozené zeminy, -9779 Příplatek za sklon přes 1:5 z prohozené zeminy jsou započteny i náklady na prohození zeminy._x000d_
4. V cenách nejsou započteny náklady na:_x000d_
a) opatření zeminy a její přemístění k místu zabudování, které se oceňují podle ustanovení čl. 3111 Všeobecných podmínek části A 01 tohoto katalogu,_x000d_
b) úpravu pláně, která se oceňuje u silnic cenami části A 01, u dálnic cenami části A 02 katalogu 800-1 Zemní práce,_x000d_
c) odklizení odpadu po prohození zeminy, které se oceňuje cenami části A 01 katalogu 800-1 Zemní práce,_x000d_
d) svahování, které se oceňuje cenami části A 01 katalogu 800-1 Zemní práce._x000d_
</t>
  </si>
  <si>
    <t>Komunikace pozemní</t>
  </si>
  <si>
    <t>10</t>
  </si>
  <si>
    <t>596811311</t>
  </si>
  <si>
    <t>Kladení velkoformátové dlažby pozemních komunikací a komunikací pro pěší s ložem z kameniva tl. 40 mm, s vyplněním spár, s hutněním, vibrováním a se smetením přebytečného materiálu tl. do 100 mm, velikosti dlaždic do 0,5 m2, pro plochy do 300 m2</t>
  </si>
  <si>
    <t>493587730</t>
  </si>
  <si>
    <t xml:space="preserve">Poznámka k souboru cen:_x000d_
1. V cenách jsou započteny i náklady na dodání hmot pro lože a pro výplň spár._x000d_
2. V cenách nejsou započteny náklady na:_x000d_
a) podkladní vrstvu z mechanicky zpevněného kameniva, která se oceňuje cenami souboru cen 564 9.-21.. Podklad z mechanicky zpevněného kameniva,_x000d_
b) ochrannou vrstvu ze štěrkodrti, která se oceňuje cenami souboru cen 564 8.-11 .. Podklad ze štěrkodrti,_x000d_
c) dodání dlažby, která se oceňuje ve specifikaci; ztratné lze dohodnout ve výši 3 %._x000d_
</t>
  </si>
  <si>
    <t>11</t>
  </si>
  <si>
    <t>M</t>
  </si>
  <si>
    <t>59246018</t>
  </si>
  <si>
    <t>dlažba velkoformátová betonová plochy do 0,5m2 tl 80mm přírodní</t>
  </si>
  <si>
    <t>1974632866</t>
  </si>
  <si>
    <t>17,2770938446015*1,03 'Přepočtené koeficientem množství</t>
  </si>
  <si>
    <t>12</t>
  </si>
  <si>
    <t>998223011</t>
  </si>
  <si>
    <t>Přesun hmot pro pozemní komunikace s krytem dlážděným dopravní vzdálenost do 200 m jakékoliv délky objektu</t>
  </si>
  <si>
    <t>t</t>
  </si>
  <si>
    <t>-590978868</t>
  </si>
  <si>
    <t>Úpravy povrchů, podlahy a osazování výplní</t>
  </si>
  <si>
    <t>13</t>
  </si>
  <si>
    <t>6123253011</t>
  </si>
  <si>
    <t xml:space="preserve">Omítka ostění nebo nadpraží </t>
  </si>
  <si>
    <t>-1031779006</t>
  </si>
  <si>
    <t xml:space="preserve">Poznámka k souboru cen:_x000d_
1. Ceny lze použít jen pro ocenění samostatně upravovaného ostění a nadpraží ( např. při dodatečné výměně oken nebo zárubní ) v šířce do 300 mm okolo upravovaného otvoru._x000d_
</t>
  </si>
  <si>
    <t>85,6*0,3</t>
  </si>
  <si>
    <t>14</t>
  </si>
  <si>
    <t>622131121</t>
  </si>
  <si>
    <t>Podkladní a spojovací vrstva vnějších omítaných ploch penetrace akrylát-silikonová nanášená ručně stěn</t>
  </si>
  <si>
    <t>-859479148</t>
  </si>
  <si>
    <t>622131129</t>
  </si>
  <si>
    <t>Příplatek na odmaštění</t>
  </si>
  <si>
    <t>370251808</t>
  </si>
  <si>
    <t>16</t>
  </si>
  <si>
    <t>622211021</t>
  </si>
  <si>
    <t>Montáž kontaktního zateplení lepením a mechanickým kotvením z polystyrenových desek nebo z kombinovaných desek na vnější stěny, tloušťky desek přes 80 do 120 mm</t>
  </si>
  <si>
    <t>-1641182803</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</si>
  <si>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5%,_x000d_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profilů, tyto se ocení příslušnými cenami této části katalogu._x000d_
3. V cenách 621 25-1101 až -1107 jsou započteny náklady na osazení a dodávku tepelněizolačních zátek v počtu 10 ks/m2 pro podhledy._x000d_
4. V cenách 622 25-1101 až -1107 jsou započteny náklady na osazení a dodávku tepelněizolačních zátek v počtu 8 ks/m2 pro stěny._x000d_
5. Kombinovaná deska je např. sendvičově uspořádaná deska tvořena izolačním jádrem z grafitového polystyrenu a krycí deskou z minerální vlny._x000d_
</t>
  </si>
  <si>
    <t xml:space="preserve">sokl </t>
  </si>
  <si>
    <t>36*1,2</t>
  </si>
  <si>
    <t>17</t>
  </si>
  <si>
    <t>28376444</t>
  </si>
  <si>
    <t>deska z polystyrénu XPS, hrana rovná a strukturovaný povrch 300kPa tl 120mm,λ=0,036</t>
  </si>
  <si>
    <t>-1892122687</t>
  </si>
  <si>
    <t>43,2*1,02 'Přepočtené koeficientem množství</t>
  </si>
  <si>
    <t>18</t>
  </si>
  <si>
    <t>622211031</t>
  </si>
  <si>
    <t>Montáž kontaktního zateplení lepením a mechanickým kotvením z polystyrenových desek nebo z kombinovaných desek na vnější stěny, tloušťky desek přes 120 do 160 mm</t>
  </si>
  <si>
    <t>908691660</t>
  </si>
  <si>
    <t>18*2*6,9</t>
  </si>
  <si>
    <t>-1,8*1,5*6</t>
  </si>
  <si>
    <t>-1,2*1,5*12</t>
  </si>
  <si>
    <t>-0,6*1,5*2</t>
  </si>
  <si>
    <t>-0,6*0,8*2</t>
  </si>
  <si>
    <t>1,975*3,15*2</t>
  </si>
  <si>
    <t>-0,4*0,8*2</t>
  </si>
  <si>
    <t>-0,6*2,4*2</t>
  </si>
  <si>
    <t>19</t>
  </si>
  <si>
    <t>28376079</t>
  </si>
  <si>
    <t>deska EPS grafitová fasadní λ=0,032 tl 160mm</t>
  </si>
  <si>
    <t>1260296554</t>
  </si>
  <si>
    <t>207,84*1,02 'Přepočtené koeficientem množství</t>
  </si>
  <si>
    <t>20</t>
  </si>
  <si>
    <t>28376078</t>
  </si>
  <si>
    <t>deska EPS grafitová fasádní λ=0,032 tl 140mm</t>
  </si>
  <si>
    <t>-916867995</t>
  </si>
  <si>
    <t>8,93*1,02 'Přepočtené koeficientem množství</t>
  </si>
  <si>
    <t>622212051</t>
  </si>
  <si>
    <t>Montáž kontaktního zateplení vnějšího ostění, nadpraží nebo parapetu lepením z polystyrenových desek nebo z kombinovaných desek hloubky špalet přes 200 do 400 mm, tloušťky desek do 40 mm</t>
  </si>
  <si>
    <t>489983401</t>
  </si>
  <si>
    <t xml:space="preserve">Poznámka k souboru cen:_x000d_
1. V cenách jsou započteny náklady na:_x000d_
a) upevnění desek celoplošným lepením,_x000d_
b) přestěrkování izolačních desek,_x000d_
c) vložení sklovláknité výztužné tkaniny,_x000d_
d) osazení a dodávku rohovníků._x000d_
2. V cenách nejsou započteny náklady na:_x000d_
a) dodávku desek tepelné izolace; tyto se ocení ve specifikaci; ztratné lze stanovit ve výši 10%,_x000d_
b) provedení konečné povrchové úpravy:_x000d_
- vrchní tenkovrstvou omítkou; tyto se ocení příslušnými cenami této části katalogu_x000d_
- nátěrem; tyto se ocení příslušnými cenami části A07 katalogu 800-783 Nátěry_x000d_
3. Pro ocenění montáže kontaktního zateplení ostění nebo nadpraží hloubky přes 400 mm se použijí ceny souboru cen 62. 2.- 1… Montáž kontaktního zateplení lepením a mechanickým kotvením._x000d_
</t>
  </si>
  <si>
    <t>6,6*4+5,4*8+4*4</t>
  </si>
  <si>
    <t>22</t>
  </si>
  <si>
    <t>28375931</t>
  </si>
  <si>
    <t>deska EPS 70 fasádní λ=0,032 tl 30mm</t>
  </si>
  <si>
    <t>-1066301568</t>
  </si>
  <si>
    <t>85,6*1,1 'Přepočtené koeficientem množství</t>
  </si>
  <si>
    <t>23</t>
  </si>
  <si>
    <t>622252001</t>
  </si>
  <si>
    <t>Montáž lišt kontaktního zateplení zakládacích soklových připevněných hmoždinkami</t>
  </si>
  <si>
    <t>-1605791568</t>
  </si>
  <si>
    <t>Poznámka k souboru cen:_x000d_
1. V cenách jsou započteny náklady na osazení lišt. 2. V cenách nejsou započteny náklady dodávku lišt; tyto se ocení ve specifikaci. Ztratné lze stanovit ve výši 5%. 3. Položku -2002 nelze použít v případě montáže lišt kontaktního zateplení ostění nebo nadpraží, kde jsou náklady na osazení rohovníků již započteny.</t>
  </si>
  <si>
    <t>24</t>
  </si>
  <si>
    <t>59051653</t>
  </si>
  <si>
    <t>profil zakládací Al tl 0,7mm pro ETICS pro izolant tl 160mm</t>
  </si>
  <si>
    <t>453241488</t>
  </si>
  <si>
    <t>18,15*2</t>
  </si>
  <si>
    <t>36,3*1,02 'Přepočtené koeficientem množství</t>
  </si>
  <si>
    <t>25</t>
  </si>
  <si>
    <t>622252002</t>
  </si>
  <si>
    <t>Montáž lišt kontaktního zateplení ostatních stěnových, dilatačních apod. lepených do tmelu</t>
  </si>
  <si>
    <t>1397152951</t>
  </si>
  <si>
    <t>26</t>
  </si>
  <si>
    <t>CEMIX167</t>
  </si>
  <si>
    <t>PŘÍSLUŠENSTVÍ ZS Ostatní příslušenství Rohová lišta PVC, 100x100 mm, 2,5 m</t>
  </si>
  <si>
    <t>-692423876</t>
  </si>
  <si>
    <t>28*1,05 "Přepočtené koeficientem množství</t>
  </si>
  <si>
    <t>27</t>
  </si>
  <si>
    <t>622325302</t>
  </si>
  <si>
    <t>Oprava vápenné omítky vnějších ploch stupně členitosti 2 štukové, v rozsahu opravované plochy přes 10 do 20%</t>
  </si>
  <si>
    <t>-1358618226</t>
  </si>
  <si>
    <t>28</t>
  </si>
  <si>
    <t>622531021</t>
  </si>
  <si>
    <t>Omítka tenkovrstvá silikonová vnějších ploch probarvená, včetně penetrace podkladu zrnitá, tloušťky 2,0 mm stěn</t>
  </si>
  <si>
    <t>322495452</t>
  </si>
  <si>
    <t>239,028+8,93</t>
  </si>
  <si>
    <t>29</t>
  </si>
  <si>
    <t>622541029</t>
  </si>
  <si>
    <t>Příplatek za protiplísňovou přísadu a omítku odlnou vůči mikroorganizmům</t>
  </si>
  <si>
    <t>3057798</t>
  </si>
  <si>
    <t>30</t>
  </si>
  <si>
    <t>62254103112</t>
  </si>
  <si>
    <t xml:space="preserve">Omítka fasádní decorativní (marmolit )včetně penetrace podkladu zrnitá </t>
  </si>
  <si>
    <t>1984055614</t>
  </si>
  <si>
    <t>31</t>
  </si>
  <si>
    <t>622635071</t>
  </si>
  <si>
    <t>Oprava spárování cihelného zdiva cementovou maltou včetně vysekání a vyčištění spár komínového nad střechou, v rozsahu opravované plochy přes 20 do 30 %</t>
  </si>
  <si>
    <t>1522009659</t>
  </si>
  <si>
    <t>(0,8*2+0,45*2)*2*2,25*0,3</t>
  </si>
  <si>
    <t>32</t>
  </si>
  <si>
    <t>622821001</t>
  </si>
  <si>
    <t>Sanační omítka vnějších ploch stěn pro vlhké zdivo, prováděná včetně sanačního postřiku tl. do 5 mm, tl. jádrové omítky do 20 mm ručně zatřená</t>
  </si>
  <si>
    <t>1870510334</t>
  </si>
  <si>
    <t xml:space="preserve">Poznámka k souboru cen:_x000d_
1. V cenách jsou započteny náklady na provedení: -1001: podhozu tl. do 5 mm, sanační jádrové omítky tl. do 20 mm ručně -1002: podhozu tl. do 5 mm, jádrové omítky tl. do 20 mm, štukové omítky tl. do 3 mm ručně -1011: jádrové omítky ve 2 vrstvách v celkové tl. do 30 mm ručně -1012: jádrové omítky ve 2 vrstvách tl. do 30 mm, štukové omítky tl. do 3 mm ručně -1021: jádrové omítky ve 2 vrstvách v celkové tl. do 30 mm strojně -1022: jádrové omítky ve 2 vrstvách tl. do 30 mm, štukové omítky tl. do 3 mm strojně -1031: vyrovnávací vrstvy tl. do 20 mm ručně -1041: vyrovnávací vrstvy tl. do 20 mm strojně_x000d_
2. V cenách zatřených omítek nejsou započteny náklady na případné povrchové úpravy tenkovrstvými omítkami; tyto se oceňují příslušnými cenami tohoto katalogu._x000d_
3. V cenách zatřených omítek nejsou započteny náklady na případné povrchové úpravy nátěry; tyto se oceňují příslušnými cenami části A07 katalogu 800-783 Nátěry._x000d_
4. V cenách štukových omítek nejsou započteny náklady na případné povrchové úpravy nátěry; tyto se oceňují příslušnými cenami části A07 katalogu 800-783 Nátěry._x000d_
5. Ceny -1031 a -1041 jsou určeny pro vyrovnání nerovností vlhkého nebo zasoleného podkladu ( zdiva ) nebo v případě požadované větší tloušťky omítky._x000d_
</t>
  </si>
  <si>
    <t>10+12,5+14*1,3</t>
  </si>
  <si>
    <t>33</t>
  </si>
  <si>
    <t>629991011</t>
  </si>
  <si>
    <t>Zakrytí vnějších ploch před znečištěním včetně pozdějšího odkrytí výplní otvorů a svislých ploch fólií přilepenou lepící páskou</t>
  </si>
  <si>
    <t>-332966707</t>
  </si>
  <si>
    <t>Poznámka k souboru cen:_x000d_
1. V ceně -1012 nejsou započteny náklady na dodávku a montáž začišťovací lišty; tyto se oceňují cenou 622 14-3004 této části katalogu a materiálem ve specifikaci.</t>
  </si>
  <si>
    <t>1,8*1,5*6+1,2*1,5*12+0,6*1,5*2+0,6*0,8*2</t>
  </si>
  <si>
    <t>34</t>
  </si>
  <si>
    <t>629995101</t>
  </si>
  <si>
    <t>Očištění vnějších ploch tlakovou vodou omytím</t>
  </si>
  <si>
    <t>-1090936914</t>
  </si>
  <si>
    <t>207,84+43,2+8,93</t>
  </si>
  <si>
    <t>35</t>
  </si>
  <si>
    <t>642942111</t>
  </si>
  <si>
    <t>Osazování zárubní nebo rámů kovových dveřních lisovaných nebo z úhelníků bez dveřních křídel na cementovou maltu, plochy otvoru do 2,5 m2</t>
  </si>
  <si>
    <t>kus</t>
  </si>
  <si>
    <t>-1642665608</t>
  </si>
  <si>
    <t xml:space="preserve">Poznámka k souboru cen:_x000d_
1. Ceny lze použít i pro osazování zárubní a rámů do stěn z prefabrikovaných dílců např. pórobetonových nebo sesazovaných, které se provádí současně nebo bezprostředně po osazení stěnových dílců; podobně platí u konstrukcí zděných přes 150 mm tloušťky, kde se osazování provádí převážně až po jejich vyzdění._x000d_
2. Ceny lze použít i pro osazení ocelových rámů na maltu určených pro zasklívání sklem profilovaným oceňované cenami katalogu 800-787 Zasklívání._x000d_
3. V cenách jsou započteny i náklady na kotvení rámů do zdiva._x000d_
4. Ceny jsou určeny pro jakýkoliv způsob provádění (např. bodovým přivařením k obnažené výztuži, uklínováním, zalitím pracen apod.)._x000d_
5. V cenách nejsou započteny náklady na dodávku zárubní nebo rámů, tyto se oceňují ve specifikaci._x000d_
6. V ceně -2951 jsou započteny náklady na usazení a vyvážení, včetně kotevního materiálu._x000d_
7. V ceně -2951 nejsou započteny náklady na připravenost stavebního otvoru, natažení jádrové a vrchní jemné omítky, tyto náklady se oceňují cenami části A04 Úpravy povrchů._x000d_
</t>
  </si>
  <si>
    <t>36</t>
  </si>
  <si>
    <t>55331402</t>
  </si>
  <si>
    <t>zárubeň ocelová pro běžné zdění a pórobeton s drážkou 100 levá/pravá 800</t>
  </si>
  <si>
    <t>1796531952</t>
  </si>
  <si>
    <t>Trubní vedení</t>
  </si>
  <si>
    <t>37</t>
  </si>
  <si>
    <t>894812003</t>
  </si>
  <si>
    <t>Revizní a čistící šachta z polypropylenu PP pro hladké trouby DN 400 šachtové dno (DN šachty / DN trubního vedení) DN 400/150 pravý a levý přítok</t>
  </si>
  <si>
    <t>-56652109</t>
  </si>
  <si>
    <t xml:space="preserve">Poznámka k souboru cen:_x000d_
1. V příslušných cenách jsou započteny i náklady na:_x000d_
a) vyrovnávací násypnou vrstvu ze štěrkopísku tl. 100 mm,_x000d_
b) dodání a montáž šachtového dna, trouby šachty, teleskopu a poklopu, příslušného dílu šachty,_x000d_
c) napojení stávajícího kanalizačního potrubí._x000d_
2. V cenách nejsou započteny náklady na:_x000d_
a) fixování šachty obsypem, který se oceňuje cenami souboru 174 . 0-11 Zásyp sypaninou z jakékoliv horniny, katalogu 800-1 Zemní práce části A 01._x000d_
</t>
  </si>
  <si>
    <t>38</t>
  </si>
  <si>
    <t>894812034</t>
  </si>
  <si>
    <t>Revizní a čistící šachta z polypropylenu PP pro hladké trouby DN 400 roura šachtová korugovaná bez hrdla, světlé hloubky 3000 mm</t>
  </si>
  <si>
    <t>2026512772</t>
  </si>
  <si>
    <t>39</t>
  </si>
  <si>
    <t>894812041</t>
  </si>
  <si>
    <t>Revizní a čistící šachta z polypropylenu PP pro hladké trouby DN 400 roura šachtová korugovaná Příplatek k cenám 2031 - 2035 za uříznutí šachtové roury</t>
  </si>
  <si>
    <t>-844291246</t>
  </si>
  <si>
    <t>40</t>
  </si>
  <si>
    <t>894812063</t>
  </si>
  <si>
    <t>Revizní a čistící šachta z polypropylenu PP pro hladké trouby DN 400 poklop litinový (pro třídu zatížení) plný do teleskopické trubky (D400)</t>
  </si>
  <si>
    <t>-479882430</t>
  </si>
  <si>
    <t>Ostatní konstrukce a práce, bourání</t>
  </si>
  <si>
    <t>941211112</t>
  </si>
  <si>
    <t>Montáž lešení řadového rámového lehkého pracovního s podlahami s provozním zatížením tř. 3 do 200 kg/m2 šířky tř. SW06 přes 0,6 do 0,9 m, výšky přes 10 do 25 m</t>
  </si>
  <si>
    <t>-2774533</t>
  </si>
  <si>
    <t>Poznámka k souboru cen:_x000d_
1. V ceně jsou započteny i náklady na kotvení lešení. 2. Montáž lešení řadového rámového lehkého výšky přes 40 m se oceňuje individuálně. 3. Šířkou se rozumí půdorysná vzdálenost, měřená od vnitřního líce sloupků zábradlí k protilehlému volnému okraji podlahy nebo mezi vnitřními líci.</t>
  </si>
  <si>
    <t>8,5*18,9*2+8,5*4,8</t>
  </si>
  <si>
    <t>42</t>
  </si>
  <si>
    <t>941211211</t>
  </si>
  <si>
    <t>Montáž lešení řadového rámového lehkého pracovního s podlahami s provozním zatížením tř. 3 do 200 kg/m2 Příplatek za první a každý další den použití lešení k ceně -1111 nebo -1112</t>
  </si>
  <si>
    <t>1340151390</t>
  </si>
  <si>
    <t>362,1*30</t>
  </si>
  <si>
    <t>43</t>
  </si>
  <si>
    <t>941211812</t>
  </si>
  <si>
    <t>Demontáž lešení řadového rámového lehkého pracovního s provozním zatížením tř. 3 do 200 kg/m2 šířky tř. SW06 přes 0,6 do 0,9 m, výšky přes 10 do 25 m</t>
  </si>
  <si>
    <t>-5010339</t>
  </si>
  <si>
    <t>Poznámka k souboru cen:_x000d_
1. Demontáž lešení řadového rámového lehkého výšky přes 40 m se oceňuje individuálně.</t>
  </si>
  <si>
    <t>44</t>
  </si>
  <si>
    <t>949101112</t>
  </si>
  <si>
    <t>Lešení pomocné pracovní pro objekty pozemních staveb pro zatížení do 150 kg/m2, o výšce lešeňové podlahy přes 1,9 do 3,5 m</t>
  </si>
  <si>
    <t>640365246</t>
  </si>
  <si>
    <t>Poznámka k souboru cen:_x000d_
1. V ceně jsou započteny i náklady na montáž, opotřebení a demontáž lešení. 2. V ceně nejsou započteny náklady na manipulaci s lešením; tyto jsou již zahrnuty v cenách příslušných stavebních prací. 3. Množství měrných jednotek se určuje m2 podlahové plochy, na které se práce provádí.</t>
  </si>
  <si>
    <t>venkovní</t>
  </si>
  <si>
    <t>10,6*3,1</t>
  </si>
  <si>
    <t>půda</t>
  </si>
  <si>
    <t>20,8*1,0</t>
  </si>
  <si>
    <t>45</t>
  </si>
  <si>
    <t>962031132</t>
  </si>
  <si>
    <t>Bourání příček z cihel, tvárnic nebo příčkovek z cihel pálených, plných nebo dutých na maltu vápennou nebo vápenocementovou, tl. do 100 mm</t>
  </si>
  <si>
    <t>-1694351413</t>
  </si>
  <si>
    <t>46</t>
  </si>
  <si>
    <t>962032631</t>
  </si>
  <si>
    <t>Bourání zdiva nadzákladového z cihel nebo tvárnic komínového z cihel pálených, šamotových nebo vápenopískových nad střechou na maltu vápennou nebo vápenocementovou</t>
  </si>
  <si>
    <t>1954954743</t>
  </si>
  <si>
    <t xml:space="preserve">Poznámka k souboru cen:_x000d_
1. Bourání pilířů o průřezu přes 0,36 m2 se oceňuje příslušnými cenami -2230, -2231, -2240, -2241,-2253 a -2254 jako bourání zdiva nadzákladového cihelného._x000d_
</t>
  </si>
  <si>
    <t>1,3*0,45*1,2*2+0,75*0,45*1,2</t>
  </si>
  <si>
    <t>47</t>
  </si>
  <si>
    <t>978015331</t>
  </si>
  <si>
    <t>Otlučení vápenných nebo vápenocementových omítek vnějších ploch s vyškrabáním spar a s očištěním zdiva stupně členitosti 1 a 2, v rozsahu přes 10 do 20 %</t>
  </si>
  <si>
    <t>219836588</t>
  </si>
  <si>
    <t>997</t>
  </si>
  <si>
    <t>Přesun sutě</t>
  </si>
  <si>
    <t>48</t>
  </si>
  <si>
    <t>997013114</t>
  </si>
  <si>
    <t>Vnitrostaveništní doprava suti a vybouraných hmot vodorovně do 50 m svisle s použitím mechanizace pro budovy a haly výšky přes 12 do 15 m</t>
  </si>
  <si>
    <t>-1354133012</t>
  </si>
  <si>
    <t>Poznámka k souboru cen:_x000d_
1. V cenách -3111 až -3217 jsou započteny i náklady na: a) vodorovnou dopravu na uvedenou vzdálenost, b) svislou dopravu pro uvedenou výšku budovy, c) naložení na vodorovný dopravní prostředek pro odvoz na skládku nebo meziskládku, d) náklady na rozhrnutí a urovnání suti na dopravním prostředku. 2. Jestliže se pro svislý přesun použije shoz nebo zařízení investora (např. výtah v budově), užije se pro ocenění dopravy suti cena -3111 (pro nejmenší výšku, tj. 6 m). 3. Montáž, demontáž a pronájem shozu se ocení cenami souboru cen 997 01-33 Shoz suti. 4. Ceny -3151 až -3162 lze použít v případě, kdy dochází ke ztížení dopravy suti např. tím, že není možné instalovat jeřáb.</t>
  </si>
  <si>
    <t>49</t>
  </si>
  <si>
    <t>997013509</t>
  </si>
  <si>
    <t>Odvoz suti a vybouraných hmot na skládku nebo meziskládku se složením, na vzdálenost Příplatek k ceně za každý další i započatý 1 km přes 1 km</t>
  </si>
  <si>
    <t>-940696491</t>
  </si>
  <si>
    <t>Poznámka k souboru cen:_x000d_
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t>
  </si>
  <si>
    <t>29,604*14</t>
  </si>
  <si>
    <t>50</t>
  </si>
  <si>
    <t>997013511</t>
  </si>
  <si>
    <t>Odvoz suti a vybouraných hmot z meziskládky na skládku s naložením a se složením, na vzdálenost do 1 km</t>
  </si>
  <si>
    <t>1810171135</t>
  </si>
  <si>
    <t>Poznámka k souboru cen:_x000d_
1. Délka odvozu suti je vzdálenost od místa naložení suti na dopravní prostředek na meziskládce až po místo složení na určené skládce. 2. V ceně jsou započteny i náklady na naložení suti na dopravní prostředek a její složení na skládku. 3. Cena je určena pro odvoz suti na skládku jakýmkoliv způsobem silniční dopravy (i prostřednictvím kontejnerů). 4. Příplatek k ceně za každý další i započatý 1 km přes 1 km se oceňuje cenou 997 01-3509.</t>
  </si>
  <si>
    <t>51</t>
  </si>
  <si>
    <t>997013831</t>
  </si>
  <si>
    <t>Poplatek za uložení stavebního odpadu na skládce (skládkovné) směsného stavebního a demoličního zatříděného do Katalogu odpadů pod kódem 170 904</t>
  </si>
  <si>
    <t>-429323153</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</si>
  <si>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</si>
  <si>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</si>
  <si>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</si>
  <si>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52</t>
  </si>
  <si>
    <t>998011002</t>
  </si>
  <si>
    <t>Přesun hmot pro budovy občanské výstavby, bydlení, výrobu a služby s nosnou svislou konstrukcí zděnou z cihel, tvárnic nebo kamene vodorovná dopravní vzdálenost do 100 m pro budovy výšky přes 6 do 12 m</t>
  </si>
  <si>
    <t>-120988221</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</si>
  <si>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</si>
  <si>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764</t>
  </si>
  <si>
    <t>Konstrukce klempířské</t>
  </si>
  <si>
    <t>53</t>
  </si>
  <si>
    <t>764001821</t>
  </si>
  <si>
    <t>Demontáž klempířských konstrukcí krytiny ze svitků nebo tabulí do suti</t>
  </si>
  <si>
    <t>1000476555</t>
  </si>
  <si>
    <t>54</t>
  </si>
  <si>
    <t>764001851</t>
  </si>
  <si>
    <t>Demontáž klempířských konstrukcí oplechování hřebene s větrací mřížkou nebo podkladním plechem do suti</t>
  </si>
  <si>
    <t>82608402</t>
  </si>
  <si>
    <t>55</t>
  </si>
  <si>
    <t>764002841</t>
  </si>
  <si>
    <t>Demontáž klempířských konstrukcí oplechování horních ploch zdí a nadezdívek do suti</t>
  </si>
  <si>
    <t>-696206756</t>
  </si>
  <si>
    <t>56</t>
  </si>
  <si>
    <t>764004801</t>
  </si>
  <si>
    <t>Demontáž podokapního žlabu do suti</t>
  </si>
  <si>
    <t>-1806428258</t>
  </si>
  <si>
    <t>57</t>
  </si>
  <si>
    <t>764004861</t>
  </si>
  <si>
    <t>Demontáž svodu do suti</t>
  </si>
  <si>
    <t>-1268280688</t>
  </si>
  <si>
    <t>7,6*4</t>
  </si>
  <si>
    <t>58</t>
  </si>
  <si>
    <t>76401162R</t>
  </si>
  <si>
    <t>Dilatační připojovací lišta z Pz s povrchovou úpravou včetně tmelení rš 330 mm</t>
  </si>
  <si>
    <t>-1091861895</t>
  </si>
  <si>
    <t>59</t>
  </si>
  <si>
    <t>764111643</t>
  </si>
  <si>
    <t>Krytina ze svitků nebo z taškových tabulí z pozinkovaného plechu s povrchovou úpravou s úpravou u okapů, prostupů a výčnělků střechy rovné drážkováním ze svitků do rš 670 mm, sklon střechy přes 30 do 60°</t>
  </si>
  <si>
    <t>1954906924</t>
  </si>
  <si>
    <t>60</t>
  </si>
  <si>
    <t>764203152</t>
  </si>
  <si>
    <t>Montáž oplechování střešních prvků střešního výlezu střechy s krytinou skládanou nebo plechovou</t>
  </si>
  <si>
    <t>337997876</t>
  </si>
  <si>
    <t>61</t>
  </si>
  <si>
    <t>55351066</t>
  </si>
  <si>
    <t xml:space="preserve">výlez střešní standardní  60x60cm</t>
  </si>
  <si>
    <t>1076786573</t>
  </si>
  <si>
    <t>62</t>
  </si>
  <si>
    <t>764211616</t>
  </si>
  <si>
    <t>Oplechování větraného hřebene s těsněním a perforovaným plechem z Pz s povrch úpravou rš 500 mm</t>
  </si>
  <si>
    <t>-1959598530</t>
  </si>
  <si>
    <t>63</t>
  </si>
  <si>
    <t>764211624</t>
  </si>
  <si>
    <t>Oplechování střešních prvků z pozinkovaného plechu s povrchovou úpravou hřebene větraného s použitím hřebenového plechu s větracím pásem rš 330 mm</t>
  </si>
  <si>
    <t>794009222</t>
  </si>
  <si>
    <t>Poznámka k souboru cen:_x000d_
1. V cenách 764 21-1605 až - 3642 nejsou započteny náklady na podkladní plech, tento se oceňuje cenami souboru cen 764 01-16.. Podkladní plech z pozinkovaného plechu s upraveným povrchem v rozvinuté šířce dle rš střešního prvku.</t>
  </si>
  <si>
    <t>64</t>
  </si>
  <si>
    <t>764213657</t>
  </si>
  <si>
    <t>Oplechování střešních prvků z pozinkovaného plechu s povrchovou úpravou sněhový rozražeč</t>
  </si>
  <si>
    <t>-1532924750</t>
  </si>
  <si>
    <t xml:space="preserve">Poznámka k souboru cen:_x000d_
1. V cenách 764 21-1605 až - 3642 nejsou započteny náklady na podkladní plech, tento se oceňuje cenami souboru cen 764 01-16.. Podkladní plech z pozinkovaného plechu s upraveným povrchem v rozvinuté šířce dle rš střešního prvku._x000d_
</t>
  </si>
  <si>
    <t>65</t>
  </si>
  <si>
    <t>764215606</t>
  </si>
  <si>
    <t>Oplechování horních ploch zdí a nadezdívek (atik) z pozinkovaného plechu s povrchovou úpravou celoplošně lepené rš 500 mm</t>
  </si>
  <si>
    <t>2142381003</t>
  </si>
  <si>
    <t>66</t>
  </si>
  <si>
    <t>764216645</t>
  </si>
  <si>
    <t>Oplechování parapetů z pozinkovaného plechu s povrchovou úpravou rovných celoplošně lepené, bez rohů rš 400 mm</t>
  </si>
  <si>
    <t>-680780740</t>
  </si>
  <si>
    <t>67</t>
  </si>
  <si>
    <t>764314612</t>
  </si>
  <si>
    <t>Lemování prostupů z pozinkovaného plechu s povrchovou úpravou bez lišty, střech s krytinou skládanou nebo z plechu</t>
  </si>
  <si>
    <t>-1891586927</t>
  </si>
  <si>
    <t>Poznámka k souboru cen:_x000d_
1. V cenách nesjou započteny náklady na připojovací dilatační lištu, tyto lze ocenit cenami souboru cen 764 01 - 162. Dilatační lišta z pozinkovaného plechu s upravený povrchem.</t>
  </si>
  <si>
    <t>68</t>
  </si>
  <si>
    <t>76451160R</t>
  </si>
  <si>
    <t>Žlab podokapní půlkruhový z Pz s povrchovou úpravou rš 500 mm</t>
  </si>
  <si>
    <t>1850194255</t>
  </si>
  <si>
    <t>69</t>
  </si>
  <si>
    <t>764511644</t>
  </si>
  <si>
    <t>Kotlík oválný (trychtýřový) pro podokapní žlaby z Pz s povrchovou úpravou 400/100 mm</t>
  </si>
  <si>
    <t>1396406831</t>
  </si>
  <si>
    <t>70</t>
  </si>
  <si>
    <t>764518622</t>
  </si>
  <si>
    <t>Svod z pozinkovaného plechu s upraveným povrchem včetně objímek, kolen a odskoků kruhový, průměru 100 mm</t>
  </si>
  <si>
    <t>-1860307319</t>
  </si>
  <si>
    <t>71</t>
  </si>
  <si>
    <t>7651350131</t>
  </si>
  <si>
    <t>Montáž střešních doplňků plechové krytiny - střešních výlezů, plochy jednotlivě přes 0,25 do 1,0 m2</t>
  </si>
  <si>
    <t>-1716735326</t>
  </si>
  <si>
    <t>72</t>
  </si>
  <si>
    <t>765192811</t>
  </si>
  <si>
    <t>Demontáž střešního výlezu jakékoliv plochy</t>
  </si>
  <si>
    <t>2011826698</t>
  </si>
  <si>
    <t xml:space="preserve">Poznámka k souboru cen:_x000d_
1. Ceny jsou určeny pro demontáž střešního výlezu bez rozlišení typu krytiny._x000d_
2. V cenách jsou započetny i náklady na: demontáž stávajícího výlezu a hrubé začistění ostění._x000d_
3. V cenách nejsou započetny náklady na: demontáž krytiny, tyto náklady se oceňují položkami části B01 tohoto katalogu._x000d_
</t>
  </si>
  <si>
    <t>73</t>
  </si>
  <si>
    <t>998764102</t>
  </si>
  <si>
    <t>Přesun hmot tonážní pro konstrukce klempířské v objektech v do 12 m</t>
  </si>
  <si>
    <t>1361169487</t>
  </si>
  <si>
    <t>74</t>
  </si>
  <si>
    <t>998764103</t>
  </si>
  <si>
    <t>Přesun hmot pro konstrukce klempířské stanovený z hmotnosti přesunovaného materiálu vodorovná dopravní vzdálenost do 50 m v objektech výšky přes 12 do 24 m</t>
  </si>
  <si>
    <t>1884926100</t>
  </si>
  <si>
    <t>Poznámka k souboru cen:_x000d_
1. Ceny pro přesun hmot stanovený z 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 cenám -4181 pro přesun prováděný bez použití mechanizace, tj. za ztížených podmínek, lze použít pouze pro hmotnost materiálu, která se tímto způsobem skutečně přemísťuje.</t>
  </si>
  <si>
    <t>PSV</t>
  </si>
  <si>
    <t>Práce a dodávky PSV</t>
  </si>
  <si>
    <t>711</t>
  </si>
  <si>
    <t>Izolace proti vodě, vlhkosti a plynům</t>
  </si>
  <si>
    <t>75</t>
  </si>
  <si>
    <t>711112011</t>
  </si>
  <si>
    <t>Provedení izolace proti zemní vlhkosti natěradly a tmely za studena na ploše svislé S nátěrem suspensí asfaltovou</t>
  </si>
  <si>
    <t>-1173937452</t>
  </si>
  <si>
    <t xml:space="preserve">Poznámka k souboru cen:_x000d_
1. Izolace plochy jednotlivě do 10 m2 se oceňují skladebně cenou příslušné izolace a cenou 711 19-9095 Příplatek za plochu do 10 m2._x000d_
</t>
  </si>
  <si>
    <t>18*2*1,75</t>
  </si>
  <si>
    <t>76</t>
  </si>
  <si>
    <t>11163346</t>
  </si>
  <si>
    <t xml:space="preserve">suspenze hydroizolační asfaltová </t>
  </si>
  <si>
    <t>-61150957</t>
  </si>
  <si>
    <t>63*0,0011 'Přepočtené koeficientem množství</t>
  </si>
  <si>
    <t>77</t>
  </si>
  <si>
    <t>711442559</t>
  </si>
  <si>
    <t>Provedení izolace proti povrchové a podpovrchové tlakové vodě pásy přitavením NAIP na ploše svislé S</t>
  </si>
  <si>
    <t>-1137038116</t>
  </si>
  <si>
    <t xml:space="preserve">Poznámka k souboru cen:_x000d_
1. Izolace plochy jednotlivě do 10 m2 se oceňují skladebně cenou příslušné izolace a cenou 711 49-9097 Příplatek za plochu do 10 m2._x000d_
</t>
  </si>
  <si>
    <t>78</t>
  </si>
  <si>
    <t>62832002</t>
  </si>
  <si>
    <t xml:space="preserve">pás asfaltový natavitelný oxidovaný tl. 4,2mm </t>
  </si>
  <si>
    <t>1135341675</t>
  </si>
  <si>
    <t>63*1,2 'Přepočtené koeficientem množství</t>
  </si>
  <si>
    <t>79</t>
  </si>
  <si>
    <t>711491273</t>
  </si>
  <si>
    <t xml:space="preserve">Provedení izolace proti povrchové a podpovrchové tlakové vodě ostatní na ploše svislé S z nopové fólie,včetně ukončení </t>
  </si>
  <si>
    <t>-421264822</t>
  </si>
  <si>
    <t xml:space="preserve">Poznámka k souboru cen:_x000d_
1. Cenami -9095 až -9097 lze oceňovat jen tehdy, nepřesáhne-li součet souvislé plochy vodorovné a svislé izolační vrstvy 10 m2._x000d_
2. Cenou -1175 lze oceňovat i připevnění izolace na ploše svislé._x000d_
3. Cenami -1171 až -1273 lze oceňovat i izolace proti zemní vlhkosti._x000d_
4. V ceně -1177 jsou započteny i náklady na navrtání, osazení hmoždinek a zatmelení._x000d_
</t>
  </si>
  <si>
    <t>80</t>
  </si>
  <si>
    <t>28323005</t>
  </si>
  <si>
    <t>fólie profilovaná (nopová) drenážní HDPE s výškou nopů 8mm</t>
  </si>
  <si>
    <t>-1670946933</t>
  </si>
  <si>
    <t>81</t>
  </si>
  <si>
    <t>998711101</t>
  </si>
  <si>
    <t>Přesun hmot pro izolace proti vodě, vlhkosti a plynům stanovený z hmotnosti přesunovaného materiálu vodorovná dopravní vzdálenost do 50 m v objektech výšky do 6 m</t>
  </si>
  <si>
    <t>261858444</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</si>
  <si>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</si>
  <si>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713</t>
  </si>
  <si>
    <t>Izolace tepelné</t>
  </si>
  <si>
    <t>82</t>
  </si>
  <si>
    <t>7131111391</t>
  </si>
  <si>
    <t xml:space="preserve">Montáž tepelné izolace stropů - nástřik polotvrdou pěnou (izolační materiál ve specifikaci) žebrových spodem </t>
  </si>
  <si>
    <t>1902105751</t>
  </si>
  <si>
    <t>83</t>
  </si>
  <si>
    <t>59053101</t>
  </si>
  <si>
    <t>PUR pěna tepelně izolační polotvrdá stříkaná s uzavřenou buněčnou strukturou (např.ECO H 200)</t>
  </si>
  <si>
    <t>1416052994</t>
  </si>
  <si>
    <t>122,72*0,12</t>
  </si>
  <si>
    <t>14,726*1,05 'Přepočtené koeficientem množství</t>
  </si>
  <si>
    <t>84</t>
  </si>
  <si>
    <t>713121121</t>
  </si>
  <si>
    <t>Montáž tepelné izolace podlah rohožemi, pásy, deskami, dílci, bloky (izolační materiál ve specifikaci) kladenými volně dvouvrstvá</t>
  </si>
  <si>
    <t>CS ÚRS 2019 02</t>
  </si>
  <si>
    <t>1984420023</t>
  </si>
  <si>
    <t xml:space="preserve">Poznámka k souboru cen:_x000d_
1. Množství tepelné izolace podlah okrajovými pásky k ceně -1211 se určuje v m projektované délky obložení (bez přesahů) na obvodu podlahy._x000d_
</t>
  </si>
  <si>
    <t>85</t>
  </si>
  <si>
    <t>63150851</t>
  </si>
  <si>
    <t>pás tepelně izolační pro všechny druhy nezatížených izolací λ=0,038-0,039 tl 140mm</t>
  </si>
  <si>
    <t>65477</t>
  </si>
  <si>
    <t>160,32*2,02 'Přepočtené koeficientem množství</t>
  </si>
  <si>
    <t>86</t>
  </si>
  <si>
    <t>713121131</t>
  </si>
  <si>
    <t>Montáž tepelné izolace podlah parotěsnými reflexními pásy, tloušťka izolace do 5 mm</t>
  </si>
  <si>
    <t>122906098</t>
  </si>
  <si>
    <t>87</t>
  </si>
  <si>
    <t>28355306</t>
  </si>
  <si>
    <t>pás podlahový parotěsný tepelně izolační s reflexní Al vrstvou tl 5mm</t>
  </si>
  <si>
    <t>315847112</t>
  </si>
  <si>
    <t>160,32*1,05 'Přepočtené koeficientem množství</t>
  </si>
  <si>
    <t>88</t>
  </si>
  <si>
    <t>713131143</t>
  </si>
  <si>
    <t>Montáž tepelné izolace stěn rohožemi, pásy, deskami, dílci, bloky (izolační materiál ve specifikaci) lepením celoplošně s mechanickým kotvením</t>
  </si>
  <si>
    <t>1750513333</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</si>
  <si>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</si>
  <si>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12,94*2,3</t>
  </si>
  <si>
    <t>-0,8*2</t>
  </si>
  <si>
    <t>89</t>
  </si>
  <si>
    <t>63148157</t>
  </si>
  <si>
    <t xml:space="preserve">deska tepelně izolační minerální  univerzální λ=0,035 tl 160mm</t>
  </si>
  <si>
    <t>-1738389669</t>
  </si>
  <si>
    <t>27,6266173106646*1,02 'Přepočtené koeficientem množství</t>
  </si>
  <si>
    <t>90</t>
  </si>
  <si>
    <t>713151111</t>
  </si>
  <si>
    <t>Montáž tepelné izolace střech šikmých rohožemi, pásy, deskami (izolační materiál ve specifikaci) kladenými volně mezi krokve</t>
  </si>
  <si>
    <t>775842988</t>
  </si>
  <si>
    <t xml:space="preserve">Poznámka k souboru cen:_x000d_
1. V cenách -1141 až -1147 nejsou započteny náklady na podkladní rošt a olištování zdí; tyto se oceňují pro kovový rošt cenami souboru 763 12-16 katalogu 763 - Konstrukce suché výstavby nebo pro dřevěný rošt cenami souboru 766 41-72 katalogu 766 – Konstrukce truhlářské._x000d_
2. V cenách -1211 až -1218 nejsou započteny náklady na osazení latí pokud rozteč krokví je větší než 1000 mm; tyto se oceňují cenami souboru 762 34-.. Bednění a laťování katalogu 762 - Konstrukce tesařské._x000d_
</t>
  </si>
  <si>
    <t>3,67*2,35</t>
  </si>
  <si>
    <t>91</t>
  </si>
  <si>
    <t>63166765</t>
  </si>
  <si>
    <t>pás tepelně izolační mezi krokve λ=0,036-0,037 tl 120mm</t>
  </si>
  <si>
    <t>-1760511486</t>
  </si>
  <si>
    <t>8,625*1,02 'Přepočtené koeficientem množství</t>
  </si>
  <si>
    <t>92</t>
  </si>
  <si>
    <t>713151121</t>
  </si>
  <si>
    <t>Montáž tepelné izolace střech šikmých rohožemi, pásy, deskami (izolační materiál ve specifikaci) kladenými volně pod krokve</t>
  </si>
  <si>
    <t>-14613344</t>
  </si>
  <si>
    <t>93</t>
  </si>
  <si>
    <t>28376486</t>
  </si>
  <si>
    <t xml:space="preserve">panel  PUR  s  paro membránou λ=0,022 tl 120mm</t>
  </si>
  <si>
    <t>237293786</t>
  </si>
  <si>
    <t>94</t>
  </si>
  <si>
    <t>998713102</t>
  </si>
  <si>
    <t>Přesun hmot pro izolace tepelné stanovený z hmotnosti přesunovaného materiálu vodorovná dopravní vzdálenost do 50 m v objektech výšky přes 6 m do 12 m</t>
  </si>
  <si>
    <t>235408928</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</si>
  <si>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</si>
  <si>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721</t>
  </si>
  <si>
    <t>Zdravotechnika - vnitřní kanalizace</t>
  </si>
  <si>
    <t>95</t>
  </si>
  <si>
    <t>721242115</t>
  </si>
  <si>
    <t xml:space="preserve">Lapače střešních splavenin polypropylenové (PP) s kulovým kloubem na odtoku DN 110 - nový v případě poškození </t>
  </si>
  <si>
    <t>-1945249636</t>
  </si>
  <si>
    <t>96</t>
  </si>
  <si>
    <t>7212421151</t>
  </si>
  <si>
    <t xml:space="preserve">Lapače střešních splavenin polypropylenové (PP) s kulovým kloubem na odtoku DN 110 - zpětná montáž </t>
  </si>
  <si>
    <t>1708837822</t>
  </si>
  <si>
    <t>97</t>
  </si>
  <si>
    <t>721242803</t>
  </si>
  <si>
    <t>Demontáž lapačů střešních splavenin DN 110</t>
  </si>
  <si>
    <t>-192265596</t>
  </si>
  <si>
    <t>98</t>
  </si>
  <si>
    <t>998721101</t>
  </si>
  <si>
    <t>Přesun hmot pro vnitřní kanalizace stanovený z hmotnosti přesunovaného materiálu vodorovná dopravní vzdálenost do 50 m v objektech výšky do 6 m</t>
  </si>
  <si>
    <t>-692713906</t>
  </si>
  <si>
    <t>731</t>
  </si>
  <si>
    <t>Ústřední vytápění - kotelny</t>
  </si>
  <si>
    <t>99</t>
  </si>
  <si>
    <t>73181041211</t>
  </si>
  <si>
    <t xml:space="preserve">Úprava odvodu spalin plynových spotřebičů - prodloužení s ohledem na zateplení objektu </t>
  </si>
  <si>
    <t>soubor</t>
  </si>
  <si>
    <t>-779046548</t>
  </si>
  <si>
    <t xml:space="preserve">Poznámka k souboru cen:_x000d_
1. Délka potrubí odtahu spalin vedených vodorovně nebo svisle, mezi napojením kotle a příslušným napojením na komínovou šachtu, prostupu stěnou nebo po napojení střešního komínku se oceňuje cenami prodloužení potrubí._x000d_
</t>
  </si>
  <si>
    <t>741</t>
  </si>
  <si>
    <t>Elektroinstalace - silnoproud</t>
  </si>
  <si>
    <t>100</t>
  </si>
  <si>
    <t>741420001</t>
  </si>
  <si>
    <t>Demontáž a zpětná montáž hromosvodného vedení cca 40m</t>
  </si>
  <si>
    <t>184146458</t>
  </si>
  <si>
    <t xml:space="preserve">Poznámka k souboru cen:_x000d_
1. Svodovými dráty se rozumí i jímací vedení na střeše._x000d_
</t>
  </si>
  <si>
    <t>762</t>
  </si>
  <si>
    <t>Konstrukce tesařské</t>
  </si>
  <si>
    <t>101</t>
  </si>
  <si>
    <t>762341210</t>
  </si>
  <si>
    <t>Bednění a laťování montáž bednění střech rovných a šikmých sklonu do 60° s vyřezáním otvorů z prken hrubých na sraz tl. do 32 mm</t>
  </si>
  <si>
    <t>-110884087</t>
  </si>
  <si>
    <t xml:space="preserve">Poznámka k souboru cen:_x000d_
1. V cenách -1011 až -1149 bednění střech z desek dřevoštěpkových a cementotřískových jsou započteny i náklady na dodávku spojovacích prostředků, na tyto položky se nevztahuje ocenění dodávky spojovacích prostředků položka 762 39-5000._x000d_
</t>
  </si>
  <si>
    <t>102</t>
  </si>
  <si>
    <t>60511109</t>
  </si>
  <si>
    <t>řezivo jehličnaté smrk, borovice š přes 80mm tl 24mm dl 2-3m</t>
  </si>
  <si>
    <t>-1951333412</t>
  </si>
  <si>
    <t>56*0,024</t>
  </si>
  <si>
    <t>1,344*1,02 'Přepočtené koeficientem množství</t>
  </si>
  <si>
    <t>103</t>
  </si>
  <si>
    <t>762512235</t>
  </si>
  <si>
    <t>Podlahové konstrukce podkladové montáž z desek dřevotřískových, dřevoštěpkových nebo cementotřískových na podklad dřevěný přibíjením</t>
  </si>
  <si>
    <t>-1084575171</t>
  </si>
  <si>
    <t xml:space="preserve">Poznámka k souboru cen:_x000d_
1. V cenách -1123 až -2225 Podlahové konstrukce podkladové z desek dřevoštěpkových a cementotřískových jsou započteny i náklady na dodávku spojovacích prostředků, na tyto položky se nevztahuje ocenění dodávky spojovacích prostředků._x000d_
</t>
  </si>
  <si>
    <t>104</t>
  </si>
  <si>
    <t>60726286</t>
  </si>
  <si>
    <t>deska dřevoštěpková OSB 3 P+D broušená tl 25mm</t>
  </si>
  <si>
    <t>729554542</t>
  </si>
  <si>
    <t>160,32*1,08 'Přepočtené koeficientem množství</t>
  </si>
  <si>
    <t>105</t>
  </si>
  <si>
    <t>762512261</t>
  </si>
  <si>
    <t>Podlahové konstrukce podkladové montáž roštu podkladového</t>
  </si>
  <si>
    <t>-1648110087</t>
  </si>
  <si>
    <t>106</t>
  </si>
  <si>
    <t>60512127</t>
  </si>
  <si>
    <t>hranol stavební řezivo průřezu do 120cm2 přes dl 8m</t>
  </si>
  <si>
    <t>1239986597</t>
  </si>
  <si>
    <t>107</t>
  </si>
  <si>
    <t>998762102</t>
  </si>
  <si>
    <t>Přesun hmot pro konstrukce tesařské stanovený z hmotnosti přesunovaného materiálu vodorovná dopravní vzdálenost do 50 m v objektech výšky přes 6 do 12 m</t>
  </si>
  <si>
    <t>651753292</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</si>
  <si>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</si>
  <si>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763</t>
  </si>
  <si>
    <t>Konstrukce suché výstavby</t>
  </si>
  <si>
    <t>108</t>
  </si>
  <si>
    <t>763131411</t>
  </si>
  <si>
    <t>Podhled ze sádrokartonových desek dvouvrstvá zavěšená spodní konstrukce z ocelových profilů CD, UD jednoduše opláštěná deskou standardní A, tl. 12,5 mm, bez izolace</t>
  </si>
  <si>
    <t>-1472990650</t>
  </si>
  <si>
    <t xml:space="preserve">Poznámka k souboru cen:_x000d_
1. V cenách jsou započteny i náklady na tmelení a výztužnou pásku._x000d_
2. V cenách nejsou započteny náklady na základní penetrační nátěr; tyto se oceňují cenou -1714._x000d_
3. Ceny -1612 až -1613 Montáž nosné konstrukce je stanoveny pro m2 plochy podhledu._x000d_
4. Vcenách -2612 a -2613 nejsou započteny náklady na profily; tyto se oceňují ve specifikaci._x000d_
5. V cenách -1621 až -1624 Montáž desek nejsou započteny náklady na desky; tato dodávka se oceňuje ve specifikaci._x000d_
6. V ceně -1763 Příplatek za průhyb nosného stropu přes 20 mm je započtena pouze montáž, atypický profil se oceňuje individuálně ve specifikaci._x000d_
</t>
  </si>
  <si>
    <t>109</t>
  </si>
  <si>
    <t>998763302</t>
  </si>
  <si>
    <t>Přesun hmot pro konstrukce montované z desek sádrokartonových, sádrovláknitých, cementovláknitých nebo cementových stanovený z hmotnosti přesunovaného materiálu vodorovná dopravní vzdálenost do 50 m v objektech výšky přes 6 do 12 m</t>
  </si>
  <si>
    <t>-1660232450</t>
  </si>
  <si>
    <t xml:space="preserve">Poznámka k souboru cen:_x000d_
1. Ceny pro přesun hmot stanovený z hmotnosti přesunovaného materiálu se použijí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-3381 pro přesun prováděný bez použití mechanizace, tj. za ztížených podmínek, lze použít pouze pro hmotnost materiálu, která se tímto způsobem skutečně přemísťuje. U přesunu stanoveného procentní sazbou se ztížení přesunu ocení individuálně._x000d_
</t>
  </si>
  <si>
    <t>766</t>
  </si>
  <si>
    <t>Konstrukce truhlářské</t>
  </si>
  <si>
    <t>110</t>
  </si>
  <si>
    <t>766660021</t>
  </si>
  <si>
    <t>Montáž dveřních křídel dřevěných nebo plastových otevíravých do ocelové zárubně protipožárních jednokřídlových, šířky do 800 mm</t>
  </si>
  <si>
    <t>-2000926315</t>
  </si>
  <si>
    <t xml:space="preserve">Poznámka k souboru cen:_x000d_
1. Cenami -0021 až -0031, -0161 až -0163, -0181 až -0183, se oceňují dveře s protipožární odolností do 30 min._x000d_
2. V cenách -0201 až -0272 je započtena i montáž okopného plechu, stavěče křídel a držadel kyvných dveří._x000d_
3. V cenách -0351 až -0384 jsou započtené i náklady na osazení kování, vodícího trnu, seřízení pojezdů na stěnu a následné vyrovnání a seřízení dveřních křídel._x000d_
4. V cenách -0311 až -0324 nejsou započtené náklady na sestavení a osazení stavebního pouzdra, tyto náklady se oceňují cenami souboru cen 642 94-6 . . . Osazení stavebního pouzdra posuvných dveří do zděné příčky, katalogu 801-1 Budovy a haly - zděné a monolitické._x000d_
</t>
  </si>
  <si>
    <t>111</t>
  </si>
  <si>
    <t>61162038</t>
  </si>
  <si>
    <t xml:space="preserve">dveře jednokřídlé dřevotřískové protipožární EI (EW) 30 D3 povrch fóliový plné 800x1970/2100mm včetně kování a zámku - vstup na půdu, Ud=1,2 W/m2.K </t>
  </si>
  <si>
    <t>-1845296012</t>
  </si>
  <si>
    <t>112</t>
  </si>
  <si>
    <t>998766102</t>
  </si>
  <si>
    <t>Přesun hmot pro konstrukce truhlářské stanovený z hmotnosti přesunovaného materiálu vodorovná dopravní vzdálenost do 50 m v objektech výšky přes 6 do 12 m</t>
  </si>
  <si>
    <t>-552095153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</si>
  <si>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</si>
  <si>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767</t>
  </si>
  <si>
    <t>Konstrukce zámečnické</t>
  </si>
  <si>
    <t>113</t>
  </si>
  <si>
    <t>767641800</t>
  </si>
  <si>
    <t>Demontáž dveřních zárubní odřezáním od upevnění, plochy dveří do 2,5 m2</t>
  </si>
  <si>
    <t>-760010658</t>
  </si>
  <si>
    <t>114</t>
  </si>
  <si>
    <t>76785110412.1</t>
  </si>
  <si>
    <t xml:space="preserve">Montáž komínových lávek kompletní celé lávky, včetně dodávky </t>
  </si>
  <si>
    <t>-1995745996</t>
  </si>
  <si>
    <t xml:space="preserve">Poznámka k souboru cen:_x000d_
1. V cenách -1102 a -1104 je započtena i montáž zábradlí._x000d_
</t>
  </si>
  <si>
    <t>115</t>
  </si>
  <si>
    <t>767851803</t>
  </si>
  <si>
    <t>Demontáž komínových lávek kompletní celé lávky</t>
  </si>
  <si>
    <t>-441093198</t>
  </si>
  <si>
    <t xml:space="preserve">Poznámka k souboru cen:_x000d_
1. V cenách -1802 a -1803 je započtena i demontáž zábradlí._x000d_
</t>
  </si>
  <si>
    <t>116</t>
  </si>
  <si>
    <t>998767202</t>
  </si>
  <si>
    <t>Přesun hmot pro zámečnické konstrukce stanovený procentní sazbou (%) z ceny vodorovná dopravní vzdálenost do 50 m v objektech výšky přes 6 do 12 m</t>
  </si>
  <si>
    <t>%</t>
  </si>
  <si>
    <t>-1886520471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</si>
  <si>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</si>
  <si>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775</t>
  </si>
  <si>
    <t>Podlahy skládané</t>
  </si>
  <si>
    <t>117</t>
  </si>
  <si>
    <t>775591197</t>
  </si>
  <si>
    <t>Ostatní prvky pro plovoucí podlahy montáž parozábrany se samolepícím proužkem</t>
  </si>
  <si>
    <t>576915684</t>
  </si>
  <si>
    <t xml:space="preserve">Poznámka k souboru cen:_x000d_
1. V cenách -1191, -1193, -1195 a -1197 nejsou započteny náklady na vyrovnání podkladu převyšující 2 mm. Tyto se oceňují cenami 776 99-01 Vyrovnání podkladu samonivelační stěrkou v části A01 ceníku 776 Podlahy povlakové._x000d_
</t>
  </si>
  <si>
    <t>118</t>
  </si>
  <si>
    <t>61155367</t>
  </si>
  <si>
    <t>podložka izolační z pěnového PE s parozábranou 2mm na povrchu s LDPE fólií 0,2mm a samolepícím proužkem 15mm celková š 1,1m</t>
  </si>
  <si>
    <t>1560632221</t>
  </si>
  <si>
    <t>119</t>
  </si>
  <si>
    <t>998775102</t>
  </si>
  <si>
    <t>Přesun hmot pro podlahy skládané stanovený z hmotnosti přesunovaného materiálu vodorovná dopravní vzdálenost do 50 m v objektech výšky přes 6 do 12 m</t>
  </si>
  <si>
    <t>-358961791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</si>
  <si>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</si>
  <si>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783</t>
  </si>
  <si>
    <t>Dokončovací práce - nátěry</t>
  </si>
  <si>
    <t>120</t>
  </si>
  <si>
    <t>783201201</t>
  </si>
  <si>
    <t>Příprava podkladu tesařských konstrukcí před provedením nátěru broušení</t>
  </si>
  <si>
    <t>-1133333294</t>
  </si>
  <si>
    <t>121</t>
  </si>
  <si>
    <t>783201403</t>
  </si>
  <si>
    <t>Příprava podkladu tesařských konstrukcí před provedením nátěru oprášení</t>
  </si>
  <si>
    <t>326431231</t>
  </si>
  <si>
    <t>122</t>
  </si>
  <si>
    <t>783213121</t>
  </si>
  <si>
    <t>Napouštěcí nátěr tesařských konstrukcí zabudovaných do konstrukce proti dřevokazným houbám, hmyzu a plísním dvojnásobný syntetický</t>
  </si>
  <si>
    <t>1708583032</t>
  </si>
  <si>
    <t xml:space="preserve">Poznámka k souboru cen:_x000d_
1. Položky souboru cen jsou určeny pro preventivní nátěr tesařských konstrukcí (např. krovu)._x000d_
2. Položky jednonásobného nátěru jsou určeny pro ochranu dřeva v interiéru pod lazurovací nebo krycí nátěry._x000d_
3. Položky dvojnásobného nátěru jsou určeny pro ochranu dřeva jako samostatného impregnačního nátěru tesařské konstrukce v interéru nebo pro ochranu dřeva pod lazurovací nebo krycí nátěry v exteriéru._x000d_
</t>
  </si>
  <si>
    <t>123</t>
  </si>
  <si>
    <t>783232111</t>
  </si>
  <si>
    <t>Tmelení tesařských konstrukcí lokální, včetně přebroušení tmelených míst rozsahu přes 10 do 30% plochy, tmelem epoxidovým</t>
  </si>
  <si>
    <t>-294987707</t>
  </si>
  <si>
    <t xml:space="preserve">D.1.1/1-16 - Chrustova 16 - Stavební práce vnější - zateplení objektu ,zateplení půdy, izolace suterénu, střecha </t>
  </si>
  <si>
    <t xml:space="preserve">    3 - Svislé a kompletní konstrukce</t>
  </si>
  <si>
    <t xml:space="preserve">    771 - Podlahy z dlaždic</t>
  </si>
  <si>
    <t>608011706</t>
  </si>
  <si>
    <t>19*2*1,2</t>
  </si>
  <si>
    <t>843173429</t>
  </si>
  <si>
    <t>38*0,9*1,75</t>
  </si>
  <si>
    <t>-1252172588</t>
  </si>
  <si>
    <t>270521828</t>
  </si>
  <si>
    <t>417701065</t>
  </si>
  <si>
    <t>406893317</t>
  </si>
  <si>
    <t>1037296692</t>
  </si>
  <si>
    <t>1339576089</t>
  </si>
  <si>
    <t>Svislé a kompletní konstrukce</t>
  </si>
  <si>
    <t>342272215</t>
  </si>
  <si>
    <t>Příčky z pórobetonových tvárnic hladkých na tenké maltové lože objemová hmotnost do 500 kg/m3, tloušťka příčky 75 mm</t>
  </si>
  <si>
    <t>-1064422968</t>
  </si>
  <si>
    <t>2,1*0,15</t>
  </si>
  <si>
    <t>1271037673</t>
  </si>
  <si>
    <t>-1102627680</t>
  </si>
  <si>
    <t>726329772</t>
  </si>
  <si>
    <t>18,2369323915238*1,03 'Přepočtené koeficientem množství</t>
  </si>
  <si>
    <t>-1365930634</t>
  </si>
  <si>
    <t>1879622979</t>
  </si>
  <si>
    <t>114*0,3</t>
  </si>
  <si>
    <t>621211011</t>
  </si>
  <si>
    <t>Montáž kontaktního zateplení lepením a mechanickým kotvením z polystyrenových desek nebo z kombinovaných desek na vnější podhledy, tloušťky desek přes 40 do 80 mm</t>
  </si>
  <si>
    <t>1396252354</t>
  </si>
  <si>
    <t>4,6*1,1</t>
  </si>
  <si>
    <t>28375934</t>
  </si>
  <si>
    <t>deska EPS 70 fasádní λ=0,039 tl 60mm</t>
  </si>
  <si>
    <t>15128570</t>
  </si>
  <si>
    <t>5,06*1,02 'Přepočtené koeficientem množství</t>
  </si>
  <si>
    <t>621531021</t>
  </si>
  <si>
    <t>Omítka tenkovrstvá silikonová vnějších ploch probarvená, včetně penetrace podkladu zrnitá, tloušťky 2,0 mm podhledů</t>
  </si>
  <si>
    <t>-1475714821</t>
  </si>
  <si>
    <t>537042134</t>
  </si>
  <si>
    <t>-1718415084</t>
  </si>
  <si>
    <t>622143003</t>
  </si>
  <si>
    <t>Montáž omítkových profilů plastových, pozinkovaných nebo dřevěných upevněných vtlačením do podkladní vrstvy nebo přibitím rohových s tkaninou</t>
  </si>
  <si>
    <t>-573482311</t>
  </si>
  <si>
    <t xml:space="preserve">Poznámka k souboru cen:_x000d_
1. V cenách jsou započteny náklady na montáž profilů včetně úchytného materiálu._x000d_
2. V cenách nejsou započteny náklady na dodávku profilů, tyto se oceňují ve specifikaci, ztratné lze stanovit ve výši 5%._x000d_
3. V ceně -3004 nejsou započteny náklady na ochrannou fólii pro okna a dveře; tyto se oceňují cenou 629 99-1012 podle příslušné plochy otvoru._x000d_
</t>
  </si>
  <si>
    <t>4,6+2,2</t>
  </si>
  <si>
    <t>194160001</t>
  </si>
  <si>
    <t xml:space="preserve">profil ukončovací LT plast  13x23mm</t>
  </si>
  <si>
    <t>2130331617</t>
  </si>
  <si>
    <t>6,8*1,05 'Přepočtené koeficientem množství</t>
  </si>
  <si>
    <t>622211001</t>
  </si>
  <si>
    <t>Montáž kontaktního zateplení lepením a mechanickým kotvením z polystyrenových desek nebo z kombinovaných desek na vnější stěny, tloušťky desek do 40 mm</t>
  </si>
  <si>
    <t>1652755866</t>
  </si>
  <si>
    <t>0,18*4,6+0,18*2,2</t>
  </si>
  <si>
    <t>28375930</t>
  </si>
  <si>
    <t>deska EPS 70 fasádní λ=0,039 tl 20mm</t>
  </si>
  <si>
    <t>340031431</t>
  </si>
  <si>
    <t>1,224*1,02 'Přepočtené koeficientem množství</t>
  </si>
  <si>
    <t>461244055</t>
  </si>
  <si>
    <t>38*1,4</t>
  </si>
  <si>
    <t>1802166659</t>
  </si>
  <si>
    <t>53,2*1,02 'Přepočtené koeficientem množství</t>
  </si>
  <si>
    <t>279113665</t>
  </si>
  <si>
    <t>19*2*6,9</t>
  </si>
  <si>
    <t>-1,5*1,5*8</t>
  </si>
  <si>
    <t>-2,25*1,5*4</t>
  </si>
  <si>
    <t>-0,7*2,2*2</t>
  </si>
  <si>
    <t>-0,7*1,5*2</t>
  </si>
  <si>
    <t>-0,75*1,5*2</t>
  </si>
  <si>
    <t>-0,45*1,5*4</t>
  </si>
  <si>
    <t>deska EPS grafitová fasadní λ=0,031 tl 160mm</t>
  </si>
  <si>
    <t>-515432460</t>
  </si>
  <si>
    <t>220,57*1,02 'Přepočtené koeficientem množství</t>
  </si>
  <si>
    <t>-655391087</t>
  </si>
  <si>
    <t>6*8+7,5*4+5,8*2+4,4*2+3,9*4</t>
  </si>
  <si>
    <t>-1405757523</t>
  </si>
  <si>
    <t>34,2*1,1 'Přepočtené koeficientem množství</t>
  </si>
  <si>
    <t>513104253</t>
  </si>
  <si>
    <t>2144945950</t>
  </si>
  <si>
    <t>19*2</t>
  </si>
  <si>
    <t>38*1,02 'Přepočtené koeficientem množství</t>
  </si>
  <si>
    <t>755195636</t>
  </si>
  <si>
    <t>162808300</t>
  </si>
  <si>
    <t>-1820621650</t>
  </si>
  <si>
    <t>-570907048</t>
  </si>
  <si>
    <t>19*2*6,9+0,3*2*6,9</t>
  </si>
  <si>
    <t>1650145104</t>
  </si>
  <si>
    <t>1,224</t>
  </si>
  <si>
    <t>672542357</t>
  </si>
  <si>
    <t>1792806550</t>
  </si>
  <si>
    <t>2045654383</t>
  </si>
  <si>
    <t>(0,75*2+0,45*2)*2*2,6*0,3</t>
  </si>
  <si>
    <t>1961981572</t>
  </si>
  <si>
    <t>(19+15,75)*1,35</t>
  </si>
  <si>
    <t>-1942796076</t>
  </si>
  <si>
    <t>1,5*1,5*8+2,25*1,5*4+1,4*2,2*2+0,45*1,5*4</t>
  </si>
  <si>
    <t>-923982968</t>
  </si>
  <si>
    <t>220,57+53,2</t>
  </si>
  <si>
    <t>-1750156009</t>
  </si>
  <si>
    <t>803435701</t>
  </si>
  <si>
    <t>931994131</t>
  </si>
  <si>
    <t xml:space="preserve">Těsnění spáry betonové konstrukce pásy, profily, tmely tmelem silikonovým spáry pracovní do 1,5 cm2 - sanace balkónů </t>
  </si>
  <si>
    <t>1063913750</t>
  </si>
  <si>
    <t xml:space="preserve">Poznámka k souboru cen:_x000d_
1. V cenách těsnění spár pásy těsnicími jsou započteny náklady na rozměření délky pásu v konstrukci, nastříhaní a lepení pásu na požadovaný rozměr, uchycení hřebenu pásu k výztuži a k bednění tak, aby nedošlo u povrchových pásů k posunutí a u vnitřních k volnému pohybu během betonáže, a náklady uložení pásů pro svislou nebo vodorovnou ochranu spáry._x000d_
2. V cenách těsnění styčné spáry profilem jsou započteny náklady na nastříhání, vložení a nalepení profilové pryže z nevodotěsného mikrotenového profilu nebo vodotěsného vodoubobtnajícího profilu do drážky styčné spáry mezi prefa dílci během montáže konstrukce zejména přesýpaných objektů._x000d_
3. Těsnění tmelem se používá převážně u pohledových pracovních a dilatačních spár v profilu vytvořeném lištami o ploše do 1,5 cm2 u pracovních spár a 4 cm2 u dilatačních spár. V ceně jsou započteny náklady na penetraci pro lepší přilnavost k betonu, u dilatačních spár osazení separační vložky tmelu pro oddělení polystyrenové výplně dilatační spáry a uhlazení tmelu._x000d_
4. Těsnění spárovým profilem ze silikonu nebo uretanu jako náhrada za pohledové výplně obsahuje nastříhaní a slepení pásů na potřebnou délku, vložení do spáry vytvořené lištami, zkosení čela spáry do 20/20 mm nebo do 40/40 mm._x000d_
5. Těsnění smrštitelné (pseudo) spáry obsahuje těsnění lícové tmelem a rubové povrchovým pásem dilatačním, vložení extrudovaného polystyrenu v 1/3 plochy tloušťky betonové stěny._x000d_
6. V cenách nejsou započteny náklady na:_x000d_
a) bednění pracovních a dilatačních čel, bednění podpěr těsnicího pásu svisle uložených, tyto se oceňují cenou 327 35-3112,_x000d_
b) bednění podpěr těsnicího pásu vodorovně uložených, tyto se oceňují cenou 421 35-3112,_x000d_
c) vložení polystyrenu do dilatačních spár, tyto se oceňují souborem cen 931 99-21 Výplň dilatačních spár z polystyrenu,_x000d_
d) u cen -4171 a -4172 na tmelení spáry pod izolačním pásem, tyto se oceňují cenami -4131 až -4142,_x000d_
e) u cen -4171 a -4172 na penetrační nátěr betonu, tyto se oceňují cenami katalogu 800-711 Izolace proti vodě, vlhkosti a plynům._x000d_
</t>
  </si>
  <si>
    <t>-1522579137</t>
  </si>
  <si>
    <t>5*19*2*0,6</t>
  </si>
  <si>
    <t>-378501900</t>
  </si>
  <si>
    <t>114*30</t>
  </si>
  <si>
    <t>-1629257622</t>
  </si>
  <si>
    <t>-1454641981</t>
  </si>
  <si>
    <t>4712870</t>
  </si>
  <si>
    <t>1224208902</t>
  </si>
  <si>
    <t>1,95*0,45*1,2*2+1,05*0,45*1,2</t>
  </si>
  <si>
    <t>-1583785191</t>
  </si>
  <si>
    <t>985311112</t>
  </si>
  <si>
    <t>Reprofilace betonu sanačními maltami na cementové bázi ručně stěn, tloušťky přes 10 do 20 mm</t>
  </si>
  <si>
    <t>-305897257</t>
  </si>
  <si>
    <t xml:space="preserve">Poznámka k souboru cen:_x000d_
1. Ceny pro danou tloušťku jsou určeny pro nanášení sanačních malt v jakémkoliv počtu vrstev._x000d_
2. V cenách nejsou započteny náklady na:_x000d_
a) odstranění degradovaného betonu, které se oceňují cenami souborů cen 985 11-21 Odsekání degradovaného betonu a 985 12-1 Tryskání degradovaného betonu,_x000d_
b) očištění povrchu betonu, které se oceňují cenami souboru cen 985 13 Očištění ploch,_x000d_
c) ochranný nátěr povrchu reprofilovaného betonu, které se oceňují cenami souboru cen 985 32-4 Ochranný nátěr betonu,_x000d_
d) uzavírací stěrku; tyto náklady se oceňují cenami souboru cen 985 31-21 Stěrka k vyrovnání ploch reprofilovaného betonu,_x000d_
e) případné vyztužení reprofilovaných vrstev svařovanými sítěmi, které se oceňují cenami souboru cen 985 56-2 Výztuž stříkaného betonu ze svařovaných sítí._x000d_
</t>
  </si>
  <si>
    <t>0,16*4,6+0,16*2,2</t>
  </si>
  <si>
    <t>1049058115</t>
  </si>
  <si>
    <t>-1281787661</t>
  </si>
  <si>
    <t>1276640304</t>
  </si>
  <si>
    <t>1669572926</t>
  </si>
  <si>
    <t>-99208840</t>
  </si>
  <si>
    <t>764001831</t>
  </si>
  <si>
    <t>Demontáž krytiny do suti</t>
  </si>
  <si>
    <t>-155452333</t>
  </si>
  <si>
    <t>816003912</t>
  </si>
  <si>
    <t>958109566</t>
  </si>
  <si>
    <t>1015326021</t>
  </si>
  <si>
    <t>661018685</t>
  </si>
  <si>
    <t>1342458474</t>
  </si>
  <si>
    <t>875256435</t>
  </si>
  <si>
    <t>2021038591</t>
  </si>
  <si>
    <t>-861500085</t>
  </si>
  <si>
    <t>-1136763322</t>
  </si>
  <si>
    <t>-554769671</t>
  </si>
  <si>
    <t>-1209745568</t>
  </si>
  <si>
    <t>809279210</t>
  </si>
  <si>
    <t>7642166401</t>
  </si>
  <si>
    <t>Oplechování balkónů z pozinkovaného plechu s povrchovou úpravou rovných celoplošně lepené, bez rohů rš 100 mm</t>
  </si>
  <si>
    <t>1279185624</t>
  </si>
  <si>
    <t>764216644</t>
  </si>
  <si>
    <t>Oplechování parapetů z pozinkovaného plechu s povrchovou úpravou rovných celoplošně lepené, bez rohů rš 330 mm</t>
  </si>
  <si>
    <t>383279025</t>
  </si>
  <si>
    <t>1,5*8+2,25*4+0,7*2+0,45*8</t>
  </si>
  <si>
    <t>-102949858</t>
  </si>
  <si>
    <t>417360365</t>
  </si>
  <si>
    <t>2073829978</t>
  </si>
  <si>
    <t>23787529</t>
  </si>
  <si>
    <t>51966070</t>
  </si>
  <si>
    <t>-1912380661</t>
  </si>
  <si>
    <t>71924799</t>
  </si>
  <si>
    <t>97173866</t>
  </si>
  <si>
    <t>-279693417</t>
  </si>
  <si>
    <t>-1155060386</t>
  </si>
  <si>
    <t>24551030</t>
  </si>
  <si>
    <t>stěrka hydroizolační dvousložková cemento-polymerová vlákny vyztužená proti zemní vlhkosti</t>
  </si>
  <si>
    <t>kg</t>
  </si>
  <si>
    <t>1623066553</t>
  </si>
  <si>
    <t>711411011</t>
  </si>
  <si>
    <t xml:space="preserve">Provedení izolace proti povrchové a podpovrchové tlakové vodě natěradly a tmely za studena na ploše vodorovné V nátěrem suspensí asfaltovou - sanace balkónů </t>
  </si>
  <si>
    <t>-396690665</t>
  </si>
  <si>
    <t xml:space="preserve">Poznámka k souboru cen:_x000d_
1. Izolace plochy jednotlivě do 10 m2 se oceňují skladebně cenami příslušných izolací a cenou 711 49-9095 Příplatek za plochu do 10 m2._x000d_
</t>
  </si>
  <si>
    <t>111633461</t>
  </si>
  <si>
    <t>suspenze hydroizolační asfaltová pro opravu - sanace balkónů</t>
  </si>
  <si>
    <t>1236367755</t>
  </si>
  <si>
    <t>4,906*0,001 'Přepočtené koeficientem množství</t>
  </si>
  <si>
    <t>212976412</t>
  </si>
  <si>
    <t>pás asfaltový natavitelný oxidovaný tl. 4,2mm typu s vložkou ze skleněné rohože, hrubozrnným posypem</t>
  </si>
  <si>
    <t>1980432555</t>
  </si>
  <si>
    <t>-245299192</t>
  </si>
  <si>
    <t>1212802761</t>
  </si>
  <si>
    <t>1889250069</t>
  </si>
  <si>
    <t>1355549846</t>
  </si>
  <si>
    <t>640379095</t>
  </si>
  <si>
    <t>-154270189</t>
  </si>
  <si>
    <t>-1063687995</t>
  </si>
  <si>
    <t>152,32*2,02 'Přepočtené koeficientem množství</t>
  </si>
  <si>
    <t>-1842794717</t>
  </si>
  <si>
    <t>1577415886</t>
  </si>
  <si>
    <t>152,32*1,05 'Přepočtené koeficientem množství</t>
  </si>
  <si>
    <t>853912327</t>
  </si>
  <si>
    <t>12,1*2,3</t>
  </si>
  <si>
    <t>-0,8*2*2</t>
  </si>
  <si>
    <t>1920310935</t>
  </si>
  <si>
    <t>24,162*1,02 'Přepočtené koeficientem množství</t>
  </si>
  <si>
    <t>-926947</t>
  </si>
  <si>
    <t>3*2,3</t>
  </si>
  <si>
    <t>-272867913</t>
  </si>
  <si>
    <t>6,9*1,02 'Přepočtené koeficientem množství</t>
  </si>
  <si>
    <t>-76452308</t>
  </si>
  <si>
    <t>2113821133</t>
  </si>
  <si>
    <t>232816816</t>
  </si>
  <si>
    <t>-586355917</t>
  </si>
  <si>
    <t>-1576244704</t>
  </si>
  <si>
    <t>998721102</t>
  </si>
  <si>
    <t>Přesun hmot pro vnitřní kanalizace stanovený z hmotnosti přesunovaného materiálu vodorovná dopravní vzdálenost do 50 m v objektech výšky přes 6 do 12 m</t>
  </si>
  <si>
    <t>-818705391</t>
  </si>
  <si>
    <t>554364392</t>
  </si>
  <si>
    <t>Demontáž a zpětná montáž hromosvodného vedení cca 45m</t>
  </si>
  <si>
    <t>-1189551800</t>
  </si>
  <si>
    <t xml:space="preserve">Bednění a laťování montáž bednění střech rovných a šikmých sklonu do 60° s vyřezáním otvorů z prken hrubých na sraz tl. do 32 mm -částečná výměna </t>
  </si>
  <si>
    <t>-1012257191</t>
  </si>
  <si>
    <t>19*6,9*2*0,3</t>
  </si>
  <si>
    <t>970222990</t>
  </si>
  <si>
    <t>78,66*0,024</t>
  </si>
  <si>
    <t>1,888*1,02 'Přepočtené koeficientem množství</t>
  </si>
  <si>
    <t>762511276</t>
  </si>
  <si>
    <t>Podlahové konstrukce podkladové z dřevoštěpkových desek OSB jednovrstvých šroubovaných na pero a drážku broušených, tloušťky desky 22 mm</t>
  </si>
  <si>
    <t>-2001921776</t>
  </si>
  <si>
    <t xml:space="preserve">Místnosti ve 2.NP  203,204,205,207,208</t>
  </si>
  <si>
    <t>10,915+16,73+10,83+18,75+9</t>
  </si>
  <si>
    <t>-791743887</t>
  </si>
  <si>
    <t>-1613388254</t>
  </si>
  <si>
    <t>152,32*1,08 'Přepočtené koeficientem množství</t>
  </si>
  <si>
    <t>-642796852</t>
  </si>
  <si>
    <t>2052013087</t>
  </si>
  <si>
    <t>911822865</t>
  </si>
  <si>
    <t>1887287716</t>
  </si>
  <si>
    <t>-781023772</t>
  </si>
  <si>
    <t>766660002</t>
  </si>
  <si>
    <t>Montáž dveřních křídel dřevěných nebo plastových otevíravých do ocelové zárubně povrchově upravených jednokřídlových, šířky přes 800 mm</t>
  </si>
  <si>
    <t>726847996</t>
  </si>
  <si>
    <t>611441631</t>
  </si>
  <si>
    <t xml:space="preserve">dveře plastové vchodové jednokřídlé otvíravé 900x1970mm s plnou izolační výplní Ud=1,2 W/m2.K včetně kování a zámku </t>
  </si>
  <si>
    <t>587359270</t>
  </si>
  <si>
    <t>-14817365</t>
  </si>
  <si>
    <t>-451367046</t>
  </si>
  <si>
    <t>124</t>
  </si>
  <si>
    <t>-1201395407</t>
  </si>
  <si>
    <t>125</t>
  </si>
  <si>
    <t>767161217</t>
  </si>
  <si>
    <t xml:space="preserve">Montáž zábradlí rovného z profilové oceli do zdiva, hmotnosti 1 m zábradlí přes 30 do 45 kg , včetně dodávky materiálu </t>
  </si>
  <si>
    <t>-123103668</t>
  </si>
  <si>
    <t xml:space="preserve">Poznámka k souboru cen:_x000d_
1. Cenami -51 . . lze oceňovat i montáž madel a průběžnou (horizontální) výplň z trubek nebo tenkostěnných profilů, které se montují z dodaných dílů na samostatně osazované ocelové sloupky nebo na zabudované kotevní prvky._x000d_
2. Cenami nelze oceňovat montáž samostatného sloupku pro dřevěné madlo; tyto práce se oceňují cenou 767 22-0550 Osazení samostatného sloupku._x000d_
3. V cenách nejsou započteny náklady na:_x000d_
a) vytvoření ohybu nebo ohybníku; tyto práce se oceňují cenou 767 22-0191 nebo -0490 Příplatek za vytvoření ohybu,_x000d_
b) montáž hliníkových krycích lišt; tyto práce se oceňují cenami 767 89-6110 až -6115 Montáž ostatních zámečnických konstrukcí,_x000d_
c) montáž výplně tvarovaným plechem._x000d_
</t>
  </si>
  <si>
    <t>126</t>
  </si>
  <si>
    <t>767161814</t>
  </si>
  <si>
    <t>Demontáž zábradlí rovného nerozebíratelný spoj hmotnosti 1 m zábradlí přes 20 kg</t>
  </si>
  <si>
    <t>-1439280313</t>
  </si>
  <si>
    <t>127</t>
  </si>
  <si>
    <t>-669806746</t>
  </si>
  <si>
    <t>128</t>
  </si>
  <si>
    <t>76785110412</t>
  </si>
  <si>
    <t>2031743573</t>
  </si>
  <si>
    <t>129</t>
  </si>
  <si>
    <t>-173032038</t>
  </si>
  <si>
    <t>130</t>
  </si>
  <si>
    <t>358982812</t>
  </si>
  <si>
    <t>771</t>
  </si>
  <si>
    <t>Podlahy z dlaždic</t>
  </si>
  <si>
    <t>131</t>
  </si>
  <si>
    <t>771121011</t>
  </si>
  <si>
    <t xml:space="preserve">Příprava podkladu před provedením dlažby nátěr penetrační na podlahu - sanace balkónů </t>
  </si>
  <si>
    <t>2035123172</t>
  </si>
  <si>
    <t xml:space="preserve">Poznámka k souboru cen:_x000d_
1. V cenách 771 12-1011 až 771 12-1015 jsou započteny i náklady na dodání nátěru._x000d_
2. V cenách 771 15-1011 až 771 15-1026 jsou započteny i náklady na dodání stěrky._x000d_
3. V cenách 771 16-1011 až -1023 nejsou započteny náklady na materiál, tyto se oceňují ve specifikaci._x000d_
</t>
  </si>
  <si>
    <t>1,1*2,23*2</t>
  </si>
  <si>
    <t>0,25*1,23*2</t>
  </si>
  <si>
    <t>132</t>
  </si>
  <si>
    <t>771151021</t>
  </si>
  <si>
    <t xml:space="preserve">Příprava podkladu před provedením dlažby samonivelační stěrka min.pevnosti 30 MPa, tloušťky do 3 mm - sanace balkónů </t>
  </si>
  <si>
    <t>300234031</t>
  </si>
  <si>
    <t>133</t>
  </si>
  <si>
    <t>771474112</t>
  </si>
  <si>
    <t>Montáž soklů z dlaždic keramických lepených flexibilním lepidlem rovných, výšky přes 65 do 90 mm - sanace balkónů</t>
  </si>
  <si>
    <t>1768117553</t>
  </si>
  <si>
    <t>1,242*2</t>
  </si>
  <si>
    <t>134</t>
  </si>
  <si>
    <t>59761416</t>
  </si>
  <si>
    <t>sokl-dlažba keramická slinutá hladká do interiéru i exteriéru 300x80mm</t>
  </si>
  <si>
    <t>-1394052659</t>
  </si>
  <si>
    <t>9*1,1 'Přepočtené koeficientem množství</t>
  </si>
  <si>
    <t>135</t>
  </si>
  <si>
    <t>771571810</t>
  </si>
  <si>
    <t>Demontáž podlah z dlaždic keramických kladených do malty</t>
  </si>
  <si>
    <t>-408951884</t>
  </si>
  <si>
    <t>136</t>
  </si>
  <si>
    <t>771574112</t>
  </si>
  <si>
    <t>Montáž podlah z dlaždic keramických lepených flexibilním lepidlem maloformátových hladkých přes 9 do 12 ks/m2 - sanace balkónů</t>
  </si>
  <si>
    <t>-1171521536</t>
  </si>
  <si>
    <t xml:space="preserve">Poznámka k souboru cen:_x000d_
1. Položky jsou učeny pro všechy druhy povrchových úprav._x000d_
</t>
  </si>
  <si>
    <t>137</t>
  </si>
  <si>
    <t>59761409</t>
  </si>
  <si>
    <t xml:space="preserve">dlažba keramická slinutá protiskluzná do exteriéru, protimrazová  přes 9 do 12ks/m2</t>
  </si>
  <si>
    <t>-908938663</t>
  </si>
  <si>
    <t>5,521*1,1 'Přepočtené koeficientem množství</t>
  </si>
  <si>
    <t>138</t>
  </si>
  <si>
    <t>998771102</t>
  </si>
  <si>
    <t>Přesun hmot pro podlahy z dlaždic stanovený z hmotnosti přesunovaného materiálu vodorovná dopravní vzdálenost do 50 m v objektech výšky přes 6 do 12 m</t>
  </si>
  <si>
    <t>-41941286</t>
  </si>
  <si>
    <t>139</t>
  </si>
  <si>
    <t>242408405</t>
  </si>
  <si>
    <t>140</t>
  </si>
  <si>
    <t>69746051</t>
  </si>
  <si>
    <t>141</t>
  </si>
  <si>
    <t>-92207493</t>
  </si>
  <si>
    <t>142</t>
  </si>
  <si>
    <t>1659372860</t>
  </si>
  <si>
    <t>143</t>
  </si>
  <si>
    <t>1702452395</t>
  </si>
  <si>
    <t>144</t>
  </si>
  <si>
    <t>-369219827</t>
  </si>
  <si>
    <t>145</t>
  </si>
  <si>
    <t>252060314</t>
  </si>
  <si>
    <t xml:space="preserve">D.1.1/1-8 - Chrustova 8 - Stavební práce vnější - zateplení objektu, izolace suterénu, střecha    </t>
  </si>
  <si>
    <t>1246912487</t>
  </si>
  <si>
    <t>(18,15+10,35+21,05)*1,2</t>
  </si>
  <si>
    <t>-2047764329</t>
  </si>
  <si>
    <t>49,55*0,9*1,75</t>
  </si>
  <si>
    <t>-328539310</t>
  </si>
  <si>
    <t>1391552658</t>
  </si>
  <si>
    <t>-41443543</t>
  </si>
  <si>
    <t>919578691</t>
  </si>
  <si>
    <t>-1600522492</t>
  </si>
  <si>
    <t>-2005387838</t>
  </si>
  <si>
    <t>1537932955</t>
  </si>
  <si>
    <t>1124537996</t>
  </si>
  <si>
    <t>1667753211</t>
  </si>
  <si>
    <t>23,78*1,03 'Přepočtené koeficientem množství</t>
  </si>
  <si>
    <t>1082335351</t>
  </si>
  <si>
    <t>-1779102448</t>
  </si>
  <si>
    <t>-1146063403</t>
  </si>
  <si>
    <t>988194126</t>
  </si>
  <si>
    <t>1845094259</t>
  </si>
  <si>
    <t>50,55*1,4</t>
  </si>
  <si>
    <t>1214900378</t>
  </si>
  <si>
    <t>69,1857769234513*1,02 'Přepočtené koeficientem množství</t>
  </si>
  <si>
    <t>-2016847518</t>
  </si>
  <si>
    <t>18,15*6,9+21,05*6,9+10,35*6,9</t>
  </si>
  <si>
    <t>1924169128</t>
  </si>
  <si>
    <t>301,335*1,02 'Přepočtené koeficientem množství</t>
  </si>
  <si>
    <t>-218281210</t>
  </si>
  <si>
    <t>-1745566890</t>
  </si>
  <si>
    <t>750354604</t>
  </si>
  <si>
    <t>25,68*1,1 'Přepočtené koeficientem množství</t>
  </si>
  <si>
    <t>-166146913</t>
  </si>
  <si>
    <t>-1294960922</t>
  </si>
  <si>
    <t>18,15*2+10,35</t>
  </si>
  <si>
    <t>-555148031</t>
  </si>
  <si>
    <t>1146663733</t>
  </si>
  <si>
    <t>69*1,05 "Přepočtené koeficientem množství</t>
  </si>
  <si>
    <t>47831951</t>
  </si>
  <si>
    <t>1511996799</t>
  </si>
  <si>
    <t>18,31*6,9+21,21*6,9+10,67*6,9</t>
  </si>
  <si>
    <t>8,93</t>
  </si>
  <si>
    <t>-801417179</t>
  </si>
  <si>
    <t>-1658949100</t>
  </si>
  <si>
    <t>50,91*1,4</t>
  </si>
  <si>
    <t>-773342056</t>
  </si>
  <si>
    <t>422988806</t>
  </si>
  <si>
    <t>18,15*2*1,4</t>
  </si>
  <si>
    <t>10,35*1,65</t>
  </si>
  <si>
    <t>509489233</t>
  </si>
  <si>
    <t>506278248</t>
  </si>
  <si>
    <t>310,258+70,77</t>
  </si>
  <si>
    <t>333617713</t>
  </si>
  <si>
    <t>2121222678</t>
  </si>
  <si>
    <t>646151807</t>
  </si>
  <si>
    <t>8,5*(18,15+1,8+18,15+10,35+1,8)</t>
  </si>
  <si>
    <t>8,5*4,8</t>
  </si>
  <si>
    <t>-1064735518</t>
  </si>
  <si>
    <t>467,925*30</t>
  </si>
  <si>
    <t>-197740460</t>
  </si>
  <si>
    <t>486430496</t>
  </si>
  <si>
    <t>-120022960</t>
  </si>
  <si>
    <t>(36+10,35)*1,75</t>
  </si>
  <si>
    <t>1496118439</t>
  </si>
  <si>
    <t>1346230561</t>
  </si>
  <si>
    <t>-472643229</t>
  </si>
  <si>
    <t>1442867593</t>
  </si>
  <si>
    <t>911629671</t>
  </si>
  <si>
    <t>1049254853</t>
  </si>
  <si>
    <t>1250878371</t>
  </si>
  <si>
    <t>-1020821522</t>
  </si>
  <si>
    <t>1606138735</t>
  </si>
  <si>
    <t>-96242835</t>
  </si>
  <si>
    <t>úprava 4</t>
  </si>
  <si>
    <t>21,05+18,15</t>
  </si>
  <si>
    <t>-258046348</t>
  </si>
  <si>
    <t>-1252471725</t>
  </si>
  <si>
    <t>1310596969</t>
  </si>
  <si>
    <t>-1361765211</t>
  </si>
  <si>
    <t>-1836186432</t>
  </si>
  <si>
    <t>1963173726</t>
  </si>
  <si>
    <t>960225960</t>
  </si>
  <si>
    <t>7767846</t>
  </si>
  <si>
    <t>764212636</t>
  </si>
  <si>
    <t>Oplechování štítu závětrnou lištou z Pz s povrchovou úpravou rš 500 mm</t>
  </si>
  <si>
    <t>1788550414</t>
  </si>
  <si>
    <t>K/2</t>
  </si>
  <si>
    <t>30,0</t>
  </si>
  <si>
    <t>-1350851384</t>
  </si>
  <si>
    <t>-408775198</t>
  </si>
  <si>
    <t>764216643</t>
  </si>
  <si>
    <t>Oplechování rovných parapetů celoplošně lepené z Pz s povrchovou úpravou rš 250 mm</t>
  </si>
  <si>
    <t>-2012759448</t>
  </si>
  <si>
    <t>K/3,5,6,7</t>
  </si>
  <si>
    <t>13,0+3,1+2,0+1,1</t>
  </si>
  <si>
    <t>1225443580</t>
  </si>
  <si>
    <t>93299250</t>
  </si>
  <si>
    <t>-492440435</t>
  </si>
  <si>
    <t>-1935995506</t>
  </si>
  <si>
    <t>-1987007372</t>
  </si>
  <si>
    <t>1885328533</t>
  </si>
  <si>
    <t>639595894</t>
  </si>
  <si>
    <t>1948012877</t>
  </si>
  <si>
    <t>-1882982314</t>
  </si>
  <si>
    <t>627220979</t>
  </si>
  <si>
    <t>86,713*0,0011 'Přepočtené koeficientem množství</t>
  </si>
  <si>
    <t>-593310236</t>
  </si>
  <si>
    <t>912953770</t>
  </si>
  <si>
    <t>86,713*1,2 'Přepočtené koeficientem množství</t>
  </si>
  <si>
    <t>1805182523</t>
  </si>
  <si>
    <t>-2080952515</t>
  </si>
  <si>
    <t>-306882693</t>
  </si>
  <si>
    <t>1405654732</t>
  </si>
  <si>
    <t>701090864</t>
  </si>
  <si>
    <t>733866767</t>
  </si>
  <si>
    <t>-1879979016</t>
  </si>
  <si>
    <t>-269410286</t>
  </si>
  <si>
    <t>-226477802</t>
  </si>
  <si>
    <t>2014064098</t>
  </si>
  <si>
    <t>1373285693</t>
  </si>
  <si>
    <t>27,6266173106645*1,02 'Přepočtené koeficientem množství</t>
  </si>
  <si>
    <t>357729937</t>
  </si>
  <si>
    <t>235036678</t>
  </si>
  <si>
    <t>1509580776</t>
  </si>
  <si>
    <t>-1548169270</t>
  </si>
  <si>
    <t>-1696242175</t>
  </si>
  <si>
    <t>204745898</t>
  </si>
  <si>
    <t>1982577816</t>
  </si>
  <si>
    <t>171022564</t>
  </si>
  <si>
    <t>1389930618</t>
  </si>
  <si>
    <t>1624390301</t>
  </si>
  <si>
    <t>746471687</t>
  </si>
  <si>
    <t>341030604</t>
  </si>
  <si>
    <t>-1033512447</t>
  </si>
  <si>
    <t>61*0,024</t>
  </si>
  <si>
    <t>1,464*1,02 'Přepočtené koeficientem množství</t>
  </si>
  <si>
    <t>-875108635</t>
  </si>
  <si>
    <t>-1223829136</t>
  </si>
  <si>
    <t>-2031690311</t>
  </si>
  <si>
    <t>-67376727</t>
  </si>
  <si>
    <t>-1526199104</t>
  </si>
  <si>
    <t>-988579672</t>
  </si>
  <si>
    <t>-620066722</t>
  </si>
  <si>
    <t>-681803012</t>
  </si>
  <si>
    <t>-1684801844</t>
  </si>
  <si>
    <t>1270352197</t>
  </si>
  <si>
    <t>1989956252</t>
  </si>
  <si>
    <t>1367990669</t>
  </si>
  <si>
    <t>-1052482404</t>
  </si>
  <si>
    <t>1145942662</t>
  </si>
  <si>
    <t>56550276</t>
  </si>
  <si>
    <t>-837481394</t>
  </si>
  <si>
    <t>-1048902226</t>
  </si>
  <si>
    <t>-168291248</t>
  </si>
  <si>
    <t>-874010520</t>
  </si>
  <si>
    <t>-1598911136</t>
  </si>
  <si>
    <t>-206457217</t>
  </si>
  <si>
    <t xml:space="preserve">D.1.1/1-10 - Chrustova 10 - Stavební práce vnější - zateplení objektu,izolace suterénu, střecha   </t>
  </si>
  <si>
    <t xml:space="preserve">    765 - Krytina skládaná</t>
  </si>
  <si>
    <t>891222532</t>
  </si>
  <si>
    <t>971091222</t>
  </si>
  <si>
    <t>-1145024446</t>
  </si>
  <si>
    <t>-267925575</t>
  </si>
  <si>
    <t>-1951542043</t>
  </si>
  <si>
    <t>18,15*2*6,9+1,61*2*6,9+0,5*2*6,9</t>
  </si>
  <si>
    <t>1810140706</t>
  </si>
  <si>
    <t>583620384</t>
  </si>
  <si>
    <t>-80355808</t>
  </si>
  <si>
    <t>2039427849</t>
  </si>
  <si>
    <t>310392376</t>
  </si>
  <si>
    <t>998276101</t>
  </si>
  <si>
    <t>Přesun hmot pro trubní vedení hloubené z trub z plastických hmot nebo sklolaminátových pro vodovody nebo kanalizace v otevřeném výkopu dopravní vzdálenost do 15 m</t>
  </si>
  <si>
    <t>1536088041</t>
  </si>
  <si>
    <t xml:space="preserve">Poznámka k souboru cen:_x000d_
1. Položky přesunu hmot nelze užít pro zeminu, sypaniny, štěrkopísek, kamenivo ap. Případná manipulace s tímto materiálem se oceňuje souborem cen 162 2.-.... Vodorovné přemístění výkopku nebo sypaniny katalogu 800-1 Zemní práce._x000d_
</t>
  </si>
  <si>
    <t>-1201984768</t>
  </si>
  <si>
    <t>8,5*18,9*2</t>
  </si>
  <si>
    <t>2115340621</t>
  </si>
  <si>
    <t>-1199902825</t>
  </si>
  <si>
    <t>472504831</t>
  </si>
  <si>
    <t>18*2*7*1,1</t>
  </si>
  <si>
    <t>764001861</t>
  </si>
  <si>
    <t>Demontáž hřebene do suti</t>
  </si>
  <si>
    <t>541580188</t>
  </si>
  <si>
    <t>1032697876</t>
  </si>
  <si>
    <t>-1242802107</t>
  </si>
  <si>
    <t>-1998118012</t>
  </si>
  <si>
    <t>1582926468</t>
  </si>
  <si>
    <t>-1813173426</t>
  </si>
  <si>
    <t>1991456580</t>
  </si>
  <si>
    <t>1226100217</t>
  </si>
  <si>
    <t>-1119426519</t>
  </si>
  <si>
    <t>-829606328</t>
  </si>
  <si>
    <t>-561408658</t>
  </si>
  <si>
    <t>-2105308539</t>
  </si>
  <si>
    <t>-1300326565</t>
  </si>
  <si>
    <t>-1537309442</t>
  </si>
  <si>
    <t>-845973277</t>
  </si>
  <si>
    <t>-1289129981</t>
  </si>
  <si>
    <t>-604457931</t>
  </si>
  <si>
    <t>1215998749</t>
  </si>
  <si>
    <t>306795213</t>
  </si>
  <si>
    <t>-223392063</t>
  </si>
  <si>
    <t>1353148750</t>
  </si>
  <si>
    <t>-1920472394</t>
  </si>
  <si>
    <t>1214700654</t>
  </si>
  <si>
    <t>765</t>
  </si>
  <si>
    <t>Krytina skládaná</t>
  </si>
  <si>
    <t>-326612303</t>
  </si>
  <si>
    <t>1845306993</t>
  </si>
  <si>
    <t>-321856165</t>
  </si>
  <si>
    <t>285399506</t>
  </si>
  <si>
    <t>-1531221436</t>
  </si>
  <si>
    <t>1663387793</t>
  </si>
  <si>
    <t>-1494432517</t>
  </si>
  <si>
    <t xml:space="preserve">D.1.1/1-14 - Chrustova 14 - Stavební práce vnější - zateplení objektu ,zateplení půdy, izolace suterénu, střecha </t>
  </si>
  <si>
    <t>1266645740</t>
  </si>
  <si>
    <t>-1987781427</t>
  </si>
  <si>
    <t>-617746172</t>
  </si>
  <si>
    <t>-948646205</t>
  </si>
  <si>
    <t>-82588009</t>
  </si>
  <si>
    <t>-931155676</t>
  </si>
  <si>
    <t>-926254036</t>
  </si>
  <si>
    <t>-892402419</t>
  </si>
  <si>
    <t>1713033719</t>
  </si>
  <si>
    <t>-1280487673</t>
  </si>
  <si>
    <t>114*1,1 'Přepočtené koeficientem množství</t>
  </si>
  <si>
    <t>903263099</t>
  </si>
  <si>
    <t>811372134</t>
  </si>
  <si>
    <t>-866741341</t>
  </si>
  <si>
    <t>-269237629</t>
  </si>
  <si>
    <t>957541093</t>
  </si>
  <si>
    <t>(19+15,75)*1,3</t>
  </si>
  <si>
    <t>-254735906</t>
  </si>
  <si>
    <t>-1746401957</t>
  </si>
  <si>
    <t>962214166</t>
  </si>
  <si>
    <t>387638330</t>
  </si>
  <si>
    <t>8*20,8*2</t>
  </si>
  <si>
    <t>332,8*30</t>
  </si>
  <si>
    <t>2025927542</t>
  </si>
  <si>
    <t>-2021860148</t>
  </si>
  <si>
    <t>803143149</t>
  </si>
  <si>
    <t>-276489415</t>
  </si>
  <si>
    <t>-1397164692</t>
  </si>
  <si>
    <t>142124634</t>
  </si>
  <si>
    <t>1451453982</t>
  </si>
  <si>
    <t>583147605</t>
  </si>
  <si>
    <t>20615672</t>
  </si>
  <si>
    <t>86061884</t>
  </si>
  <si>
    <t>-1235008505</t>
  </si>
  <si>
    <t>2022222905</t>
  </si>
  <si>
    <t>-1787116336</t>
  </si>
  <si>
    <t>-1752037963</t>
  </si>
  <si>
    <t xml:space="preserve">Provedení izolace proti povrchové a podpovrchové tlakové vodě ostatní na ploše svislé S z nopové fólie ,včetně ukončení </t>
  </si>
  <si>
    <t>998711102</t>
  </si>
  <si>
    <t>Přesun hmot pro izolace proti vodě, vlhkosti a plynům stanovený z hmotnosti přesunovaného materiálu vodorovná dopravní vzdálenost do 50 m v objektech výšky přes 6 do 12 m</t>
  </si>
  <si>
    <t>1737591607</t>
  </si>
  <si>
    <t>-1483100614</t>
  </si>
  <si>
    <t>-1230078660</t>
  </si>
  <si>
    <t>1580114707</t>
  </si>
  <si>
    <t>-1653176518</t>
  </si>
  <si>
    <t>-127701246</t>
  </si>
  <si>
    <t>-1041454231</t>
  </si>
  <si>
    <t>1014325718</t>
  </si>
  <si>
    <t>-1691943823</t>
  </si>
  <si>
    <t>-519036017</t>
  </si>
  <si>
    <t>938872478</t>
  </si>
  <si>
    <t>915340217</t>
  </si>
  <si>
    <t>-1136546398</t>
  </si>
  <si>
    <t>180362139</t>
  </si>
  <si>
    <t>-222533770</t>
  </si>
  <si>
    <t>-1606803783</t>
  </si>
  <si>
    <t>787273014</t>
  </si>
  <si>
    <t>1717969400</t>
  </si>
  <si>
    <t>-1473474871</t>
  </si>
  <si>
    <t>1327829600</t>
  </si>
  <si>
    <t>-2106873199</t>
  </si>
  <si>
    <t>127754200</t>
  </si>
  <si>
    <t>1172199144</t>
  </si>
  <si>
    <t>-575395189</t>
  </si>
  <si>
    <t>1106806153</t>
  </si>
  <si>
    <t>-1006915631</t>
  </si>
  <si>
    <t>858677361</t>
  </si>
  <si>
    <t>1880701335</t>
  </si>
  <si>
    <t>-2068137095</t>
  </si>
  <si>
    <t xml:space="preserve">D.1.1/1-18 - Chrustova 18 - Stavební práce vnější-zateplení objektu,zateplení půdy,izolace suterénu,střecha   </t>
  </si>
  <si>
    <t>-2082039776</t>
  </si>
  <si>
    <t>19*2*1,2+9,75*1,2</t>
  </si>
  <si>
    <t>287310382</t>
  </si>
  <si>
    <t>38*0,9*1,75+9,75*0,9*1,75</t>
  </si>
  <si>
    <t>2128970798</t>
  </si>
  <si>
    <t>-1394452853</t>
  </si>
  <si>
    <t>846895172</t>
  </si>
  <si>
    <t>-1779502698</t>
  </si>
  <si>
    <t>206037978</t>
  </si>
  <si>
    <t>-780898637</t>
  </si>
  <si>
    <t>-1392573394</t>
  </si>
  <si>
    <t>413092060</t>
  </si>
  <si>
    <t>-343468717</t>
  </si>
  <si>
    <t>22,91614530777*1,03 'Přepočtené koeficientem množství</t>
  </si>
  <si>
    <t>377006539</t>
  </si>
  <si>
    <t>-705866211</t>
  </si>
  <si>
    <t>541810389</t>
  </si>
  <si>
    <t>1957677571</t>
  </si>
  <si>
    <t>6215252021</t>
  </si>
  <si>
    <t xml:space="preserve">Sanace stávajících balkónů - opravy podlah ,izolace , omítek, dozdívky, oplechování ,dlažba </t>
  </si>
  <si>
    <t>-780381036</t>
  </si>
  <si>
    <t>118981148</t>
  </si>
  <si>
    <t>1550526077</t>
  </si>
  <si>
    <t>1126154915</t>
  </si>
  <si>
    <t>448563245</t>
  </si>
  <si>
    <t>-1287522577</t>
  </si>
  <si>
    <t>219919610</t>
  </si>
  <si>
    <t>582450680</t>
  </si>
  <si>
    <t>-1780791095</t>
  </si>
  <si>
    <t>38*1,4+9,75*1,4</t>
  </si>
  <si>
    <t>1227584664</t>
  </si>
  <si>
    <t>66,85*1,02 'Přepočtené koeficientem množství</t>
  </si>
  <si>
    <t>264626129</t>
  </si>
  <si>
    <t>19*2*6,9+9,75*6,9</t>
  </si>
  <si>
    <t>1909218912</t>
  </si>
  <si>
    <t>287,845*1,02 'Přepočtené koeficientem množství</t>
  </si>
  <si>
    <t>988261525</t>
  </si>
  <si>
    <t>292138806</t>
  </si>
  <si>
    <t>-735686454</t>
  </si>
  <si>
    <t>1885536255</t>
  </si>
  <si>
    <t>51,6127450980392*1,02 'Přepočtené koeficientem množství</t>
  </si>
  <si>
    <t>-92778254</t>
  </si>
  <si>
    <t>217820829</t>
  </si>
  <si>
    <t>38*1,05 "Přepočtené koeficientem množství</t>
  </si>
  <si>
    <t>696439471</t>
  </si>
  <si>
    <t>364704495</t>
  </si>
  <si>
    <t>19,46*2*6,9+9,75*6,9+0,3*2*6,9</t>
  </si>
  <si>
    <t>-1780267139</t>
  </si>
  <si>
    <t>1888251154</t>
  </si>
  <si>
    <t>-328431005</t>
  </si>
  <si>
    <t>-579815402</t>
  </si>
  <si>
    <t>-560054891</t>
  </si>
  <si>
    <t>(19+15,75+9,75)*1,25</t>
  </si>
  <si>
    <t>-778872800</t>
  </si>
  <si>
    <t>-1859983603</t>
  </si>
  <si>
    <t>287,845+66,85</t>
  </si>
  <si>
    <t>254733229</t>
  </si>
  <si>
    <t>778416978</t>
  </si>
  <si>
    <t>-1548396860</t>
  </si>
  <si>
    <t>1811115093</t>
  </si>
  <si>
    <t>1647825494</t>
  </si>
  <si>
    <t>1247602922</t>
  </si>
  <si>
    <t>370415720</t>
  </si>
  <si>
    <t>1547639919</t>
  </si>
  <si>
    <t>8*20,8*2+8*11,55</t>
  </si>
  <si>
    <t>560944718</t>
  </si>
  <si>
    <t>425,2*30</t>
  </si>
  <si>
    <t>1587717259</t>
  </si>
  <si>
    <t>-271056949</t>
  </si>
  <si>
    <t>224626770</t>
  </si>
  <si>
    <t>-1385717827</t>
  </si>
  <si>
    <t>706255037</t>
  </si>
  <si>
    <t>599654503</t>
  </si>
  <si>
    <t>-1536775444</t>
  </si>
  <si>
    <t>2048340345</t>
  </si>
  <si>
    <t>13,825*14</t>
  </si>
  <si>
    <t>-1249794005</t>
  </si>
  <si>
    <t>1828375904</t>
  </si>
  <si>
    <t>105169841</t>
  </si>
  <si>
    <t>Demontáž krytiny z taškových tabulí do suti</t>
  </si>
  <si>
    <t>368107068</t>
  </si>
  <si>
    <t>19*2*6,9*1,2</t>
  </si>
  <si>
    <t>Demontáž hřebene z hřebenáčů do suti</t>
  </si>
  <si>
    <t>-1813895045</t>
  </si>
  <si>
    <t>572607653</t>
  </si>
  <si>
    <t>2130519634</t>
  </si>
  <si>
    <t>-729816277</t>
  </si>
  <si>
    <t>-1953365959</t>
  </si>
  <si>
    <t>2090770516</t>
  </si>
  <si>
    <t>-815733728</t>
  </si>
  <si>
    <t>1010513598</t>
  </si>
  <si>
    <t>-249510183</t>
  </si>
  <si>
    <t>-1595307972</t>
  </si>
  <si>
    <t>901171578</t>
  </si>
  <si>
    <t>1891977952</t>
  </si>
  <si>
    <t>-422968841</t>
  </si>
  <si>
    <t>118759190</t>
  </si>
  <si>
    <t>-327694197</t>
  </si>
  <si>
    <t>-91313393</t>
  </si>
  <si>
    <t>-335981473</t>
  </si>
  <si>
    <t>1951178643</t>
  </si>
  <si>
    <t>-700175124</t>
  </si>
  <si>
    <t>-1686124955</t>
  </si>
  <si>
    <t>-1349341707</t>
  </si>
  <si>
    <t>-1380565013</t>
  </si>
  <si>
    <t>-57988551</t>
  </si>
  <si>
    <t>-1676965442</t>
  </si>
  <si>
    <t>19*2*1,75+9,75*1,75</t>
  </si>
  <si>
    <t>-1497904313</t>
  </si>
  <si>
    <t>332633527</t>
  </si>
  <si>
    <t>1758358485</t>
  </si>
  <si>
    <t>2134093951</t>
  </si>
  <si>
    <t>-195142392</t>
  </si>
  <si>
    <t>83,563*1,2 'Přepočtené koeficientem množství</t>
  </si>
  <si>
    <t>-1331231166</t>
  </si>
  <si>
    <t>904585510</t>
  </si>
  <si>
    <t>-1543024700</t>
  </si>
  <si>
    <t>-1818440713</t>
  </si>
  <si>
    <t>-296326015</t>
  </si>
  <si>
    <t>749888609</t>
  </si>
  <si>
    <t>1695509126</t>
  </si>
  <si>
    <t>758153039</t>
  </si>
  <si>
    <t>500292090</t>
  </si>
  <si>
    <t>-531613783</t>
  </si>
  <si>
    <t>435420007</t>
  </si>
  <si>
    <t>1281554281</t>
  </si>
  <si>
    <t>-823432183</t>
  </si>
  <si>
    <t>1588302732</t>
  </si>
  <si>
    <t>-1754542834</t>
  </si>
  <si>
    <t>679000318</t>
  </si>
  <si>
    <t>949413009</t>
  </si>
  <si>
    <t>1821610068</t>
  </si>
  <si>
    <t>246788891</t>
  </si>
  <si>
    <t>-2016381002</t>
  </si>
  <si>
    <t>Demontáž a zpětná montáž hromosvodného vedení cca 55m</t>
  </si>
  <si>
    <t>-4767208</t>
  </si>
  <si>
    <t>-620504175</t>
  </si>
  <si>
    <t>-583183714</t>
  </si>
  <si>
    <t>79*0,024</t>
  </si>
  <si>
    <t>1,896*1,02 'Přepočtené koeficientem množství</t>
  </si>
  <si>
    <t>-327058644</t>
  </si>
  <si>
    <t>1875956008</t>
  </si>
  <si>
    <t>519135739</t>
  </si>
  <si>
    <t>36672563</t>
  </si>
  <si>
    <t>1680693015</t>
  </si>
  <si>
    <t>-1983904589</t>
  </si>
  <si>
    <t>1718859003</t>
  </si>
  <si>
    <t>-1746410618</t>
  </si>
  <si>
    <t>775298915</t>
  </si>
  <si>
    <t>769731363</t>
  </si>
  <si>
    <t>449156531</t>
  </si>
  <si>
    <t>1505385420</t>
  </si>
  <si>
    <t>989056502</t>
  </si>
  <si>
    <t>-859878351</t>
  </si>
  <si>
    <t>1539651695</t>
  </si>
  <si>
    <t>1913745383</t>
  </si>
  <si>
    <t>1816687435</t>
  </si>
  <si>
    <t>-1051948622</t>
  </si>
  <si>
    <t>-1811301614</t>
  </si>
  <si>
    <t>243436480</t>
  </si>
  <si>
    <t>-2122600628</t>
  </si>
  <si>
    <t>-179809466</t>
  </si>
  <si>
    <t>-882942075</t>
  </si>
  <si>
    <t>-1153535108</t>
  </si>
  <si>
    <t>461043835</t>
  </si>
  <si>
    <t>663268337</t>
  </si>
  <si>
    <t>1830899858</t>
  </si>
  <si>
    <t>1575708665</t>
  </si>
  <si>
    <t>-367987969</t>
  </si>
  <si>
    <t>1281836827</t>
  </si>
  <si>
    <t>146</t>
  </si>
  <si>
    <t>1277894482</t>
  </si>
  <si>
    <t>147</t>
  </si>
  <si>
    <t>-136658297</t>
  </si>
  <si>
    <t>148</t>
  </si>
  <si>
    <t>1330179707</t>
  </si>
  <si>
    <t>D.1.1/1-20 - Chrustova 20 - Stavební práce vnější - zateplení objektu,zateplení půdy,izolace suterénu,střecha</t>
  </si>
  <si>
    <t>-1334192277</t>
  </si>
  <si>
    <t>-9565627</t>
  </si>
  <si>
    <t>-368979949</t>
  </si>
  <si>
    <t>-778454666</t>
  </si>
  <si>
    <t>-2138208478</t>
  </si>
  <si>
    <t>1641802390</t>
  </si>
  <si>
    <t>1129247252</t>
  </si>
  <si>
    <t>1350251772</t>
  </si>
  <si>
    <t>1088003191</t>
  </si>
  <si>
    <t>748912662</t>
  </si>
  <si>
    <t>281250292</t>
  </si>
  <si>
    <t>-1348535585</t>
  </si>
  <si>
    <t>151007234</t>
  </si>
  <si>
    <t>-359406341</t>
  </si>
  <si>
    <t>-1340938389</t>
  </si>
  <si>
    <t>1994400473</t>
  </si>
  <si>
    <t>1626975529</t>
  </si>
  <si>
    <t>-371961416</t>
  </si>
  <si>
    <t>1481163303</t>
  </si>
  <si>
    <t>-1292043613</t>
  </si>
  <si>
    <t>1392029640</t>
  </si>
  <si>
    <t>142851118</t>
  </si>
  <si>
    <t>764215604</t>
  </si>
  <si>
    <t>Oplechování horních ploch zdí a nadezdívek (atik) z pozinkovaného plechu s povrchovou úpravou celoplošně lepené rš 330 mm</t>
  </si>
  <si>
    <t>760272200</t>
  </si>
  <si>
    <t>-1921846450</t>
  </si>
  <si>
    <t>1492605112</t>
  </si>
  <si>
    <t>-1627015555</t>
  </si>
  <si>
    <t>-1339430442</t>
  </si>
  <si>
    <t>1941782692</t>
  </si>
  <si>
    <t>-451001514</t>
  </si>
  <si>
    <t>-1936250637</t>
  </si>
  <si>
    <t>322076661</t>
  </si>
  <si>
    <t>-233801479</t>
  </si>
  <si>
    <t>966840435</t>
  </si>
  <si>
    <t>1967354362</t>
  </si>
  <si>
    <t>386390772</t>
  </si>
  <si>
    <t>-1744480170</t>
  </si>
  <si>
    <t>-980262013</t>
  </si>
  <si>
    <t>1076868522</t>
  </si>
  <si>
    <t>24605994</t>
  </si>
  <si>
    <t>165599832</t>
  </si>
  <si>
    <t>516144110</t>
  </si>
  <si>
    <t>-1350570310</t>
  </si>
  <si>
    <t>1561939144</t>
  </si>
  <si>
    <t>1174149449</t>
  </si>
  <si>
    <t>796952586</t>
  </si>
  <si>
    <t>-811774871</t>
  </si>
  <si>
    <t>-381931976</t>
  </si>
  <si>
    <t>-1125280270</t>
  </si>
  <si>
    <t>1177905717</t>
  </si>
  <si>
    <t>1003120668</t>
  </si>
  <si>
    <t>-694467659</t>
  </si>
  <si>
    <t>94158632</t>
  </si>
  <si>
    <t>1724302465</t>
  </si>
  <si>
    <t>518658017</t>
  </si>
  <si>
    <t>425404300</t>
  </si>
  <si>
    <t>46510923</t>
  </si>
  <si>
    <t>-313023478</t>
  </si>
  <si>
    <t>-999856309</t>
  </si>
  <si>
    <t>-122096378</t>
  </si>
  <si>
    <t>-738974978</t>
  </si>
  <si>
    <t>-380082297</t>
  </si>
  <si>
    <t>212151848</t>
  </si>
  <si>
    <t>-760400673</t>
  </si>
  <si>
    <t>-1594558621</t>
  </si>
  <si>
    <t>-1095425852</t>
  </si>
  <si>
    <t>362167535</t>
  </si>
  <si>
    <t>-872593996</t>
  </si>
  <si>
    <t>8*20,95*2+8*11,55</t>
  </si>
  <si>
    <t>1979675021</t>
  </si>
  <si>
    <t>427,6*30</t>
  </si>
  <si>
    <t>-1146083567</t>
  </si>
  <si>
    <t>1748849406</t>
  </si>
  <si>
    <t>2003025146</t>
  </si>
  <si>
    <t>38*1,75+9,75*1,75</t>
  </si>
  <si>
    <t>1071376666</t>
  </si>
  <si>
    <t>212550268</t>
  </si>
  <si>
    <t>-103338552</t>
  </si>
  <si>
    <t>-1175958536</t>
  </si>
  <si>
    <t>-1010619625</t>
  </si>
  <si>
    <t>565536718</t>
  </si>
  <si>
    <t>1046227401</t>
  </si>
  <si>
    <t>-1841528018</t>
  </si>
  <si>
    <t>-851861707</t>
  </si>
  <si>
    <t>924267335</t>
  </si>
  <si>
    <t>715387444</t>
  </si>
  <si>
    <t>-133085077</t>
  </si>
  <si>
    <t>1650120310</t>
  </si>
  <si>
    <t>-1184699414</t>
  </si>
  <si>
    <t>-664206967</t>
  </si>
  <si>
    <t>464889265</t>
  </si>
  <si>
    <t>-653355657</t>
  </si>
  <si>
    <t>1898366934</t>
  </si>
  <si>
    <t>960115002</t>
  </si>
  <si>
    <t>457709892</t>
  </si>
  <si>
    <t>28855272</t>
  </si>
  <si>
    <t>2029479765</t>
  </si>
  <si>
    <t>43990</t>
  </si>
  <si>
    <t>686130697</t>
  </si>
  <si>
    <t>-449969855</t>
  </si>
  <si>
    <t>1487946178</t>
  </si>
  <si>
    <t>1289829426</t>
  </si>
  <si>
    <t>1246480474</t>
  </si>
  <si>
    <t>1734719685</t>
  </si>
  <si>
    <t>1406212935</t>
  </si>
  <si>
    <t>1402931955</t>
  </si>
  <si>
    <t>1592024834</t>
  </si>
  <si>
    <t>1609923307</t>
  </si>
  <si>
    <t>982094492</t>
  </si>
  <si>
    <t>-141237159</t>
  </si>
  <si>
    <t>1207014521</t>
  </si>
  <si>
    <t>-522191173</t>
  </si>
  <si>
    <t>410534215</t>
  </si>
  <si>
    <t>819448831</t>
  </si>
  <si>
    <t>-695576958</t>
  </si>
  <si>
    <t>-327880039</t>
  </si>
  <si>
    <t>-986462320</t>
  </si>
  <si>
    <t>2020705010</t>
  </si>
  <si>
    <t>-1123706732</t>
  </si>
  <si>
    <t>-810551209</t>
  </si>
  <si>
    <t>89232527</t>
  </si>
  <si>
    <t>-1119496183</t>
  </si>
  <si>
    <t>-102655915</t>
  </si>
  <si>
    <t>-2068129988</t>
  </si>
  <si>
    <t>7678511041</t>
  </si>
  <si>
    <t xml:space="preserve">Montáž komínových lávek kompletní celé lávky-zpětná montáž </t>
  </si>
  <si>
    <t>24334371</t>
  </si>
  <si>
    <t>803611603</t>
  </si>
  <si>
    <t>1878803920</t>
  </si>
  <si>
    <t>1735034645</t>
  </si>
  <si>
    <t>1009979620</t>
  </si>
  <si>
    <t>-752611697</t>
  </si>
  <si>
    <t>770200024</t>
  </si>
  <si>
    <t>1163998439</t>
  </si>
  <si>
    <t>-1329305058</t>
  </si>
  <si>
    <t>190129665</t>
  </si>
  <si>
    <t>101982267</t>
  </si>
  <si>
    <t>2028526344</t>
  </si>
  <si>
    <t>1169699987</t>
  </si>
  <si>
    <t>-1061088414</t>
  </si>
  <si>
    <t>1964183374</t>
  </si>
  <si>
    <t>-463365278</t>
  </si>
  <si>
    <t>-1891392729</t>
  </si>
  <si>
    <t>-1333581056</t>
  </si>
  <si>
    <t xml:space="preserve">D.1.1/1-22 - Chrustova 22 - Stavební práce vnější -zateplení objektu,zateplení půdy,izolace suterénu, střecha </t>
  </si>
  <si>
    <t>-167937750</t>
  </si>
  <si>
    <t>-634874395</t>
  </si>
  <si>
    <t>-1147276985</t>
  </si>
  <si>
    <t>1783800440</t>
  </si>
  <si>
    <t>-837446795</t>
  </si>
  <si>
    <t>-141142400</t>
  </si>
  <si>
    <t>819321198</t>
  </si>
  <si>
    <t>1552855043</t>
  </si>
  <si>
    <t>-1176152214</t>
  </si>
  <si>
    <t>1137043482</t>
  </si>
  <si>
    <t>-738906573</t>
  </si>
  <si>
    <t>127667831</t>
  </si>
  <si>
    <t>1767711996</t>
  </si>
  <si>
    <t>1246825336</t>
  </si>
  <si>
    <t>1578884594</t>
  </si>
  <si>
    <t>-789166966</t>
  </si>
  <si>
    <t>-2106832908</t>
  </si>
  <si>
    <t>-1079788305</t>
  </si>
  <si>
    <t>1855850484</t>
  </si>
  <si>
    <t>1953200079</t>
  </si>
  <si>
    <t>1627539736</t>
  </si>
  <si>
    <t>-1154984454</t>
  </si>
  <si>
    <t>1149084450</t>
  </si>
  <si>
    <t>-1215791934</t>
  </si>
  <si>
    <t>1721271908</t>
  </si>
  <si>
    <t>-224401274</t>
  </si>
  <si>
    <t>-978643214</t>
  </si>
  <si>
    <t>468435841</t>
  </si>
  <si>
    <t>-1412776394</t>
  </si>
  <si>
    <t>-416898267</t>
  </si>
  <si>
    <t>1418601507</t>
  </si>
  <si>
    <t>-3796445</t>
  </si>
  <si>
    <t>1933045867</t>
  </si>
  <si>
    <t>2090045415</t>
  </si>
  <si>
    <t>-1130846727</t>
  </si>
  <si>
    <t>-359041562</t>
  </si>
  <si>
    <t>984540323</t>
  </si>
  <si>
    <t>1278160287</t>
  </si>
  <si>
    <t>-2023998006</t>
  </si>
  <si>
    <t>455215086</t>
  </si>
  <si>
    <t>-1928362106</t>
  </si>
  <si>
    <t>1173412457</t>
  </si>
  <si>
    <t>1688251890</t>
  </si>
  <si>
    <t>1458612396</t>
  </si>
  <si>
    <t>8*11,55+8*20,95*2</t>
  </si>
  <si>
    <t>-1817879343</t>
  </si>
  <si>
    <t>-595852987</t>
  </si>
  <si>
    <t>1966628210</t>
  </si>
  <si>
    <t>-1864006641</t>
  </si>
  <si>
    <t>1566653072</t>
  </si>
  <si>
    <t>-1065212102</t>
  </si>
  <si>
    <t>1513681133</t>
  </si>
  <si>
    <t>-1641833671</t>
  </si>
  <si>
    <t>-332016310</t>
  </si>
  <si>
    <t>1760746262</t>
  </si>
  <si>
    <t>1350667009</t>
  </si>
  <si>
    <t>-1508530814</t>
  </si>
  <si>
    <t>1902423613</t>
  </si>
  <si>
    <t>367642437</t>
  </si>
  <si>
    <t>-2113408716</t>
  </si>
  <si>
    <t>-1649852360</t>
  </si>
  <si>
    <t>632597426</t>
  </si>
  <si>
    <t>-2020271252</t>
  </si>
  <si>
    <t>1010821429</t>
  </si>
  <si>
    <t>2007040332</t>
  </si>
  <si>
    <t>30881885</t>
  </si>
  <si>
    <t>2054749771</t>
  </si>
  <si>
    <t>1593537525</t>
  </si>
  <si>
    <t>1592814727</t>
  </si>
  <si>
    <t>116690336</t>
  </si>
  <si>
    <t>396967056</t>
  </si>
  <si>
    <t>744932243</t>
  </si>
  <si>
    <t>1103057051</t>
  </si>
  <si>
    <t>-2123820658</t>
  </si>
  <si>
    <t>-1779468591</t>
  </si>
  <si>
    <t>125381326</t>
  </si>
  <si>
    <t>637013259</t>
  </si>
  <si>
    <t>1431399040</t>
  </si>
  <si>
    <t>357423321</t>
  </si>
  <si>
    <t>271924505</t>
  </si>
  <si>
    <t>-1581827933</t>
  </si>
  <si>
    <t>1580553010</t>
  </si>
  <si>
    <t>-1897249320</t>
  </si>
  <si>
    <t>-101752320</t>
  </si>
  <si>
    <t>71262332</t>
  </si>
  <si>
    <t>823005940</t>
  </si>
  <si>
    <t>-1559887519</t>
  </si>
  <si>
    <t xml:space="preserve">Provedení izolace proti povrchové a podpovrchové tlakové vodě ostatní na ploše svislé S z nopové fólie, včetně ukončení </t>
  </si>
  <si>
    <t>1482203471</t>
  </si>
  <si>
    <t>-2112353582</t>
  </si>
  <si>
    <t>1451520460</t>
  </si>
  <si>
    <t>-818355831</t>
  </si>
  <si>
    <t>13238354</t>
  </si>
  <si>
    <t>1916621980</t>
  </si>
  <si>
    <t>1435946544</t>
  </si>
  <si>
    <t>-1079336270</t>
  </si>
  <si>
    <t>-677783750</t>
  </si>
  <si>
    <t>-1073906740</t>
  </si>
  <si>
    <t>-1065095274</t>
  </si>
  <si>
    <t>1898652746</t>
  </si>
  <si>
    <t>657381169</t>
  </si>
  <si>
    <t>442658565</t>
  </si>
  <si>
    <t>-1403892293</t>
  </si>
  <si>
    <t>89444773</t>
  </si>
  <si>
    <t>1277259015</t>
  </si>
  <si>
    <t>-253975817</t>
  </si>
  <si>
    <t>2005353007</t>
  </si>
  <si>
    <t>-662140339</t>
  </si>
  <si>
    <t>-1823085258</t>
  </si>
  <si>
    <t>Demontáž a zpětná montáž hromosvodného vedení cca 60m</t>
  </si>
  <si>
    <t>-1544697862</t>
  </si>
  <si>
    <t>851373117</t>
  </si>
  <si>
    <t>-85789533</t>
  </si>
  <si>
    <t>1769874606</t>
  </si>
  <si>
    <t>969553554</t>
  </si>
  <si>
    <t>-1533220570</t>
  </si>
  <si>
    <t>1453909420</t>
  </si>
  <si>
    <t>-640214628</t>
  </si>
  <si>
    <t>98020561</t>
  </si>
  <si>
    <t>359179090</t>
  </si>
  <si>
    <t>1204668558</t>
  </si>
  <si>
    <t>-1970335103</t>
  </si>
  <si>
    <t>654673340</t>
  </si>
  <si>
    <t>1248474715</t>
  </si>
  <si>
    <t>1116377527</t>
  </si>
  <si>
    <t>190878370</t>
  </si>
  <si>
    <t>457127128</t>
  </si>
  <si>
    <t>1964148661</t>
  </si>
  <si>
    <t>1521819777</t>
  </si>
  <si>
    <t>-287704687</t>
  </si>
  <si>
    <t>-13757359</t>
  </si>
  <si>
    <t>134898203</t>
  </si>
  <si>
    <t>1940347946</t>
  </si>
  <si>
    <t>1791161383</t>
  </si>
  <si>
    <t>-330227038</t>
  </si>
  <si>
    <t>-1621416148</t>
  </si>
  <si>
    <t>-700768658</t>
  </si>
  <si>
    <t>1595160537</t>
  </si>
  <si>
    <t>-1212048365</t>
  </si>
  <si>
    <t>-1126109732</t>
  </si>
  <si>
    <t>-1209501193</t>
  </si>
  <si>
    <t>742981739</t>
  </si>
  <si>
    <t>-1616177821</t>
  </si>
  <si>
    <t>55352683</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</si>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</sst>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6" fillId="0" borderId="0" applyNumberFormat="0" applyFill="0" applyBorder="0" applyAlignment="0" applyProtection="0"/>
  </cellStyleXfs>
  <cellXfs count="358">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top"/>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1" fillId="0" borderId="0" xfId="0" applyFont="1" applyAlignment="1">
      <alignment horizontal="left" vertical="center" wrapText="1"/>
    </xf>
    <xf numFmtId="0" fontId="1" fillId="0" borderId="0" xfId="0" applyFont="1" applyAlignment="1" applyProtection="1">
      <alignment horizontal="left" vertical="center" wrapText="1"/>
    </xf>
    <xf numFmtId="0" fontId="33" fillId="0" borderId="0" xfId="0" applyFont="1" applyAlignment="1" applyProtection="1">
      <alignment horizontal="left" vertical="center"/>
    </xf>
    <xf numFmtId="0" fontId="34"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35" fillId="0" borderId="23" xfId="0" applyFont="1" applyBorder="1" applyAlignment="1" applyProtection="1">
      <alignment horizontal="center" vertical="center"/>
    </xf>
    <xf numFmtId="49" fontId="35" fillId="0" borderId="23" xfId="0" applyNumberFormat="1"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23" xfId="0" applyFont="1" applyBorder="1" applyAlignment="1" applyProtection="1">
      <alignment horizontal="center" vertical="center" wrapText="1"/>
    </xf>
    <xf numFmtId="167" fontId="35" fillId="0" borderId="23" xfId="0" applyNumberFormat="1" applyFont="1" applyBorder="1" applyAlignment="1" applyProtection="1">
      <alignment vertical="center"/>
    </xf>
    <xf numFmtId="4" fontId="35" fillId="2" borderId="23" xfId="0" applyNumberFormat="1" applyFont="1" applyFill="1" applyBorder="1" applyAlignment="1" applyProtection="1">
      <alignment vertical="center"/>
      <protection locked="0"/>
    </xf>
    <xf numFmtId="4" fontId="35" fillId="0" borderId="23" xfId="0" applyNumberFormat="1" applyFont="1" applyBorder="1" applyAlignment="1" applyProtection="1">
      <alignment vertical="center"/>
    </xf>
    <xf numFmtId="0" fontId="36" fillId="0" borderId="4" xfId="0" applyFont="1" applyBorder="1" applyAlignment="1">
      <alignment vertical="center"/>
    </xf>
    <xf numFmtId="0" fontId="35" fillId="2" borderId="15"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167" fontId="22" fillId="2" borderId="23" xfId="0" applyNumberFormat="1" applyFont="1" applyFill="1" applyBorder="1" applyAlignment="1" applyProtection="1">
      <alignment vertical="center"/>
      <protection locked="0"/>
    </xf>
    <xf numFmtId="0" fontId="0" fillId="0" borderId="0" xfId="0" applyAlignment="1">
      <alignment vertical="top"/>
    </xf>
    <xf numFmtId="0" fontId="37" fillId="0" borderId="24" xfId="0" applyFont="1" applyBorder="1" applyAlignment="1">
      <alignment vertical="center" wrapText="1"/>
    </xf>
    <xf numFmtId="0" fontId="37" fillId="0" borderId="25" xfId="0" applyFont="1" applyBorder="1" applyAlignment="1">
      <alignment vertical="center" wrapText="1"/>
    </xf>
    <xf numFmtId="0" fontId="37" fillId="0" borderId="26" xfId="0" applyFont="1" applyBorder="1" applyAlignment="1">
      <alignment vertical="center" wrapText="1"/>
    </xf>
    <xf numFmtId="0" fontId="37" fillId="0" borderId="27" xfId="0" applyFont="1" applyBorder="1" applyAlignment="1">
      <alignment horizontal="center" vertical="center" wrapText="1"/>
    </xf>
    <xf numFmtId="0" fontId="38" fillId="0" borderId="1"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7" xfId="0" applyFont="1" applyBorder="1" applyAlignment="1">
      <alignment vertical="center" wrapText="1"/>
    </xf>
    <xf numFmtId="0" fontId="39" fillId="0" borderId="29" xfId="0" applyFont="1" applyBorder="1" applyAlignment="1">
      <alignment horizontal="left" wrapText="1"/>
    </xf>
    <xf numFmtId="0" fontId="37" fillId="0" borderId="28" xfId="0" applyFont="1" applyBorder="1" applyAlignment="1">
      <alignment vertical="center" wrapText="1"/>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1" fillId="0" borderId="27"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horizontal="left" vertical="center"/>
    </xf>
    <xf numFmtId="0" fontId="40" fillId="0" borderId="1" xfId="0" applyFont="1" applyBorder="1" applyAlignment="1">
      <alignment vertical="center"/>
    </xf>
    <xf numFmtId="49" fontId="40" fillId="0" borderId="1" xfId="0" applyNumberFormat="1" applyFont="1" applyBorder="1" applyAlignment="1">
      <alignment horizontal="left" vertical="center" wrapText="1"/>
    </xf>
    <xf numFmtId="49" fontId="40" fillId="0" borderId="1" xfId="0" applyNumberFormat="1" applyFont="1" applyBorder="1" applyAlignment="1">
      <alignment vertical="center" wrapText="1"/>
    </xf>
    <xf numFmtId="0" fontId="37" fillId="0" borderId="30" xfId="0" applyFont="1" applyBorder="1" applyAlignment="1">
      <alignment vertical="center" wrapText="1"/>
    </xf>
    <xf numFmtId="0" fontId="42" fillId="0" borderId="29" xfId="0" applyFont="1" applyBorder="1" applyAlignment="1">
      <alignment vertical="center" wrapText="1"/>
    </xf>
    <xf numFmtId="0" fontId="37" fillId="0" borderId="31" xfId="0" applyFont="1" applyBorder="1" applyAlignment="1">
      <alignment vertical="center" wrapText="1"/>
    </xf>
    <xf numFmtId="0" fontId="37" fillId="0" borderId="1" xfId="0" applyFont="1" applyBorder="1" applyAlignment="1">
      <alignment vertical="top"/>
    </xf>
    <xf numFmtId="0" fontId="37" fillId="0" borderId="0" xfId="0" applyFont="1" applyAlignment="1">
      <alignment vertical="top"/>
    </xf>
    <xf numFmtId="0" fontId="37" fillId="0" borderId="24" xfId="0" applyFont="1" applyBorder="1" applyAlignment="1">
      <alignment horizontal="left" vertical="center"/>
    </xf>
    <xf numFmtId="0" fontId="37" fillId="0" borderId="25" xfId="0" applyFont="1" applyBorder="1" applyAlignment="1">
      <alignment horizontal="left" vertical="center"/>
    </xf>
    <xf numFmtId="0" fontId="37" fillId="0" borderId="26" xfId="0" applyFont="1" applyBorder="1" applyAlignment="1">
      <alignment horizontal="left" vertical="center"/>
    </xf>
    <xf numFmtId="0" fontId="37" fillId="0" borderId="27" xfId="0" applyFont="1" applyBorder="1" applyAlignment="1">
      <alignment horizontal="left" vertical="center"/>
    </xf>
    <xf numFmtId="0" fontId="38" fillId="0" borderId="1" xfId="0" applyFont="1" applyBorder="1" applyAlignment="1">
      <alignment horizontal="center" vertical="center"/>
    </xf>
    <xf numFmtId="0" fontId="37" fillId="0" borderId="28" xfId="0" applyFont="1" applyBorder="1" applyAlignment="1">
      <alignment horizontal="left" vertical="center"/>
    </xf>
    <xf numFmtId="0" fontId="39" fillId="0" borderId="1" xfId="0" applyFont="1" applyBorder="1" applyAlignment="1">
      <alignment horizontal="left" vertical="center"/>
    </xf>
    <xf numFmtId="0" fontId="43" fillId="0" borderId="0" xfId="0" applyFont="1" applyAlignment="1">
      <alignment horizontal="left" vertical="center"/>
    </xf>
    <xf numFmtId="0" fontId="39" fillId="0" borderId="29" xfId="0" applyFont="1" applyBorder="1" applyAlignment="1">
      <alignment horizontal="left" vertical="center"/>
    </xf>
    <xf numFmtId="0" fontId="39" fillId="0" borderId="29" xfId="0" applyFont="1" applyBorder="1" applyAlignment="1">
      <alignment horizontal="center" vertical="center"/>
    </xf>
    <xf numFmtId="0" fontId="43" fillId="0" borderId="29" xfId="0" applyFont="1" applyBorder="1" applyAlignment="1">
      <alignment horizontal="left" vertical="center"/>
    </xf>
    <xf numFmtId="0" fontId="44" fillId="0" borderId="1" xfId="0" applyFont="1" applyBorder="1" applyAlignment="1">
      <alignment horizontal="left" vertical="center"/>
    </xf>
    <xf numFmtId="0" fontId="41" fillId="0" borderId="0" xfId="0" applyFont="1" applyAlignment="1">
      <alignment horizontal="left" vertical="center"/>
    </xf>
    <xf numFmtId="0" fontId="45" fillId="0" borderId="1" xfId="0" applyFont="1" applyBorder="1" applyAlignment="1">
      <alignment horizontal="left" vertical="center"/>
    </xf>
    <xf numFmtId="0" fontId="40" fillId="0" borderId="1" xfId="0" applyFont="1" applyBorder="1" applyAlignment="1">
      <alignment horizontal="center" vertical="center"/>
    </xf>
    <xf numFmtId="0" fontId="40" fillId="0" borderId="0" xfId="0" applyFont="1" applyAlignment="1">
      <alignment horizontal="left" vertical="center"/>
    </xf>
    <xf numFmtId="0" fontId="41" fillId="0" borderId="27" xfId="0" applyFont="1" applyBorder="1" applyAlignment="1">
      <alignment horizontal="left"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37" fillId="0" borderId="30" xfId="0" applyFont="1" applyBorder="1" applyAlignment="1">
      <alignment horizontal="left" vertical="center"/>
    </xf>
    <xf numFmtId="0" fontId="42" fillId="0" borderId="29" xfId="0" applyFont="1" applyBorder="1" applyAlignment="1">
      <alignment horizontal="left" vertical="center"/>
    </xf>
    <xf numFmtId="0" fontId="37" fillId="0" borderId="31" xfId="0" applyFont="1" applyBorder="1" applyAlignment="1">
      <alignment horizontal="left" vertical="center"/>
    </xf>
    <xf numFmtId="0" fontId="37" fillId="0" borderId="1" xfId="0" applyFont="1" applyBorder="1" applyAlignment="1">
      <alignment horizontal="left" vertical="center"/>
    </xf>
    <xf numFmtId="0" fontId="42" fillId="0" borderId="1" xfId="0" applyFont="1" applyBorder="1" applyAlignment="1">
      <alignment horizontal="left" vertical="center"/>
    </xf>
    <xf numFmtId="0" fontId="43" fillId="0" borderId="1" xfId="0" applyFont="1" applyBorder="1" applyAlignment="1">
      <alignment horizontal="left" vertical="center"/>
    </xf>
    <xf numFmtId="0" fontId="41" fillId="0" borderId="29" xfId="0" applyFont="1" applyBorder="1" applyAlignment="1">
      <alignment horizontal="left" vertical="center"/>
    </xf>
    <xf numFmtId="0" fontId="37"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lignment horizontal="center" vertical="center" wrapText="1"/>
    </xf>
    <xf numFmtId="0" fontId="37" fillId="0" borderId="24" xfId="0" applyFont="1" applyBorder="1" applyAlignment="1">
      <alignment horizontal="left" vertical="center" wrapText="1"/>
    </xf>
    <xf numFmtId="0" fontId="37" fillId="0" borderId="25" xfId="0" applyFont="1" applyBorder="1" applyAlignment="1">
      <alignment horizontal="left" vertical="center" wrapText="1"/>
    </xf>
    <xf numFmtId="0" fontId="37" fillId="0" borderId="26"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1" xfId="0" applyFont="1" applyBorder="1" applyAlignment="1">
      <alignment horizontal="left" vertical="center"/>
    </xf>
    <xf numFmtId="0" fontId="41" fillId="0" borderId="28" xfId="0" applyFont="1" applyBorder="1" applyAlignment="1">
      <alignment horizontal="left" vertical="center" wrapText="1"/>
    </xf>
    <xf numFmtId="0" fontId="41" fillId="0" borderId="28" xfId="0" applyFont="1" applyBorder="1" applyAlignment="1">
      <alignment horizontal="left" vertical="center"/>
    </xf>
    <xf numFmtId="0" fontId="41" fillId="0" borderId="30" xfId="0" applyFont="1" applyBorder="1" applyAlignment="1">
      <alignment horizontal="left" vertical="center" wrapText="1"/>
    </xf>
    <xf numFmtId="0" fontId="41" fillId="0" borderId="29" xfId="0" applyFont="1" applyBorder="1" applyAlignment="1">
      <alignment horizontal="left" vertical="center" wrapText="1"/>
    </xf>
    <xf numFmtId="0" fontId="41" fillId="0" borderId="31" xfId="0" applyFont="1" applyBorder="1" applyAlignment="1">
      <alignment horizontal="left" vertical="center" wrapText="1"/>
    </xf>
    <xf numFmtId="0" fontId="40" fillId="0" borderId="1" xfId="0" applyFont="1" applyBorder="1" applyAlignment="1">
      <alignment horizontal="left" vertical="top"/>
    </xf>
    <xf numFmtId="0" fontId="40" fillId="0" borderId="1" xfId="0" applyFont="1" applyBorder="1" applyAlignment="1">
      <alignment horizontal="center" vertical="top"/>
    </xf>
    <xf numFmtId="0" fontId="41" fillId="0" borderId="30"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center" vertical="center"/>
    </xf>
    <xf numFmtId="0" fontId="43" fillId="0" borderId="0" xfId="0" applyFont="1" applyAlignment="1">
      <alignment vertical="center"/>
    </xf>
    <xf numFmtId="0" fontId="39" fillId="0" borderId="1" xfId="0" applyFont="1" applyBorder="1" applyAlignment="1">
      <alignment vertical="center"/>
    </xf>
    <xf numFmtId="0" fontId="43" fillId="0" borderId="29" xfId="0" applyFont="1" applyBorder="1" applyAlignment="1">
      <alignment vertical="center"/>
    </xf>
    <xf numFmtId="0" fontId="39" fillId="0" borderId="29" xfId="0" applyFont="1" applyBorder="1" applyAlignment="1">
      <alignment vertical="center"/>
    </xf>
    <xf numFmtId="0" fontId="40" fillId="0" borderId="1" xfId="0" applyFont="1" applyBorder="1" applyAlignment="1">
      <alignment vertical="top"/>
    </xf>
    <xf numFmtId="49" fontId="40" fillId="0" borderId="1" xfId="0" applyNumberFormat="1" applyFont="1" applyBorder="1" applyAlignment="1">
      <alignment horizontal="left" vertical="center"/>
    </xf>
    <xf numFmtId="0" fontId="0" fillId="0" borderId="29" xfId="0" applyBorder="1" applyAlignment="1">
      <alignment vertical="top"/>
    </xf>
    <xf numFmtId="0" fontId="39" fillId="0" borderId="29" xfId="0" applyFont="1" applyBorder="1" applyAlignment="1">
      <alignment horizontal="left"/>
    </xf>
    <xf numFmtId="0" fontId="43" fillId="0" borderId="29" xfId="0" applyFont="1" applyBorder="1" applyAlignment="1"/>
    <xf numFmtId="0" fontId="37" fillId="0" borderId="27" xfId="0" applyFont="1" applyBorder="1" applyAlignment="1">
      <alignment vertical="top"/>
    </xf>
    <xf numFmtId="0" fontId="37" fillId="0" borderId="28" xfId="0" applyFont="1" applyBorder="1" applyAlignment="1">
      <alignment vertical="top"/>
    </xf>
    <xf numFmtId="0" fontId="37" fillId="0" borderId="30" xfId="0" applyFont="1" applyBorder="1" applyAlignment="1">
      <alignment vertical="top"/>
    </xf>
    <xf numFmtId="0" fontId="37" fillId="0" borderId="29" xfId="0" applyFont="1" applyBorder="1" applyAlignment="1">
      <alignment vertical="top"/>
    </xf>
    <xf numFmtId="0" fontId="37"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21</v>
      </c>
      <c r="AO7" s="23"/>
      <c r="AP7" s="23"/>
      <c r="AQ7" s="23"/>
      <c r="AR7" s="21"/>
      <c r="BE7" s="32"/>
      <c r="BS7" s="18" t="s">
        <v>6</v>
      </c>
    </row>
    <row r="8" s="1" customFormat="1" ht="12" customHeight="1">
      <c r="B8" s="22"/>
      <c r="C8" s="23"/>
      <c r="D8" s="33"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24</v>
      </c>
      <c r="AL8" s="23"/>
      <c r="AM8" s="23"/>
      <c r="AN8" s="34" t="s">
        <v>25</v>
      </c>
      <c r="AO8" s="23"/>
      <c r="AP8" s="23"/>
      <c r="AQ8" s="23"/>
      <c r="AR8" s="21"/>
      <c r="BE8" s="32"/>
      <c r="BS8" s="18" t="s">
        <v>6</v>
      </c>
    </row>
    <row r="9" s="1" customFormat="1" ht="29.28" customHeight="1">
      <c r="B9" s="22"/>
      <c r="C9" s="23"/>
      <c r="D9" s="27" t="s">
        <v>26</v>
      </c>
      <c r="E9" s="23"/>
      <c r="F9" s="23"/>
      <c r="G9" s="23"/>
      <c r="H9" s="23"/>
      <c r="I9" s="23"/>
      <c r="J9" s="23"/>
      <c r="K9" s="35"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5" t="s">
        <v>29</v>
      </c>
      <c r="AO9" s="23"/>
      <c r="AP9" s="23"/>
      <c r="AQ9" s="23"/>
      <c r="AR9" s="21"/>
      <c r="BE9" s="32"/>
      <c r="BS9" s="18" t="s">
        <v>6</v>
      </c>
    </row>
    <row r="10" s="1" customFormat="1" ht="12" customHeight="1">
      <c r="B10" s="22"/>
      <c r="C10" s="23"/>
      <c r="D10" s="33"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31</v>
      </c>
      <c r="AL10" s="23"/>
      <c r="AM10" s="23"/>
      <c r="AN10" s="28" t="s">
        <v>32</v>
      </c>
      <c r="AO10" s="23"/>
      <c r="AP10" s="23"/>
      <c r="AQ10" s="23"/>
      <c r="AR10" s="21"/>
      <c r="BE10" s="32"/>
      <c r="BS10" s="18" t="s">
        <v>6</v>
      </c>
    </row>
    <row r="11" s="1" customFormat="1" ht="18.48"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34</v>
      </c>
      <c r="AL11" s="23"/>
      <c r="AM11" s="23"/>
      <c r="AN11" s="28" t="s">
        <v>32</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35</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31</v>
      </c>
      <c r="AL13" s="23"/>
      <c r="AM13" s="23"/>
      <c r="AN13" s="36" t="s">
        <v>36</v>
      </c>
      <c r="AO13" s="23"/>
      <c r="AP13" s="23"/>
      <c r="AQ13" s="23"/>
      <c r="AR13" s="21"/>
      <c r="BE13" s="32"/>
      <c r="BS13" s="18" t="s">
        <v>6</v>
      </c>
    </row>
    <row r="14">
      <c r="B14" s="22"/>
      <c r="C14" s="23"/>
      <c r="D14" s="23"/>
      <c r="E14" s="36" t="s">
        <v>36</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3" t="s">
        <v>34</v>
      </c>
      <c r="AL14" s="23"/>
      <c r="AM14" s="23"/>
      <c r="AN14" s="36" t="s">
        <v>36</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37</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31</v>
      </c>
      <c r="AL16" s="23"/>
      <c r="AM16" s="23"/>
      <c r="AN16" s="28" t="s">
        <v>38</v>
      </c>
      <c r="AO16" s="23"/>
      <c r="AP16" s="23"/>
      <c r="AQ16" s="23"/>
      <c r="AR16" s="21"/>
      <c r="BE16" s="32"/>
      <c r="BS16" s="18" t="s">
        <v>4</v>
      </c>
    </row>
    <row r="17" s="1" customFormat="1" ht="18.48" customHeight="1">
      <c r="B17" s="22"/>
      <c r="C17" s="23"/>
      <c r="D17" s="23"/>
      <c r="E17" s="28" t="s">
        <v>39</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34</v>
      </c>
      <c r="AL17" s="23"/>
      <c r="AM17" s="23"/>
      <c r="AN17" s="28" t="s">
        <v>40</v>
      </c>
      <c r="AO17" s="23"/>
      <c r="AP17" s="23"/>
      <c r="AQ17" s="23"/>
      <c r="AR17" s="21"/>
      <c r="BE17" s="32"/>
      <c r="BS17" s="18" t="s">
        <v>41</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42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31</v>
      </c>
      <c r="AL19" s="23"/>
      <c r="AM19" s="23"/>
      <c r="AN19" s="28" t="s">
        <v>38</v>
      </c>
      <c r="AO19" s="23"/>
      <c r="AP19" s="23"/>
      <c r="AQ19" s="23"/>
      <c r="AR19" s="21"/>
      <c r="BE19" s="32"/>
      <c r="BS19" s="18" t="s">
        <v>6</v>
      </c>
    </row>
    <row r="20" s="1" customFormat="1" ht="18.48" customHeight="1">
      <c r="B20" s="22"/>
      <c r="C20" s="23"/>
      <c r="D20" s="23"/>
      <c r="E20" s="28" t="s">
        <v>39</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34</v>
      </c>
      <c r="AL20" s="23"/>
      <c r="AM20" s="23"/>
      <c r="AN20" s="28" t="s">
        <v>32</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43</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8" t="s">
        <v>44</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3"/>
      <c r="AQ25" s="23"/>
      <c r="AR25" s="21"/>
      <c r="BE25" s="32"/>
    </row>
    <row r="26" s="2" customFormat="1" ht="25.92" customHeight="1">
      <c r="A26" s="40"/>
      <c r="B26" s="41"/>
      <c r="C26" s="42"/>
      <c r="D26" s="43" t="s">
        <v>45</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2"/>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2"/>
    </row>
    <row r="28" s="2" customFormat="1">
      <c r="A28" s="40"/>
      <c r="B28" s="41"/>
      <c r="C28" s="42"/>
      <c r="D28" s="42"/>
      <c r="E28" s="42"/>
      <c r="F28" s="42"/>
      <c r="G28" s="42"/>
      <c r="H28" s="42"/>
      <c r="I28" s="42"/>
      <c r="J28" s="42"/>
      <c r="K28" s="42"/>
      <c r="L28" s="47" t="s">
        <v>46</v>
      </c>
      <c r="M28" s="47"/>
      <c r="N28" s="47"/>
      <c r="O28" s="47"/>
      <c r="P28" s="47"/>
      <c r="Q28" s="42"/>
      <c r="R28" s="42"/>
      <c r="S28" s="42"/>
      <c r="T28" s="42"/>
      <c r="U28" s="42"/>
      <c r="V28" s="42"/>
      <c r="W28" s="47" t="s">
        <v>47</v>
      </c>
      <c r="X28" s="47"/>
      <c r="Y28" s="47"/>
      <c r="Z28" s="47"/>
      <c r="AA28" s="47"/>
      <c r="AB28" s="47"/>
      <c r="AC28" s="47"/>
      <c r="AD28" s="47"/>
      <c r="AE28" s="47"/>
      <c r="AF28" s="42"/>
      <c r="AG28" s="42"/>
      <c r="AH28" s="42"/>
      <c r="AI28" s="42"/>
      <c r="AJ28" s="42"/>
      <c r="AK28" s="47" t="s">
        <v>48</v>
      </c>
      <c r="AL28" s="47"/>
      <c r="AM28" s="47"/>
      <c r="AN28" s="47"/>
      <c r="AO28" s="47"/>
      <c r="AP28" s="42"/>
      <c r="AQ28" s="42"/>
      <c r="AR28" s="46"/>
      <c r="BE28" s="32"/>
    </row>
    <row r="29" s="3" customFormat="1" ht="14.4" customHeight="1">
      <c r="A29" s="3"/>
      <c r="B29" s="48"/>
      <c r="C29" s="49"/>
      <c r="D29" s="33" t="s">
        <v>49</v>
      </c>
      <c r="E29" s="49"/>
      <c r="F29" s="33" t="s">
        <v>50</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3" t="s">
        <v>51</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3" t="s">
        <v>52</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3" t="s">
        <v>53</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3" t="s">
        <v>54</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55</v>
      </c>
      <c r="E35" s="56"/>
      <c r="F35" s="56"/>
      <c r="G35" s="56"/>
      <c r="H35" s="56"/>
      <c r="I35" s="56"/>
      <c r="J35" s="56"/>
      <c r="K35" s="56"/>
      <c r="L35" s="56"/>
      <c r="M35" s="56"/>
      <c r="N35" s="56"/>
      <c r="O35" s="56"/>
      <c r="P35" s="56"/>
      <c r="Q35" s="56"/>
      <c r="R35" s="56"/>
      <c r="S35" s="56"/>
      <c r="T35" s="57" t="s">
        <v>56</v>
      </c>
      <c r="U35" s="56"/>
      <c r="V35" s="56"/>
      <c r="W35" s="56"/>
      <c r="X35" s="58" t="s">
        <v>57</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4" t="s">
        <v>58</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3" t="s">
        <v>13</v>
      </c>
      <c r="D44" s="66"/>
      <c r="E44" s="66"/>
      <c r="F44" s="66"/>
      <c r="G44" s="66"/>
      <c r="H44" s="66"/>
      <c r="I44" s="66"/>
      <c r="J44" s="66"/>
      <c r="K44" s="66"/>
      <c r="L44" s="66" t="str">
        <f>K5</f>
        <v>200103/981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Regenerace bytového fondu Mírová osada I.etapa -ul.Chrustova - VZ ZATEPLENÍ ,IZOLACE</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3" t="s">
        <v>22</v>
      </c>
      <c r="D47" s="42"/>
      <c r="E47" s="42"/>
      <c r="F47" s="42"/>
      <c r="G47" s="42"/>
      <c r="H47" s="42"/>
      <c r="I47" s="42"/>
      <c r="J47" s="42"/>
      <c r="K47" s="42"/>
      <c r="L47" s="73" t="str">
        <f>IF(K8="","",K8)</f>
        <v xml:space="preserve">Slezská Ostrava </v>
      </c>
      <c r="M47" s="42"/>
      <c r="N47" s="42"/>
      <c r="O47" s="42"/>
      <c r="P47" s="42"/>
      <c r="Q47" s="42"/>
      <c r="R47" s="42"/>
      <c r="S47" s="42"/>
      <c r="T47" s="42"/>
      <c r="U47" s="42"/>
      <c r="V47" s="42"/>
      <c r="W47" s="42"/>
      <c r="X47" s="42"/>
      <c r="Y47" s="42"/>
      <c r="Z47" s="42"/>
      <c r="AA47" s="42"/>
      <c r="AB47" s="42"/>
      <c r="AC47" s="42"/>
      <c r="AD47" s="42"/>
      <c r="AE47" s="42"/>
      <c r="AF47" s="42"/>
      <c r="AG47" s="42"/>
      <c r="AH47" s="42"/>
      <c r="AI47" s="33" t="s">
        <v>24</v>
      </c>
      <c r="AJ47" s="42"/>
      <c r="AK47" s="42"/>
      <c r="AL47" s="42"/>
      <c r="AM47" s="74" t="str">
        <f>IF(AN8= "","",AN8)</f>
        <v>22. 3. 2020</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3" t="s">
        <v>30</v>
      </c>
      <c r="D49" s="42"/>
      <c r="E49" s="42"/>
      <c r="F49" s="42"/>
      <c r="G49" s="42"/>
      <c r="H49" s="42"/>
      <c r="I49" s="42"/>
      <c r="J49" s="42"/>
      <c r="K49" s="42"/>
      <c r="L49" s="66" t="str">
        <f>IF(E11= "","",E11)</f>
        <v xml:space="preserve"> </v>
      </c>
      <c r="M49" s="42"/>
      <c r="N49" s="42"/>
      <c r="O49" s="42"/>
      <c r="P49" s="42"/>
      <c r="Q49" s="42"/>
      <c r="R49" s="42"/>
      <c r="S49" s="42"/>
      <c r="T49" s="42"/>
      <c r="U49" s="42"/>
      <c r="V49" s="42"/>
      <c r="W49" s="42"/>
      <c r="X49" s="42"/>
      <c r="Y49" s="42"/>
      <c r="Z49" s="42"/>
      <c r="AA49" s="42"/>
      <c r="AB49" s="42"/>
      <c r="AC49" s="42"/>
      <c r="AD49" s="42"/>
      <c r="AE49" s="42"/>
      <c r="AF49" s="42"/>
      <c r="AG49" s="42"/>
      <c r="AH49" s="42"/>
      <c r="AI49" s="33" t="s">
        <v>37</v>
      </c>
      <c r="AJ49" s="42"/>
      <c r="AK49" s="42"/>
      <c r="AL49" s="42"/>
      <c r="AM49" s="75" t="str">
        <f>IF(E17="","",E17)</f>
        <v xml:space="preserve">Lenka Jerakasová </v>
      </c>
      <c r="AN49" s="66"/>
      <c r="AO49" s="66"/>
      <c r="AP49" s="66"/>
      <c r="AQ49" s="42"/>
      <c r="AR49" s="46"/>
      <c r="AS49" s="76" t="s">
        <v>59</v>
      </c>
      <c r="AT49" s="77"/>
      <c r="AU49" s="78"/>
      <c r="AV49" s="78"/>
      <c r="AW49" s="78"/>
      <c r="AX49" s="78"/>
      <c r="AY49" s="78"/>
      <c r="AZ49" s="78"/>
      <c r="BA49" s="78"/>
      <c r="BB49" s="78"/>
      <c r="BC49" s="78"/>
      <c r="BD49" s="79"/>
      <c r="BE49" s="40"/>
    </row>
    <row r="50" s="2" customFormat="1" ht="15.15" customHeight="1">
      <c r="A50" s="40"/>
      <c r="B50" s="41"/>
      <c r="C50" s="33" t="s">
        <v>35</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3" t="s">
        <v>42</v>
      </c>
      <c r="AJ50" s="42"/>
      <c r="AK50" s="42"/>
      <c r="AL50" s="42"/>
      <c r="AM50" s="75" t="str">
        <f>IF(E20="","",E20)</f>
        <v xml:space="preserve">Lenka Jerakasová </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60</v>
      </c>
      <c r="D52" s="89"/>
      <c r="E52" s="89"/>
      <c r="F52" s="89"/>
      <c r="G52" s="89"/>
      <c r="H52" s="90"/>
      <c r="I52" s="91" t="s">
        <v>61</v>
      </c>
      <c r="J52" s="89"/>
      <c r="K52" s="89"/>
      <c r="L52" s="89"/>
      <c r="M52" s="89"/>
      <c r="N52" s="89"/>
      <c r="O52" s="89"/>
      <c r="P52" s="89"/>
      <c r="Q52" s="89"/>
      <c r="R52" s="89"/>
      <c r="S52" s="89"/>
      <c r="T52" s="89"/>
      <c r="U52" s="89"/>
      <c r="V52" s="89"/>
      <c r="W52" s="89"/>
      <c r="X52" s="89"/>
      <c r="Y52" s="89"/>
      <c r="Z52" s="89"/>
      <c r="AA52" s="89"/>
      <c r="AB52" s="89"/>
      <c r="AC52" s="89"/>
      <c r="AD52" s="89"/>
      <c r="AE52" s="89"/>
      <c r="AF52" s="89"/>
      <c r="AG52" s="92" t="s">
        <v>62</v>
      </c>
      <c r="AH52" s="89"/>
      <c r="AI52" s="89"/>
      <c r="AJ52" s="89"/>
      <c r="AK52" s="89"/>
      <c r="AL52" s="89"/>
      <c r="AM52" s="89"/>
      <c r="AN52" s="91" t="s">
        <v>63</v>
      </c>
      <c r="AO52" s="89"/>
      <c r="AP52" s="89"/>
      <c r="AQ52" s="93" t="s">
        <v>64</v>
      </c>
      <c r="AR52" s="46"/>
      <c r="AS52" s="94" t="s">
        <v>65</v>
      </c>
      <c r="AT52" s="95" t="s">
        <v>66</v>
      </c>
      <c r="AU52" s="95" t="s">
        <v>67</v>
      </c>
      <c r="AV52" s="95" t="s">
        <v>68</v>
      </c>
      <c r="AW52" s="95" t="s">
        <v>69</v>
      </c>
      <c r="AX52" s="95" t="s">
        <v>70</v>
      </c>
      <c r="AY52" s="95" t="s">
        <v>71</v>
      </c>
      <c r="AZ52" s="95" t="s">
        <v>72</v>
      </c>
      <c r="BA52" s="95" t="s">
        <v>73</v>
      </c>
      <c r="BB52" s="95" t="s">
        <v>74</v>
      </c>
      <c r="BC52" s="95" t="s">
        <v>75</v>
      </c>
      <c r="BD52" s="96" t="s">
        <v>76</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77</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ROUND(SUM(AG55:AG63),2)</f>
        <v>0</v>
      </c>
      <c r="AH54" s="103"/>
      <c r="AI54" s="103"/>
      <c r="AJ54" s="103"/>
      <c r="AK54" s="103"/>
      <c r="AL54" s="103"/>
      <c r="AM54" s="103"/>
      <c r="AN54" s="104">
        <f>SUM(AG54,AT54)</f>
        <v>0</v>
      </c>
      <c r="AO54" s="104"/>
      <c r="AP54" s="104"/>
      <c r="AQ54" s="105" t="s">
        <v>32</v>
      </c>
      <c r="AR54" s="106"/>
      <c r="AS54" s="107">
        <f>ROUND(SUM(AS55:AS63),2)</f>
        <v>0</v>
      </c>
      <c r="AT54" s="108">
        <f>ROUND(SUM(AV54:AW54),2)</f>
        <v>0</v>
      </c>
      <c r="AU54" s="109">
        <f>ROUND(SUM(AU55:AU63),5)</f>
        <v>0</v>
      </c>
      <c r="AV54" s="108">
        <f>ROUND(AZ54*L29,2)</f>
        <v>0</v>
      </c>
      <c r="AW54" s="108">
        <f>ROUND(BA54*L30,2)</f>
        <v>0</v>
      </c>
      <c r="AX54" s="108">
        <f>ROUND(BB54*L29,2)</f>
        <v>0</v>
      </c>
      <c r="AY54" s="108">
        <f>ROUND(BC54*L30,2)</f>
        <v>0</v>
      </c>
      <c r="AZ54" s="108">
        <f>ROUND(SUM(AZ55:AZ63),2)</f>
        <v>0</v>
      </c>
      <c r="BA54" s="108">
        <f>ROUND(SUM(BA55:BA63),2)</f>
        <v>0</v>
      </c>
      <c r="BB54" s="108">
        <f>ROUND(SUM(BB55:BB63),2)</f>
        <v>0</v>
      </c>
      <c r="BC54" s="108">
        <f>ROUND(SUM(BC55:BC63),2)</f>
        <v>0</v>
      </c>
      <c r="BD54" s="110">
        <f>ROUND(SUM(BD55:BD63),2)</f>
        <v>0</v>
      </c>
      <c r="BE54" s="6"/>
      <c r="BS54" s="111" t="s">
        <v>78</v>
      </c>
      <c r="BT54" s="111" t="s">
        <v>79</v>
      </c>
      <c r="BV54" s="111" t="s">
        <v>80</v>
      </c>
      <c r="BW54" s="111" t="s">
        <v>5</v>
      </c>
      <c r="BX54" s="111" t="s">
        <v>81</v>
      </c>
      <c r="CL54" s="111" t="s">
        <v>19</v>
      </c>
    </row>
    <row r="55" s="7" customFormat="1" ht="37.5" customHeight="1">
      <c r="A55" s="112" t="s">
        <v>82</v>
      </c>
      <c r="B55" s="113"/>
      <c r="C55" s="114"/>
      <c r="D55" s="115" t="s">
        <v>14</v>
      </c>
      <c r="E55" s="115"/>
      <c r="F55" s="115"/>
      <c r="G55" s="115"/>
      <c r="H55" s="115"/>
      <c r="I55" s="116"/>
      <c r="J55" s="115" t="s">
        <v>17</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'200103-981 - Regenerace b...'!J28</f>
        <v>0</v>
      </c>
      <c r="AH55" s="116"/>
      <c r="AI55" s="116"/>
      <c r="AJ55" s="116"/>
      <c r="AK55" s="116"/>
      <c r="AL55" s="116"/>
      <c r="AM55" s="116"/>
      <c r="AN55" s="117">
        <f>SUM(AG55,AT55)</f>
        <v>0</v>
      </c>
      <c r="AO55" s="116"/>
      <c r="AP55" s="116"/>
      <c r="AQ55" s="118" t="s">
        <v>83</v>
      </c>
      <c r="AR55" s="119"/>
      <c r="AS55" s="120">
        <v>0</v>
      </c>
      <c r="AT55" s="121">
        <f>ROUND(SUM(AV55:AW55),2)</f>
        <v>0</v>
      </c>
      <c r="AU55" s="122">
        <f>'200103-981 - Regenerace b...'!P75</f>
        <v>0</v>
      </c>
      <c r="AV55" s="121">
        <f>'200103-981 - Regenerace b...'!J31</f>
        <v>0</v>
      </c>
      <c r="AW55" s="121">
        <f>'200103-981 - Regenerace b...'!J32</f>
        <v>0</v>
      </c>
      <c r="AX55" s="121">
        <f>'200103-981 - Regenerace b...'!J33</f>
        <v>0</v>
      </c>
      <c r="AY55" s="121">
        <f>'200103-981 - Regenerace b...'!J34</f>
        <v>0</v>
      </c>
      <c r="AZ55" s="121">
        <f>'200103-981 - Regenerace b...'!F31</f>
        <v>0</v>
      </c>
      <c r="BA55" s="121">
        <f>'200103-981 - Regenerace b...'!F32</f>
        <v>0</v>
      </c>
      <c r="BB55" s="121">
        <f>'200103-981 - Regenerace b...'!F33</f>
        <v>0</v>
      </c>
      <c r="BC55" s="121">
        <f>'200103-981 - Regenerace b...'!F34</f>
        <v>0</v>
      </c>
      <c r="BD55" s="123">
        <f>'200103-981 - Regenerace b...'!F35</f>
        <v>0</v>
      </c>
      <c r="BE55" s="7"/>
      <c r="BT55" s="124" t="s">
        <v>21</v>
      </c>
      <c r="BU55" s="124" t="s">
        <v>84</v>
      </c>
      <c r="BV55" s="124" t="s">
        <v>80</v>
      </c>
      <c r="BW55" s="124" t="s">
        <v>5</v>
      </c>
      <c r="BX55" s="124" t="s">
        <v>81</v>
      </c>
      <c r="CL55" s="124" t="s">
        <v>19</v>
      </c>
    </row>
    <row r="56" s="7" customFormat="1" ht="37.5" customHeight="1">
      <c r="A56" s="112" t="s">
        <v>82</v>
      </c>
      <c r="B56" s="113"/>
      <c r="C56" s="114"/>
      <c r="D56" s="115" t="s">
        <v>85</v>
      </c>
      <c r="E56" s="115"/>
      <c r="F56" s="115"/>
      <c r="G56" s="115"/>
      <c r="H56" s="115"/>
      <c r="I56" s="116"/>
      <c r="J56" s="115" t="s">
        <v>86</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'D.1.1-1-12 - Chrustova 12...'!J30</f>
        <v>0</v>
      </c>
      <c r="AH56" s="116"/>
      <c r="AI56" s="116"/>
      <c r="AJ56" s="116"/>
      <c r="AK56" s="116"/>
      <c r="AL56" s="116"/>
      <c r="AM56" s="116"/>
      <c r="AN56" s="117">
        <f>SUM(AG56,AT56)</f>
        <v>0</v>
      </c>
      <c r="AO56" s="116"/>
      <c r="AP56" s="116"/>
      <c r="AQ56" s="118" t="s">
        <v>83</v>
      </c>
      <c r="AR56" s="119"/>
      <c r="AS56" s="120">
        <v>0</v>
      </c>
      <c r="AT56" s="121">
        <f>ROUND(SUM(AV56:AW56),2)</f>
        <v>0</v>
      </c>
      <c r="AU56" s="122">
        <f>'D.1.1-1-12 - Chrustova 12...'!P102</f>
        <v>0</v>
      </c>
      <c r="AV56" s="121">
        <f>'D.1.1-1-12 - Chrustova 12...'!J33</f>
        <v>0</v>
      </c>
      <c r="AW56" s="121">
        <f>'D.1.1-1-12 - Chrustova 12...'!J34</f>
        <v>0</v>
      </c>
      <c r="AX56" s="121">
        <f>'D.1.1-1-12 - Chrustova 12...'!J35</f>
        <v>0</v>
      </c>
      <c r="AY56" s="121">
        <f>'D.1.1-1-12 - Chrustova 12...'!J36</f>
        <v>0</v>
      </c>
      <c r="AZ56" s="121">
        <f>'D.1.1-1-12 - Chrustova 12...'!F33</f>
        <v>0</v>
      </c>
      <c r="BA56" s="121">
        <f>'D.1.1-1-12 - Chrustova 12...'!F34</f>
        <v>0</v>
      </c>
      <c r="BB56" s="121">
        <f>'D.1.1-1-12 - Chrustova 12...'!F35</f>
        <v>0</v>
      </c>
      <c r="BC56" s="121">
        <f>'D.1.1-1-12 - Chrustova 12...'!F36</f>
        <v>0</v>
      </c>
      <c r="BD56" s="123">
        <f>'D.1.1-1-12 - Chrustova 12...'!F37</f>
        <v>0</v>
      </c>
      <c r="BE56" s="7"/>
      <c r="BT56" s="124" t="s">
        <v>21</v>
      </c>
      <c r="BV56" s="124" t="s">
        <v>80</v>
      </c>
      <c r="BW56" s="124" t="s">
        <v>87</v>
      </c>
      <c r="BX56" s="124" t="s">
        <v>5</v>
      </c>
      <c r="CL56" s="124" t="s">
        <v>19</v>
      </c>
      <c r="CM56" s="124" t="s">
        <v>21</v>
      </c>
    </row>
    <row r="57" s="7" customFormat="1" ht="37.5" customHeight="1">
      <c r="A57" s="112" t="s">
        <v>82</v>
      </c>
      <c r="B57" s="113"/>
      <c r="C57" s="114"/>
      <c r="D57" s="115" t="s">
        <v>88</v>
      </c>
      <c r="E57" s="115"/>
      <c r="F57" s="115"/>
      <c r="G57" s="115"/>
      <c r="H57" s="115"/>
      <c r="I57" s="116"/>
      <c r="J57" s="115" t="s">
        <v>89</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'D.1.1-1-16 - Chrustova 16...'!J30</f>
        <v>0</v>
      </c>
      <c r="AH57" s="116"/>
      <c r="AI57" s="116"/>
      <c r="AJ57" s="116"/>
      <c r="AK57" s="116"/>
      <c r="AL57" s="116"/>
      <c r="AM57" s="116"/>
      <c r="AN57" s="117">
        <f>SUM(AG57,AT57)</f>
        <v>0</v>
      </c>
      <c r="AO57" s="116"/>
      <c r="AP57" s="116"/>
      <c r="AQ57" s="118" t="s">
        <v>83</v>
      </c>
      <c r="AR57" s="119"/>
      <c r="AS57" s="120">
        <v>0</v>
      </c>
      <c r="AT57" s="121">
        <f>ROUND(SUM(AV57:AW57),2)</f>
        <v>0</v>
      </c>
      <c r="AU57" s="122">
        <f>'D.1.1-1-16 - Chrustova 16...'!P103</f>
        <v>0</v>
      </c>
      <c r="AV57" s="121">
        <f>'D.1.1-1-16 - Chrustova 16...'!J33</f>
        <v>0</v>
      </c>
      <c r="AW57" s="121">
        <f>'D.1.1-1-16 - Chrustova 16...'!J34</f>
        <v>0</v>
      </c>
      <c r="AX57" s="121">
        <f>'D.1.1-1-16 - Chrustova 16...'!J35</f>
        <v>0</v>
      </c>
      <c r="AY57" s="121">
        <f>'D.1.1-1-16 - Chrustova 16...'!J36</f>
        <v>0</v>
      </c>
      <c r="AZ57" s="121">
        <f>'D.1.1-1-16 - Chrustova 16...'!F33</f>
        <v>0</v>
      </c>
      <c r="BA57" s="121">
        <f>'D.1.1-1-16 - Chrustova 16...'!F34</f>
        <v>0</v>
      </c>
      <c r="BB57" s="121">
        <f>'D.1.1-1-16 - Chrustova 16...'!F35</f>
        <v>0</v>
      </c>
      <c r="BC57" s="121">
        <f>'D.1.1-1-16 - Chrustova 16...'!F36</f>
        <v>0</v>
      </c>
      <c r="BD57" s="123">
        <f>'D.1.1-1-16 - Chrustova 16...'!F37</f>
        <v>0</v>
      </c>
      <c r="BE57" s="7"/>
      <c r="BT57" s="124" t="s">
        <v>21</v>
      </c>
      <c r="BV57" s="124" t="s">
        <v>80</v>
      </c>
      <c r="BW57" s="124" t="s">
        <v>90</v>
      </c>
      <c r="BX57" s="124" t="s">
        <v>5</v>
      </c>
      <c r="CL57" s="124" t="s">
        <v>19</v>
      </c>
      <c r="CM57" s="124" t="s">
        <v>21</v>
      </c>
    </row>
    <row r="58" s="7" customFormat="1" ht="37.5" customHeight="1">
      <c r="A58" s="112" t="s">
        <v>82</v>
      </c>
      <c r="B58" s="113"/>
      <c r="C58" s="114"/>
      <c r="D58" s="115" t="s">
        <v>91</v>
      </c>
      <c r="E58" s="115"/>
      <c r="F58" s="115"/>
      <c r="G58" s="115"/>
      <c r="H58" s="115"/>
      <c r="I58" s="116"/>
      <c r="J58" s="115" t="s">
        <v>92</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'D.1.1-1-8 - Chrustova 8 -...'!J30</f>
        <v>0</v>
      </c>
      <c r="AH58" s="116"/>
      <c r="AI58" s="116"/>
      <c r="AJ58" s="116"/>
      <c r="AK58" s="116"/>
      <c r="AL58" s="116"/>
      <c r="AM58" s="116"/>
      <c r="AN58" s="117">
        <f>SUM(AG58,AT58)</f>
        <v>0</v>
      </c>
      <c r="AO58" s="116"/>
      <c r="AP58" s="116"/>
      <c r="AQ58" s="118" t="s">
        <v>83</v>
      </c>
      <c r="AR58" s="119"/>
      <c r="AS58" s="120">
        <v>0</v>
      </c>
      <c r="AT58" s="121">
        <f>ROUND(SUM(AV58:AW58),2)</f>
        <v>0</v>
      </c>
      <c r="AU58" s="122">
        <f>'D.1.1-1-8 - Chrustova 8 -...'!P101</f>
        <v>0</v>
      </c>
      <c r="AV58" s="121">
        <f>'D.1.1-1-8 - Chrustova 8 -...'!J33</f>
        <v>0</v>
      </c>
      <c r="AW58" s="121">
        <f>'D.1.1-1-8 - Chrustova 8 -...'!J34</f>
        <v>0</v>
      </c>
      <c r="AX58" s="121">
        <f>'D.1.1-1-8 - Chrustova 8 -...'!J35</f>
        <v>0</v>
      </c>
      <c r="AY58" s="121">
        <f>'D.1.1-1-8 - Chrustova 8 -...'!J36</f>
        <v>0</v>
      </c>
      <c r="AZ58" s="121">
        <f>'D.1.1-1-8 - Chrustova 8 -...'!F33</f>
        <v>0</v>
      </c>
      <c r="BA58" s="121">
        <f>'D.1.1-1-8 - Chrustova 8 -...'!F34</f>
        <v>0</v>
      </c>
      <c r="BB58" s="121">
        <f>'D.1.1-1-8 - Chrustova 8 -...'!F35</f>
        <v>0</v>
      </c>
      <c r="BC58" s="121">
        <f>'D.1.1-1-8 - Chrustova 8 -...'!F36</f>
        <v>0</v>
      </c>
      <c r="BD58" s="123">
        <f>'D.1.1-1-8 - Chrustova 8 -...'!F37</f>
        <v>0</v>
      </c>
      <c r="BE58" s="7"/>
      <c r="BT58" s="124" t="s">
        <v>21</v>
      </c>
      <c r="BV58" s="124" t="s">
        <v>80</v>
      </c>
      <c r="BW58" s="124" t="s">
        <v>93</v>
      </c>
      <c r="BX58" s="124" t="s">
        <v>5</v>
      </c>
      <c r="CL58" s="124" t="s">
        <v>19</v>
      </c>
      <c r="CM58" s="124" t="s">
        <v>21</v>
      </c>
    </row>
    <row r="59" s="7" customFormat="1" ht="37.5" customHeight="1">
      <c r="A59" s="112" t="s">
        <v>82</v>
      </c>
      <c r="B59" s="113"/>
      <c r="C59" s="114"/>
      <c r="D59" s="115" t="s">
        <v>94</v>
      </c>
      <c r="E59" s="115"/>
      <c r="F59" s="115"/>
      <c r="G59" s="115"/>
      <c r="H59" s="115"/>
      <c r="I59" s="116"/>
      <c r="J59" s="115" t="s">
        <v>95</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'D.1.1-1-10 - Chrustova 10...'!J30</f>
        <v>0</v>
      </c>
      <c r="AH59" s="116"/>
      <c r="AI59" s="116"/>
      <c r="AJ59" s="116"/>
      <c r="AK59" s="116"/>
      <c r="AL59" s="116"/>
      <c r="AM59" s="116"/>
      <c r="AN59" s="117">
        <f>SUM(AG59,AT59)</f>
        <v>0</v>
      </c>
      <c r="AO59" s="116"/>
      <c r="AP59" s="116"/>
      <c r="AQ59" s="118" t="s">
        <v>83</v>
      </c>
      <c r="AR59" s="119"/>
      <c r="AS59" s="120">
        <v>0</v>
      </c>
      <c r="AT59" s="121">
        <f>ROUND(SUM(AV59:AW59),2)</f>
        <v>0</v>
      </c>
      <c r="AU59" s="122">
        <f>'D.1.1-1-10 - Chrustova 10...'!P103</f>
        <v>0</v>
      </c>
      <c r="AV59" s="121">
        <f>'D.1.1-1-10 - Chrustova 10...'!J33</f>
        <v>0</v>
      </c>
      <c r="AW59" s="121">
        <f>'D.1.1-1-10 - Chrustova 10...'!J34</f>
        <v>0</v>
      </c>
      <c r="AX59" s="121">
        <f>'D.1.1-1-10 - Chrustova 10...'!J35</f>
        <v>0</v>
      </c>
      <c r="AY59" s="121">
        <f>'D.1.1-1-10 - Chrustova 10...'!J36</f>
        <v>0</v>
      </c>
      <c r="AZ59" s="121">
        <f>'D.1.1-1-10 - Chrustova 10...'!F33</f>
        <v>0</v>
      </c>
      <c r="BA59" s="121">
        <f>'D.1.1-1-10 - Chrustova 10...'!F34</f>
        <v>0</v>
      </c>
      <c r="BB59" s="121">
        <f>'D.1.1-1-10 - Chrustova 10...'!F35</f>
        <v>0</v>
      </c>
      <c r="BC59" s="121">
        <f>'D.1.1-1-10 - Chrustova 10...'!F36</f>
        <v>0</v>
      </c>
      <c r="BD59" s="123">
        <f>'D.1.1-1-10 - Chrustova 10...'!F37</f>
        <v>0</v>
      </c>
      <c r="BE59" s="7"/>
      <c r="BT59" s="124" t="s">
        <v>21</v>
      </c>
      <c r="BV59" s="124" t="s">
        <v>80</v>
      </c>
      <c r="BW59" s="124" t="s">
        <v>96</v>
      </c>
      <c r="BX59" s="124" t="s">
        <v>5</v>
      </c>
      <c r="CL59" s="124" t="s">
        <v>19</v>
      </c>
      <c r="CM59" s="124" t="s">
        <v>21</v>
      </c>
    </row>
    <row r="60" s="7" customFormat="1" ht="37.5" customHeight="1">
      <c r="A60" s="112" t="s">
        <v>82</v>
      </c>
      <c r="B60" s="113"/>
      <c r="C60" s="114"/>
      <c r="D60" s="115" t="s">
        <v>97</v>
      </c>
      <c r="E60" s="115"/>
      <c r="F60" s="115"/>
      <c r="G60" s="115"/>
      <c r="H60" s="115"/>
      <c r="I60" s="116"/>
      <c r="J60" s="115" t="s">
        <v>98</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7">
        <f>'D.1.1-1-14 - Chrustova 14...'!J30</f>
        <v>0</v>
      </c>
      <c r="AH60" s="116"/>
      <c r="AI60" s="116"/>
      <c r="AJ60" s="116"/>
      <c r="AK60" s="116"/>
      <c r="AL60" s="116"/>
      <c r="AM60" s="116"/>
      <c r="AN60" s="117">
        <f>SUM(AG60,AT60)</f>
        <v>0</v>
      </c>
      <c r="AO60" s="116"/>
      <c r="AP60" s="116"/>
      <c r="AQ60" s="118" t="s">
        <v>83</v>
      </c>
      <c r="AR60" s="119"/>
      <c r="AS60" s="120">
        <v>0</v>
      </c>
      <c r="AT60" s="121">
        <f>ROUND(SUM(AV60:AW60),2)</f>
        <v>0</v>
      </c>
      <c r="AU60" s="122">
        <f>'D.1.1-1-14 - Chrustova 14...'!P103</f>
        <v>0</v>
      </c>
      <c r="AV60" s="121">
        <f>'D.1.1-1-14 - Chrustova 14...'!J33</f>
        <v>0</v>
      </c>
      <c r="AW60" s="121">
        <f>'D.1.1-1-14 - Chrustova 14...'!J34</f>
        <v>0</v>
      </c>
      <c r="AX60" s="121">
        <f>'D.1.1-1-14 - Chrustova 14...'!J35</f>
        <v>0</v>
      </c>
      <c r="AY60" s="121">
        <f>'D.1.1-1-14 - Chrustova 14...'!J36</f>
        <v>0</v>
      </c>
      <c r="AZ60" s="121">
        <f>'D.1.1-1-14 - Chrustova 14...'!F33</f>
        <v>0</v>
      </c>
      <c r="BA60" s="121">
        <f>'D.1.1-1-14 - Chrustova 14...'!F34</f>
        <v>0</v>
      </c>
      <c r="BB60" s="121">
        <f>'D.1.1-1-14 - Chrustova 14...'!F35</f>
        <v>0</v>
      </c>
      <c r="BC60" s="121">
        <f>'D.1.1-1-14 - Chrustova 14...'!F36</f>
        <v>0</v>
      </c>
      <c r="BD60" s="123">
        <f>'D.1.1-1-14 - Chrustova 14...'!F37</f>
        <v>0</v>
      </c>
      <c r="BE60" s="7"/>
      <c r="BT60" s="124" t="s">
        <v>21</v>
      </c>
      <c r="BV60" s="124" t="s">
        <v>80</v>
      </c>
      <c r="BW60" s="124" t="s">
        <v>99</v>
      </c>
      <c r="BX60" s="124" t="s">
        <v>5</v>
      </c>
      <c r="CL60" s="124" t="s">
        <v>19</v>
      </c>
      <c r="CM60" s="124" t="s">
        <v>21</v>
      </c>
    </row>
    <row r="61" s="7" customFormat="1" ht="37.5" customHeight="1">
      <c r="A61" s="112" t="s">
        <v>82</v>
      </c>
      <c r="B61" s="113"/>
      <c r="C61" s="114"/>
      <c r="D61" s="115" t="s">
        <v>100</v>
      </c>
      <c r="E61" s="115"/>
      <c r="F61" s="115"/>
      <c r="G61" s="115"/>
      <c r="H61" s="115"/>
      <c r="I61" s="116"/>
      <c r="J61" s="115" t="s">
        <v>101</v>
      </c>
      <c r="K61" s="115"/>
      <c r="L61" s="115"/>
      <c r="M61" s="115"/>
      <c r="N61" s="115"/>
      <c r="O61" s="115"/>
      <c r="P61" s="115"/>
      <c r="Q61" s="115"/>
      <c r="R61" s="115"/>
      <c r="S61" s="115"/>
      <c r="T61" s="115"/>
      <c r="U61" s="115"/>
      <c r="V61" s="115"/>
      <c r="W61" s="115"/>
      <c r="X61" s="115"/>
      <c r="Y61" s="115"/>
      <c r="Z61" s="115"/>
      <c r="AA61" s="115"/>
      <c r="AB61" s="115"/>
      <c r="AC61" s="115"/>
      <c r="AD61" s="115"/>
      <c r="AE61" s="115"/>
      <c r="AF61" s="115"/>
      <c r="AG61" s="117">
        <f>'D.1.1-1-18 - Chrustova 18...'!J30</f>
        <v>0</v>
      </c>
      <c r="AH61" s="116"/>
      <c r="AI61" s="116"/>
      <c r="AJ61" s="116"/>
      <c r="AK61" s="116"/>
      <c r="AL61" s="116"/>
      <c r="AM61" s="116"/>
      <c r="AN61" s="117">
        <f>SUM(AG61,AT61)</f>
        <v>0</v>
      </c>
      <c r="AO61" s="116"/>
      <c r="AP61" s="116"/>
      <c r="AQ61" s="118" t="s">
        <v>83</v>
      </c>
      <c r="AR61" s="119"/>
      <c r="AS61" s="120">
        <v>0</v>
      </c>
      <c r="AT61" s="121">
        <f>ROUND(SUM(AV61:AW61),2)</f>
        <v>0</v>
      </c>
      <c r="AU61" s="122">
        <f>'D.1.1-1-18 - Chrustova 18...'!P104</f>
        <v>0</v>
      </c>
      <c r="AV61" s="121">
        <f>'D.1.1-1-18 - Chrustova 18...'!J33</f>
        <v>0</v>
      </c>
      <c r="AW61" s="121">
        <f>'D.1.1-1-18 - Chrustova 18...'!J34</f>
        <v>0</v>
      </c>
      <c r="AX61" s="121">
        <f>'D.1.1-1-18 - Chrustova 18...'!J35</f>
        <v>0</v>
      </c>
      <c r="AY61" s="121">
        <f>'D.1.1-1-18 - Chrustova 18...'!J36</f>
        <v>0</v>
      </c>
      <c r="AZ61" s="121">
        <f>'D.1.1-1-18 - Chrustova 18...'!F33</f>
        <v>0</v>
      </c>
      <c r="BA61" s="121">
        <f>'D.1.1-1-18 - Chrustova 18...'!F34</f>
        <v>0</v>
      </c>
      <c r="BB61" s="121">
        <f>'D.1.1-1-18 - Chrustova 18...'!F35</f>
        <v>0</v>
      </c>
      <c r="BC61" s="121">
        <f>'D.1.1-1-18 - Chrustova 18...'!F36</f>
        <v>0</v>
      </c>
      <c r="BD61" s="123">
        <f>'D.1.1-1-18 - Chrustova 18...'!F37</f>
        <v>0</v>
      </c>
      <c r="BE61" s="7"/>
      <c r="BT61" s="124" t="s">
        <v>21</v>
      </c>
      <c r="BV61" s="124" t="s">
        <v>80</v>
      </c>
      <c r="BW61" s="124" t="s">
        <v>102</v>
      </c>
      <c r="BX61" s="124" t="s">
        <v>5</v>
      </c>
      <c r="CL61" s="124" t="s">
        <v>19</v>
      </c>
      <c r="CM61" s="124" t="s">
        <v>21</v>
      </c>
    </row>
    <row r="62" s="7" customFormat="1" ht="37.5" customHeight="1">
      <c r="A62" s="112" t="s">
        <v>82</v>
      </c>
      <c r="B62" s="113"/>
      <c r="C62" s="114"/>
      <c r="D62" s="115" t="s">
        <v>103</v>
      </c>
      <c r="E62" s="115"/>
      <c r="F62" s="115"/>
      <c r="G62" s="115"/>
      <c r="H62" s="115"/>
      <c r="I62" s="116"/>
      <c r="J62" s="115" t="s">
        <v>104</v>
      </c>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7">
        <f>'D.1.1-1-20 - Chrustova 20...'!J30</f>
        <v>0</v>
      </c>
      <c r="AH62" s="116"/>
      <c r="AI62" s="116"/>
      <c r="AJ62" s="116"/>
      <c r="AK62" s="116"/>
      <c r="AL62" s="116"/>
      <c r="AM62" s="116"/>
      <c r="AN62" s="117">
        <f>SUM(AG62,AT62)</f>
        <v>0</v>
      </c>
      <c r="AO62" s="116"/>
      <c r="AP62" s="116"/>
      <c r="AQ62" s="118" t="s">
        <v>83</v>
      </c>
      <c r="AR62" s="119"/>
      <c r="AS62" s="120">
        <v>0</v>
      </c>
      <c r="AT62" s="121">
        <f>ROUND(SUM(AV62:AW62),2)</f>
        <v>0</v>
      </c>
      <c r="AU62" s="122">
        <f>'D.1.1-1-20 - Chrustova 20...'!P103</f>
        <v>0</v>
      </c>
      <c r="AV62" s="121">
        <f>'D.1.1-1-20 - Chrustova 20...'!J33</f>
        <v>0</v>
      </c>
      <c r="AW62" s="121">
        <f>'D.1.1-1-20 - Chrustova 20...'!J34</f>
        <v>0</v>
      </c>
      <c r="AX62" s="121">
        <f>'D.1.1-1-20 - Chrustova 20...'!J35</f>
        <v>0</v>
      </c>
      <c r="AY62" s="121">
        <f>'D.1.1-1-20 - Chrustova 20...'!J36</f>
        <v>0</v>
      </c>
      <c r="AZ62" s="121">
        <f>'D.1.1-1-20 - Chrustova 20...'!F33</f>
        <v>0</v>
      </c>
      <c r="BA62" s="121">
        <f>'D.1.1-1-20 - Chrustova 20...'!F34</f>
        <v>0</v>
      </c>
      <c r="BB62" s="121">
        <f>'D.1.1-1-20 - Chrustova 20...'!F35</f>
        <v>0</v>
      </c>
      <c r="BC62" s="121">
        <f>'D.1.1-1-20 - Chrustova 20...'!F36</f>
        <v>0</v>
      </c>
      <c r="BD62" s="123">
        <f>'D.1.1-1-20 - Chrustova 20...'!F37</f>
        <v>0</v>
      </c>
      <c r="BE62" s="7"/>
      <c r="BT62" s="124" t="s">
        <v>21</v>
      </c>
      <c r="BV62" s="124" t="s">
        <v>80</v>
      </c>
      <c r="BW62" s="124" t="s">
        <v>105</v>
      </c>
      <c r="BX62" s="124" t="s">
        <v>5</v>
      </c>
      <c r="CL62" s="124" t="s">
        <v>19</v>
      </c>
      <c r="CM62" s="124" t="s">
        <v>21</v>
      </c>
    </row>
    <row r="63" s="7" customFormat="1" ht="37.5" customHeight="1">
      <c r="A63" s="112" t="s">
        <v>82</v>
      </c>
      <c r="B63" s="113"/>
      <c r="C63" s="114"/>
      <c r="D63" s="115" t="s">
        <v>106</v>
      </c>
      <c r="E63" s="115"/>
      <c r="F63" s="115"/>
      <c r="G63" s="115"/>
      <c r="H63" s="115"/>
      <c r="I63" s="116"/>
      <c r="J63" s="115" t="s">
        <v>107</v>
      </c>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7">
        <f>'D.1.1-1-22 - Chrustova 22...'!J30</f>
        <v>0</v>
      </c>
      <c r="AH63" s="116"/>
      <c r="AI63" s="116"/>
      <c r="AJ63" s="116"/>
      <c r="AK63" s="116"/>
      <c r="AL63" s="116"/>
      <c r="AM63" s="116"/>
      <c r="AN63" s="117">
        <f>SUM(AG63,AT63)</f>
        <v>0</v>
      </c>
      <c r="AO63" s="116"/>
      <c r="AP63" s="116"/>
      <c r="AQ63" s="118" t="s">
        <v>83</v>
      </c>
      <c r="AR63" s="119"/>
      <c r="AS63" s="125">
        <v>0</v>
      </c>
      <c r="AT63" s="126">
        <f>ROUND(SUM(AV63:AW63),2)</f>
        <v>0</v>
      </c>
      <c r="AU63" s="127">
        <f>'D.1.1-1-22 - Chrustova 22...'!P103</f>
        <v>0</v>
      </c>
      <c r="AV63" s="126">
        <f>'D.1.1-1-22 - Chrustova 22...'!J33</f>
        <v>0</v>
      </c>
      <c r="AW63" s="126">
        <f>'D.1.1-1-22 - Chrustova 22...'!J34</f>
        <v>0</v>
      </c>
      <c r="AX63" s="126">
        <f>'D.1.1-1-22 - Chrustova 22...'!J35</f>
        <v>0</v>
      </c>
      <c r="AY63" s="126">
        <f>'D.1.1-1-22 - Chrustova 22...'!J36</f>
        <v>0</v>
      </c>
      <c r="AZ63" s="126">
        <f>'D.1.1-1-22 - Chrustova 22...'!F33</f>
        <v>0</v>
      </c>
      <c r="BA63" s="126">
        <f>'D.1.1-1-22 - Chrustova 22...'!F34</f>
        <v>0</v>
      </c>
      <c r="BB63" s="126">
        <f>'D.1.1-1-22 - Chrustova 22...'!F35</f>
        <v>0</v>
      </c>
      <c r="BC63" s="126">
        <f>'D.1.1-1-22 - Chrustova 22...'!F36</f>
        <v>0</v>
      </c>
      <c r="BD63" s="128">
        <f>'D.1.1-1-22 - Chrustova 22...'!F37</f>
        <v>0</v>
      </c>
      <c r="BE63" s="7"/>
      <c r="BT63" s="124" t="s">
        <v>21</v>
      </c>
      <c r="BV63" s="124" t="s">
        <v>80</v>
      </c>
      <c r="BW63" s="124" t="s">
        <v>108</v>
      </c>
      <c r="BX63" s="124" t="s">
        <v>5</v>
      </c>
      <c r="CL63" s="124" t="s">
        <v>19</v>
      </c>
      <c r="CM63" s="124" t="s">
        <v>21</v>
      </c>
    </row>
    <row r="64" s="2" customFormat="1" ht="30" customHeight="1">
      <c r="A64" s="40"/>
      <c r="B64" s="41"/>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6"/>
      <c r="AS64" s="40"/>
      <c r="AT64" s="40"/>
      <c r="AU64" s="40"/>
      <c r="AV64" s="40"/>
      <c r="AW64" s="40"/>
      <c r="AX64" s="40"/>
      <c r="AY64" s="40"/>
      <c r="AZ64" s="40"/>
      <c r="BA64" s="40"/>
      <c r="BB64" s="40"/>
      <c r="BC64" s="40"/>
      <c r="BD64" s="40"/>
      <c r="BE64" s="40"/>
    </row>
    <row r="65" s="2" customFormat="1" ht="6.96" customHeight="1">
      <c r="A65" s="40"/>
      <c r="B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46"/>
      <c r="AS65" s="40"/>
      <c r="AT65" s="40"/>
      <c r="AU65" s="40"/>
      <c r="AV65" s="40"/>
      <c r="AW65" s="40"/>
      <c r="AX65" s="40"/>
      <c r="AY65" s="40"/>
      <c r="AZ65" s="40"/>
      <c r="BA65" s="40"/>
      <c r="BB65" s="40"/>
      <c r="BC65" s="40"/>
      <c r="BD65" s="40"/>
      <c r="BE65" s="40"/>
    </row>
  </sheetData>
  <sheetProtection sheet="1" formatColumns="0" formatRows="0" objects="1" scenarios="1" spinCount="100000" saltValue="D3HXB8T7dzUS2n9stMZvwQs9P7E58AX65z2mMdjNDiXqutbYdrFdpEt0eWWTMmGMdOwh9lozKa4yKlxUCpW8XA==" hashValue="L7VvfMVCuXxzmwyuy4dBhpudwwxfmGE43kcAPUaADQxQJRKyGwspOSfOAuF51soRkkGbyBpEd2KsIFzPdARiLw==" algorithmName="SHA-512" password="CC35"/>
  <mergeCells count="74">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N62:AP62"/>
    <mergeCell ref="AG62:AM62"/>
    <mergeCell ref="D62:H62"/>
    <mergeCell ref="J62:AF62"/>
    <mergeCell ref="AN63:AP63"/>
    <mergeCell ref="AG63:AM63"/>
    <mergeCell ref="D63:H63"/>
    <mergeCell ref="J63:AF63"/>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200103-981 - Regenerace b...'!C2" display="/"/>
    <hyperlink ref="A56" location="'D.1.1-1-12 - Chrustova 12...'!C2" display="/"/>
    <hyperlink ref="A57" location="'D.1.1-1-16 - Chrustova 16...'!C2" display="/"/>
    <hyperlink ref="A58" location="'D.1.1-1-8 - Chrustova 8 -...'!C2" display="/"/>
    <hyperlink ref="A59" location="'D.1.1-1-10 - Chrustova 10...'!C2" display="/"/>
    <hyperlink ref="A60" location="'D.1.1-1-14 - Chrustova 14...'!C2" display="/"/>
    <hyperlink ref="A61" location="'D.1.1-1-18 - Chrustova 18...'!C2" display="/"/>
    <hyperlink ref="A62" location="'D.1.1-1-20 - Chrustova 20...'!C2" display="/"/>
    <hyperlink ref="A63" location="'D.1.1-1-22 - Chrustova 22...'!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108</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1734</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21</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21.84" customHeight="1">
      <c r="A13" s="40"/>
      <c r="B13" s="46"/>
      <c r="C13" s="40"/>
      <c r="D13" s="138" t="s">
        <v>26</v>
      </c>
      <c r="E13" s="40"/>
      <c r="F13" s="139" t="s">
        <v>27</v>
      </c>
      <c r="G13" s="40"/>
      <c r="H13" s="40"/>
      <c r="I13" s="138" t="s">
        <v>28</v>
      </c>
      <c r="J13" s="139" t="s">
        <v>29</v>
      </c>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ROUND(J103,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ROUND((SUM(BE103:BE444)),  2)</f>
        <v>0</v>
      </c>
      <c r="G33" s="40"/>
      <c r="H33" s="40"/>
      <c r="I33" s="150">
        <v>0.20999999999999999</v>
      </c>
      <c r="J33" s="149">
        <f>ROUND(((SUM(BE103:BE444))*I33),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ROUND((SUM(BF103:BF444)),  2)</f>
        <v>0</v>
      </c>
      <c r="G34" s="40"/>
      <c r="H34" s="40"/>
      <c r="I34" s="150">
        <v>0.14999999999999999</v>
      </c>
      <c r="J34" s="149">
        <f>ROUND(((SUM(BF103:BF444))*I34),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ROUND((SUM(BG103:BG444)),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ROUND((SUM(BH103:BH444)),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ROUND((SUM(BI103:BI444)),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 xml:space="preserve">D.1.1/1-22 - Chrustova 22 - Stavební práce vnější -zateplení objektu,zateplení půdy,izolace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J103</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J104</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828</v>
      </c>
      <c r="E62" s="175"/>
      <c r="F62" s="175"/>
      <c r="G62" s="175"/>
      <c r="H62" s="175"/>
      <c r="I62" s="175"/>
      <c r="J62" s="176">
        <f>J124</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170</v>
      </c>
      <c r="E63" s="175"/>
      <c r="F63" s="175"/>
      <c r="G63" s="175"/>
      <c r="H63" s="175"/>
      <c r="I63" s="175"/>
      <c r="J63" s="176">
        <f>J128</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171</v>
      </c>
      <c r="E64" s="175"/>
      <c r="F64" s="175"/>
      <c r="G64" s="175"/>
      <c r="H64" s="175"/>
      <c r="I64" s="175"/>
      <c r="J64" s="176">
        <f>J131</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172</v>
      </c>
      <c r="E65" s="175"/>
      <c r="F65" s="175"/>
      <c r="G65" s="175"/>
      <c r="H65" s="175"/>
      <c r="I65" s="175"/>
      <c r="J65" s="176">
        <f>J139</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174</v>
      </c>
      <c r="E66" s="175"/>
      <c r="F66" s="175"/>
      <c r="G66" s="175"/>
      <c r="H66" s="175"/>
      <c r="I66" s="175"/>
      <c r="J66" s="176">
        <f>J228</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175</v>
      </c>
      <c r="E67" s="175"/>
      <c r="F67" s="175"/>
      <c r="G67" s="175"/>
      <c r="H67" s="175"/>
      <c r="I67" s="175"/>
      <c r="J67" s="176">
        <f>J255</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176</v>
      </c>
      <c r="E68" s="175"/>
      <c r="F68" s="175"/>
      <c r="G68" s="175"/>
      <c r="H68" s="175"/>
      <c r="I68" s="175"/>
      <c r="J68" s="176">
        <f>J266</f>
        <v>0</v>
      </c>
      <c r="K68" s="173"/>
      <c r="L68" s="177"/>
      <c r="S68" s="10"/>
      <c r="T68" s="10"/>
      <c r="U68" s="10"/>
      <c r="V68" s="10"/>
      <c r="W68" s="10"/>
      <c r="X68" s="10"/>
      <c r="Y68" s="10"/>
      <c r="Z68" s="10"/>
      <c r="AA68" s="10"/>
      <c r="AB68" s="10"/>
      <c r="AC68" s="10"/>
      <c r="AD68" s="10"/>
      <c r="AE68" s="10"/>
    </row>
    <row r="69" s="9" customFormat="1" ht="24.96" customHeight="1">
      <c r="A69" s="9"/>
      <c r="B69" s="166"/>
      <c r="C69" s="167"/>
      <c r="D69" s="168" t="s">
        <v>177</v>
      </c>
      <c r="E69" s="169"/>
      <c r="F69" s="169"/>
      <c r="G69" s="169"/>
      <c r="H69" s="169"/>
      <c r="I69" s="169"/>
      <c r="J69" s="170">
        <f>J269</f>
        <v>0</v>
      </c>
      <c r="K69" s="167"/>
      <c r="L69" s="171"/>
      <c r="S69" s="9"/>
      <c r="T69" s="9"/>
      <c r="U69" s="9"/>
      <c r="V69" s="9"/>
      <c r="W69" s="9"/>
      <c r="X69" s="9"/>
      <c r="Y69" s="9"/>
      <c r="Z69" s="9"/>
      <c r="AA69" s="9"/>
      <c r="AB69" s="9"/>
      <c r="AC69" s="9"/>
      <c r="AD69" s="9"/>
      <c r="AE69" s="9"/>
    </row>
    <row r="70" s="10" customFormat="1" ht="19.92" customHeight="1">
      <c r="A70" s="10"/>
      <c r="B70" s="172"/>
      <c r="C70" s="173"/>
      <c r="D70" s="174" t="s">
        <v>169</v>
      </c>
      <c r="E70" s="175"/>
      <c r="F70" s="175"/>
      <c r="G70" s="175"/>
      <c r="H70" s="175"/>
      <c r="I70" s="175"/>
      <c r="J70" s="176">
        <f>J303</f>
        <v>0</v>
      </c>
      <c r="K70" s="173"/>
      <c r="L70" s="177"/>
      <c r="S70" s="10"/>
      <c r="T70" s="10"/>
      <c r="U70" s="10"/>
      <c r="V70" s="10"/>
      <c r="W70" s="10"/>
      <c r="X70" s="10"/>
      <c r="Y70" s="10"/>
      <c r="Z70" s="10"/>
      <c r="AA70" s="10"/>
      <c r="AB70" s="10"/>
      <c r="AC70" s="10"/>
      <c r="AD70" s="10"/>
      <c r="AE70" s="10"/>
    </row>
    <row r="71" s="9" customFormat="1" ht="24.96" customHeight="1">
      <c r="A71" s="9"/>
      <c r="B71" s="166"/>
      <c r="C71" s="167"/>
      <c r="D71" s="168" t="s">
        <v>178</v>
      </c>
      <c r="E71" s="169"/>
      <c r="F71" s="169"/>
      <c r="G71" s="169"/>
      <c r="H71" s="169"/>
      <c r="I71" s="169"/>
      <c r="J71" s="170">
        <f>J305</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J306</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J328</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J360</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J365</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J368</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J371</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J387</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186</v>
      </c>
      <c r="E79" s="175"/>
      <c r="F79" s="175"/>
      <c r="G79" s="175"/>
      <c r="H79" s="175"/>
      <c r="I79" s="175"/>
      <c r="J79" s="176">
        <f>J392</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187</v>
      </c>
      <c r="E80" s="175"/>
      <c r="F80" s="175"/>
      <c r="G80" s="175"/>
      <c r="H80" s="175"/>
      <c r="I80" s="175"/>
      <c r="J80" s="176">
        <f>J398</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829</v>
      </c>
      <c r="E81" s="175"/>
      <c r="F81" s="175"/>
      <c r="G81" s="175"/>
      <c r="H81" s="175"/>
      <c r="I81" s="175"/>
      <c r="J81" s="176">
        <f>J409</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188</v>
      </c>
      <c r="E82" s="175"/>
      <c r="F82" s="175"/>
      <c r="G82" s="175"/>
      <c r="H82" s="175"/>
      <c r="I82" s="175"/>
      <c r="J82" s="176">
        <f>J432</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189</v>
      </c>
      <c r="E83" s="175"/>
      <c r="F83" s="175"/>
      <c r="G83" s="175"/>
      <c r="H83" s="175"/>
      <c r="I83" s="175"/>
      <c r="J83" s="176">
        <f>J439</f>
        <v>0</v>
      </c>
      <c r="K83" s="173"/>
      <c r="L83" s="177"/>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4"/>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4"/>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4"/>
      <c r="S89" s="40"/>
      <c r="T89" s="40"/>
      <c r="U89" s="40"/>
      <c r="V89" s="40"/>
      <c r="W89" s="40"/>
      <c r="X89" s="40"/>
      <c r="Y89" s="40"/>
      <c r="Z89" s="40"/>
      <c r="AA89" s="40"/>
      <c r="AB89" s="40"/>
      <c r="AC89" s="40"/>
      <c r="AD89" s="40"/>
      <c r="AE89" s="40"/>
    </row>
    <row r="90" s="2" customFormat="1" ht="24.96" customHeight="1">
      <c r="A90" s="40"/>
      <c r="B90" s="41"/>
      <c r="C90" s="24" t="s">
        <v>116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224" t="str">
        <f>E7</f>
        <v>Regenerace bytového fondu Mírová osada I.etapa -ul.Chrustova - VZ ZATEPLENÍ ,IZOLACE</v>
      </c>
      <c r="F93" s="33"/>
      <c r="G93" s="33"/>
      <c r="H93" s="33"/>
      <c r="I93" s="42"/>
      <c r="J93" s="42"/>
      <c r="K93" s="42"/>
      <c r="L93" s="134"/>
      <c r="S93" s="40"/>
      <c r="T93" s="40"/>
      <c r="U93" s="40"/>
      <c r="V93" s="40"/>
      <c r="W93" s="40"/>
      <c r="X93" s="40"/>
      <c r="Y93" s="40"/>
      <c r="Z93" s="40"/>
      <c r="AA93" s="40"/>
      <c r="AB93" s="40"/>
      <c r="AC93" s="40"/>
      <c r="AD93" s="40"/>
      <c r="AE93" s="40"/>
    </row>
    <row r="94" s="2" customFormat="1" ht="12" customHeight="1">
      <c r="A94" s="40"/>
      <c r="B94" s="41"/>
      <c r="C94" s="33" t="s">
        <v>165</v>
      </c>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16.5" customHeight="1">
      <c r="A95" s="40"/>
      <c r="B95" s="41"/>
      <c r="C95" s="42"/>
      <c r="D95" s="42"/>
      <c r="E95" s="71" t="str">
        <f>E9</f>
        <v xml:space="preserve">D.1.1/1-22 - Chrustova 22 - Stavební práce vnější -zateplení objektu,zateplení půdy,izolace suterénu, střecha </v>
      </c>
      <c r="F95" s="42"/>
      <c r="G95" s="42"/>
      <c r="H95" s="42"/>
      <c r="I95" s="42"/>
      <c r="J95" s="42"/>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2" customHeight="1">
      <c r="A97" s="40"/>
      <c r="B97" s="41"/>
      <c r="C97" s="33" t="s">
        <v>22</v>
      </c>
      <c r="D97" s="42"/>
      <c r="E97" s="42"/>
      <c r="F97" s="28" t="str">
        <f>F12</f>
        <v xml:space="preserve">Slezská Ostrava </v>
      </c>
      <c r="G97" s="42"/>
      <c r="H97" s="42"/>
      <c r="I97" s="33" t="s">
        <v>24</v>
      </c>
      <c r="J97" s="74" t="str">
        <f>IF(J12="","",J12)</f>
        <v>22. 3. 2020</v>
      </c>
      <c r="K97" s="42"/>
      <c r="L97" s="134"/>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4"/>
      <c r="S98" s="40"/>
      <c r="T98" s="40"/>
      <c r="U98" s="40"/>
      <c r="V98" s="40"/>
      <c r="W98" s="40"/>
      <c r="X98" s="40"/>
      <c r="Y98" s="40"/>
      <c r="Z98" s="40"/>
      <c r="AA98" s="40"/>
      <c r="AB98" s="40"/>
      <c r="AC98" s="40"/>
      <c r="AD98" s="40"/>
      <c r="AE98" s="40"/>
    </row>
    <row r="99" s="2" customFormat="1" ht="15.15" customHeight="1">
      <c r="A99" s="40"/>
      <c r="B99" s="41"/>
      <c r="C99" s="33" t="s">
        <v>30</v>
      </c>
      <c r="D99" s="42"/>
      <c r="E99" s="42"/>
      <c r="F99" s="28" t="str">
        <f>E15</f>
        <v xml:space="preserve"> </v>
      </c>
      <c r="G99" s="42"/>
      <c r="H99" s="42"/>
      <c r="I99" s="33" t="s">
        <v>37</v>
      </c>
      <c r="J99" s="38" t="str">
        <f>E21</f>
        <v xml:space="preserve">Lenka Jerakasová </v>
      </c>
      <c r="K99" s="42"/>
      <c r="L99" s="134"/>
      <c r="S99" s="40"/>
      <c r="T99" s="40"/>
      <c r="U99" s="40"/>
      <c r="V99" s="40"/>
      <c r="W99" s="40"/>
      <c r="X99" s="40"/>
      <c r="Y99" s="40"/>
      <c r="Z99" s="40"/>
      <c r="AA99" s="40"/>
      <c r="AB99" s="40"/>
      <c r="AC99" s="40"/>
      <c r="AD99" s="40"/>
      <c r="AE99" s="40"/>
    </row>
    <row r="100" s="2" customFormat="1" ht="15.15" customHeight="1">
      <c r="A100" s="40"/>
      <c r="B100" s="41"/>
      <c r="C100" s="33" t="s">
        <v>35</v>
      </c>
      <c r="D100" s="42"/>
      <c r="E100" s="42"/>
      <c r="F100" s="28" t="str">
        <f>IF(E18="","",E18)</f>
        <v>Vyplň údaj</v>
      </c>
      <c r="G100" s="42"/>
      <c r="H100" s="42"/>
      <c r="I100" s="33" t="s">
        <v>42</v>
      </c>
      <c r="J100" s="38" t="str">
        <f>E24</f>
        <v xml:space="preserve">Lenka Jerakasová </v>
      </c>
      <c r="K100" s="42"/>
      <c r="L100" s="134"/>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4"/>
      <c r="S101" s="40"/>
      <c r="T101" s="40"/>
      <c r="U101" s="40"/>
      <c r="V101" s="40"/>
      <c r="W101" s="40"/>
      <c r="X101" s="40"/>
      <c r="Y101" s="40"/>
      <c r="Z101" s="40"/>
      <c r="AA101" s="40"/>
      <c r="AB101" s="40"/>
      <c r="AC101" s="40"/>
      <c r="AD101" s="40"/>
      <c r="AE101" s="40"/>
    </row>
    <row r="102" s="11" customFormat="1" ht="29.28" customHeight="1">
      <c r="A102" s="178"/>
      <c r="B102" s="179"/>
      <c r="C102" s="180" t="s">
        <v>117</v>
      </c>
      <c r="D102" s="181" t="s">
        <v>64</v>
      </c>
      <c r="E102" s="181" t="s">
        <v>60</v>
      </c>
      <c r="F102" s="181" t="s">
        <v>61</v>
      </c>
      <c r="G102" s="181" t="s">
        <v>118</v>
      </c>
      <c r="H102" s="181" t="s">
        <v>119</v>
      </c>
      <c r="I102" s="181" t="s">
        <v>120</v>
      </c>
      <c r="J102" s="181" t="s">
        <v>112</v>
      </c>
      <c r="K102" s="182" t="s">
        <v>121</v>
      </c>
      <c r="L102" s="183"/>
      <c r="M102" s="94" t="s">
        <v>32</v>
      </c>
      <c r="N102" s="95" t="s">
        <v>49</v>
      </c>
      <c r="O102" s="95" t="s">
        <v>122</v>
      </c>
      <c r="P102" s="95" t="s">
        <v>123</v>
      </c>
      <c r="Q102" s="95" t="s">
        <v>124</v>
      </c>
      <c r="R102" s="95" t="s">
        <v>125</v>
      </c>
      <c r="S102" s="95" t="s">
        <v>126</v>
      </c>
      <c r="T102" s="96" t="s">
        <v>127</v>
      </c>
      <c r="U102" s="178"/>
      <c r="V102" s="178"/>
      <c r="W102" s="178"/>
      <c r="X102" s="178"/>
      <c r="Y102" s="178"/>
      <c r="Z102" s="178"/>
      <c r="AA102" s="178"/>
      <c r="AB102" s="178"/>
      <c r="AC102" s="178"/>
      <c r="AD102" s="178"/>
      <c r="AE102" s="178"/>
    </row>
    <row r="103" s="2" customFormat="1" ht="22.8" customHeight="1">
      <c r="A103" s="40"/>
      <c r="B103" s="41"/>
      <c r="C103" s="101" t="s">
        <v>128</v>
      </c>
      <c r="D103" s="42"/>
      <c r="E103" s="42"/>
      <c r="F103" s="42"/>
      <c r="G103" s="42"/>
      <c r="H103" s="42"/>
      <c r="I103" s="42"/>
      <c r="J103" s="184">
        <f>BK103</f>
        <v>0</v>
      </c>
      <c r="K103" s="42"/>
      <c r="L103" s="46"/>
      <c r="M103" s="97"/>
      <c r="N103" s="185"/>
      <c r="O103" s="98"/>
      <c r="P103" s="186">
        <f>P104+P269+P305</f>
        <v>0</v>
      </c>
      <c r="Q103" s="98"/>
      <c r="R103" s="186">
        <f>R104+R269+R305</f>
        <v>41.872243349999998</v>
      </c>
      <c r="S103" s="98"/>
      <c r="T103" s="187">
        <f>T104+T269+T305</f>
        <v>27.821283169999997</v>
      </c>
      <c r="U103" s="40"/>
      <c r="V103" s="40"/>
      <c r="W103" s="40"/>
      <c r="X103" s="40"/>
      <c r="Y103" s="40"/>
      <c r="Z103" s="40"/>
      <c r="AA103" s="40"/>
      <c r="AB103" s="40"/>
      <c r="AC103" s="40"/>
      <c r="AD103" s="40"/>
      <c r="AE103" s="40"/>
      <c r="AT103" s="18" t="s">
        <v>78</v>
      </c>
      <c r="AU103" s="18" t="s">
        <v>113</v>
      </c>
      <c r="BK103" s="188">
        <f>BK104+BK269+BK305</f>
        <v>0</v>
      </c>
    </row>
    <row r="104" s="12" customFormat="1" ht="25.92" customHeight="1">
      <c r="A104" s="12"/>
      <c r="B104" s="189"/>
      <c r="C104" s="190"/>
      <c r="D104" s="191" t="s">
        <v>78</v>
      </c>
      <c r="E104" s="192" t="s">
        <v>190</v>
      </c>
      <c r="F104" s="192" t="s">
        <v>191</v>
      </c>
      <c r="G104" s="190"/>
      <c r="H104" s="190"/>
      <c r="I104" s="193"/>
      <c r="J104" s="194">
        <f>BK104</f>
        <v>0</v>
      </c>
      <c r="K104" s="190"/>
      <c r="L104" s="195"/>
      <c r="M104" s="196"/>
      <c r="N104" s="197"/>
      <c r="O104" s="197"/>
      <c r="P104" s="198">
        <f>P105+P124+P128+P131+P139+P228+P255+P266</f>
        <v>0</v>
      </c>
      <c r="Q104" s="197"/>
      <c r="R104" s="198">
        <f>R105+R124+R128+R131+R139+R228+R255+R266</f>
        <v>20.163151529999997</v>
      </c>
      <c r="S104" s="197"/>
      <c r="T104" s="199">
        <f>T105+T124+T128+T131+T139+T228+T255+T266</f>
        <v>24.825949999999999</v>
      </c>
      <c r="U104" s="12"/>
      <c r="V104" s="12"/>
      <c r="W104" s="12"/>
      <c r="X104" s="12"/>
      <c r="Y104" s="12"/>
      <c r="Z104" s="12"/>
      <c r="AA104" s="12"/>
      <c r="AB104" s="12"/>
      <c r="AC104" s="12"/>
      <c r="AD104" s="12"/>
      <c r="AE104" s="12"/>
      <c r="AR104" s="200" t="s">
        <v>21</v>
      </c>
      <c r="AT104" s="201" t="s">
        <v>78</v>
      </c>
      <c r="AU104" s="201" t="s">
        <v>79</v>
      </c>
      <c r="AY104" s="200" t="s">
        <v>132</v>
      </c>
      <c r="BK104" s="202">
        <f>BK105+BK124+BK128+BK131+BK139+BK228+BK255+BK266</f>
        <v>0</v>
      </c>
    </row>
    <row r="105" s="12" customFormat="1" ht="22.8" customHeight="1">
      <c r="A105" s="12"/>
      <c r="B105" s="189"/>
      <c r="C105" s="190"/>
      <c r="D105" s="191" t="s">
        <v>78</v>
      </c>
      <c r="E105" s="203" t="s">
        <v>21</v>
      </c>
      <c r="F105" s="203" t="s">
        <v>192</v>
      </c>
      <c r="G105" s="190"/>
      <c r="H105" s="190"/>
      <c r="I105" s="193"/>
      <c r="J105" s="204">
        <f>BK105</f>
        <v>0</v>
      </c>
      <c r="K105" s="190"/>
      <c r="L105" s="195"/>
      <c r="M105" s="196"/>
      <c r="N105" s="197"/>
      <c r="O105" s="197"/>
      <c r="P105" s="198">
        <f>SUM(P106:P123)</f>
        <v>0</v>
      </c>
      <c r="Q105" s="197"/>
      <c r="R105" s="198">
        <f>SUM(R106:R123)</f>
        <v>0</v>
      </c>
      <c r="S105" s="197"/>
      <c r="T105" s="199">
        <f>SUM(T106:T123)</f>
        <v>14.6115</v>
      </c>
      <c r="U105" s="12"/>
      <c r="V105" s="12"/>
      <c r="W105" s="12"/>
      <c r="X105" s="12"/>
      <c r="Y105" s="12"/>
      <c r="Z105" s="12"/>
      <c r="AA105" s="12"/>
      <c r="AB105" s="12"/>
      <c r="AC105" s="12"/>
      <c r="AD105" s="12"/>
      <c r="AE105" s="12"/>
      <c r="AR105" s="200" t="s">
        <v>21</v>
      </c>
      <c r="AT105" s="201" t="s">
        <v>78</v>
      </c>
      <c r="AU105" s="201" t="s">
        <v>21</v>
      </c>
      <c r="AY105" s="200" t="s">
        <v>132</v>
      </c>
      <c r="BK105" s="202">
        <f>SUM(BK106:BK123)</f>
        <v>0</v>
      </c>
    </row>
    <row r="106" s="2" customFormat="1" ht="37.8" customHeight="1">
      <c r="A106" s="40"/>
      <c r="B106" s="41"/>
      <c r="C106" s="205" t="s">
        <v>21</v>
      </c>
      <c r="D106" s="205" t="s">
        <v>135</v>
      </c>
      <c r="E106" s="206" t="s">
        <v>193</v>
      </c>
      <c r="F106" s="207" t="s">
        <v>194</v>
      </c>
      <c r="G106" s="208" t="s">
        <v>195</v>
      </c>
      <c r="H106" s="209">
        <v>57.299999999999997</v>
      </c>
      <c r="I106" s="210"/>
      <c r="J106" s="211">
        <f>ROUND(I106*H106,2)</f>
        <v>0</v>
      </c>
      <c r="K106" s="207" t="s">
        <v>139</v>
      </c>
      <c r="L106" s="46"/>
      <c r="M106" s="212" t="s">
        <v>32</v>
      </c>
      <c r="N106" s="213" t="s">
        <v>51</v>
      </c>
      <c r="O106" s="86"/>
      <c r="P106" s="214">
        <f>O106*H106</f>
        <v>0</v>
      </c>
      <c r="Q106" s="214">
        <v>0</v>
      </c>
      <c r="R106" s="214">
        <f>Q106*H106</f>
        <v>0</v>
      </c>
      <c r="S106" s="214">
        <v>0.255</v>
      </c>
      <c r="T106" s="215">
        <f>S106*H106</f>
        <v>14.6115</v>
      </c>
      <c r="U106" s="40"/>
      <c r="V106" s="40"/>
      <c r="W106" s="40"/>
      <c r="X106" s="40"/>
      <c r="Y106" s="40"/>
      <c r="Z106" s="40"/>
      <c r="AA106" s="40"/>
      <c r="AB106" s="40"/>
      <c r="AC106" s="40"/>
      <c r="AD106" s="40"/>
      <c r="AE106" s="40"/>
      <c r="AR106" s="216" t="s">
        <v>150</v>
      </c>
      <c r="AT106" s="216" t="s">
        <v>135</v>
      </c>
      <c r="AU106" s="216" t="s">
        <v>141</v>
      </c>
      <c r="AY106" s="18" t="s">
        <v>132</v>
      </c>
      <c r="BE106" s="217">
        <f>IF(N106="základní",J106,0)</f>
        <v>0</v>
      </c>
      <c r="BF106" s="217">
        <f>IF(N106="snížená",J106,0)</f>
        <v>0</v>
      </c>
      <c r="BG106" s="217">
        <f>IF(N106="zákl. přenesená",J106,0)</f>
        <v>0</v>
      </c>
      <c r="BH106" s="217">
        <f>IF(N106="sníž. přenesená",J106,0)</f>
        <v>0</v>
      </c>
      <c r="BI106" s="217">
        <f>IF(N106="nulová",J106,0)</f>
        <v>0</v>
      </c>
      <c r="BJ106" s="18" t="s">
        <v>141</v>
      </c>
      <c r="BK106" s="217">
        <f>ROUND(I106*H106,2)</f>
        <v>0</v>
      </c>
      <c r="BL106" s="18" t="s">
        <v>150</v>
      </c>
      <c r="BM106" s="216" t="s">
        <v>1735</v>
      </c>
    </row>
    <row r="107" s="2" customFormat="1">
      <c r="A107" s="40"/>
      <c r="B107" s="41"/>
      <c r="C107" s="42"/>
      <c r="D107" s="225" t="s">
        <v>197</v>
      </c>
      <c r="E107" s="42"/>
      <c r="F107" s="226" t="s">
        <v>198</v>
      </c>
      <c r="G107" s="42"/>
      <c r="H107" s="42"/>
      <c r="I107" s="227"/>
      <c r="J107" s="42"/>
      <c r="K107" s="42"/>
      <c r="L107" s="46"/>
      <c r="M107" s="228"/>
      <c r="N107" s="229"/>
      <c r="O107" s="86"/>
      <c r="P107" s="86"/>
      <c r="Q107" s="86"/>
      <c r="R107" s="86"/>
      <c r="S107" s="86"/>
      <c r="T107" s="87"/>
      <c r="U107" s="40"/>
      <c r="V107" s="40"/>
      <c r="W107" s="40"/>
      <c r="X107" s="40"/>
      <c r="Y107" s="40"/>
      <c r="Z107" s="40"/>
      <c r="AA107" s="40"/>
      <c r="AB107" s="40"/>
      <c r="AC107" s="40"/>
      <c r="AD107" s="40"/>
      <c r="AE107" s="40"/>
      <c r="AT107" s="18" t="s">
        <v>197</v>
      </c>
      <c r="AU107" s="18" t="s">
        <v>141</v>
      </c>
    </row>
    <row r="108" s="13" customFormat="1">
      <c r="A108" s="13"/>
      <c r="B108" s="230"/>
      <c r="C108" s="231"/>
      <c r="D108" s="225" t="s">
        <v>199</v>
      </c>
      <c r="E108" s="232" t="s">
        <v>32</v>
      </c>
      <c r="F108" s="233" t="s">
        <v>1413</v>
      </c>
      <c r="G108" s="231"/>
      <c r="H108" s="234">
        <v>57.299999999999997</v>
      </c>
      <c r="I108" s="235"/>
      <c r="J108" s="231"/>
      <c r="K108" s="231"/>
      <c r="L108" s="236"/>
      <c r="M108" s="237"/>
      <c r="N108" s="238"/>
      <c r="O108" s="238"/>
      <c r="P108" s="238"/>
      <c r="Q108" s="238"/>
      <c r="R108" s="238"/>
      <c r="S108" s="238"/>
      <c r="T108" s="239"/>
      <c r="U108" s="13"/>
      <c r="V108" s="13"/>
      <c r="W108" s="13"/>
      <c r="X108" s="13"/>
      <c r="Y108" s="13"/>
      <c r="Z108" s="13"/>
      <c r="AA108" s="13"/>
      <c r="AB108" s="13"/>
      <c r="AC108" s="13"/>
      <c r="AD108" s="13"/>
      <c r="AE108" s="13"/>
      <c r="AT108" s="240" t="s">
        <v>199</v>
      </c>
      <c r="AU108" s="240" t="s">
        <v>141</v>
      </c>
      <c r="AV108" s="13" t="s">
        <v>141</v>
      </c>
      <c r="AW108" s="13" t="s">
        <v>41</v>
      </c>
      <c r="AX108" s="13" t="s">
        <v>79</v>
      </c>
      <c r="AY108" s="240" t="s">
        <v>132</v>
      </c>
    </row>
    <row r="109" s="14" customFormat="1">
      <c r="A109" s="14"/>
      <c r="B109" s="241"/>
      <c r="C109" s="242"/>
      <c r="D109" s="225" t="s">
        <v>199</v>
      </c>
      <c r="E109" s="243" t="s">
        <v>32</v>
      </c>
      <c r="F109" s="244" t="s">
        <v>201</v>
      </c>
      <c r="G109" s="242"/>
      <c r="H109" s="245">
        <v>57.299999999999997</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199</v>
      </c>
      <c r="AU109" s="251" t="s">
        <v>141</v>
      </c>
      <c r="AV109" s="14" t="s">
        <v>150</v>
      </c>
      <c r="AW109" s="14" t="s">
        <v>41</v>
      </c>
      <c r="AX109" s="14" t="s">
        <v>21</v>
      </c>
      <c r="AY109" s="251" t="s">
        <v>132</v>
      </c>
    </row>
    <row r="110" s="2" customFormat="1" ht="24.15" customHeight="1">
      <c r="A110" s="40"/>
      <c r="B110" s="41"/>
      <c r="C110" s="205" t="s">
        <v>141</v>
      </c>
      <c r="D110" s="205" t="s">
        <v>135</v>
      </c>
      <c r="E110" s="206" t="s">
        <v>202</v>
      </c>
      <c r="F110" s="207" t="s">
        <v>203</v>
      </c>
      <c r="G110" s="208" t="s">
        <v>204</v>
      </c>
      <c r="H110" s="209">
        <v>75.206000000000003</v>
      </c>
      <c r="I110" s="210"/>
      <c r="J110" s="211">
        <f>ROUND(I110*H110,2)</f>
        <v>0</v>
      </c>
      <c r="K110" s="207" t="s">
        <v>139</v>
      </c>
      <c r="L110" s="46"/>
      <c r="M110" s="212" t="s">
        <v>32</v>
      </c>
      <c r="N110" s="213" t="s">
        <v>51</v>
      </c>
      <c r="O110" s="86"/>
      <c r="P110" s="214">
        <f>O110*H110</f>
        <v>0</v>
      </c>
      <c r="Q110" s="214">
        <v>0</v>
      </c>
      <c r="R110" s="214">
        <f>Q110*H110</f>
        <v>0</v>
      </c>
      <c r="S110" s="214">
        <v>0</v>
      </c>
      <c r="T110" s="215">
        <f>S110*H110</f>
        <v>0</v>
      </c>
      <c r="U110" s="40"/>
      <c r="V110" s="40"/>
      <c r="W110" s="40"/>
      <c r="X110" s="40"/>
      <c r="Y110" s="40"/>
      <c r="Z110" s="40"/>
      <c r="AA110" s="40"/>
      <c r="AB110" s="40"/>
      <c r="AC110" s="40"/>
      <c r="AD110" s="40"/>
      <c r="AE110" s="40"/>
      <c r="AR110" s="216" t="s">
        <v>150</v>
      </c>
      <c r="AT110" s="216" t="s">
        <v>135</v>
      </c>
      <c r="AU110" s="216" t="s">
        <v>141</v>
      </c>
      <c r="AY110" s="18" t="s">
        <v>132</v>
      </c>
      <c r="BE110" s="217">
        <f>IF(N110="základní",J110,0)</f>
        <v>0</v>
      </c>
      <c r="BF110" s="217">
        <f>IF(N110="snížená",J110,0)</f>
        <v>0</v>
      </c>
      <c r="BG110" s="217">
        <f>IF(N110="zákl. přenesená",J110,0)</f>
        <v>0</v>
      </c>
      <c r="BH110" s="217">
        <f>IF(N110="sníž. přenesená",J110,0)</f>
        <v>0</v>
      </c>
      <c r="BI110" s="217">
        <f>IF(N110="nulová",J110,0)</f>
        <v>0</v>
      </c>
      <c r="BJ110" s="18" t="s">
        <v>141</v>
      </c>
      <c r="BK110" s="217">
        <f>ROUND(I110*H110,2)</f>
        <v>0</v>
      </c>
      <c r="BL110" s="18" t="s">
        <v>150</v>
      </c>
      <c r="BM110" s="216" t="s">
        <v>1736</v>
      </c>
    </row>
    <row r="111" s="2" customFormat="1">
      <c r="A111" s="40"/>
      <c r="B111" s="41"/>
      <c r="C111" s="42"/>
      <c r="D111" s="225" t="s">
        <v>197</v>
      </c>
      <c r="E111" s="42"/>
      <c r="F111" s="226" t="s">
        <v>206</v>
      </c>
      <c r="G111" s="42"/>
      <c r="H111" s="42"/>
      <c r="I111" s="227"/>
      <c r="J111" s="42"/>
      <c r="K111" s="42"/>
      <c r="L111" s="46"/>
      <c r="M111" s="228"/>
      <c r="N111" s="229"/>
      <c r="O111" s="86"/>
      <c r="P111" s="86"/>
      <c r="Q111" s="86"/>
      <c r="R111" s="86"/>
      <c r="S111" s="86"/>
      <c r="T111" s="87"/>
      <c r="U111" s="40"/>
      <c r="V111" s="40"/>
      <c r="W111" s="40"/>
      <c r="X111" s="40"/>
      <c r="Y111" s="40"/>
      <c r="Z111" s="40"/>
      <c r="AA111" s="40"/>
      <c r="AB111" s="40"/>
      <c r="AC111" s="40"/>
      <c r="AD111" s="40"/>
      <c r="AE111" s="40"/>
      <c r="AT111" s="18" t="s">
        <v>197</v>
      </c>
      <c r="AU111" s="18" t="s">
        <v>141</v>
      </c>
    </row>
    <row r="112" s="13" customFormat="1">
      <c r="A112" s="13"/>
      <c r="B112" s="230"/>
      <c r="C112" s="231"/>
      <c r="D112" s="225" t="s">
        <v>199</v>
      </c>
      <c r="E112" s="232" t="s">
        <v>32</v>
      </c>
      <c r="F112" s="233" t="s">
        <v>1415</v>
      </c>
      <c r="G112" s="231"/>
      <c r="H112" s="234">
        <v>75.206000000000003</v>
      </c>
      <c r="I112" s="235"/>
      <c r="J112" s="231"/>
      <c r="K112" s="231"/>
      <c r="L112" s="236"/>
      <c r="M112" s="237"/>
      <c r="N112" s="238"/>
      <c r="O112" s="238"/>
      <c r="P112" s="238"/>
      <c r="Q112" s="238"/>
      <c r="R112" s="238"/>
      <c r="S112" s="238"/>
      <c r="T112" s="239"/>
      <c r="U112" s="13"/>
      <c r="V112" s="13"/>
      <c r="W112" s="13"/>
      <c r="X112" s="13"/>
      <c r="Y112" s="13"/>
      <c r="Z112" s="13"/>
      <c r="AA112" s="13"/>
      <c r="AB112" s="13"/>
      <c r="AC112" s="13"/>
      <c r="AD112" s="13"/>
      <c r="AE112" s="13"/>
      <c r="AT112" s="240" t="s">
        <v>199</v>
      </c>
      <c r="AU112" s="240" t="s">
        <v>141</v>
      </c>
      <c r="AV112" s="13" t="s">
        <v>141</v>
      </c>
      <c r="AW112" s="13" t="s">
        <v>41</v>
      </c>
      <c r="AX112" s="13" t="s">
        <v>79</v>
      </c>
      <c r="AY112" s="240" t="s">
        <v>132</v>
      </c>
    </row>
    <row r="113" s="14" customFormat="1">
      <c r="A113" s="14"/>
      <c r="B113" s="241"/>
      <c r="C113" s="242"/>
      <c r="D113" s="225" t="s">
        <v>199</v>
      </c>
      <c r="E113" s="243" t="s">
        <v>32</v>
      </c>
      <c r="F113" s="244" t="s">
        <v>201</v>
      </c>
      <c r="G113" s="242"/>
      <c r="H113" s="245">
        <v>75.206000000000003</v>
      </c>
      <c r="I113" s="246"/>
      <c r="J113" s="242"/>
      <c r="K113" s="242"/>
      <c r="L113" s="247"/>
      <c r="M113" s="248"/>
      <c r="N113" s="249"/>
      <c r="O113" s="249"/>
      <c r="P113" s="249"/>
      <c r="Q113" s="249"/>
      <c r="R113" s="249"/>
      <c r="S113" s="249"/>
      <c r="T113" s="250"/>
      <c r="U113" s="14"/>
      <c r="V113" s="14"/>
      <c r="W113" s="14"/>
      <c r="X113" s="14"/>
      <c r="Y113" s="14"/>
      <c r="Z113" s="14"/>
      <c r="AA113" s="14"/>
      <c r="AB113" s="14"/>
      <c r="AC113" s="14"/>
      <c r="AD113" s="14"/>
      <c r="AE113" s="14"/>
      <c r="AT113" s="251" t="s">
        <v>199</v>
      </c>
      <c r="AU113" s="251" t="s">
        <v>141</v>
      </c>
      <c r="AV113" s="14" t="s">
        <v>150</v>
      </c>
      <c r="AW113" s="14" t="s">
        <v>41</v>
      </c>
      <c r="AX113" s="14" t="s">
        <v>21</v>
      </c>
      <c r="AY113" s="251" t="s">
        <v>132</v>
      </c>
    </row>
    <row r="114" s="2" customFormat="1" ht="24.15" customHeight="1">
      <c r="A114" s="40"/>
      <c r="B114" s="41"/>
      <c r="C114" s="205" t="s">
        <v>146</v>
      </c>
      <c r="D114" s="205" t="s">
        <v>135</v>
      </c>
      <c r="E114" s="206" t="s">
        <v>208</v>
      </c>
      <c r="F114" s="207" t="s">
        <v>209</v>
      </c>
      <c r="G114" s="208" t="s">
        <v>204</v>
      </c>
      <c r="H114" s="209">
        <v>75.206000000000003</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1737</v>
      </c>
    </row>
    <row r="115" s="2" customFormat="1">
      <c r="A115" s="40"/>
      <c r="B115" s="41"/>
      <c r="C115" s="42"/>
      <c r="D115" s="225" t="s">
        <v>197</v>
      </c>
      <c r="E115" s="42"/>
      <c r="F115" s="226" t="s">
        <v>206</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150</v>
      </c>
      <c r="D116" s="205" t="s">
        <v>135</v>
      </c>
      <c r="E116" s="206" t="s">
        <v>211</v>
      </c>
      <c r="F116" s="207" t="s">
        <v>212</v>
      </c>
      <c r="G116" s="208" t="s">
        <v>204</v>
      </c>
      <c r="H116" s="209">
        <v>75.206000000000003</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1738</v>
      </c>
    </row>
    <row r="117" s="2" customFormat="1">
      <c r="A117" s="40"/>
      <c r="B117" s="41"/>
      <c r="C117" s="42"/>
      <c r="D117" s="225" t="s">
        <v>197</v>
      </c>
      <c r="E117" s="42"/>
      <c r="F117" s="226" t="s">
        <v>214</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131</v>
      </c>
      <c r="D118" s="205" t="s">
        <v>135</v>
      </c>
      <c r="E118" s="206" t="s">
        <v>215</v>
      </c>
      <c r="F118" s="207" t="s">
        <v>216</v>
      </c>
      <c r="G118" s="208" t="s">
        <v>204</v>
      </c>
      <c r="H118" s="209">
        <v>75.206000000000003</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1739</v>
      </c>
    </row>
    <row r="119" s="2" customFormat="1">
      <c r="A119" s="40"/>
      <c r="B119" s="41"/>
      <c r="C119" s="42"/>
      <c r="D119" s="225" t="s">
        <v>197</v>
      </c>
      <c r="E119" s="42"/>
      <c r="F119" s="226" t="s">
        <v>218</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157</v>
      </c>
      <c r="D120" s="205" t="s">
        <v>135</v>
      </c>
      <c r="E120" s="206" t="s">
        <v>219</v>
      </c>
      <c r="F120" s="207" t="s">
        <v>220</v>
      </c>
      <c r="G120" s="208" t="s">
        <v>204</v>
      </c>
      <c r="H120" s="209">
        <v>75.206000000000003</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1740</v>
      </c>
    </row>
    <row r="121" s="2" customFormat="1">
      <c r="A121" s="40"/>
      <c r="B121" s="41"/>
      <c r="C121" s="42"/>
      <c r="D121" s="225" t="s">
        <v>197</v>
      </c>
      <c r="E121" s="42"/>
      <c r="F121" s="226" t="s">
        <v>222</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2" customFormat="1" ht="24.15" customHeight="1">
      <c r="A122" s="40"/>
      <c r="B122" s="41"/>
      <c r="C122" s="205" t="s">
        <v>161</v>
      </c>
      <c r="D122" s="205" t="s">
        <v>135</v>
      </c>
      <c r="E122" s="206" t="s">
        <v>223</v>
      </c>
      <c r="F122" s="207" t="s">
        <v>224</v>
      </c>
      <c r="G122" s="208" t="s">
        <v>204</v>
      </c>
      <c r="H122" s="209">
        <v>75.206000000000003</v>
      </c>
      <c r="I122" s="210"/>
      <c r="J122" s="211">
        <f>ROUND(I122*H122,2)</f>
        <v>0</v>
      </c>
      <c r="K122" s="207" t="s">
        <v>139</v>
      </c>
      <c r="L122" s="46"/>
      <c r="M122" s="212" t="s">
        <v>32</v>
      </c>
      <c r="N122" s="213" t="s">
        <v>51</v>
      </c>
      <c r="O122" s="86"/>
      <c r="P122" s="214">
        <f>O122*H122</f>
        <v>0</v>
      </c>
      <c r="Q122" s="214">
        <v>0</v>
      </c>
      <c r="R122" s="214">
        <f>Q122*H122</f>
        <v>0</v>
      </c>
      <c r="S122" s="214">
        <v>0</v>
      </c>
      <c r="T122" s="215">
        <f>S122*H122</f>
        <v>0</v>
      </c>
      <c r="U122" s="40"/>
      <c r="V122" s="40"/>
      <c r="W122" s="40"/>
      <c r="X122" s="40"/>
      <c r="Y122" s="40"/>
      <c r="Z122" s="40"/>
      <c r="AA122" s="40"/>
      <c r="AB122" s="40"/>
      <c r="AC122" s="40"/>
      <c r="AD122" s="40"/>
      <c r="AE122" s="40"/>
      <c r="AR122" s="216" t="s">
        <v>150</v>
      </c>
      <c r="AT122" s="216" t="s">
        <v>135</v>
      </c>
      <c r="AU122" s="216" t="s">
        <v>141</v>
      </c>
      <c r="AY122" s="18" t="s">
        <v>132</v>
      </c>
      <c r="BE122" s="217">
        <f>IF(N122="základní",J122,0)</f>
        <v>0</v>
      </c>
      <c r="BF122" s="217">
        <f>IF(N122="snížená",J122,0)</f>
        <v>0</v>
      </c>
      <c r="BG122" s="217">
        <f>IF(N122="zákl. přenesená",J122,0)</f>
        <v>0</v>
      </c>
      <c r="BH122" s="217">
        <f>IF(N122="sníž. přenesená",J122,0)</f>
        <v>0</v>
      </c>
      <c r="BI122" s="217">
        <f>IF(N122="nulová",J122,0)</f>
        <v>0</v>
      </c>
      <c r="BJ122" s="18" t="s">
        <v>141</v>
      </c>
      <c r="BK122" s="217">
        <f>ROUND(I122*H122,2)</f>
        <v>0</v>
      </c>
      <c r="BL122" s="18" t="s">
        <v>150</v>
      </c>
      <c r="BM122" s="216" t="s">
        <v>1741</v>
      </c>
    </row>
    <row r="123" s="2" customFormat="1">
      <c r="A123" s="40"/>
      <c r="B123" s="41"/>
      <c r="C123" s="42"/>
      <c r="D123" s="225" t="s">
        <v>197</v>
      </c>
      <c r="E123" s="42"/>
      <c r="F123" s="226" t="s">
        <v>226</v>
      </c>
      <c r="G123" s="42"/>
      <c r="H123" s="42"/>
      <c r="I123" s="227"/>
      <c r="J123" s="42"/>
      <c r="K123" s="42"/>
      <c r="L123" s="46"/>
      <c r="M123" s="228"/>
      <c r="N123" s="229"/>
      <c r="O123" s="86"/>
      <c r="P123" s="86"/>
      <c r="Q123" s="86"/>
      <c r="R123" s="86"/>
      <c r="S123" s="86"/>
      <c r="T123" s="87"/>
      <c r="U123" s="40"/>
      <c r="V123" s="40"/>
      <c r="W123" s="40"/>
      <c r="X123" s="40"/>
      <c r="Y123" s="40"/>
      <c r="Z123" s="40"/>
      <c r="AA123" s="40"/>
      <c r="AB123" s="40"/>
      <c r="AC123" s="40"/>
      <c r="AD123" s="40"/>
      <c r="AE123" s="40"/>
      <c r="AT123" s="18" t="s">
        <v>197</v>
      </c>
      <c r="AU123" s="18" t="s">
        <v>141</v>
      </c>
    </row>
    <row r="124" s="12" customFormat="1" ht="22.8" customHeight="1">
      <c r="A124" s="12"/>
      <c r="B124" s="189"/>
      <c r="C124" s="190"/>
      <c r="D124" s="191" t="s">
        <v>78</v>
      </c>
      <c r="E124" s="203" t="s">
        <v>146</v>
      </c>
      <c r="F124" s="203" t="s">
        <v>840</v>
      </c>
      <c r="G124" s="190"/>
      <c r="H124" s="190"/>
      <c r="I124" s="193"/>
      <c r="J124" s="204">
        <f>BK124</f>
        <v>0</v>
      </c>
      <c r="K124" s="190"/>
      <c r="L124" s="195"/>
      <c r="M124" s="196"/>
      <c r="N124" s="197"/>
      <c r="O124" s="197"/>
      <c r="P124" s="198">
        <f>SUM(P125:P127)</f>
        <v>0</v>
      </c>
      <c r="Q124" s="197"/>
      <c r="R124" s="198">
        <f>SUM(R125:R127)</f>
        <v>0.015797249999999999</v>
      </c>
      <c r="S124" s="197"/>
      <c r="T124" s="199">
        <f>SUM(T125:T127)</f>
        <v>0</v>
      </c>
      <c r="U124" s="12"/>
      <c r="V124" s="12"/>
      <c r="W124" s="12"/>
      <c r="X124" s="12"/>
      <c r="Y124" s="12"/>
      <c r="Z124" s="12"/>
      <c r="AA124" s="12"/>
      <c r="AB124" s="12"/>
      <c r="AC124" s="12"/>
      <c r="AD124" s="12"/>
      <c r="AE124" s="12"/>
      <c r="AR124" s="200" t="s">
        <v>21</v>
      </c>
      <c r="AT124" s="201" t="s">
        <v>78</v>
      </c>
      <c r="AU124" s="201" t="s">
        <v>21</v>
      </c>
      <c r="AY124" s="200" t="s">
        <v>132</v>
      </c>
      <c r="BK124" s="202">
        <f>SUM(BK125:BK127)</f>
        <v>0</v>
      </c>
    </row>
    <row r="125" s="2" customFormat="1" ht="24.15" customHeight="1">
      <c r="A125" s="40"/>
      <c r="B125" s="41"/>
      <c r="C125" s="205" t="s">
        <v>228</v>
      </c>
      <c r="D125" s="205" t="s">
        <v>135</v>
      </c>
      <c r="E125" s="206" t="s">
        <v>841</v>
      </c>
      <c r="F125" s="207" t="s">
        <v>842</v>
      </c>
      <c r="G125" s="208" t="s">
        <v>195</v>
      </c>
      <c r="H125" s="209">
        <v>0.315</v>
      </c>
      <c r="I125" s="210"/>
      <c r="J125" s="211">
        <f>ROUND(I125*H125,2)</f>
        <v>0</v>
      </c>
      <c r="K125" s="207" t="s">
        <v>139</v>
      </c>
      <c r="L125" s="46"/>
      <c r="M125" s="212" t="s">
        <v>32</v>
      </c>
      <c r="N125" s="213" t="s">
        <v>51</v>
      </c>
      <c r="O125" s="86"/>
      <c r="P125" s="214">
        <f>O125*H125</f>
        <v>0</v>
      </c>
      <c r="Q125" s="214">
        <v>0.05015</v>
      </c>
      <c r="R125" s="214">
        <f>Q125*H125</f>
        <v>0.015797249999999999</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1742</v>
      </c>
    </row>
    <row r="126" s="13" customFormat="1">
      <c r="A126" s="13"/>
      <c r="B126" s="230"/>
      <c r="C126" s="231"/>
      <c r="D126" s="225" t="s">
        <v>199</v>
      </c>
      <c r="E126" s="232" t="s">
        <v>32</v>
      </c>
      <c r="F126" s="233" t="s">
        <v>844</v>
      </c>
      <c r="G126" s="231"/>
      <c r="H126" s="234">
        <v>0.315</v>
      </c>
      <c r="I126" s="235"/>
      <c r="J126" s="231"/>
      <c r="K126" s="231"/>
      <c r="L126" s="236"/>
      <c r="M126" s="237"/>
      <c r="N126" s="238"/>
      <c r="O126" s="238"/>
      <c r="P126" s="238"/>
      <c r="Q126" s="238"/>
      <c r="R126" s="238"/>
      <c r="S126" s="238"/>
      <c r="T126" s="239"/>
      <c r="U126" s="13"/>
      <c r="V126" s="13"/>
      <c r="W126" s="13"/>
      <c r="X126" s="13"/>
      <c r="Y126" s="13"/>
      <c r="Z126" s="13"/>
      <c r="AA126" s="13"/>
      <c r="AB126" s="13"/>
      <c r="AC126" s="13"/>
      <c r="AD126" s="13"/>
      <c r="AE126" s="13"/>
      <c r="AT126" s="240" t="s">
        <v>199</v>
      </c>
      <c r="AU126" s="240" t="s">
        <v>141</v>
      </c>
      <c r="AV126" s="13" t="s">
        <v>141</v>
      </c>
      <c r="AW126" s="13" t="s">
        <v>41</v>
      </c>
      <c r="AX126" s="13" t="s">
        <v>79</v>
      </c>
      <c r="AY126" s="240" t="s">
        <v>132</v>
      </c>
    </row>
    <row r="127" s="14" customFormat="1">
      <c r="A127" s="14"/>
      <c r="B127" s="241"/>
      <c r="C127" s="242"/>
      <c r="D127" s="225" t="s">
        <v>199</v>
      </c>
      <c r="E127" s="243" t="s">
        <v>32</v>
      </c>
      <c r="F127" s="244" t="s">
        <v>201</v>
      </c>
      <c r="G127" s="242"/>
      <c r="H127" s="245">
        <v>0.315</v>
      </c>
      <c r="I127" s="246"/>
      <c r="J127" s="242"/>
      <c r="K127" s="242"/>
      <c r="L127" s="247"/>
      <c r="M127" s="248"/>
      <c r="N127" s="249"/>
      <c r="O127" s="249"/>
      <c r="P127" s="249"/>
      <c r="Q127" s="249"/>
      <c r="R127" s="249"/>
      <c r="S127" s="249"/>
      <c r="T127" s="250"/>
      <c r="U127" s="14"/>
      <c r="V127" s="14"/>
      <c r="W127" s="14"/>
      <c r="X127" s="14"/>
      <c r="Y127" s="14"/>
      <c r="Z127" s="14"/>
      <c r="AA127" s="14"/>
      <c r="AB127" s="14"/>
      <c r="AC127" s="14"/>
      <c r="AD127" s="14"/>
      <c r="AE127" s="14"/>
      <c r="AT127" s="251" t="s">
        <v>199</v>
      </c>
      <c r="AU127" s="251" t="s">
        <v>141</v>
      </c>
      <c r="AV127" s="14" t="s">
        <v>150</v>
      </c>
      <c r="AW127" s="14" t="s">
        <v>41</v>
      </c>
      <c r="AX127" s="14" t="s">
        <v>21</v>
      </c>
      <c r="AY127" s="251" t="s">
        <v>132</v>
      </c>
    </row>
    <row r="128" s="12" customFormat="1" ht="22.8" customHeight="1">
      <c r="A128" s="12"/>
      <c r="B128" s="189"/>
      <c r="C128" s="190"/>
      <c r="D128" s="191" t="s">
        <v>78</v>
      </c>
      <c r="E128" s="203" t="s">
        <v>150</v>
      </c>
      <c r="F128" s="203" t="s">
        <v>233</v>
      </c>
      <c r="G128" s="190"/>
      <c r="H128" s="190"/>
      <c r="I128" s="193"/>
      <c r="J128" s="204">
        <f>BK128</f>
        <v>0</v>
      </c>
      <c r="K128" s="190"/>
      <c r="L128" s="195"/>
      <c r="M128" s="196"/>
      <c r="N128" s="197"/>
      <c r="O128" s="197"/>
      <c r="P128" s="198">
        <f>SUM(P129:P130)</f>
        <v>0</v>
      </c>
      <c r="Q128" s="197"/>
      <c r="R128" s="198">
        <f>SUM(R129:R130)</f>
        <v>0</v>
      </c>
      <c r="S128" s="197"/>
      <c r="T128" s="199">
        <f>SUM(T129:T130)</f>
        <v>0</v>
      </c>
      <c r="U128" s="12"/>
      <c r="V128" s="12"/>
      <c r="W128" s="12"/>
      <c r="X128" s="12"/>
      <c r="Y128" s="12"/>
      <c r="Z128" s="12"/>
      <c r="AA128" s="12"/>
      <c r="AB128" s="12"/>
      <c r="AC128" s="12"/>
      <c r="AD128" s="12"/>
      <c r="AE128" s="12"/>
      <c r="AR128" s="200" t="s">
        <v>21</v>
      </c>
      <c r="AT128" s="201" t="s">
        <v>78</v>
      </c>
      <c r="AU128" s="201" t="s">
        <v>21</v>
      </c>
      <c r="AY128" s="200" t="s">
        <v>132</v>
      </c>
      <c r="BK128" s="202">
        <f>SUM(BK129:BK130)</f>
        <v>0</v>
      </c>
    </row>
    <row r="129" s="2" customFormat="1" ht="24.15" customHeight="1">
      <c r="A129" s="40"/>
      <c r="B129" s="41"/>
      <c r="C129" s="205" t="s">
        <v>234</v>
      </c>
      <c r="D129" s="205" t="s">
        <v>135</v>
      </c>
      <c r="E129" s="206" t="s">
        <v>235</v>
      </c>
      <c r="F129" s="207" t="s">
        <v>236</v>
      </c>
      <c r="G129" s="208" t="s">
        <v>195</v>
      </c>
      <c r="H129" s="209">
        <v>57.299999999999997</v>
      </c>
      <c r="I129" s="210"/>
      <c r="J129" s="211">
        <f>ROUND(I129*H129,2)</f>
        <v>0</v>
      </c>
      <c r="K129" s="207" t="s">
        <v>139</v>
      </c>
      <c r="L129" s="46"/>
      <c r="M129" s="212" t="s">
        <v>32</v>
      </c>
      <c r="N129" s="213" t="s">
        <v>51</v>
      </c>
      <c r="O129" s="86"/>
      <c r="P129" s="214">
        <f>O129*H129</f>
        <v>0</v>
      </c>
      <c r="Q129" s="214">
        <v>0</v>
      </c>
      <c r="R129" s="214">
        <f>Q129*H129</f>
        <v>0</v>
      </c>
      <c r="S129" s="214">
        <v>0</v>
      </c>
      <c r="T129" s="215">
        <f>S129*H129</f>
        <v>0</v>
      </c>
      <c r="U129" s="40"/>
      <c r="V129" s="40"/>
      <c r="W129" s="40"/>
      <c r="X129" s="40"/>
      <c r="Y129" s="40"/>
      <c r="Z129" s="40"/>
      <c r="AA129" s="40"/>
      <c r="AB129" s="40"/>
      <c r="AC129" s="40"/>
      <c r="AD129" s="40"/>
      <c r="AE129" s="40"/>
      <c r="AR129" s="216" t="s">
        <v>150</v>
      </c>
      <c r="AT129" s="216" t="s">
        <v>135</v>
      </c>
      <c r="AU129" s="216" t="s">
        <v>141</v>
      </c>
      <c r="AY129" s="18" t="s">
        <v>132</v>
      </c>
      <c r="BE129" s="217">
        <f>IF(N129="základní",J129,0)</f>
        <v>0</v>
      </c>
      <c r="BF129" s="217">
        <f>IF(N129="snížená",J129,0)</f>
        <v>0</v>
      </c>
      <c r="BG129" s="217">
        <f>IF(N129="zákl. přenesená",J129,0)</f>
        <v>0</v>
      </c>
      <c r="BH129" s="217">
        <f>IF(N129="sníž. přenesená",J129,0)</f>
        <v>0</v>
      </c>
      <c r="BI129" s="217">
        <f>IF(N129="nulová",J129,0)</f>
        <v>0</v>
      </c>
      <c r="BJ129" s="18" t="s">
        <v>141</v>
      </c>
      <c r="BK129" s="217">
        <f>ROUND(I129*H129,2)</f>
        <v>0</v>
      </c>
      <c r="BL129" s="18" t="s">
        <v>150</v>
      </c>
      <c r="BM129" s="216" t="s">
        <v>1743</v>
      </c>
    </row>
    <row r="130" s="2" customFormat="1">
      <c r="A130" s="40"/>
      <c r="B130" s="41"/>
      <c r="C130" s="42"/>
      <c r="D130" s="225" t="s">
        <v>197</v>
      </c>
      <c r="E130" s="42"/>
      <c r="F130" s="226" t="s">
        <v>238</v>
      </c>
      <c r="G130" s="42"/>
      <c r="H130" s="42"/>
      <c r="I130" s="227"/>
      <c r="J130" s="42"/>
      <c r="K130" s="42"/>
      <c r="L130" s="46"/>
      <c r="M130" s="228"/>
      <c r="N130" s="229"/>
      <c r="O130" s="86"/>
      <c r="P130" s="86"/>
      <c r="Q130" s="86"/>
      <c r="R130" s="86"/>
      <c r="S130" s="86"/>
      <c r="T130" s="87"/>
      <c r="U130" s="40"/>
      <c r="V130" s="40"/>
      <c r="W130" s="40"/>
      <c r="X130" s="40"/>
      <c r="Y130" s="40"/>
      <c r="Z130" s="40"/>
      <c r="AA130" s="40"/>
      <c r="AB130" s="40"/>
      <c r="AC130" s="40"/>
      <c r="AD130" s="40"/>
      <c r="AE130" s="40"/>
      <c r="AT130" s="18" t="s">
        <v>197</v>
      </c>
      <c r="AU130" s="18" t="s">
        <v>141</v>
      </c>
    </row>
    <row r="131" s="12" customFormat="1" ht="22.8" customHeight="1">
      <c r="A131" s="12"/>
      <c r="B131" s="189"/>
      <c r="C131" s="190"/>
      <c r="D131" s="191" t="s">
        <v>78</v>
      </c>
      <c r="E131" s="203" t="s">
        <v>131</v>
      </c>
      <c r="F131" s="203" t="s">
        <v>239</v>
      </c>
      <c r="G131" s="190"/>
      <c r="H131" s="190"/>
      <c r="I131" s="193"/>
      <c r="J131" s="204">
        <f>BK131</f>
        <v>0</v>
      </c>
      <c r="K131" s="190"/>
      <c r="L131" s="195"/>
      <c r="M131" s="196"/>
      <c r="N131" s="197"/>
      <c r="O131" s="197"/>
      <c r="P131" s="198">
        <f>SUM(P132:P138)</f>
        <v>0</v>
      </c>
      <c r="Q131" s="197"/>
      <c r="R131" s="198">
        <f>SUM(R132:R138)</f>
        <v>10.045079999999999</v>
      </c>
      <c r="S131" s="197"/>
      <c r="T131" s="199">
        <f>SUM(T132:T138)</f>
        <v>0</v>
      </c>
      <c r="U131" s="12"/>
      <c r="V131" s="12"/>
      <c r="W131" s="12"/>
      <c r="X131" s="12"/>
      <c r="Y131" s="12"/>
      <c r="Z131" s="12"/>
      <c r="AA131" s="12"/>
      <c r="AB131" s="12"/>
      <c r="AC131" s="12"/>
      <c r="AD131" s="12"/>
      <c r="AE131" s="12"/>
      <c r="AR131" s="200" t="s">
        <v>21</v>
      </c>
      <c r="AT131" s="201" t="s">
        <v>78</v>
      </c>
      <c r="AU131" s="201" t="s">
        <v>21</v>
      </c>
      <c r="AY131" s="200" t="s">
        <v>132</v>
      </c>
      <c r="BK131" s="202">
        <f>SUM(BK132:BK138)</f>
        <v>0</v>
      </c>
    </row>
    <row r="132" s="2" customFormat="1" ht="37.8" customHeight="1">
      <c r="A132" s="40"/>
      <c r="B132" s="41"/>
      <c r="C132" s="205" t="s">
        <v>240</v>
      </c>
      <c r="D132" s="205" t="s">
        <v>135</v>
      </c>
      <c r="E132" s="206" t="s">
        <v>241</v>
      </c>
      <c r="F132" s="207" t="s">
        <v>242</v>
      </c>
      <c r="G132" s="208" t="s">
        <v>195</v>
      </c>
      <c r="H132" s="209">
        <v>57.299999999999997</v>
      </c>
      <c r="I132" s="210"/>
      <c r="J132" s="211">
        <f>ROUND(I132*H132,2)</f>
        <v>0</v>
      </c>
      <c r="K132" s="207" t="s">
        <v>139</v>
      </c>
      <c r="L132" s="46"/>
      <c r="M132" s="212" t="s">
        <v>32</v>
      </c>
      <c r="N132" s="213" t="s">
        <v>51</v>
      </c>
      <c r="O132" s="86"/>
      <c r="P132" s="214">
        <f>O132*H132</f>
        <v>0</v>
      </c>
      <c r="Q132" s="214">
        <v>0.088800000000000004</v>
      </c>
      <c r="R132" s="214">
        <f>Q132*H132</f>
        <v>5.0882399999999999</v>
      </c>
      <c r="S132" s="214">
        <v>0</v>
      </c>
      <c r="T132" s="215">
        <f>S132*H132</f>
        <v>0</v>
      </c>
      <c r="U132" s="40"/>
      <c r="V132" s="40"/>
      <c r="W132" s="40"/>
      <c r="X132" s="40"/>
      <c r="Y132" s="40"/>
      <c r="Z132" s="40"/>
      <c r="AA132" s="40"/>
      <c r="AB132" s="40"/>
      <c r="AC132" s="40"/>
      <c r="AD132" s="40"/>
      <c r="AE132" s="40"/>
      <c r="AR132" s="216" t="s">
        <v>150</v>
      </c>
      <c r="AT132" s="216" t="s">
        <v>135</v>
      </c>
      <c r="AU132" s="216" t="s">
        <v>141</v>
      </c>
      <c r="AY132" s="18" t="s">
        <v>132</v>
      </c>
      <c r="BE132" s="217">
        <f>IF(N132="základní",J132,0)</f>
        <v>0</v>
      </c>
      <c r="BF132" s="217">
        <f>IF(N132="snížená",J132,0)</f>
        <v>0</v>
      </c>
      <c r="BG132" s="217">
        <f>IF(N132="zákl. přenesená",J132,0)</f>
        <v>0</v>
      </c>
      <c r="BH132" s="217">
        <f>IF(N132="sníž. přenesená",J132,0)</f>
        <v>0</v>
      </c>
      <c r="BI132" s="217">
        <f>IF(N132="nulová",J132,0)</f>
        <v>0</v>
      </c>
      <c r="BJ132" s="18" t="s">
        <v>141</v>
      </c>
      <c r="BK132" s="217">
        <f>ROUND(I132*H132,2)</f>
        <v>0</v>
      </c>
      <c r="BL132" s="18" t="s">
        <v>150</v>
      </c>
      <c r="BM132" s="216" t="s">
        <v>1744</v>
      </c>
    </row>
    <row r="133" s="2" customFormat="1">
      <c r="A133" s="40"/>
      <c r="B133" s="41"/>
      <c r="C133" s="42"/>
      <c r="D133" s="225" t="s">
        <v>197</v>
      </c>
      <c r="E133" s="42"/>
      <c r="F133" s="226" t="s">
        <v>244</v>
      </c>
      <c r="G133" s="42"/>
      <c r="H133" s="42"/>
      <c r="I133" s="227"/>
      <c r="J133" s="42"/>
      <c r="K133" s="42"/>
      <c r="L133" s="46"/>
      <c r="M133" s="228"/>
      <c r="N133" s="229"/>
      <c r="O133" s="86"/>
      <c r="P133" s="86"/>
      <c r="Q133" s="86"/>
      <c r="R133" s="86"/>
      <c r="S133" s="86"/>
      <c r="T133" s="87"/>
      <c r="U133" s="40"/>
      <c r="V133" s="40"/>
      <c r="W133" s="40"/>
      <c r="X133" s="40"/>
      <c r="Y133" s="40"/>
      <c r="Z133" s="40"/>
      <c r="AA133" s="40"/>
      <c r="AB133" s="40"/>
      <c r="AC133" s="40"/>
      <c r="AD133" s="40"/>
      <c r="AE133" s="40"/>
      <c r="AT133" s="18" t="s">
        <v>197</v>
      </c>
      <c r="AU133" s="18" t="s">
        <v>141</v>
      </c>
    </row>
    <row r="134" s="13" customFormat="1">
      <c r="A134" s="13"/>
      <c r="B134" s="230"/>
      <c r="C134" s="231"/>
      <c r="D134" s="225" t="s">
        <v>199</v>
      </c>
      <c r="E134" s="232" t="s">
        <v>32</v>
      </c>
      <c r="F134" s="233" t="s">
        <v>1413</v>
      </c>
      <c r="G134" s="231"/>
      <c r="H134" s="234">
        <v>57.299999999999997</v>
      </c>
      <c r="I134" s="235"/>
      <c r="J134" s="231"/>
      <c r="K134" s="231"/>
      <c r="L134" s="236"/>
      <c r="M134" s="237"/>
      <c r="N134" s="238"/>
      <c r="O134" s="238"/>
      <c r="P134" s="238"/>
      <c r="Q134" s="238"/>
      <c r="R134" s="238"/>
      <c r="S134" s="238"/>
      <c r="T134" s="239"/>
      <c r="U134" s="13"/>
      <c r="V134" s="13"/>
      <c r="W134" s="13"/>
      <c r="X134" s="13"/>
      <c r="Y134" s="13"/>
      <c r="Z134" s="13"/>
      <c r="AA134" s="13"/>
      <c r="AB134" s="13"/>
      <c r="AC134" s="13"/>
      <c r="AD134" s="13"/>
      <c r="AE134" s="13"/>
      <c r="AT134" s="240" t="s">
        <v>199</v>
      </c>
      <c r="AU134" s="240" t="s">
        <v>141</v>
      </c>
      <c r="AV134" s="13" t="s">
        <v>141</v>
      </c>
      <c r="AW134" s="13" t="s">
        <v>41</v>
      </c>
      <c r="AX134" s="13" t="s">
        <v>79</v>
      </c>
      <c r="AY134" s="240" t="s">
        <v>132</v>
      </c>
    </row>
    <row r="135" s="14" customFormat="1">
      <c r="A135" s="14"/>
      <c r="B135" s="241"/>
      <c r="C135" s="242"/>
      <c r="D135" s="225" t="s">
        <v>199</v>
      </c>
      <c r="E135" s="243" t="s">
        <v>32</v>
      </c>
      <c r="F135" s="244" t="s">
        <v>201</v>
      </c>
      <c r="G135" s="242"/>
      <c r="H135" s="245">
        <v>57.299999999999997</v>
      </c>
      <c r="I135" s="246"/>
      <c r="J135" s="242"/>
      <c r="K135" s="242"/>
      <c r="L135" s="247"/>
      <c r="M135" s="248"/>
      <c r="N135" s="249"/>
      <c r="O135" s="249"/>
      <c r="P135" s="249"/>
      <c r="Q135" s="249"/>
      <c r="R135" s="249"/>
      <c r="S135" s="249"/>
      <c r="T135" s="250"/>
      <c r="U135" s="14"/>
      <c r="V135" s="14"/>
      <c r="W135" s="14"/>
      <c r="X135" s="14"/>
      <c r="Y135" s="14"/>
      <c r="Z135" s="14"/>
      <c r="AA135" s="14"/>
      <c r="AB135" s="14"/>
      <c r="AC135" s="14"/>
      <c r="AD135" s="14"/>
      <c r="AE135" s="14"/>
      <c r="AT135" s="251" t="s">
        <v>199</v>
      </c>
      <c r="AU135" s="251" t="s">
        <v>141</v>
      </c>
      <c r="AV135" s="14" t="s">
        <v>150</v>
      </c>
      <c r="AW135" s="14" t="s">
        <v>41</v>
      </c>
      <c r="AX135" s="14" t="s">
        <v>21</v>
      </c>
      <c r="AY135" s="251" t="s">
        <v>132</v>
      </c>
    </row>
    <row r="136" s="2" customFormat="1" ht="14.4" customHeight="1">
      <c r="A136" s="40"/>
      <c r="B136" s="41"/>
      <c r="C136" s="252" t="s">
        <v>245</v>
      </c>
      <c r="D136" s="252" t="s">
        <v>246</v>
      </c>
      <c r="E136" s="253" t="s">
        <v>247</v>
      </c>
      <c r="F136" s="254" t="s">
        <v>248</v>
      </c>
      <c r="G136" s="255" t="s">
        <v>195</v>
      </c>
      <c r="H136" s="256">
        <v>23.603999999999999</v>
      </c>
      <c r="I136" s="257"/>
      <c r="J136" s="258">
        <f>ROUND(I136*H136,2)</f>
        <v>0</v>
      </c>
      <c r="K136" s="254" t="s">
        <v>139</v>
      </c>
      <c r="L136" s="259"/>
      <c r="M136" s="260" t="s">
        <v>32</v>
      </c>
      <c r="N136" s="261" t="s">
        <v>51</v>
      </c>
      <c r="O136" s="86"/>
      <c r="P136" s="214">
        <f>O136*H136</f>
        <v>0</v>
      </c>
      <c r="Q136" s="214">
        <v>0.20999999999999999</v>
      </c>
      <c r="R136" s="214">
        <f>Q136*H136</f>
        <v>4.9568399999999997</v>
      </c>
      <c r="S136" s="214">
        <v>0</v>
      </c>
      <c r="T136" s="215">
        <f>S136*H136</f>
        <v>0</v>
      </c>
      <c r="U136" s="40"/>
      <c r="V136" s="40"/>
      <c r="W136" s="40"/>
      <c r="X136" s="40"/>
      <c r="Y136" s="40"/>
      <c r="Z136" s="40"/>
      <c r="AA136" s="40"/>
      <c r="AB136" s="40"/>
      <c r="AC136" s="40"/>
      <c r="AD136" s="40"/>
      <c r="AE136" s="40"/>
      <c r="AR136" s="216" t="s">
        <v>228</v>
      </c>
      <c r="AT136" s="216" t="s">
        <v>246</v>
      </c>
      <c r="AU136" s="216" t="s">
        <v>141</v>
      </c>
      <c r="AY136" s="18" t="s">
        <v>132</v>
      </c>
      <c r="BE136" s="217">
        <f>IF(N136="základní",J136,0)</f>
        <v>0</v>
      </c>
      <c r="BF136" s="217">
        <f>IF(N136="snížená",J136,0)</f>
        <v>0</v>
      </c>
      <c r="BG136" s="217">
        <f>IF(N136="zákl. přenesená",J136,0)</f>
        <v>0</v>
      </c>
      <c r="BH136" s="217">
        <f>IF(N136="sníž. přenesená",J136,0)</f>
        <v>0</v>
      </c>
      <c r="BI136" s="217">
        <f>IF(N136="nulová",J136,0)</f>
        <v>0</v>
      </c>
      <c r="BJ136" s="18" t="s">
        <v>141</v>
      </c>
      <c r="BK136" s="217">
        <f>ROUND(I136*H136,2)</f>
        <v>0</v>
      </c>
      <c r="BL136" s="18" t="s">
        <v>150</v>
      </c>
      <c r="BM136" s="216" t="s">
        <v>1745</v>
      </c>
    </row>
    <row r="137" s="13" customFormat="1">
      <c r="A137" s="13"/>
      <c r="B137" s="230"/>
      <c r="C137" s="231"/>
      <c r="D137" s="225" t="s">
        <v>199</v>
      </c>
      <c r="E137" s="231"/>
      <c r="F137" s="233" t="s">
        <v>1425</v>
      </c>
      <c r="G137" s="231"/>
      <c r="H137" s="234">
        <v>23.603999999999999</v>
      </c>
      <c r="I137" s="235"/>
      <c r="J137" s="231"/>
      <c r="K137" s="231"/>
      <c r="L137" s="236"/>
      <c r="M137" s="237"/>
      <c r="N137" s="238"/>
      <c r="O137" s="238"/>
      <c r="P137" s="238"/>
      <c r="Q137" s="238"/>
      <c r="R137" s="238"/>
      <c r="S137" s="238"/>
      <c r="T137" s="239"/>
      <c r="U137" s="13"/>
      <c r="V137" s="13"/>
      <c r="W137" s="13"/>
      <c r="X137" s="13"/>
      <c r="Y137" s="13"/>
      <c r="Z137" s="13"/>
      <c r="AA137" s="13"/>
      <c r="AB137" s="13"/>
      <c r="AC137" s="13"/>
      <c r="AD137" s="13"/>
      <c r="AE137" s="13"/>
      <c r="AT137" s="240" t="s">
        <v>199</v>
      </c>
      <c r="AU137" s="240" t="s">
        <v>141</v>
      </c>
      <c r="AV137" s="13" t="s">
        <v>141</v>
      </c>
      <c r="AW137" s="13" t="s">
        <v>4</v>
      </c>
      <c r="AX137" s="13" t="s">
        <v>21</v>
      </c>
      <c r="AY137" s="240" t="s">
        <v>132</v>
      </c>
    </row>
    <row r="138" s="2" customFormat="1" ht="24.15" customHeight="1">
      <c r="A138" s="40"/>
      <c r="B138" s="41"/>
      <c r="C138" s="205" t="s">
        <v>251</v>
      </c>
      <c r="D138" s="205" t="s">
        <v>135</v>
      </c>
      <c r="E138" s="206" t="s">
        <v>252</v>
      </c>
      <c r="F138" s="207" t="s">
        <v>253</v>
      </c>
      <c r="G138" s="208" t="s">
        <v>254</v>
      </c>
      <c r="H138" s="209">
        <v>10.424</v>
      </c>
      <c r="I138" s="210"/>
      <c r="J138" s="211">
        <f>ROUND(I138*H138,2)</f>
        <v>0</v>
      </c>
      <c r="K138" s="207" t="s">
        <v>139</v>
      </c>
      <c r="L138" s="46"/>
      <c r="M138" s="212" t="s">
        <v>32</v>
      </c>
      <c r="N138" s="213" t="s">
        <v>51</v>
      </c>
      <c r="O138" s="86"/>
      <c r="P138" s="214">
        <f>O138*H138</f>
        <v>0</v>
      </c>
      <c r="Q138" s="214">
        <v>0</v>
      </c>
      <c r="R138" s="214">
        <f>Q138*H138</f>
        <v>0</v>
      </c>
      <c r="S138" s="214">
        <v>0</v>
      </c>
      <c r="T138" s="215">
        <f>S138*H138</f>
        <v>0</v>
      </c>
      <c r="U138" s="40"/>
      <c r="V138" s="40"/>
      <c r="W138" s="40"/>
      <c r="X138" s="40"/>
      <c r="Y138" s="40"/>
      <c r="Z138" s="40"/>
      <c r="AA138" s="40"/>
      <c r="AB138" s="40"/>
      <c r="AC138" s="40"/>
      <c r="AD138" s="40"/>
      <c r="AE138" s="40"/>
      <c r="AR138" s="216" t="s">
        <v>150</v>
      </c>
      <c r="AT138" s="216" t="s">
        <v>135</v>
      </c>
      <c r="AU138" s="216" t="s">
        <v>141</v>
      </c>
      <c r="AY138" s="18" t="s">
        <v>132</v>
      </c>
      <c r="BE138" s="217">
        <f>IF(N138="základní",J138,0)</f>
        <v>0</v>
      </c>
      <c r="BF138" s="217">
        <f>IF(N138="snížená",J138,0)</f>
        <v>0</v>
      </c>
      <c r="BG138" s="217">
        <f>IF(N138="zákl. přenesená",J138,0)</f>
        <v>0</v>
      </c>
      <c r="BH138" s="217">
        <f>IF(N138="sníž. přenesená",J138,0)</f>
        <v>0</v>
      </c>
      <c r="BI138" s="217">
        <f>IF(N138="nulová",J138,0)</f>
        <v>0</v>
      </c>
      <c r="BJ138" s="18" t="s">
        <v>141</v>
      </c>
      <c r="BK138" s="217">
        <f>ROUND(I138*H138,2)</f>
        <v>0</v>
      </c>
      <c r="BL138" s="18" t="s">
        <v>150</v>
      </c>
      <c r="BM138" s="216" t="s">
        <v>1746</v>
      </c>
    </row>
    <row r="139" s="12" customFormat="1" ht="22.8" customHeight="1">
      <c r="A139" s="12"/>
      <c r="B139" s="189"/>
      <c r="C139" s="190"/>
      <c r="D139" s="191" t="s">
        <v>78</v>
      </c>
      <c r="E139" s="203" t="s">
        <v>157</v>
      </c>
      <c r="F139" s="203" t="s">
        <v>256</v>
      </c>
      <c r="G139" s="190"/>
      <c r="H139" s="190"/>
      <c r="I139" s="193"/>
      <c r="J139" s="204">
        <f>BK139</f>
        <v>0</v>
      </c>
      <c r="K139" s="190"/>
      <c r="L139" s="195"/>
      <c r="M139" s="196"/>
      <c r="N139" s="197"/>
      <c r="O139" s="197"/>
      <c r="P139" s="198">
        <f>SUM(P140:P227)</f>
        <v>0</v>
      </c>
      <c r="Q139" s="197"/>
      <c r="R139" s="198">
        <f>SUM(R140:R227)</f>
        <v>10.048396879999999</v>
      </c>
      <c r="S139" s="197"/>
      <c r="T139" s="199">
        <f>SUM(T140:T227)</f>
        <v>0</v>
      </c>
      <c r="U139" s="12"/>
      <c r="V139" s="12"/>
      <c r="W139" s="12"/>
      <c r="X139" s="12"/>
      <c r="Y139" s="12"/>
      <c r="Z139" s="12"/>
      <c r="AA139" s="12"/>
      <c r="AB139" s="12"/>
      <c r="AC139" s="12"/>
      <c r="AD139" s="12"/>
      <c r="AE139" s="12"/>
      <c r="AR139" s="200" t="s">
        <v>21</v>
      </c>
      <c r="AT139" s="201" t="s">
        <v>78</v>
      </c>
      <c r="AU139" s="201" t="s">
        <v>21</v>
      </c>
      <c r="AY139" s="200" t="s">
        <v>132</v>
      </c>
      <c r="BK139" s="202">
        <f>SUM(BK140:BK227)</f>
        <v>0</v>
      </c>
    </row>
    <row r="140" s="2" customFormat="1" ht="14.4" customHeight="1">
      <c r="A140" s="40"/>
      <c r="B140" s="41"/>
      <c r="C140" s="205" t="s">
        <v>257</v>
      </c>
      <c r="D140" s="205" t="s">
        <v>135</v>
      </c>
      <c r="E140" s="206" t="s">
        <v>258</v>
      </c>
      <c r="F140" s="207" t="s">
        <v>259</v>
      </c>
      <c r="G140" s="208" t="s">
        <v>195</v>
      </c>
      <c r="H140" s="209">
        <v>34.200000000000003</v>
      </c>
      <c r="I140" s="210"/>
      <c r="J140" s="211">
        <f>ROUND(I140*H140,2)</f>
        <v>0</v>
      </c>
      <c r="K140" s="207" t="s">
        <v>32</v>
      </c>
      <c r="L140" s="46"/>
      <c r="M140" s="212" t="s">
        <v>32</v>
      </c>
      <c r="N140" s="213" t="s">
        <v>51</v>
      </c>
      <c r="O140" s="86"/>
      <c r="P140" s="214">
        <f>O140*H140</f>
        <v>0</v>
      </c>
      <c r="Q140" s="214">
        <v>0.030450000000000001</v>
      </c>
      <c r="R140" s="214">
        <f>Q140*H140</f>
        <v>1.04139</v>
      </c>
      <c r="S140" s="214">
        <v>0</v>
      </c>
      <c r="T140" s="215">
        <f>S140*H140</f>
        <v>0</v>
      </c>
      <c r="U140" s="40"/>
      <c r="V140" s="40"/>
      <c r="W140" s="40"/>
      <c r="X140" s="40"/>
      <c r="Y140" s="40"/>
      <c r="Z140" s="40"/>
      <c r="AA140" s="40"/>
      <c r="AB140" s="40"/>
      <c r="AC140" s="40"/>
      <c r="AD140" s="40"/>
      <c r="AE140" s="40"/>
      <c r="AR140" s="216" t="s">
        <v>150</v>
      </c>
      <c r="AT140" s="216" t="s">
        <v>135</v>
      </c>
      <c r="AU140" s="216" t="s">
        <v>141</v>
      </c>
      <c r="AY140" s="18" t="s">
        <v>132</v>
      </c>
      <c r="BE140" s="217">
        <f>IF(N140="základní",J140,0)</f>
        <v>0</v>
      </c>
      <c r="BF140" s="217">
        <f>IF(N140="snížená",J140,0)</f>
        <v>0</v>
      </c>
      <c r="BG140" s="217">
        <f>IF(N140="zákl. přenesená",J140,0)</f>
        <v>0</v>
      </c>
      <c r="BH140" s="217">
        <f>IF(N140="sníž. přenesená",J140,0)</f>
        <v>0</v>
      </c>
      <c r="BI140" s="217">
        <f>IF(N140="nulová",J140,0)</f>
        <v>0</v>
      </c>
      <c r="BJ140" s="18" t="s">
        <v>141</v>
      </c>
      <c r="BK140" s="217">
        <f>ROUND(I140*H140,2)</f>
        <v>0</v>
      </c>
      <c r="BL140" s="18" t="s">
        <v>150</v>
      </c>
      <c r="BM140" s="216" t="s">
        <v>1747</v>
      </c>
    </row>
    <row r="141" s="2" customFormat="1">
      <c r="A141" s="40"/>
      <c r="B141" s="41"/>
      <c r="C141" s="42"/>
      <c r="D141" s="225" t="s">
        <v>197</v>
      </c>
      <c r="E141" s="42"/>
      <c r="F141" s="226" t="s">
        <v>261</v>
      </c>
      <c r="G141" s="42"/>
      <c r="H141" s="42"/>
      <c r="I141" s="227"/>
      <c r="J141" s="42"/>
      <c r="K141" s="42"/>
      <c r="L141" s="46"/>
      <c r="M141" s="228"/>
      <c r="N141" s="229"/>
      <c r="O141" s="86"/>
      <c r="P141" s="86"/>
      <c r="Q141" s="86"/>
      <c r="R141" s="86"/>
      <c r="S141" s="86"/>
      <c r="T141" s="87"/>
      <c r="U141" s="40"/>
      <c r="V141" s="40"/>
      <c r="W141" s="40"/>
      <c r="X141" s="40"/>
      <c r="Y141" s="40"/>
      <c r="Z141" s="40"/>
      <c r="AA141" s="40"/>
      <c r="AB141" s="40"/>
      <c r="AC141" s="40"/>
      <c r="AD141" s="40"/>
      <c r="AE141" s="40"/>
      <c r="AT141" s="18" t="s">
        <v>197</v>
      </c>
      <c r="AU141" s="18" t="s">
        <v>141</v>
      </c>
    </row>
    <row r="142" s="13" customFormat="1">
      <c r="A142" s="13"/>
      <c r="B142" s="230"/>
      <c r="C142" s="231"/>
      <c r="D142" s="225" t="s">
        <v>199</v>
      </c>
      <c r="E142" s="232" t="s">
        <v>32</v>
      </c>
      <c r="F142" s="233" t="s">
        <v>851</v>
      </c>
      <c r="G142" s="231"/>
      <c r="H142" s="234">
        <v>34.200000000000003</v>
      </c>
      <c r="I142" s="235"/>
      <c r="J142" s="231"/>
      <c r="K142" s="231"/>
      <c r="L142" s="236"/>
      <c r="M142" s="237"/>
      <c r="N142" s="238"/>
      <c r="O142" s="238"/>
      <c r="P142" s="238"/>
      <c r="Q142" s="238"/>
      <c r="R142" s="238"/>
      <c r="S142" s="238"/>
      <c r="T142" s="239"/>
      <c r="U142" s="13"/>
      <c r="V142" s="13"/>
      <c r="W142" s="13"/>
      <c r="X142" s="13"/>
      <c r="Y142" s="13"/>
      <c r="Z142" s="13"/>
      <c r="AA142" s="13"/>
      <c r="AB142" s="13"/>
      <c r="AC142" s="13"/>
      <c r="AD142" s="13"/>
      <c r="AE142" s="13"/>
      <c r="AT142" s="240" t="s">
        <v>199</v>
      </c>
      <c r="AU142" s="240" t="s">
        <v>141</v>
      </c>
      <c r="AV142" s="13" t="s">
        <v>141</v>
      </c>
      <c r="AW142" s="13" t="s">
        <v>41</v>
      </c>
      <c r="AX142" s="13" t="s">
        <v>79</v>
      </c>
      <c r="AY142" s="240" t="s">
        <v>132</v>
      </c>
    </row>
    <row r="143" s="14" customFormat="1">
      <c r="A143" s="14"/>
      <c r="B143" s="241"/>
      <c r="C143" s="242"/>
      <c r="D143" s="225" t="s">
        <v>199</v>
      </c>
      <c r="E143" s="243" t="s">
        <v>32</v>
      </c>
      <c r="F143" s="244" t="s">
        <v>201</v>
      </c>
      <c r="G143" s="242"/>
      <c r="H143" s="245">
        <v>34.200000000000003</v>
      </c>
      <c r="I143" s="246"/>
      <c r="J143" s="242"/>
      <c r="K143" s="242"/>
      <c r="L143" s="247"/>
      <c r="M143" s="248"/>
      <c r="N143" s="249"/>
      <c r="O143" s="249"/>
      <c r="P143" s="249"/>
      <c r="Q143" s="249"/>
      <c r="R143" s="249"/>
      <c r="S143" s="249"/>
      <c r="T143" s="250"/>
      <c r="U143" s="14"/>
      <c r="V143" s="14"/>
      <c r="W143" s="14"/>
      <c r="X143" s="14"/>
      <c r="Y143" s="14"/>
      <c r="Z143" s="14"/>
      <c r="AA143" s="14"/>
      <c r="AB143" s="14"/>
      <c r="AC143" s="14"/>
      <c r="AD143" s="14"/>
      <c r="AE143" s="14"/>
      <c r="AT143" s="251" t="s">
        <v>199</v>
      </c>
      <c r="AU143" s="251" t="s">
        <v>141</v>
      </c>
      <c r="AV143" s="14" t="s">
        <v>150</v>
      </c>
      <c r="AW143" s="14" t="s">
        <v>41</v>
      </c>
      <c r="AX143" s="14" t="s">
        <v>21</v>
      </c>
      <c r="AY143" s="251" t="s">
        <v>132</v>
      </c>
    </row>
    <row r="144" s="2" customFormat="1" ht="24.15" customHeight="1">
      <c r="A144" s="40"/>
      <c r="B144" s="41"/>
      <c r="C144" s="205" t="s">
        <v>263</v>
      </c>
      <c r="D144" s="205" t="s">
        <v>135</v>
      </c>
      <c r="E144" s="206" t="s">
        <v>852</v>
      </c>
      <c r="F144" s="207" t="s">
        <v>853</v>
      </c>
      <c r="G144" s="208" t="s">
        <v>195</v>
      </c>
      <c r="H144" s="209">
        <v>5.0599999999999996</v>
      </c>
      <c r="I144" s="210"/>
      <c r="J144" s="211">
        <f>ROUND(I144*H144,2)</f>
        <v>0</v>
      </c>
      <c r="K144" s="207" t="s">
        <v>139</v>
      </c>
      <c r="L144" s="46"/>
      <c r="M144" s="212" t="s">
        <v>32</v>
      </c>
      <c r="N144" s="213" t="s">
        <v>51</v>
      </c>
      <c r="O144" s="86"/>
      <c r="P144" s="214">
        <f>O144*H144</f>
        <v>0</v>
      </c>
      <c r="Q144" s="214">
        <v>0.0083899999999999999</v>
      </c>
      <c r="R144" s="214">
        <f>Q144*H144</f>
        <v>0.042453399999999995</v>
      </c>
      <c r="S144" s="214">
        <v>0</v>
      </c>
      <c r="T144" s="215">
        <f>S144*H144</f>
        <v>0</v>
      </c>
      <c r="U144" s="40"/>
      <c r="V144" s="40"/>
      <c r="W144" s="40"/>
      <c r="X144" s="40"/>
      <c r="Y144" s="40"/>
      <c r="Z144" s="40"/>
      <c r="AA144" s="40"/>
      <c r="AB144" s="40"/>
      <c r="AC144" s="40"/>
      <c r="AD144" s="40"/>
      <c r="AE144" s="40"/>
      <c r="AR144" s="216" t="s">
        <v>150</v>
      </c>
      <c r="AT144" s="216" t="s">
        <v>135</v>
      </c>
      <c r="AU144" s="216" t="s">
        <v>141</v>
      </c>
      <c r="AY144" s="18" t="s">
        <v>132</v>
      </c>
      <c r="BE144" s="217">
        <f>IF(N144="základní",J144,0)</f>
        <v>0</v>
      </c>
      <c r="BF144" s="217">
        <f>IF(N144="snížená",J144,0)</f>
        <v>0</v>
      </c>
      <c r="BG144" s="217">
        <f>IF(N144="zákl. přenesená",J144,0)</f>
        <v>0</v>
      </c>
      <c r="BH144" s="217">
        <f>IF(N144="sníž. přenesená",J144,0)</f>
        <v>0</v>
      </c>
      <c r="BI144" s="217">
        <f>IF(N144="nulová",J144,0)</f>
        <v>0</v>
      </c>
      <c r="BJ144" s="18" t="s">
        <v>141</v>
      </c>
      <c r="BK144" s="217">
        <f>ROUND(I144*H144,2)</f>
        <v>0</v>
      </c>
      <c r="BL144" s="18" t="s">
        <v>150</v>
      </c>
      <c r="BM144" s="216" t="s">
        <v>1748</v>
      </c>
    </row>
    <row r="145" s="2" customFormat="1">
      <c r="A145" s="40"/>
      <c r="B145" s="41"/>
      <c r="C145" s="42"/>
      <c r="D145" s="225" t="s">
        <v>197</v>
      </c>
      <c r="E145" s="42"/>
      <c r="F145" s="226" t="s">
        <v>274</v>
      </c>
      <c r="G145" s="42"/>
      <c r="H145" s="42"/>
      <c r="I145" s="227"/>
      <c r="J145" s="42"/>
      <c r="K145" s="42"/>
      <c r="L145" s="46"/>
      <c r="M145" s="228"/>
      <c r="N145" s="229"/>
      <c r="O145" s="86"/>
      <c r="P145" s="86"/>
      <c r="Q145" s="86"/>
      <c r="R145" s="86"/>
      <c r="S145" s="86"/>
      <c r="T145" s="87"/>
      <c r="U145" s="40"/>
      <c r="V145" s="40"/>
      <c r="W145" s="40"/>
      <c r="X145" s="40"/>
      <c r="Y145" s="40"/>
      <c r="Z145" s="40"/>
      <c r="AA145" s="40"/>
      <c r="AB145" s="40"/>
      <c r="AC145" s="40"/>
      <c r="AD145" s="40"/>
      <c r="AE145" s="40"/>
      <c r="AT145" s="18" t="s">
        <v>197</v>
      </c>
      <c r="AU145" s="18" t="s">
        <v>141</v>
      </c>
    </row>
    <row r="146" s="13" customFormat="1">
      <c r="A146" s="13"/>
      <c r="B146" s="230"/>
      <c r="C146" s="231"/>
      <c r="D146" s="225" t="s">
        <v>199</v>
      </c>
      <c r="E146" s="232" t="s">
        <v>32</v>
      </c>
      <c r="F146" s="233" t="s">
        <v>855</v>
      </c>
      <c r="G146" s="231"/>
      <c r="H146" s="234">
        <v>5.0599999999999996</v>
      </c>
      <c r="I146" s="235"/>
      <c r="J146" s="231"/>
      <c r="K146" s="231"/>
      <c r="L146" s="236"/>
      <c r="M146" s="237"/>
      <c r="N146" s="238"/>
      <c r="O146" s="238"/>
      <c r="P146" s="238"/>
      <c r="Q146" s="238"/>
      <c r="R146" s="238"/>
      <c r="S146" s="238"/>
      <c r="T146" s="239"/>
      <c r="U146" s="13"/>
      <c r="V146" s="13"/>
      <c r="W146" s="13"/>
      <c r="X146" s="13"/>
      <c r="Y146" s="13"/>
      <c r="Z146" s="13"/>
      <c r="AA146" s="13"/>
      <c r="AB146" s="13"/>
      <c r="AC146" s="13"/>
      <c r="AD146" s="13"/>
      <c r="AE146" s="13"/>
      <c r="AT146" s="240" t="s">
        <v>199</v>
      </c>
      <c r="AU146" s="240" t="s">
        <v>141</v>
      </c>
      <c r="AV146" s="13" t="s">
        <v>141</v>
      </c>
      <c r="AW146" s="13" t="s">
        <v>41</v>
      </c>
      <c r="AX146" s="13" t="s">
        <v>79</v>
      </c>
      <c r="AY146" s="240" t="s">
        <v>132</v>
      </c>
    </row>
    <row r="147" s="14" customFormat="1">
      <c r="A147" s="14"/>
      <c r="B147" s="241"/>
      <c r="C147" s="242"/>
      <c r="D147" s="225" t="s">
        <v>199</v>
      </c>
      <c r="E147" s="243" t="s">
        <v>32</v>
      </c>
      <c r="F147" s="244" t="s">
        <v>201</v>
      </c>
      <c r="G147" s="242"/>
      <c r="H147" s="245">
        <v>5.0599999999999996</v>
      </c>
      <c r="I147" s="246"/>
      <c r="J147" s="242"/>
      <c r="K147" s="242"/>
      <c r="L147" s="247"/>
      <c r="M147" s="248"/>
      <c r="N147" s="249"/>
      <c r="O147" s="249"/>
      <c r="P147" s="249"/>
      <c r="Q147" s="249"/>
      <c r="R147" s="249"/>
      <c r="S147" s="249"/>
      <c r="T147" s="250"/>
      <c r="U147" s="14"/>
      <c r="V147" s="14"/>
      <c r="W147" s="14"/>
      <c r="X147" s="14"/>
      <c r="Y147" s="14"/>
      <c r="Z147" s="14"/>
      <c r="AA147" s="14"/>
      <c r="AB147" s="14"/>
      <c r="AC147" s="14"/>
      <c r="AD147" s="14"/>
      <c r="AE147" s="14"/>
      <c r="AT147" s="251" t="s">
        <v>199</v>
      </c>
      <c r="AU147" s="251" t="s">
        <v>141</v>
      </c>
      <c r="AV147" s="14" t="s">
        <v>150</v>
      </c>
      <c r="AW147" s="14" t="s">
        <v>41</v>
      </c>
      <c r="AX147" s="14" t="s">
        <v>21</v>
      </c>
      <c r="AY147" s="251" t="s">
        <v>132</v>
      </c>
    </row>
    <row r="148" s="2" customFormat="1" ht="14.4" customHeight="1">
      <c r="A148" s="40"/>
      <c r="B148" s="41"/>
      <c r="C148" s="252" t="s">
        <v>8</v>
      </c>
      <c r="D148" s="252" t="s">
        <v>246</v>
      </c>
      <c r="E148" s="253" t="s">
        <v>856</v>
      </c>
      <c r="F148" s="254" t="s">
        <v>857</v>
      </c>
      <c r="G148" s="255" t="s">
        <v>195</v>
      </c>
      <c r="H148" s="256">
        <v>5.1609999999999996</v>
      </c>
      <c r="I148" s="257"/>
      <c r="J148" s="258">
        <f>ROUND(I148*H148,2)</f>
        <v>0</v>
      </c>
      <c r="K148" s="254" t="s">
        <v>139</v>
      </c>
      <c r="L148" s="259"/>
      <c r="M148" s="260" t="s">
        <v>32</v>
      </c>
      <c r="N148" s="261" t="s">
        <v>51</v>
      </c>
      <c r="O148" s="86"/>
      <c r="P148" s="214">
        <f>O148*H148</f>
        <v>0</v>
      </c>
      <c r="Q148" s="214">
        <v>0.0010200000000000001</v>
      </c>
      <c r="R148" s="214">
        <f>Q148*H148</f>
        <v>0.00526422</v>
      </c>
      <c r="S148" s="214">
        <v>0</v>
      </c>
      <c r="T148" s="215">
        <f>S148*H148</f>
        <v>0</v>
      </c>
      <c r="U148" s="40"/>
      <c r="V148" s="40"/>
      <c r="W148" s="40"/>
      <c r="X148" s="40"/>
      <c r="Y148" s="40"/>
      <c r="Z148" s="40"/>
      <c r="AA148" s="40"/>
      <c r="AB148" s="40"/>
      <c r="AC148" s="40"/>
      <c r="AD148" s="40"/>
      <c r="AE148" s="40"/>
      <c r="AR148" s="216" t="s">
        <v>228</v>
      </c>
      <c r="AT148" s="216" t="s">
        <v>246</v>
      </c>
      <c r="AU148" s="216" t="s">
        <v>141</v>
      </c>
      <c r="AY148" s="18" t="s">
        <v>132</v>
      </c>
      <c r="BE148" s="217">
        <f>IF(N148="základní",J148,0)</f>
        <v>0</v>
      </c>
      <c r="BF148" s="217">
        <f>IF(N148="snížená",J148,0)</f>
        <v>0</v>
      </c>
      <c r="BG148" s="217">
        <f>IF(N148="zákl. přenesená",J148,0)</f>
        <v>0</v>
      </c>
      <c r="BH148" s="217">
        <f>IF(N148="sníž. přenesená",J148,0)</f>
        <v>0</v>
      </c>
      <c r="BI148" s="217">
        <f>IF(N148="nulová",J148,0)</f>
        <v>0</v>
      </c>
      <c r="BJ148" s="18" t="s">
        <v>141</v>
      </c>
      <c r="BK148" s="217">
        <f>ROUND(I148*H148,2)</f>
        <v>0</v>
      </c>
      <c r="BL148" s="18" t="s">
        <v>150</v>
      </c>
      <c r="BM148" s="216" t="s">
        <v>1749</v>
      </c>
    </row>
    <row r="149" s="13" customFormat="1">
      <c r="A149" s="13"/>
      <c r="B149" s="230"/>
      <c r="C149" s="231"/>
      <c r="D149" s="225" t="s">
        <v>199</v>
      </c>
      <c r="E149" s="231"/>
      <c r="F149" s="233" t="s">
        <v>859</v>
      </c>
      <c r="G149" s="231"/>
      <c r="H149" s="234">
        <v>5.1609999999999996</v>
      </c>
      <c r="I149" s="235"/>
      <c r="J149" s="231"/>
      <c r="K149" s="231"/>
      <c r="L149" s="236"/>
      <c r="M149" s="237"/>
      <c r="N149" s="238"/>
      <c r="O149" s="238"/>
      <c r="P149" s="238"/>
      <c r="Q149" s="238"/>
      <c r="R149" s="238"/>
      <c r="S149" s="238"/>
      <c r="T149" s="239"/>
      <c r="U149" s="13"/>
      <c r="V149" s="13"/>
      <c r="W149" s="13"/>
      <c r="X149" s="13"/>
      <c r="Y149" s="13"/>
      <c r="Z149" s="13"/>
      <c r="AA149" s="13"/>
      <c r="AB149" s="13"/>
      <c r="AC149" s="13"/>
      <c r="AD149" s="13"/>
      <c r="AE149" s="13"/>
      <c r="AT149" s="240" t="s">
        <v>199</v>
      </c>
      <c r="AU149" s="240" t="s">
        <v>141</v>
      </c>
      <c r="AV149" s="13" t="s">
        <v>141</v>
      </c>
      <c r="AW149" s="13" t="s">
        <v>4</v>
      </c>
      <c r="AX149" s="13" t="s">
        <v>21</v>
      </c>
      <c r="AY149" s="240" t="s">
        <v>132</v>
      </c>
    </row>
    <row r="150" s="2" customFormat="1" ht="24.15" customHeight="1">
      <c r="A150" s="40"/>
      <c r="B150" s="41"/>
      <c r="C150" s="205" t="s">
        <v>270</v>
      </c>
      <c r="D150" s="205" t="s">
        <v>135</v>
      </c>
      <c r="E150" s="206" t="s">
        <v>860</v>
      </c>
      <c r="F150" s="207" t="s">
        <v>861</v>
      </c>
      <c r="G150" s="208" t="s">
        <v>195</v>
      </c>
      <c r="H150" s="209">
        <v>5.0599999999999996</v>
      </c>
      <c r="I150" s="210"/>
      <c r="J150" s="211">
        <f>ROUND(I150*H150,2)</f>
        <v>0</v>
      </c>
      <c r="K150" s="207" t="s">
        <v>139</v>
      </c>
      <c r="L150" s="46"/>
      <c r="M150" s="212" t="s">
        <v>32</v>
      </c>
      <c r="N150" s="213" t="s">
        <v>51</v>
      </c>
      <c r="O150" s="86"/>
      <c r="P150" s="214">
        <f>O150*H150</f>
        <v>0</v>
      </c>
      <c r="Q150" s="214">
        <v>0.00348</v>
      </c>
      <c r="R150" s="214">
        <f>Q150*H150</f>
        <v>0.017608799999999997</v>
      </c>
      <c r="S150" s="214">
        <v>0</v>
      </c>
      <c r="T150" s="215">
        <f>S150*H150</f>
        <v>0</v>
      </c>
      <c r="U150" s="40"/>
      <c r="V150" s="40"/>
      <c r="W150" s="40"/>
      <c r="X150" s="40"/>
      <c r="Y150" s="40"/>
      <c r="Z150" s="40"/>
      <c r="AA150" s="40"/>
      <c r="AB150" s="40"/>
      <c r="AC150" s="40"/>
      <c r="AD150" s="40"/>
      <c r="AE150" s="40"/>
      <c r="AR150" s="216" t="s">
        <v>150</v>
      </c>
      <c r="AT150" s="216" t="s">
        <v>135</v>
      </c>
      <c r="AU150" s="216" t="s">
        <v>141</v>
      </c>
      <c r="AY150" s="18" t="s">
        <v>132</v>
      </c>
      <c r="BE150" s="217">
        <f>IF(N150="základní",J150,0)</f>
        <v>0</v>
      </c>
      <c r="BF150" s="217">
        <f>IF(N150="snížená",J150,0)</f>
        <v>0</v>
      </c>
      <c r="BG150" s="217">
        <f>IF(N150="zákl. přenesená",J150,0)</f>
        <v>0</v>
      </c>
      <c r="BH150" s="217">
        <f>IF(N150="sníž. přenesená",J150,0)</f>
        <v>0</v>
      </c>
      <c r="BI150" s="217">
        <f>IF(N150="nulová",J150,0)</f>
        <v>0</v>
      </c>
      <c r="BJ150" s="18" t="s">
        <v>141</v>
      </c>
      <c r="BK150" s="217">
        <f>ROUND(I150*H150,2)</f>
        <v>0</v>
      </c>
      <c r="BL150" s="18" t="s">
        <v>150</v>
      </c>
      <c r="BM150" s="216" t="s">
        <v>1750</v>
      </c>
    </row>
    <row r="151" s="13" customFormat="1">
      <c r="A151" s="13"/>
      <c r="B151" s="230"/>
      <c r="C151" s="231"/>
      <c r="D151" s="225" t="s">
        <v>199</v>
      </c>
      <c r="E151" s="232" t="s">
        <v>32</v>
      </c>
      <c r="F151" s="233" t="s">
        <v>855</v>
      </c>
      <c r="G151" s="231"/>
      <c r="H151" s="234">
        <v>5.0599999999999996</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199</v>
      </c>
      <c r="AU151" s="240" t="s">
        <v>141</v>
      </c>
      <c r="AV151" s="13" t="s">
        <v>141</v>
      </c>
      <c r="AW151" s="13" t="s">
        <v>41</v>
      </c>
      <c r="AX151" s="13" t="s">
        <v>79</v>
      </c>
      <c r="AY151" s="240" t="s">
        <v>132</v>
      </c>
    </row>
    <row r="152" s="14" customFormat="1">
      <c r="A152" s="14"/>
      <c r="B152" s="241"/>
      <c r="C152" s="242"/>
      <c r="D152" s="225" t="s">
        <v>199</v>
      </c>
      <c r="E152" s="243" t="s">
        <v>32</v>
      </c>
      <c r="F152" s="244" t="s">
        <v>201</v>
      </c>
      <c r="G152" s="242"/>
      <c r="H152" s="245">
        <v>5.0599999999999996</v>
      </c>
      <c r="I152" s="246"/>
      <c r="J152" s="242"/>
      <c r="K152" s="242"/>
      <c r="L152" s="247"/>
      <c r="M152" s="248"/>
      <c r="N152" s="249"/>
      <c r="O152" s="249"/>
      <c r="P152" s="249"/>
      <c r="Q152" s="249"/>
      <c r="R152" s="249"/>
      <c r="S152" s="249"/>
      <c r="T152" s="250"/>
      <c r="U152" s="14"/>
      <c r="V152" s="14"/>
      <c r="W152" s="14"/>
      <c r="X152" s="14"/>
      <c r="Y152" s="14"/>
      <c r="Z152" s="14"/>
      <c r="AA152" s="14"/>
      <c r="AB152" s="14"/>
      <c r="AC152" s="14"/>
      <c r="AD152" s="14"/>
      <c r="AE152" s="14"/>
      <c r="AT152" s="251" t="s">
        <v>199</v>
      </c>
      <c r="AU152" s="251" t="s">
        <v>141</v>
      </c>
      <c r="AV152" s="14" t="s">
        <v>150</v>
      </c>
      <c r="AW152" s="14" t="s">
        <v>41</v>
      </c>
      <c r="AX152" s="14" t="s">
        <v>21</v>
      </c>
      <c r="AY152" s="251" t="s">
        <v>132</v>
      </c>
    </row>
    <row r="153" s="2" customFormat="1" ht="14.4" customHeight="1">
      <c r="A153" s="40"/>
      <c r="B153" s="41"/>
      <c r="C153" s="205" t="s">
        <v>277</v>
      </c>
      <c r="D153" s="205" t="s">
        <v>135</v>
      </c>
      <c r="E153" s="206" t="s">
        <v>264</v>
      </c>
      <c r="F153" s="207" t="s">
        <v>265</v>
      </c>
      <c r="G153" s="208" t="s">
        <v>195</v>
      </c>
      <c r="H153" s="209">
        <v>287.84500000000003</v>
      </c>
      <c r="I153" s="210"/>
      <c r="J153" s="211">
        <f>ROUND(I153*H153,2)</f>
        <v>0</v>
      </c>
      <c r="K153" s="207" t="s">
        <v>139</v>
      </c>
      <c r="L153" s="46"/>
      <c r="M153" s="212" t="s">
        <v>32</v>
      </c>
      <c r="N153" s="213" t="s">
        <v>51</v>
      </c>
      <c r="O153" s="86"/>
      <c r="P153" s="214">
        <f>O153*H153</f>
        <v>0</v>
      </c>
      <c r="Q153" s="214">
        <v>0.00025999999999999998</v>
      </c>
      <c r="R153" s="214">
        <f>Q153*H153</f>
        <v>0.074839699999999995</v>
      </c>
      <c r="S153" s="214">
        <v>0</v>
      </c>
      <c r="T153" s="215">
        <f>S153*H153</f>
        <v>0</v>
      </c>
      <c r="U153" s="40"/>
      <c r="V153" s="40"/>
      <c r="W153" s="40"/>
      <c r="X153" s="40"/>
      <c r="Y153" s="40"/>
      <c r="Z153" s="40"/>
      <c r="AA153" s="40"/>
      <c r="AB153" s="40"/>
      <c r="AC153" s="40"/>
      <c r="AD153" s="40"/>
      <c r="AE153" s="40"/>
      <c r="AR153" s="216" t="s">
        <v>150</v>
      </c>
      <c r="AT153" s="216" t="s">
        <v>135</v>
      </c>
      <c r="AU153" s="216" t="s">
        <v>141</v>
      </c>
      <c r="AY153" s="18" t="s">
        <v>132</v>
      </c>
      <c r="BE153" s="217">
        <f>IF(N153="základní",J153,0)</f>
        <v>0</v>
      </c>
      <c r="BF153" s="217">
        <f>IF(N153="snížená",J153,0)</f>
        <v>0</v>
      </c>
      <c r="BG153" s="217">
        <f>IF(N153="zákl. přenesená",J153,0)</f>
        <v>0</v>
      </c>
      <c r="BH153" s="217">
        <f>IF(N153="sníž. přenesená",J153,0)</f>
        <v>0</v>
      </c>
      <c r="BI153" s="217">
        <f>IF(N153="nulová",J153,0)</f>
        <v>0</v>
      </c>
      <c r="BJ153" s="18" t="s">
        <v>141</v>
      </c>
      <c r="BK153" s="217">
        <f>ROUND(I153*H153,2)</f>
        <v>0</v>
      </c>
      <c r="BL153" s="18" t="s">
        <v>150</v>
      </c>
      <c r="BM153" s="216" t="s">
        <v>1751</v>
      </c>
    </row>
    <row r="154" s="2" customFormat="1" ht="14.4" customHeight="1">
      <c r="A154" s="40"/>
      <c r="B154" s="41"/>
      <c r="C154" s="205" t="s">
        <v>282</v>
      </c>
      <c r="D154" s="205" t="s">
        <v>135</v>
      </c>
      <c r="E154" s="206" t="s">
        <v>267</v>
      </c>
      <c r="F154" s="207" t="s">
        <v>268</v>
      </c>
      <c r="G154" s="208" t="s">
        <v>195</v>
      </c>
      <c r="H154" s="209">
        <v>287.84500000000003</v>
      </c>
      <c r="I154" s="210"/>
      <c r="J154" s="211">
        <f>ROUND(I154*H154,2)</f>
        <v>0</v>
      </c>
      <c r="K154" s="207" t="s">
        <v>139</v>
      </c>
      <c r="L154" s="46"/>
      <c r="M154" s="212" t="s">
        <v>32</v>
      </c>
      <c r="N154" s="213" t="s">
        <v>51</v>
      </c>
      <c r="O154" s="86"/>
      <c r="P154" s="214">
        <f>O154*H154</f>
        <v>0</v>
      </c>
      <c r="Q154" s="214">
        <v>0</v>
      </c>
      <c r="R154" s="214">
        <f>Q154*H154</f>
        <v>0</v>
      </c>
      <c r="S154" s="214">
        <v>0</v>
      </c>
      <c r="T154" s="215">
        <f>S154*H154</f>
        <v>0</v>
      </c>
      <c r="U154" s="40"/>
      <c r="V154" s="40"/>
      <c r="W154" s="40"/>
      <c r="X154" s="40"/>
      <c r="Y154" s="40"/>
      <c r="Z154" s="40"/>
      <c r="AA154" s="40"/>
      <c r="AB154" s="40"/>
      <c r="AC154" s="40"/>
      <c r="AD154" s="40"/>
      <c r="AE154" s="40"/>
      <c r="AR154" s="216" t="s">
        <v>150</v>
      </c>
      <c r="AT154" s="216" t="s">
        <v>135</v>
      </c>
      <c r="AU154" s="216" t="s">
        <v>141</v>
      </c>
      <c r="AY154" s="18" t="s">
        <v>132</v>
      </c>
      <c r="BE154" s="217">
        <f>IF(N154="základní",J154,0)</f>
        <v>0</v>
      </c>
      <c r="BF154" s="217">
        <f>IF(N154="snížená",J154,0)</f>
        <v>0</v>
      </c>
      <c r="BG154" s="217">
        <f>IF(N154="zákl. přenesená",J154,0)</f>
        <v>0</v>
      </c>
      <c r="BH154" s="217">
        <f>IF(N154="sníž. přenesená",J154,0)</f>
        <v>0</v>
      </c>
      <c r="BI154" s="217">
        <f>IF(N154="nulová",J154,0)</f>
        <v>0</v>
      </c>
      <c r="BJ154" s="18" t="s">
        <v>141</v>
      </c>
      <c r="BK154" s="217">
        <f>ROUND(I154*H154,2)</f>
        <v>0</v>
      </c>
      <c r="BL154" s="18" t="s">
        <v>150</v>
      </c>
      <c r="BM154" s="216" t="s">
        <v>1752</v>
      </c>
    </row>
    <row r="155" s="2" customFormat="1" ht="24.15" customHeight="1">
      <c r="A155" s="40"/>
      <c r="B155" s="41"/>
      <c r="C155" s="205" t="s">
        <v>294</v>
      </c>
      <c r="D155" s="205" t="s">
        <v>135</v>
      </c>
      <c r="E155" s="206" t="s">
        <v>865</v>
      </c>
      <c r="F155" s="207" t="s">
        <v>866</v>
      </c>
      <c r="G155" s="208" t="s">
        <v>231</v>
      </c>
      <c r="H155" s="209">
        <v>6.7999999999999998</v>
      </c>
      <c r="I155" s="210"/>
      <c r="J155" s="211">
        <f>ROUND(I155*H155,2)</f>
        <v>0</v>
      </c>
      <c r="K155" s="207" t="s">
        <v>139</v>
      </c>
      <c r="L155" s="46"/>
      <c r="M155" s="212" t="s">
        <v>32</v>
      </c>
      <c r="N155" s="213" t="s">
        <v>51</v>
      </c>
      <c r="O155" s="86"/>
      <c r="P155" s="214">
        <f>O155*H155</f>
        <v>0</v>
      </c>
      <c r="Q155" s="214">
        <v>0</v>
      </c>
      <c r="R155" s="214">
        <f>Q155*H155</f>
        <v>0</v>
      </c>
      <c r="S155" s="214">
        <v>0</v>
      </c>
      <c r="T155" s="215">
        <f>S155*H155</f>
        <v>0</v>
      </c>
      <c r="U155" s="40"/>
      <c r="V155" s="40"/>
      <c r="W155" s="40"/>
      <c r="X155" s="40"/>
      <c r="Y155" s="40"/>
      <c r="Z155" s="40"/>
      <c r="AA155" s="40"/>
      <c r="AB155" s="40"/>
      <c r="AC155" s="40"/>
      <c r="AD155" s="40"/>
      <c r="AE155" s="40"/>
      <c r="AR155" s="216" t="s">
        <v>150</v>
      </c>
      <c r="AT155" s="216" t="s">
        <v>135</v>
      </c>
      <c r="AU155" s="216" t="s">
        <v>141</v>
      </c>
      <c r="AY155" s="18" t="s">
        <v>132</v>
      </c>
      <c r="BE155" s="217">
        <f>IF(N155="základní",J155,0)</f>
        <v>0</v>
      </c>
      <c r="BF155" s="217">
        <f>IF(N155="snížená",J155,0)</f>
        <v>0</v>
      </c>
      <c r="BG155" s="217">
        <f>IF(N155="zákl. přenesená",J155,0)</f>
        <v>0</v>
      </c>
      <c r="BH155" s="217">
        <f>IF(N155="sníž. přenesená",J155,0)</f>
        <v>0</v>
      </c>
      <c r="BI155" s="217">
        <f>IF(N155="nulová",J155,0)</f>
        <v>0</v>
      </c>
      <c r="BJ155" s="18" t="s">
        <v>141</v>
      </c>
      <c r="BK155" s="217">
        <f>ROUND(I155*H155,2)</f>
        <v>0</v>
      </c>
      <c r="BL155" s="18" t="s">
        <v>150</v>
      </c>
      <c r="BM155" s="216" t="s">
        <v>1753</v>
      </c>
    </row>
    <row r="156" s="2" customFormat="1">
      <c r="A156" s="40"/>
      <c r="B156" s="41"/>
      <c r="C156" s="42"/>
      <c r="D156" s="225" t="s">
        <v>197</v>
      </c>
      <c r="E156" s="42"/>
      <c r="F156" s="226" t="s">
        <v>868</v>
      </c>
      <c r="G156" s="42"/>
      <c r="H156" s="42"/>
      <c r="I156" s="227"/>
      <c r="J156" s="42"/>
      <c r="K156" s="42"/>
      <c r="L156" s="46"/>
      <c r="M156" s="228"/>
      <c r="N156" s="229"/>
      <c r="O156" s="86"/>
      <c r="P156" s="86"/>
      <c r="Q156" s="86"/>
      <c r="R156" s="86"/>
      <c r="S156" s="86"/>
      <c r="T156" s="87"/>
      <c r="U156" s="40"/>
      <c r="V156" s="40"/>
      <c r="W156" s="40"/>
      <c r="X156" s="40"/>
      <c r="Y156" s="40"/>
      <c r="Z156" s="40"/>
      <c r="AA156" s="40"/>
      <c r="AB156" s="40"/>
      <c r="AC156" s="40"/>
      <c r="AD156" s="40"/>
      <c r="AE156" s="40"/>
      <c r="AT156" s="18" t="s">
        <v>197</v>
      </c>
      <c r="AU156" s="18" t="s">
        <v>141</v>
      </c>
    </row>
    <row r="157" s="13" customFormat="1">
      <c r="A157" s="13"/>
      <c r="B157" s="230"/>
      <c r="C157" s="231"/>
      <c r="D157" s="225" t="s">
        <v>199</v>
      </c>
      <c r="E157" s="232" t="s">
        <v>32</v>
      </c>
      <c r="F157" s="233" t="s">
        <v>869</v>
      </c>
      <c r="G157" s="231"/>
      <c r="H157" s="234">
        <v>6.7999999999999998</v>
      </c>
      <c r="I157" s="235"/>
      <c r="J157" s="231"/>
      <c r="K157" s="231"/>
      <c r="L157" s="236"/>
      <c r="M157" s="237"/>
      <c r="N157" s="238"/>
      <c r="O157" s="238"/>
      <c r="P157" s="238"/>
      <c r="Q157" s="238"/>
      <c r="R157" s="238"/>
      <c r="S157" s="238"/>
      <c r="T157" s="239"/>
      <c r="U157" s="13"/>
      <c r="V157" s="13"/>
      <c r="W157" s="13"/>
      <c r="X157" s="13"/>
      <c r="Y157" s="13"/>
      <c r="Z157" s="13"/>
      <c r="AA157" s="13"/>
      <c r="AB157" s="13"/>
      <c r="AC157" s="13"/>
      <c r="AD157" s="13"/>
      <c r="AE157" s="13"/>
      <c r="AT157" s="240" t="s">
        <v>199</v>
      </c>
      <c r="AU157" s="240" t="s">
        <v>141</v>
      </c>
      <c r="AV157" s="13" t="s">
        <v>141</v>
      </c>
      <c r="AW157" s="13" t="s">
        <v>41</v>
      </c>
      <c r="AX157" s="13" t="s">
        <v>21</v>
      </c>
      <c r="AY157" s="240" t="s">
        <v>132</v>
      </c>
    </row>
    <row r="158" s="2" customFormat="1" ht="14.4" customHeight="1">
      <c r="A158" s="40"/>
      <c r="B158" s="41"/>
      <c r="C158" s="252" t="s">
        <v>299</v>
      </c>
      <c r="D158" s="252" t="s">
        <v>246</v>
      </c>
      <c r="E158" s="253" t="s">
        <v>870</v>
      </c>
      <c r="F158" s="254" t="s">
        <v>871</v>
      </c>
      <c r="G158" s="255" t="s">
        <v>231</v>
      </c>
      <c r="H158" s="256">
        <v>7.1399999999999997</v>
      </c>
      <c r="I158" s="257"/>
      <c r="J158" s="258">
        <f>ROUND(I158*H158,2)</f>
        <v>0</v>
      </c>
      <c r="K158" s="254" t="s">
        <v>32</v>
      </c>
      <c r="L158" s="259"/>
      <c r="M158" s="260" t="s">
        <v>32</v>
      </c>
      <c r="N158" s="261" t="s">
        <v>51</v>
      </c>
      <c r="O158" s="86"/>
      <c r="P158" s="214">
        <f>O158*H158</f>
        <v>0</v>
      </c>
      <c r="Q158" s="214">
        <v>3.0000000000000001E-05</v>
      </c>
      <c r="R158" s="214">
        <f>Q158*H158</f>
        <v>0.0002142</v>
      </c>
      <c r="S158" s="214">
        <v>0</v>
      </c>
      <c r="T158" s="215">
        <f>S158*H158</f>
        <v>0</v>
      </c>
      <c r="U158" s="40"/>
      <c r="V158" s="40"/>
      <c r="W158" s="40"/>
      <c r="X158" s="40"/>
      <c r="Y158" s="40"/>
      <c r="Z158" s="40"/>
      <c r="AA158" s="40"/>
      <c r="AB158" s="40"/>
      <c r="AC158" s="40"/>
      <c r="AD158" s="40"/>
      <c r="AE158" s="40"/>
      <c r="AR158" s="216" t="s">
        <v>228</v>
      </c>
      <c r="AT158" s="216" t="s">
        <v>246</v>
      </c>
      <c r="AU158" s="216" t="s">
        <v>141</v>
      </c>
      <c r="AY158" s="18" t="s">
        <v>132</v>
      </c>
      <c r="BE158" s="217">
        <f>IF(N158="základní",J158,0)</f>
        <v>0</v>
      </c>
      <c r="BF158" s="217">
        <f>IF(N158="snížená",J158,0)</f>
        <v>0</v>
      </c>
      <c r="BG158" s="217">
        <f>IF(N158="zákl. přenesená",J158,0)</f>
        <v>0</v>
      </c>
      <c r="BH158" s="217">
        <f>IF(N158="sníž. přenesená",J158,0)</f>
        <v>0</v>
      </c>
      <c r="BI158" s="217">
        <f>IF(N158="nulová",J158,0)</f>
        <v>0</v>
      </c>
      <c r="BJ158" s="18" t="s">
        <v>141</v>
      </c>
      <c r="BK158" s="217">
        <f>ROUND(I158*H158,2)</f>
        <v>0</v>
      </c>
      <c r="BL158" s="18" t="s">
        <v>150</v>
      </c>
      <c r="BM158" s="216" t="s">
        <v>1754</v>
      </c>
    </row>
    <row r="159" s="13" customFormat="1">
      <c r="A159" s="13"/>
      <c r="B159" s="230"/>
      <c r="C159" s="231"/>
      <c r="D159" s="225" t="s">
        <v>199</v>
      </c>
      <c r="E159" s="231"/>
      <c r="F159" s="233" t="s">
        <v>873</v>
      </c>
      <c r="G159" s="231"/>
      <c r="H159" s="234">
        <v>7.1399999999999997</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v>
      </c>
      <c r="AX159" s="13" t="s">
        <v>21</v>
      </c>
      <c r="AY159" s="240" t="s">
        <v>132</v>
      </c>
    </row>
    <row r="160" s="2" customFormat="1" ht="24.15" customHeight="1">
      <c r="A160" s="40"/>
      <c r="B160" s="41"/>
      <c r="C160" s="205" t="s">
        <v>7</v>
      </c>
      <c r="D160" s="205" t="s">
        <v>135</v>
      </c>
      <c r="E160" s="206" t="s">
        <v>874</v>
      </c>
      <c r="F160" s="207" t="s">
        <v>875</v>
      </c>
      <c r="G160" s="208" t="s">
        <v>195</v>
      </c>
      <c r="H160" s="209">
        <v>1.224</v>
      </c>
      <c r="I160" s="210"/>
      <c r="J160" s="211">
        <f>ROUND(I160*H160,2)</f>
        <v>0</v>
      </c>
      <c r="K160" s="207" t="s">
        <v>139</v>
      </c>
      <c r="L160" s="46"/>
      <c r="M160" s="212" t="s">
        <v>32</v>
      </c>
      <c r="N160" s="213" t="s">
        <v>51</v>
      </c>
      <c r="O160" s="86"/>
      <c r="P160" s="214">
        <f>O160*H160</f>
        <v>0</v>
      </c>
      <c r="Q160" s="214">
        <v>0.0082699999999999996</v>
      </c>
      <c r="R160" s="214">
        <f>Q160*H160</f>
        <v>0.01012248</v>
      </c>
      <c r="S160" s="214">
        <v>0</v>
      </c>
      <c r="T160" s="215">
        <f>S160*H160</f>
        <v>0</v>
      </c>
      <c r="U160" s="40"/>
      <c r="V160" s="40"/>
      <c r="W160" s="40"/>
      <c r="X160" s="40"/>
      <c r="Y160" s="40"/>
      <c r="Z160" s="40"/>
      <c r="AA160" s="40"/>
      <c r="AB160" s="40"/>
      <c r="AC160" s="40"/>
      <c r="AD160" s="40"/>
      <c r="AE160" s="40"/>
      <c r="AR160" s="216" t="s">
        <v>150</v>
      </c>
      <c r="AT160" s="216" t="s">
        <v>135</v>
      </c>
      <c r="AU160" s="216" t="s">
        <v>141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150</v>
      </c>
      <c r="BM160" s="216" t="s">
        <v>1755</v>
      </c>
    </row>
    <row r="161" s="2" customFormat="1">
      <c r="A161" s="40"/>
      <c r="B161" s="41"/>
      <c r="C161" s="42"/>
      <c r="D161" s="225" t="s">
        <v>197</v>
      </c>
      <c r="E161" s="42"/>
      <c r="F161" s="226" t="s">
        <v>274</v>
      </c>
      <c r="G161" s="42"/>
      <c r="H161" s="42"/>
      <c r="I161" s="227"/>
      <c r="J161" s="42"/>
      <c r="K161" s="42"/>
      <c r="L161" s="46"/>
      <c r="M161" s="228"/>
      <c r="N161" s="229"/>
      <c r="O161" s="86"/>
      <c r="P161" s="86"/>
      <c r="Q161" s="86"/>
      <c r="R161" s="86"/>
      <c r="S161" s="86"/>
      <c r="T161" s="87"/>
      <c r="U161" s="40"/>
      <c r="V161" s="40"/>
      <c r="W161" s="40"/>
      <c r="X161" s="40"/>
      <c r="Y161" s="40"/>
      <c r="Z161" s="40"/>
      <c r="AA161" s="40"/>
      <c r="AB161" s="40"/>
      <c r="AC161" s="40"/>
      <c r="AD161" s="40"/>
      <c r="AE161" s="40"/>
      <c r="AT161" s="18" t="s">
        <v>197</v>
      </c>
      <c r="AU161" s="18" t="s">
        <v>141</v>
      </c>
    </row>
    <row r="162" s="13" customFormat="1">
      <c r="A162" s="13"/>
      <c r="B162" s="230"/>
      <c r="C162" s="231"/>
      <c r="D162" s="225" t="s">
        <v>199</v>
      </c>
      <c r="E162" s="232" t="s">
        <v>32</v>
      </c>
      <c r="F162" s="233" t="s">
        <v>877</v>
      </c>
      <c r="G162" s="231"/>
      <c r="H162" s="234">
        <v>1.224</v>
      </c>
      <c r="I162" s="235"/>
      <c r="J162" s="231"/>
      <c r="K162" s="231"/>
      <c r="L162" s="236"/>
      <c r="M162" s="237"/>
      <c r="N162" s="238"/>
      <c r="O162" s="238"/>
      <c r="P162" s="238"/>
      <c r="Q162" s="238"/>
      <c r="R162" s="238"/>
      <c r="S162" s="238"/>
      <c r="T162" s="239"/>
      <c r="U162" s="13"/>
      <c r="V162" s="13"/>
      <c r="W162" s="13"/>
      <c r="X162" s="13"/>
      <c r="Y162" s="13"/>
      <c r="Z162" s="13"/>
      <c r="AA162" s="13"/>
      <c r="AB162" s="13"/>
      <c r="AC162" s="13"/>
      <c r="AD162" s="13"/>
      <c r="AE162" s="13"/>
      <c r="AT162" s="240" t="s">
        <v>199</v>
      </c>
      <c r="AU162" s="240" t="s">
        <v>141</v>
      </c>
      <c r="AV162" s="13" t="s">
        <v>141</v>
      </c>
      <c r="AW162" s="13" t="s">
        <v>41</v>
      </c>
      <c r="AX162" s="13" t="s">
        <v>79</v>
      </c>
      <c r="AY162" s="240" t="s">
        <v>132</v>
      </c>
    </row>
    <row r="163" s="14" customFormat="1">
      <c r="A163" s="14"/>
      <c r="B163" s="241"/>
      <c r="C163" s="242"/>
      <c r="D163" s="225" t="s">
        <v>199</v>
      </c>
      <c r="E163" s="243" t="s">
        <v>32</v>
      </c>
      <c r="F163" s="244" t="s">
        <v>201</v>
      </c>
      <c r="G163" s="242"/>
      <c r="H163" s="245">
        <v>1.224</v>
      </c>
      <c r="I163" s="246"/>
      <c r="J163" s="242"/>
      <c r="K163" s="242"/>
      <c r="L163" s="247"/>
      <c r="M163" s="248"/>
      <c r="N163" s="249"/>
      <c r="O163" s="249"/>
      <c r="P163" s="249"/>
      <c r="Q163" s="249"/>
      <c r="R163" s="249"/>
      <c r="S163" s="249"/>
      <c r="T163" s="250"/>
      <c r="U163" s="14"/>
      <c r="V163" s="14"/>
      <c r="W163" s="14"/>
      <c r="X163" s="14"/>
      <c r="Y163" s="14"/>
      <c r="Z163" s="14"/>
      <c r="AA163" s="14"/>
      <c r="AB163" s="14"/>
      <c r="AC163" s="14"/>
      <c r="AD163" s="14"/>
      <c r="AE163" s="14"/>
      <c r="AT163" s="251" t="s">
        <v>199</v>
      </c>
      <c r="AU163" s="251" t="s">
        <v>141</v>
      </c>
      <c r="AV163" s="14" t="s">
        <v>150</v>
      </c>
      <c r="AW163" s="14" t="s">
        <v>41</v>
      </c>
      <c r="AX163" s="14" t="s">
        <v>21</v>
      </c>
      <c r="AY163" s="251" t="s">
        <v>132</v>
      </c>
    </row>
    <row r="164" s="2" customFormat="1" ht="14.4" customHeight="1">
      <c r="A164" s="40"/>
      <c r="B164" s="41"/>
      <c r="C164" s="252" t="s">
        <v>309</v>
      </c>
      <c r="D164" s="252" t="s">
        <v>246</v>
      </c>
      <c r="E164" s="253" t="s">
        <v>878</v>
      </c>
      <c r="F164" s="254" t="s">
        <v>879</v>
      </c>
      <c r="G164" s="255" t="s">
        <v>195</v>
      </c>
      <c r="H164" s="256">
        <v>1.248</v>
      </c>
      <c r="I164" s="257"/>
      <c r="J164" s="258">
        <f>ROUND(I164*H164,2)</f>
        <v>0</v>
      </c>
      <c r="K164" s="254" t="s">
        <v>139</v>
      </c>
      <c r="L164" s="259"/>
      <c r="M164" s="260" t="s">
        <v>32</v>
      </c>
      <c r="N164" s="261" t="s">
        <v>51</v>
      </c>
      <c r="O164" s="86"/>
      <c r="P164" s="214">
        <f>O164*H164</f>
        <v>0</v>
      </c>
      <c r="Q164" s="214">
        <v>0.00034000000000000002</v>
      </c>
      <c r="R164" s="214">
        <f>Q164*H164</f>
        <v>0.00042432</v>
      </c>
      <c r="S164" s="214">
        <v>0</v>
      </c>
      <c r="T164" s="215">
        <f>S164*H164</f>
        <v>0</v>
      </c>
      <c r="U164" s="40"/>
      <c r="V164" s="40"/>
      <c r="W164" s="40"/>
      <c r="X164" s="40"/>
      <c r="Y164" s="40"/>
      <c r="Z164" s="40"/>
      <c r="AA164" s="40"/>
      <c r="AB164" s="40"/>
      <c r="AC164" s="40"/>
      <c r="AD164" s="40"/>
      <c r="AE164" s="40"/>
      <c r="AR164" s="216" t="s">
        <v>228</v>
      </c>
      <c r="AT164" s="216" t="s">
        <v>246</v>
      </c>
      <c r="AU164" s="216" t="s">
        <v>141</v>
      </c>
      <c r="AY164" s="18" t="s">
        <v>132</v>
      </c>
      <c r="BE164" s="217">
        <f>IF(N164="základní",J164,0)</f>
        <v>0</v>
      </c>
      <c r="BF164" s="217">
        <f>IF(N164="snížená",J164,0)</f>
        <v>0</v>
      </c>
      <c r="BG164" s="217">
        <f>IF(N164="zákl. přenesená",J164,0)</f>
        <v>0</v>
      </c>
      <c r="BH164" s="217">
        <f>IF(N164="sníž. přenesená",J164,0)</f>
        <v>0</v>
      </c>
      <c r="BI164" s="217">
        <f>IF(N164="nulová",J164,0)</f>
        <v>0</v>
      </c>
      <c r="BJ164" s="18" t="s">
        <v>141</v>
      </c>
      <c r="BK164" s="217">
        <f>ROUND(I164*H164,2)</f>
        <v>0</v>
      </c>
      <c r="BL164" s="18" t="s">
        <v>150</v>
      </c>
      <c r="BM164" s="216" t="s">
        <v>1756</v>
      </c>
    </row>
    <row r="165" s="13" customFormat="1">
      <c r="A165" s="13"/>
      <c r="B165" s="230"/>
      <c r="C165" s="231"/>
      <c r="D165" s="225" t="s">
        <v>199</v>
      </c>
      <c r="E165" s="231"/>
      <c r="F165" s="233" t="s">
        <v>881</v>
      </c>
      <c r="G165" s="231"/>
      <c r="H165" s="234">
        <v>1.248</v>
      </c>
      <c r="I165" s="235"/>
      <c r="J165" s="231"/>
      <c r="K165" s="231"/>
      <c r="L165" s="236"/>
      <c r="M165" s="237"/>
      <c r="N165" s="238"/>
      <c r="O165" s="238"/>
      <c r="P165" s="238"/>
      <c r="Q165" s="238"/>
      <c r="R165" s="238"/>
      <c r="S165" s="238"/>
      <c r="T165" s="239"/>
      <c r="U165" s="13"/>
      <c r="V165" s="13"/>
      <c r="W165" s="13"/>
      <c r="X165" s="13"/>
      <c r="Y165" s="13"/>
      <c r="Z165" s="13"/>
      <c r="AA165" s="13"/>
      <c r="AB165" s="13"/>
      <c r="AC165" s="13"/>
      <c r="AD165" s="13"/>
      <c r="AE165" s="13"/>
      <c r="AT165" s="240" t="s">
        <v>199</v>
      </c>
      <c r="AU165" s="240" t="s">
        <v>141</v>
      </c>
      <c r="AV165" s="13" t="s">
        <v>141</v>
      </c>
      <c r="AW165" s="13" t="s">
        <v>4</v>
      </c>
      <c r="AX165" s="13" t="s">
        <v>21</v>
      </c>
      <c r="AY165" s="240" t="s">
        <v>132</v>
      </c>
    </row>
    <row r="166" s="2" customFormat="1" ht="24.15" customHeight="1">
      <c r="A166" s="40"/>
      <c r="B166" s="41"/>
      <c r="C166" s="205" t="s">
        <v>314</v>
      </c>
      <c r="D166" s="205" t="s">
        <v>135</v>
      </c>
      <c r="E166" s="206" t="s">
        <v>271</v>
      </c>
      <c r="F166" s="207" t="s">
        <v>272</v>
      </c>
      <c r="G166" s="208" t="s">
        <v>195</v>
      </c>
      <c r="H166" s="209">
        <v>66.849999999999994</v>
      </c>
      <c r="I166" s="210"/>
      <c r="J166" s="211">
        <f>ROUND(I166*H166,2)</f>
        <v>0</v>
      </c>
      <c r="K166" s="207" t="s">
        <v>139</v>
      </c>
      <c r="L166" s="46"/>
      <c r="M166" s="212" t="s">
        <v>32</v>
      </c>
      <c r="N166" s="213" t="s">
        <v>51</v>
      </c>
      <c r="O166" s="86"/>
      <c r="P166" s="214">
        <f>O166*H166</f>
        <v>0</v>
      </c>
      <c r="Q166" s="214">
        <v>0.0085199999999999998</v>
      </c>
      <c r="R166" s="214">
        <f>Q166*H166</f>
        <v>0.5695619999999999</v>
      </c>
      <c r="S166" s="214">
        <v>0</v>
      </c>
      <c r="T166" s="215">
        <f>S166*H166</f>
        <v>0</v>
      </c>
      <c r="U166" s="40"/>
      <c r="V166" s="40"/>
      <c r="W166" s="40"/>
      <c r="X166" s="40"/>
      <c r="Y166" s="40"/>
      <c r="Z166" s="40"/>
      <c r="AA166" s="40"/>
      <c r="AB166" s="40"/>
      <c r="AC166" s="40"/>
      <c r="AD166" s="40"/>
      <c r="AE166" s="40"/>
      <c r="AR166" s="216" t="s">
        <v>150</v>
      </c>
      <c r="AT166" s="216" t="s">
        <v>135</v>
      </c>
      <c r="AU166" s="216" t="s">
        <v>141</v>
      </c>
      <c r="AY166" s="18" t="s">
        <v>132</v>
      </c>
      <c r="BE166" s="217">
        <f>IF(N166="základní",J166,0)</f>
        <v>0</v>
      </c>
      <c r="BF166" s="217">
        <f>IF(N166="snížená",J166,0)</f>
        <v>0</v>
      </c>
      <c r="BG166" s="217">
        <f>IF(N166="zákl. přenesená",J166,0)</f>
        <v>0</v>
      </c>
      <c r="BH166" s="217">
        <f>IF(N166="sníž. přenesená",J166,0)</f>
        <v>0</v>
      </c>
      <c r="BI166" s="217">
        <f>IF(N166="nulová",J166,0)</f>
        <v>0</v>
      </c>
      <c r="BJ166" s="18" t="s">
        <v>141</v>
      </c>
      <c r="BK166" s="217">
        <f>ROUND(I166*H166,2)</f>
        <v>0</v>
      </c>
      <c r="BL166" s="18" t="s">
        <v>150</v>
      </c>
      <c r="BM166" s="216" t="s">
        <v>1757</v>
      </c>
    </row>
    <row r="167" s="2" customFormat="1">
      <c r="A167" s="40"/>
      <c r="B167" s="41"/>
      <c r="C167" s="42"/>
      <c r="D167" s="225" t="s">
        <v>197</v>
      </c>
      <c r="E167" s="42"/>
      <c r="F167" s="226" t="s">
        <v>274</v>
      </c>
      <c r="G167" s="42"/>
      <c r="H167" s="42"/>
      <c r="I167" s="227"/>
      <c r="J167" s="42"/>
      <c r="K167" s="42"/>
      <c r="L167" s="46"/>
      <c r="M167" s="228"/>
      <c r="N167" s="229"/>
      <c r="O167" s="86"/>
      <c r="P167" s="86"/>
      <c r="Q167" s="86"/>
      <c r="R167" s="86"/>
      <c r="S167" s="86"/>
      <c r="T167" s="87"/>
      <c r="U167" s="40"/>
      <c r="V167" s="40"/>
      <c r="W167" s="40"/>
      <c r="X167" s="40"/>
      <c r="Y167" s="40"/>
      <c r="Z167" s="40"/>
      <c r="AA167" s="40"/>
      <c r="AB167" s="40"/>
      <c r="AC167" s="40"/>
      <c r="AD167" s="40"/>
      <c r="AE167" s="40"/>
      <c r="AT167" s="18" t="s">
        <v>197</v>
      </c>
      <c r="AU167" s="18" t="s">
        <v>141</v>
      </c>
    </row>
    <row r="168" s="15" customFormat="1">
      <c r="A168" s="15"/>
      <c r="B168" s="262"/>
      <c r="C168" s="263"/>
      <c r="D168" s="225" t="s">
        <v>199</v>
      </c>
      <c r="E168" s="264" t="s">
        <v>32</v>
      </c>
      <c r="F168" s="265" t="s">
        <v>275</v>
      </c>
      <c r="G168" s="263"/>
      <c r="H168" s="264" t="s">
        <v>32</v>
      </c>
      <c r="I168" s="266"/>
      <c r="J168" s="263"/>
      <c r="K168" s="263"/>
      <c r="L168" s="267"/>
      <c r="M168" s="268"/>
      <c r="N168" s="269"/>
      <c r="O168" s="269"/>
      <c r="P168" s="269"/>
      <c r="Q168" s="269"/>
      <c r="R168" s="269"/>
      <c r="S168" s="269"/>
      <c r="T168" s="270"/>
      <c r="U168" s="15"/>
      <c r="V168" s="15"/>
      <c r="W168" s="15"/>
      <c r="X168" s="15"/>
      <c r="Y168" s="15"/>
      <c r="Z168" s="15"/>
      <c r="AA168" s="15"/>
      <c r="AB168" s="15"/>
      <c r="AC168" s="15"/>
      <c r="AD168" s="15"/>
      <c r="AE168" s="15"/>
      <c r="AT168" s="271" t="s">
        <v>199</v>
      </c>
      <c r="AU168" s="271" t="s">
        <v>141</v>
      </c>
      <c r="AV168" s="15" t="s">
        <v>21</v>
      </c>
      <c r="AW168" s="15" t="s">
        <v>41</v>
      </c>
      <c r="AX168" s="15" t="s">
        <v>79</v>
      </c>
      <c r="AY168" s="271" t="s">
        <v>132</v>
      </c>
    </row>
    <row r="169" s="13" customFormat="1">
      <c r="A169" s="13"/>
      <c r="B169" s="230"/>
      <c r="C169" s="231"/>
      <c r="D169" s="225" t="s">
        <v>199</v>
      </c>
      <c r="E169" s="232" t="s">
        <v>32</v>
      </c>
      <c r="F169" s="233" t="s">
        <v>1441</v>
      </c>
      <c r="G169" s="231"/>
      <c r="H169" s="234">
        <v>66.849999999999994</v>
      </c>
      <c r="I169" s="235"/>
      <c r="J169" s="231"/>
      <c r="K169" s="231"/>
      <c r="L169" s="236"/>
      <c r="M169" s="237"/>
      <c r="N169" s="238"/>
      <c r="O169" s="238"/>
      <c r="P169" s="238"/>
      <c r="Q169" s="238"/>
      <c r="R169" s="238"/>
      <c r="S169" s="238"/>
      <c r="T169" s="239"/>
      <c r="U169" s="13"/>
      <c r="V169" s="13"/>
      <c r="W169" s="13"/>
      <c r="X169" s="13"/>
      <c r="Y169" s="13"/>
      <c r="Z169" s="13"/>
      <c r="AA169" s="13"/>
      <c r="AB169" s="13"/>
      <c r="AC169" s="13"/>
      <c r="AD169" s="13"/>
      <c r="AE169" s="13"/>
      <c r="AT169" s="240" t="s">
        <v>199</v>
      </c>
      <c r="AU169" s="240" t="s">
        <v>141</v>
      </c>
      <c r="AV169" s="13" t="s">
        <v>141</v>
      </c>
      <c r="AW169" s="13" t="s">
        <v>41</v>
      </c>
      <c r="AX169" s="13" t="s">
        <v>79</v>
      </c>
      <c r="AY169" s="240" t="s">
        <v>132</v>
      </c>
    </row>
    <row r="170" s="14" customFormat="1">
      <c r="A170" s="14"/>
      <c r="B170" s="241"/>
      <c r="C170" s="242"/>
      <c r="D170" s="225" t="s">
        <v>199</v>
      </c>
      <c r="E170" s="243" t="s">
        <v>32</v>
      </c>
      <c r="F170" s="244" t="s">
        <v>201</v>
      </c>
      <c r="G170" s="242"/>
      <c r="H170" s="245">
        <v>66.849999999999994</v>
      </c>
      <c r="I170" s="246"/>
      <c r="J170" s="242"/>
      <c r="K170" s="242"/>
      <c r="L170" s="247"/>
      <c r="M170" s="248"/>
      <c r="N170" s="249"/>
      <c r="O170" s="249"/>
      <c r="P170" s="249"/>
      <c r="Q170" s="249"/>
      <c r="R170" s="249"/>
      <c r="S170" s="249"/>
      <c r="T170" s="250"/>
      <c r="U170" s="14"/>
      <c r="V170" s="14"/>
      <c r="W170" s="14"/>
      <c r="X170" s="14"/>
      <c r="Y170" s="14"/>
      <c r="Z170" s="14"/>
      <c r="AA170" s="14"/>
      <c r="AB170" s="14"/>
      <c r="AC170" s="14"/>
      <c r="AD170" s="14"/>
      <c r="AE170" s="14"/>
      <c r="AT170" s="251" t="s">
        <v>199</v>
      </c>
      <c r="AU170" s="251" t="s">
        <v>141</v>
      </c>
      <c r="AV170" s="14" t="s">
        <v>150</v>
      </c>
      <c r="AW170" s="14" t="s">
        <v>41</v>
      </c>
      <c r="AX170" s="14" t="s">
        <v>21</v>
      </c>
      <c r="AY170" s="251" t="s">
        <v>132</v>
      </c>
    </row>
    <row r="171" s="2" customFormat="1" ht="14.4" customHeight="1">
      <c r="A171" s="40"/>
      <c r="B171" s="41"/>
      <c r="C171" s="252" t="s">
        <v>319</v>
      </c>
      <c r="D171" s="252" t="s">
        <v>246</v>
      </c>
      <c r="E171" s="253" t="s">
        <v>278</v>
      </c>
      <c r="F171" s="254" t="s">
        <v>279</v>
      </c>
      <c r="G171" s="255" t="s">
        <v>195</v>
      </c>
      <c r="H171" s="256">
        <v>68.186999999999998</v>
      </c>
      <c r="I171" s="257"/>
      <c r="J171" s="258">
        <f>ROUND(I171*H171,2)</f>
        <v>0</v>
      </c>
      <c r="K171" s="254" t="s">
        <v>139</v>
      </c>
      <c r="L171" s="259"/>
      <c r="M171" s="260" t="s">
        <v>32</v>
      </c>
      <c r="N171" s="261" t="s">
        <v>51</v>
      </c>
      <c r="O171" s="86"/>
      <c r="P171" s="214">
        <f>O171*H171</f>
        <v>0</v>
      </c>
      <c r="Q171" s="214">
        <v>0.0035999999999999999</v>
      </c>
      <c r="R171" s="214">
        <f>Q171*H171</f>
        <v>0.24547319999999998</v>
      </c>
      <c r="S171" s="214">
        <v>0</v>
      </c>
      <c r="T171" s="215">
        <f>S171*H171</f>
        <v>0</v>
      </c>
      <c r="U171" s="40"/>
      <c r="V171" s="40"/>
      <c r="W171" s="40"/>
      <c r="X171" s="40"/>
      <c r="Y171" s="40"/>
      <c r="Z171" s="40"/>
      <c r="AA171" s="40"/>
      <c r="AB171" s="40"/>
      <c r="AC171" s="40"/>
      <c r="AD171" s="40"/>
      <c r="AE171" s="40"/>
      <c r="AR171" s="216" t="s">
        <v>228</v>
      </c>
      <c r="AT171" s="216" t="s">
        <v>246</v>
      </c>
      <c r="AU171" s="216" t="s">
        <v>141</v>
      </c>
      <c r="AY171" s="18" t="s">
        <v>132</v>
      </c>
      <c r="BE171" s="217">
        <f>IF(N171="základní",J171,0)</f>
        <v>0</v>
      </c>
      <c r="BF171" s="217">
        <f>IF(N171="snížená",J171,0)</f>
        <v>0</v>
      </c>
      <c r="BG171" s="217">
        <f>IF(N171="zákl. přenesená",J171,0)</f>
        <v>0</v>
      </c>
      <c r="BH171" s="217">
        <f>IF(N171="sníž. přenesená",J171,0)</f>
        <v>0</v>
      </c>
      <c r="BI171" s="217">
        <f>IF(N171="nulová",J171,0)</f>
        <v>0</v>
      </c>
      <c r="BJ171" s="18" t="s">
        <v>141</v>
      </c>
      <c r="BK171" s="217">
        <f>ROUND(I171*H171,2)</f>
        <v>0</v>
      </c>
      <c r="BL171" s="18" t="s">
        <v>150</v>
      </c>
      <c r="BM171" s="216" t="s">
        <v>1758</v>
      </c>
    </row>
    <row r="172" s="13" customFormat="1">
      <c r="A172" s="13"/>
      <c r="B172" s="230"/>
      <c r="C172" s="231"/>
      <c r="D172" s="225" t="s">
        <v>199</v>
      </c>
      <c r="E172" s="231"/>
      <c r="F172" s="233" t="s">
        <v>1443</v>
      </c>
      <c r="G172" s="231"/>
      <c r="H172" s="234">
        <v>68.186999999999998</v>
      </c>
      <c r="I172" s="235"/>
      <c r="J172" s="231"/>
      <c r="K172" s="231"/>
      <c r="L172" s="236"/>
      <c r="M172" s="237"/>
      <c r="N172" s="238"/>
      <c r="O172" s="238"/>
      <c r="P172" s="238"/>
      <c r="Q172" s="238"/>
      <c r="R172" s="238"/>
      <c r="S172" s="238"/>
      <c r="T172" s="239"/>
      <c r="U172" s="13"/>
      <c r="V172" s="13"/>
      <c r="W172" s="13"/>
      <c r="X172" s="13"/>
      <c r="Y172" s="13"/>
      <c r="Z172" s="13"/>
      <c r="AA172" s="13"/>
      <c r="AB172" s="13"/>
      <c r="AC172" s="13"/>
      <c r="AD172" s="13"/>
      <c r="AE172" s="13"/>
      <c r="AT172" s="240" t="s">
        <v>199</v>
      </c>
      <c r="AU172" s="240" t="s">
        <v>141</v>
      </c>
      <c r="AV172" s="13" t="s">
        <v>141</v>
      </c>
      <c r="AW172" s="13" t="s">
        <v>4</v>
      </c>
      <c r="AX172" s="13" t="s">
        <v>21</v>
      </c>
      <c r="AY172" s="240" t="s">
        <v>132</v>
      </c>
    </row>
    <row r="173" s="2" customFormat="1" ht="24.15" customHeight="1">
      <c r="A173" s="40"/>
      <c r="B173" s="41"/>
      <c r="C173" s="205" t="s">
        <v>325</v>
      </c>
      <c r="D173" s="205" t="s">
        <v>135</v>
      </c>
      <c r="E173" s="206" t="s">
        <v>283</v>
      </c>
      <c r="F173" s="207" t="s">
        <v>284</v>
      </c>
      <c r="G173" s="208" t="s">
        <v>195</v>
      </c>
      <c r="H173" s="209">
        <v>287.84500000000003</v>
      </c>
      <c r="I173" s="210"/>
      <c r="J173" s="211">
        <f>ROUND(I173*H173,2)</f>
        <v>0</v>
      </c>
      <c r="K173" s="207" t="s">
        <v>139</v>
      </c>
      <c r="L173" s="46"/>
      <c r="M173" s="212" t="s">
        <v>32</v>
      </c>
      <c r="N173" s="213" t="s">
        <v>51</v>
      </c>
      <c r="O173" s="86"/>
      <c r="P173" s="214">
        <f>O173*H173</f>
        <v>0</v>
      </c>
      <c r="Q173" s="214">
        <v>0.0086</v>
      </c>
      <c r="R173" s="214">
        <f>Q173*H173</f>
        <v>2.4754670000000001</v>
      </c>
      <c r="S173" s="214">
        <v>0</v>
      </c>
      <c r="T173" s="215">
        <f>S173*H173</f>
        <v>0</v>
      </c>
      <c r="U173" s="40"/>
      <c r="V173" s="40"/>
      <c r="W173" s="40"/>
      <c r="X173" s="40"/>
      <c r="Y173" s="40"/>
      <c r="Z173" s="40"/>
      <c r="AA173" s="40"/>
      <c r="AB173" s="40"/>
      <c r="AC173" s="40"/>
      <c r="AD173" s="40"/>
      <c r="AE173" s="40"/>
      <c r="AR173" s="216" t="s">
        <v>150</v>
      </c>
      <c r="AT173" s="216" t="s">
        <v>135</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1759</v>
      </c>
    </row>
    <row r="174" s="2" customFormat="1">
      <c r="A174" s="40"/>
      <c r="B174" s="41"/>
      <c r="C174" s="42"/>
      <c r="D174" s="225" t="s">
        <v>197</v>
      </c>
      <c r="E174" s="42"/>
      <c r="F174" s="226" t="s">
        <v>274</v>
      </c>
      <c r="G174" s="42"/>
      <c r="H174" s="42"/>
      <c r="I174" s="227"/>
      <c r="J174" s="42"/>
      <c r="K174" s="42"/>
      <c r="L174" s="46"/>
      <c r="M174" s="228"/>
      <c r="N174" s="229"/>
      <c r="O174" s="86"/>
      <c r="P174" s="86"/>
      <c r="Q174" s="86"/>
      <c r="R174" s="86"/>
      <c r="S174" s="86"/>
      <c r="T174" s="87"/>
      <c r="U174" s="40"/>
      <c r="V174" s="40"/>
      <c r="W174" s="40"/>
      <c r="X174" s="40"/>
      <c r="Y174" s="40"/>
      <c r="Z174" s="40"/>
      <c r="AA174" s="40"/>
      <c r="AB174" s="40"/>
      <c r="AC174" s="40"/>
      <c r="AD174" s="40"/>
      <c r="AE174" s="40"/>
      <c r="AT174" s="18" t="s">
        <v>197</v>
      </c>
      <c r="AU174" s="18" t="s">
        <v>141</v>
      </c>
    </row>
    <row r="175" s="13" customFormat="1">
      <c r="A175" s="13"/>
      <c r="B175" s="230"/>
      <c r="C175" s="231"/>
      <c r="D175" s="225" t="s">
        <v>199</v>
      </c>
      <c r="E175" s="232" t="s">
        <v>32</v>
      </c>
      <c r="F175" s="233" t="s">
        <v>1445</v>
      </c>
      <c r="G175" s="231"/>
      <c r="H175" s="234">
        <v>329.47500000000002</v>
      </c>
      <c r="I175" s="235"/>
      <c r="J175" s="231"/>
      <c r="K175" s="231"/>
      <c r="L175" s="236"/>
      <c r="M175" s="237"/>
      <c r="N175" s="238"/>
      <c r="O175" s="238"/>
      <c r="P175" s="238"/>
      <c r="Q175" s="238"/>
      <c r="R175" s="238"/>
      <c r="S175" s="238"/>
      <c r="T175" s="239"/>
      <c r="U175" s="13"/>
      <c r="V175" s="13"/>
      <c r="W175" s="13"/>
      <c r="X175" s="13"/>
      <c r="Y175" s="13"/>
      <c r="Z175" s="13"/>
      <c r="AA175" s="13"/>
      <c r="AB175" s="13"/>
      <c r="AC175" s="13"/>
      <c r="AD175" s="13"/>
      <c r="AE175" s="13"/>
      <c r="AT175" s="240" t="s">
        <v>199</v>
      </c>
      <c r="AU175" s="240" t="s">
        <v>141</v>
      </c>
      <c r="AV175" s="13" t="s">
        <v>141</v>
      </c>
      <c r="AW175" s="13" t="s">
        <v>41</v>
      </c>
      <c r="AX175" s="13" t="s">
        <v>79</v>
      </c>
      <c r="AY175" s="240" t="s">
        <v>132</v>
      </c>
    </row>
    <row r="176" s="13" customFormat="1">
      <c r="A176" s="13"/>
      <c r="B176" s="230"/>
      <c r="C176" s="231"/>
      <c r="D176" s="225" t="s">
        <v>199</v>
      </c>
      <c r="E176" s="232" t="s">
        <v>32</v>
      </c>
      <c r="F176" s="233" t="s">
        <v>888</v>
      </c>
      <c r="G176" s="231"/>
      <c r="H176" s="234">
        <v>-18</v>
      </c>
      <c r="I176" s="235"/>
      <c r="J176" s="231"/>
      <c r="K176" s="231"/>
      <c r="L176" s="236"/>
      <c r="M176" s="237"/>
      <c r="N176" s="238"/>
      <c r="O176" s="238"/>
      <c r="P176" s="238"/>
      <c r="Q176" s="238"/>
      <c r="R176" s="238"/>
      <c r="S176" s="238"/>
      <c r="T176" s="239"/>
      <c r="U176" s="13"/>
      <c r="V176" s="13"/>
      <c r="W176" s="13"/>
      <c r="X176" s="13"/>
      <c r="Y176" s="13"/>
      <c r="Z176" s="13"/>
      <c r="AA176" s="13"/>
      <c r="AB176" s="13"/>
      <c r="AC176" s="13"/>
      <c r="AD176" s="13"/>
      <c r="AE176" s="13"/>
      <c r="AT176" s="240" t="s">
        <v>199</v>
      </c>
      <c r="AU176" s="240" t="s">
        <v>141</v>
      </c>
      <c r="AV176" s="13" t="s">
        <v>141</v>
      </c>
      <c r="AW176" s="13" t="s">
        <v>41</v>
      </c>
      <c r="AX176" s="13" t="s">
        <v>79</v>
      </c>
      <c r="AY176" s="240" t="s">
        <v>132</v>
      </c>
    </row>
    <row r="177" s="13" customFormat="1">
      <c r="A177" s="13"/>
      <c r="B177" s="230"/>
      <c r="C177" s="231"/>
      <c r="D177" s="225" t="s">
        <v>199</v>
      </c>
      <c r="E177" s="232" t="s">
        <v>32</v>
      </c>
      <c r="F177" s="233" t="s">
        <v>889</v>
      </c>
      <c r="G177" s="231"/>
      <c r="H177" s="234">
        <v>-13.5</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41</v>
      </c>
      <c r="AX177" s="13" t="s">
        <v>79</v>
      </c>
      <c r="AY177" s="240" t="s">
        <v>132</v>
      </c>
    </row>
    <row r="178" s="13" customFormat="1">
      <c r="A178" s="13"/>
      <c r="B178" s="230"/>
      <c r="C178" s="231"/>
      <c r="D178" s="225" t="s">
        <v>199</v>
      </c>
      <c r="E178" s="232" t="s">
        <v>32</v>
      </c>
      <c r="F178" s="233" t="s">
        <v>890</v>
      </c>
      <c r="G178" s="231"/>
      <c r="H178" s="234">
        <v>-3.0800000000000001</v>
      </c>
      <c r="I178" s="235"/>
      <c r="J178" s="231"/>
      <c r="K178" s="231"/>
      <c r="L178" s="236"/>
      <c r="M178" s="237"/>
      <c r="N178" s="238"/>
      <c r="O178" s="238"/>
      <c r="P178" s="238"/>
      <c r="Q178" s="238"/>
      <c r="R178" s="238"/>
      <c r="S178" s="238"/>
      <c r="T178" s="239"/>
      <c r="U178" s="13"/>
      <c r="V178" s="13"/>
      <c r="W178" s="13"/>
      <c r="X178" s="13"/>
      <c r="Y178" s="13"/>
      <c r="Z178" s="13"/>
      <c r="AA178" s="13"/>
      <c r="AB178" s="13"/>
      <c r="AC178" s="13"/>
      <c r="AD178" s="13"/>
      <c r="AE178" s="13"/>
      <c r="AT178" s="240" t="s">
        <v>199</v>
      </c>
      <c r="AU178" s="240" t="s">
        <v>141</v>
      </c>
      <c r="AV178" s="13" t="s">
        <v>141</v>
      </c>
      <c r="AW178" s="13" t="s">
        <v>41</v>
      </c>
      <c r="AX178" s="13" t="s">
        <v>79</v>
      </c>
      <c r="AY178" s="240" t="s">
        <v>132</v>
      </c>
    </row>
    <row r="179" s="13" customFormat="1">
      <c r="A179" s="13"/>
      <c r="B179" s="230"/>
      <c r="C179" s="231"/>
      <c r="D179" s="225" t="s">
        <v>199</v>
      </c>
      <c r="E179" s="232" t="s">
        <v>32</v>
      </c>
      <c r="F179" s="233" t="s">
        <v>891</v>
      </c>
      <c r="G179" s="231"/>
      <c r="H179" s="234">
        <v>-2.1000000000000001</v>
      </c>
      <c r="I179" s="235"/>
      <c r="J179" s="231"/>
      <c r="K179" s="231"/>
      <c r="L179" s="236"/>
      <c r="M179" s="237"/>
      <c r="N179" s="238"/>
      <c r="O179" s="238"/>
      <c r="P179" s="238"/>
      <c r="Q179" s="238"/>
      <c r="R179" s="238"/>
      <c r="S179" s="238"/>
      <c r="T179" s="239"/>
      <c r="U179" s="13"/>
      <c r="V179" s="13"/>
      <c r="W179" s="13"/>
      <c r="X179" s="13"/>
      <c r="Y179" s="13"/>
      <c r="Z179" s="13"/>
      <c r="AA179" s="13"/>
      <c r="AB179" s="13"/>
      <c r="AC179" s="13"/>
      <c r="AD179" s="13"/>
      <c r="AE179" s="13"/>
      <c r="AT179" s="240" t="s">
        <v>199</v>
      </c>
      <c r="AU179" s="240" t="s">
        <v>141</v>
      </c>
      <c r="AV179" s="13" t="s">
        <v>141</v>
      </c>
      <c r="AW179" s="13" t="s">
        <v>41</v>
      </c>
      <c r="AX179" s="13" t="s">
        <v>79</v>
      </c>
      <c r="AY179" s="240" t="s">
        <v>132</v>
      </c>
    </row>
    <row r="180" s="13" customFormat="1">
      <c r="A180" s="13"/>
      <c r="B180" s="230"/>
      <c r="C180" s="231"/>
      <c r="D180" s="225" t="s">
        <v>199</v>
      </c>
      <c r="E180" s="232" t="s">
        <v>32</v>
      </c>
      <c r="F180" s="233" t="s">
        <v>892</v>
      </c>
      <c r="G180" s="231"/>
      <c r="H180" s="234">
        <v>-2.25</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3" customFormat="1">
      <c r="A181" s="13"/>
      <c r="B181" s="230"/>
      <c r="C181" s="231"/>
      <c r="D181" s="225" t="s">
        <v>199</v>
      </c>
      <c r="E181" s="232" t="s">
        <v>32</v>
      </c>
      <c r="F181" s="233" t="s">
        <v>893</v>
      </c>
      <c r="G181" s="231"/>
      <c r="H181" s="234">
        <v>-2.7000000000000002</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4" customFormat="1">
      <c r="A182" s="14"/>
      <c r="B182" s="241"/>
      <c r="C182" s="242"/>
      <c r="D182" s="225" t="s">
        <v>199</v>
      </c>
      <c r="E182" s="243" t="s">
        <v>32</v>
      </c>
      <c r="F182" s="244" t="s">
        <v>201</v>
      </c>
      <c r="G182" s="242"/>
      <c r="H182" s="245">
        <v>287.84500000000003</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199</v>
      </c>
      <c r="AU182" s="251" t="s">
        <v>141</v>
      </c>
      <c r="AV182" s="14" t="s">
        <v>150</v>
      </c>
      <c r="AW182" s="14" t="s">
        <v>41</v>
      </c>
      <c r="AX182" s="14" t="s">
        <v>21</v>
      </c>
      <c r="AY182" s="251" t="s">
        <v>132</v>
      </c>
    </row>
    <row r="183" s="2" customFormat="1" ht="14.4" customHeight="1">
      <c r="A183" s="40"/>
      <c r="B183" s="41"/>
      <c r="C183" s="252" t="s">
        <v>329</v>
      </c>
      <c r="D183" s="252" t="s">
        <v>246</v>
      </c>
      <c r="E183" s="253" t="s">
        <v>295</v>
      </c>
      <c r="F183" s="254" t="s">
        <v>894</v>
      </c>
      <c r="G183" s="255" t="s">
        <v>195</v>
      </c>
      <c r="H183" s="256">
        <v>293.60199999999998</v>
      </c>
      <c r="I183" s="257"/>
      <c r="J183" s="258">
        <f>ROUND(I183*H183,2)</f>
        <v>0</v>
      </c>
      <c r="K183" s="254" t="s">
        <v>139</v>
      </c>
      <c r="L183" s="259"/>
      <c r="M183" s="260" t="s">
        <v>32</v>
      </c>
      <c r="N183" s="261" t="s">
        <v>51</v>
      </c>
      <c r="O183" s="86"/>
      <c r="P183" s="214">
        <f>O183*H183</f>
        <v>0</v>
      </c>
      <c r="Q183" s="214">
        <v>0.0023999999999999998</v>
      </c>
      <c r="R183" s="214">
        <f>Q183*H183</f>
        <v>0.70464479999999985</v>
      </c>
      <c r="S183" s="214">
        <v>0</v>
      </c>
      <c r="T183" s="215">
        <f>S183*H183</f>
        <v>0</v>
      </c>
      <c r="U183" s="40"/>
      <c r="V183" s="40"/>
      <c r="W183" s="40"/>
      <c r="X183" s="40"/>
      <c r="Y183" s="40"/>
      <c r="Z183" s="40"/>
      <c r="AA183" s="40"/>
      <c r="AB183" s="40"/>
      <c r="AC183" s="40"/>
      <c r="AD183" s="40"/>
      <c r="AE183" s="40"/>
      <c r="AR183" s="216" t="s">
        <v>228</v>
      </c>
      <c r="AT183" s="216" t="s">
        <v>246</v>
      </c>
      <c r="AU183" s="216" t="s">
        <v>141</v>
      </c>
      <c r="AY183" s="18" t="s">
        <v>132</v>
      </c>
      <c r="BE183" s="217">
        <f>IF(N183="základní",J183,0)</f>
        <v>0</v>
      </c>
      <c r="BF183" s="217">
        <f>IF(N183="snížená",J183,0)</f>
        <v>0</v>
      </c>
      <c r="BG183" s="217">
        <f>IF(N183="zákl. přenesená",J183,0)</f>
        <v>0</v>
      </c>
      <c r="BH183" s="217">
        <f>IF(N183="sníž. přenesená",J183,0)</f>
        <v>0</v>
      </c>
      <c r="BI183" s="217">
        <f>IF(N183="nulová",J183,0)</f>
        <v>0</v>
      </c>
      <c r="BJ183" s="18" t="s">
        <v>141</v>
      </c>
      <c r="BK183" s="217">
        <f>ROUND(I183*H183,2)</f>
        <v>0</v>
      </c>
      <c r="BL183" s="18" t="s">
        <v>150</v>
      </c>
      <c r="BM183" s="216" t="s">
        <v>1760</v>
      </c>
    </row>
    <row r="184" s="13" customFormat="1">
      <c r="A184" s="13"/>
      <c r="B184" s="230"/>
      <c r="C184" s="231"/>
      <c r="D184" s="225" t="s">
        <v>199</v>
      </c>
      <c r="E184" s="231"/>
      <c r="F184" s="233" t="s">
        <v>1447</v>
      </c>
      <c r="G184" s="231"/>
      <c r="H184" s="234">
        <v>293.60199999999998</v>
      </c>
      <c r="I184" s="235"/>
      <c r="J184" s="231"/>
      <c r="K184" s="231"/>
      <c r="L184" s="236"/>
      <c r="M184" s="237"/>
      <c r="N184" s="238"/>
      <c r="O184" s="238"/>
      <c r="P184" s="238"/>
      <c r="Q184" s="238"/>
      <c r="R184" s="238"/>
      <c r="S184" s="238"/>
      <c r="T184" s="239"/>
      <c r="U184" s="13"/>
      <c r="V184" s="13"/>
      <c r="W184" s="13"/>
      <c r="X184" s="13"/>
      <c r="Y184" s="13"/>
      <c r="Z184" s="13"/>
      <c r="AA184" s="13"/>
      <c r="AB184" s="13"/>
      <c r="AC184" s="13"/>
      <c r="AD184" s="13"/>
      <c r="AE184" s="13"/>
      <c r="AT184" s="240" t="s">
        <v>199</v>
      </c>
      <c r="AU184" s="240" t="s">
        <v>141</v>
      </c>
      <c r="AV184" s="13" t="s">
        <v>141</v>
      </c>
      <c r="AW184" s="13" t="s">
        <v>4</v>
      </c>
      <c r="AX184" s="13" t="s">
        <v>21</v>
      </c>
      <c r="AY184" s="240" t="s">
        <v>132</v>
      </c>
    </row>
    <row r="185" s="2" customFormat="1" ht="24.15" customHeight="1">
      <c r="A185" s="40"/>
      <c r="B185" s="41"/>
      <c r="C185" s="205" t="s">
        <v>334</v>
      </c>
      <c r="D185" s="205" t="s">
        <v>135</v>
      </c>
      <c r="E185" s="206" t="s">
        <v>304</v>
      </c>
      <c r="F185" s="207" t="s">
        <v>305</v>
      </c>
      <c r="G185" s="208" t="s">
        <v>231</v>
      </c>
      <c r="H185" s="209">
        <v>114</v>
      </c>
      <c r="I185" s="210"/>
      <c r="J185" s="211">
        <f>ROUND(I185*H185,2)</f>
        <v>0</v>
      </c>
      <c r="K185" s="207" t="s">
        <v>139</v>
      </c>
      <c r="L185" s="46"/>
      <c r="M185" s="212" t="s">
        <v>32</v>
      </c>
      <c r="N185" s="213" t="s">
        <v>51</v>
      </c>
      <c r="O185" s="86"/>
      <c r="P185" s="214">
        <f>O185*H185</f>
        <v>0</v>
      </c>
      <c r="Q185" s="214">
        <v>0.0033899999999999998</v>
      </c>
      <c r="R185" s="214">
        <f>Q185*H185</f>
        <v>0.38645999999999997</v>
      </c>
      <c r="S185" s="214">
        <v>0</v>
      </c>
      <c r="T185" s="215">
        <f>S185*H185</f>
        <v>0</v>
      </c>
      <c r="U185" s="40"/>
      <c r="V185" s="40"/>
      <c r="W185" s="40"/>
      <c r="X185" s="40"/>
      <c r="Y185" s="40"/>
      <c r="Z185" s="40"/>
      <c r="AA185" s="40"/>
      <c r="AB185" s="40"/>
      <c r="AC185" s="40"/>
      <c r="AD185" s="40"/>
      <c r="AE185" s="40"/>
      <c r="AR185" s="216" t="s">
        <v>150</v>
      </c>
      <c r="AT185" s="216" t="s">
        <v>135</v>
      </c>
      <c r="AU185" s="216" t="s">
        <v>141</v>
      </c>
      <c r="AY185" s="18" t="s">
        <v>132</v>
      </c>
      <c r="BE185" s="217">
        <f>IF(N185="základní",J185,0)</f>
        <v>0</v>
      </c>
      <c r="BF185" s="217">
        <f>IF(N185="snížená",J185,0)</f>
        <v>0</v>
      </c>
      <c r="BG185" s="217">
        <f>IF(N185="zákl. přenesená",J185,0)</f>
        <v>0</v>
      </c>
      <c r="BH185" s="217">
        <f>IF(N185="sníž. přenesená",J185,0)</f>
        <v>0</v>
      </c>
      <c r="BI185" s="217">
        <f>IF(N185="nulová",J185,0)</f>
        <v>0</v>
      </c>
      <c r="BJ185" s="18" t="s">
        <v>141</v>
      </c>
      <c r="BK185" s="217">
        <f>ROUND(I185*H185,2)</f>
        <v>0</v>
      </c>
      <c r="BL185" s="18" t="s">
        <v>150</v>
      </c>
      <c r="BM185" s="216" t="s">
        <v>1761</v>
      </c>
    </row>
    <row r="186" s="2" customFormat="1">
      <c r="A186" s="40"/>
      <c r="B186" s="41"/>
      <c r="C186" s="42"/>
      <c r="D186" s="225" t="s">
        <v>197</v>
      </c>
      <c r="E186" s="42"/>
      <c r="F186" s="226" t="s">
        <v>307</v>
      </c>
      <c r="G186" s="42"/>
      <c r="H186" s="42"/>
      <c r="I186" s="227"/>
      <c r="J186" s="42"/>
      <c r="K186" s="42"/>
      <c r="L186" s="46"/>
      <c r="M186" s="228"/>
      <c r="N186" s="229"/>
      <c r="O186" s="86"/>
      <c r="P186" s="86"/>
      <c r="Q186" s="86"/>
      <c r="R186" s="86"/>
      <c r="S186" s="86"/>
      <c r="T186" s="87"/>
      <c r="U186" s="40"/>
      <c r="V186" s="40"/>
      <c r="W186" s="40"/>
      <c r="X186" s="40"/>
      <c r="Y186" s="40"/>
      <c r="Z186" s="40"/>
      <c r="AA186" s="40"/>
      <c r="AB186" s="40"/>
      <c r="AC186" s="40"/>
      <c r="AD186" s="40"/>
      <c r="AE186" s="40"/>
      <c r="AT186" s="18" t="s">
        <v>197</v>
      </c>
      <c r="AU186" s="18" t="s">
        <v>141</v>
      </c>
    </row>
    <row r="187" s="13" customFormat="1">
      <c r="A187" s="13"/>
      <c r="B187" s="230"/>
      <c r="C187" s="231"/>
      <c r="D187" s="225" t="s">
        <v>199</v>
      </c>
      <c r="E187" s="232" t="s">
        <v>32</v>
      </c>
      <c r="F187" s="233" t="s">
        <v>898</v>
      </c>
      <c r="G187" s="231"/>
      <c r="H187" s="234">
        <v>114</v>
      </c>
      <c r="I187" s="235"/>
      <c r="J187" s="231"/>
      <c r="K187" s="231"/>
      <c r="L187" s="236"/>
      <c r="M187" s="237"/>
      <c r="N187" s="238"/>
      <c r="O187" s="238"/>
      <c r="P187" s="238"/>
      <c r="Q187" s="238"/>
      <c r="R187" s="238"/>
      <c r="S187" s="238"/>
      <c r="T187" s="239"/>
      <c r="U187" s="13"/>
      <c r="V187" s="13"/>
      <c r="W187" s="13"/>
      <c r="X187" s="13"/>
      <c r="Y187" s="13"/>
      <c r="Z187" s="13"/>
      <c r="AA187" s="13"/>
      <c r="AB187" s="13"/>
      <c r="AC187" s="13"/>
      <c r="AD187" s="13"/>
      <c r="AE187" s="13"/>
      <c r="AT187" s="240" t="s">
        <v>199</v>
      </c>
      <c r="AU187" s="240" t="s">
        <v>141</v>
      </c>
      <c r="AV187" s="13" t="s">
        <v>141</v>
      </c>
      <c r="AW187" s="13" t="s">
        <v>41</v>
      </c>
      <c r="AX187" s="13" t="s">
        <v>79</v>
      </c>
      <c r="AY187" s="240" t="s">
        <v>132</v>
      </c>
    </row>
    <row r="188" s="14" customFormat="1">
      <c r="A188" s="14"/>
      <c r="B188" s="241"/>
      <c r="C188" s="242"/>
      <c r="D188" s="225" t="s">
        <v>199</v>
      </c>
      <c r="E188" s="243" t="s">
        <v>32</v>
      </c>
      <c r="F188" s="244" t="s">
        <v>201</v>
      </c>
      <c r="G188" s="242"/>
      <c r="H188" s="245">
        <v>114</v>
      </c>
      <c r="I188" s="246"/>
      <c r="J188" s="242"/>
      <c r="K188" s="242"/>
      <c r="L188" s="247"/>
      <c r="M188" s="248"/>
      <c r="N188" s="249"/>
      <c r="O188" s="249"/>
      <c r="P188" s="249"/>
      <c r="Q188" s="249"/>
      <c r="R188" s="249"/>
      <c r="S188" s="249"/>
      <c r="T188" s="250"/>
      <c r="U188" s="14"/>
      <c r="V188" s="14"/>
      <c r="W188" s="14"/>
      <c r="X188" s="14"/>
      <c r="Y188" s="14"/>
      <c r="Z188" s="14"/>
      <c r="AA188" s="14"/>
      <c r="AB188" s="14"/>
      <c r="AC188" s="14"/>
      <c r="AD188" s="14"/>
      <c r="AE188" s="14"/>
      <c r="AT188" s="251" t="s">
        <v>199</v>
      </c>
      <c r="AU188" s="251" t="s">
        <v>141</v>
      </c>
      <c r="AV188" s="14" t="s">
        <v>150</v>
      </c>
      <c r="AW188" s="14" t="s">
        <v>41</v>
      </c>
      <c r="AX188" s="14" t="s">
        <v>21</v>
      </c>
      <c r="AY188" s="251" t="s">
        <v>132</v>
      </c>
    </row>
    <row r="189" s="2" customFormat="1" ht="14.4" customHeight="1">
      <c r="A189" s="40"/>
      <c r="B189" s="41"/>
      <c r="C189" s="252" t="s">
        <v>338</v>
      </c>
      <c r="D189" s="252" t="s">
        <v>246</v>
      </c>
      <c r="E189" s="253" t="s">
        <v>310</v>
      </c>
      <c r="F189" s="254" t="s">
        <v>311</v>
      </c>
      <c r="G189" s="255" t="s">
        <v>195</v>
      </c>
      <c r="H189" s="256">
        <v>37.619999999999997</v>
      </c>
      <c r="I189" s="257"/>
      <c r="J189" s="258">
        <f>ROUND(I189*H189,2)</f>
        <v>0</v>
      </c>
      <c r="K189" s="254" t="s">
        <v>139</v>
      </c>
      <c r="L189" s="259"/>
      <c r="M189" s="260" t="s">
        <v>32</v>
      </c>
      <c r="N189" s="261" t="s">
        <v>51</v>
      </c>
      <c r="O189" s="86"/>
      <c r="P189" s="214">
        <f>O189*H189</f>
        <v>0</v>
      </c>
      <c r="Q189" s="214">
        <v>0.00051000000000000004</v>
      </c>
      <c r="R189" s="214">
        <f>Q189*H189</f>
        <v>0.0191862</v>
      </c>
      <c r="S189" s="214">
        <v>0</v>
      </c>
      <c r="T189" s="215">
        <f>S189*H189</f>
        <v>0</v>
      </c>
      <c r="U189" s="40"/>
      <c r="V189" s="40"/>
      <c r="W189" s="40"/>
      <c r="X189" s="40"/>
      <c r="Y189" s="40"/>
      <c r="Z189" s="40"/>
      <c r="AA189" s="40"/>
      <c r="AB189" s="40"/>
      <c r="AC189" s="40"/>
      <c r="AD189" s="40"/>
      <c r="AE189" s="40"/>
      <c r="AR189" s="216" t="s">
        <v>228</v>
      </c>
      <c r="AT189" s="216" t="s">
        <v>246</v>
      </c>
      <c r="AU189" s="216" t="s">
        <v>141</v>
      </c>
      <c r="AY189" s="18" t="s">
        <v>132</v>
      </c>
      <c r="BE189" s="217">
        <f>IF(N189="základní",J189,0)</f>
        <v>0</v>
      </c>
      <c r="BF189" s="217">
        <f>IF(N189="snížená",J189,0)</f>
        <v>0</v>
      </c>
      <c r="BG189" s="217">
        <f>IF(N189="zákl. přenesená",J189,0)</f>
        <v>0</v>
      </c>
      <c r="BH189" s="217">
        <f>IF(N189="sníž. přenesená",J189,0)</f>
        <v>0</v>
      </c>
      <c r="BI189" s="217">
        <f>IF(N189="nulová",J189,0)</f>
        <v>0</v>
      </c>
      <c r="BJ189" s="18" t="s">
        <v>141</v>
      </c>
      <c r="BK189" s="217">
        <f>ROUND(I189*H189,2)</f>
        <v>0</v>
      </c>
      <c r="BL189" s="18" t="s">
        <v>150</v>
      </c>
      <c r="BM189" s="216" t="s">
        <v>1762</v>
      </c>
    </row>
    <row r="190" s="13" customFormat="1">
      <c r="A190" s="13"/>
      <c r="B190" s="230"/>
      <c r="C190" s="231"/>
      <c r="D190" s="225" t="s">
        <v>199</v>
      </c>
      <c r="E190" s="232" t="s">
        <v>32</v>
      </c>
      <c r="F190" s="233" t="s">
        <v>851</v>
      </c>
      <c r="G190" s="231"/>
      <c r="H190" s="234">
        <v>34.200000000000003</v>
      </c>
      <c r="I190" s="235"/>
      <c r="J190" s="231"/>
      <c r="K190" s="231"/>
      <c r="L190" s="236"/>
      <c r="M190" s="237"/>
      <c r="N190" s="238"/>
      <c r="O190" s="238"/>
      <c r="P190" s="238"/>
      <c r="Q190" s="238"/>
      <c r="R190" s="238"/>
      <c r="S190" s="238"/>
      <c r="T190" s="239"/>
      <c r="U190" s="13"/>
      <c r="V190" s="13"/>
      <c r="W190" s="13"/>
      <c r="X190" s="13"/>
      <c r="Y190" s="13"/>
      <c r="Z190" s="13"/>
      <c r="AA190" s="13"/>
      <c r="AB190" s="13"/>
      <c r="AC190" s="13"/>
      <c r="AD190" s="13"/>
      <c r="AE190" s="13"/>
      <c r="AT190" s="240" t="s">
        <v>199</v>
      </c>
      <c r="AU190" s="240" t="s">
        <v>141</v>
      </c>
      <c r="AV190" s="13" t="s">
        <v>141</v>
      </c>
      <c r="AW190" s="13" t="s">
        <v>41</v>
      </c>
      <c r="AX190" s="13" t="s">
        <v>21</v>
      </c>
      <c r="AY190" s="240" t="s">
        <v>132</v>
      </c>
    </row>
    <row r="191" s="13" customFormat="1">
      <c r="A191" s="13"/>
      <c r="B191" s="230"/>
      <c r="C191" s="231"/>
      <c r="D191" s="225" t="s">
        <v>199</v>
      </c>
      <c r="E191" s="231"/>
      <c r="F191" s="233" t="s">
        <v>900</v>
      </c>
      <c r="G191" s="231"/>
      <c r="H191" s="234">
        <v>37.619999999999997</v>
      </c>
      <c r="I191" s="235"/>
      <c r="J191" s="231"/>
      <c r="K191" s="231"/>
      <c r="L191" s="236"/>
      <c r="M191" s="237"/>
      <c r="N191" s="238"/>
      <c r="O191" s="238"/>
      <c r="P191" s="238"/>
      <c r="Q191" s="238"/>
      <c r="R191" s="238"/>
      <c r="S191" s="238"/>
      <c r="T191" s="239"/>
      <c r="U191" s="13"/>
      <c r="V191" s="13"/>
      <c r="W191" s="13"/>
      <c r="X191" s="13"/>
      <c r="Y191" s="13"/>
      <c r="Z191" s="13"/>
      <c r="AA191" s="13"/>
      <c r="AB191" s="13"/>
      <c r="AC191" s="13"/>
      <c r="AD191" s="13"/>
      <c r="AE191" s="13"/>
      <c r="AT191" s="240" t="s">
        <v>199</v>
      </c>
      <c r="AU191" s="240" t="s">
        <v>141</v>
      </c>
      <c r="AV191" s="13" t="s">
        <v>141</v>
      </c>
      <c r="AW191" s="13" t="s">
        <v>4</v>
      </c>
      <c r="AX191" s="13" t="s">
        <v>21</v>
      </c>
      <c r="AY191" s="240" t="s">
        <v>132</v>
      </c>
    </row>
    <row r="192" s="2" customFormat="1" ht="14.4" customHeight="1">
      <c r="A192" s="40"/>
      <c r="B192" s="41"/>
      <c r="C192" s="205" t="s">
        <v>343</v>
      </c>
      <c r="D192" s="205" t="s">
        <v>135</v>
      </c>
      <c r="E192" s="206" t="s">
        <v>315</v>
      </c>
      <c r="F192" s="207" t="s">
        <v>316</v>
      </c>
      <c r="G192" s="208" t="s">
        <v>231</v>
      </c>
      <c r="H192" s="209">
        <v>47.75</v>
      </c>
      <c r="I192" s="210"/>
      <c r="J192" s="211">
        <f>ROUND(I192*H192,2)</f>
        <v>0</v>
      </c>
      <c r="K192" s="207" t="s">
        <v>139</v>
      </c>
      <c r="L192" s="46"/>
      <c r="M192" s="212" t="s">
        <v>32</v>
      </c>
      <c r="N192" s="213" t="s">
        <v>51</v>
      </c>
      <c r="O192" s="86"/>
      <c r="P192" s="214">
        <f>O192*H192</f>
        <v>0</v>
      </c>
      <c r="Q192" s="214">
        <v>6.0000000000000002E-05</v>
      </c>
      <c r="R192" s="214">
        <f>Q192*H192</f>
        <v>0.0028649999999999999</v>
      </c>
      <c r="S192" s="214">
        <v>0</v>
      </c>
      <c r="T192" s="215">
        <f>S192*H192</f>
        <v>0</v>
      </c>
      <c r="U192" s="40"/>
      <c r="V192" s="40"/>
      <c r="W192" s="40"/>
      <c r="X192" s="40"/>
      <c r="Y192" s="40"/>
      <c r="Z192" s="40"/>
      <c r="AA192" s="40"/>
      <c r="AB192" s="40"/>
      <c r="AC192" s="40"/>
      <c r="AD192" s="40"/>
      <c r="AE192" s="40"/>
      <c r="AR192" s="216" t="s">
        <v>150</v>
      </c>
      <c r="AT192" s="216" t="s">
        <v>135</v>
      </c>
      <c r="AU192" s="216" t="s">
        <v>141</v>
      </c>
      <c r="AY192" s="18" t="s">
        <v>132</v>
      </c>
      <c r="BE192" s="217">
        <f>IF(N192="základní",J192,0)</f>
        <v>0</v>
      </c>
      <c r="BF192" s="217">
        <f>IF(N192="snížená",J192,0)</f>
        <v>0</v>
      </c>
      <c r="BG192" s="217">
        <f>IF(N192="zákl. přenesená",J192,0)</f>
        <v>0</v>
      </c>
      <c r="BH192" s="217">
        <f>IF(N192="sníž. přenesená",J192,0)</f>
        <v>0</v>
      </c>
      <c r="BI192" s="217">
        <f>IF(N192="nulová",J192,0)</f>
        <v>0</v>
      </c>
      <c r="BJ192" s="18" t="s">
        <v>141</v>
      </c>
      <c r="BK192" s="217">
        <f>ROUND(I192*H192,2)</f>
        <v>0</v>
      </c>
      <c r="BL192" s="18" t="s">
        <v>150</v>
      </c>
      <c r="BM192" s="216" t="s">
        <v>1763</v>
      </c>
    </row>
    <row r="193" s="2" customFormat="1">
      <c r="A193" s="40"/>
      <c r="B193" s="41"/>
      <c r="C193" s="42"/>
      <c r="D193" s="225" t="s">
        <v>197</v>
      </c>
      <c r="E193" s="42"/>
      <c r="F193" s="226" t="s">
        <v>318</v>
      </c>
      <c r="G193" s="42"/>
      <c r="H193" s="42"/>
      <c r="I193" s="227"/>
      <c r="J193" s="42"/>
      <c r="K193" s="42"/>
      <c r="L193" s="46"/>
      <c r="M193" s="228"/>
      <c r="N193" s="229"/>
      <c r="O193" s="86"/>
      <c r="P193" s="86"/>
      <c r="Q193" s="86"/>
      <c r="R193" s="86"/>
      <c r="S193" s="86"/>
      <c r="T193" s="87"/>
      <c r="U193" s="40"/>
      <c r="V193" s="40"/>
      <c r="W193" s="40"/>
      <c r="X193" s="40"/>
      <c r="Y193" s="40"/>
      <c r="Z193" s="40"/>
      <c r="AA193" s="40"/>
      <c r="AB193" s="40"/>
      <c r="AC193" s="40"/>
      <c r="AD193" s="40"/>
      <c r="AE193" s="40"/>
      <c r="AT193" s="18" t="s">
        <v>197</v>
      </c>
      <c r="AU193" s="18" t="s">
        <v>141</v>
      </c>
    </row>
    <row r="194" s="2" customFormat="1" ht="14.4" customHeight="1">
      <c r="A194" s="40"/>
      <c r="B194" s="41"/>
      <c r="C194" s="252" t="s">
        <v>347</v>
      </c>
      <c r="D194" s="252" t="s">
        <v>246</v>
      </c>
      <c r="E194" s="253" t="s">
        <v>320</v>
      </c>
      <c r="F194" s="254" t="s">
        <v>321</v>
      </c>
      <c r="G194" s="255" t="s">
        <v>231</v>
      </c>
      <c r="H194" s="256">
        <v>52.645000000000003</v>
      </c>
      <c r="I194" s="257"/>
      <c r="J194" s="258">
        <f>ROUND(I194*H194,2)</f>
        <v>0</v>
      </c>
      <c r="K194" s="254" t="s">
        <v>139</v>
      </c>
      <c r="L194" s="259"/>
      <c r="M194" s="260" t="s">
        <v>32</v>
      </c>
      <c r="N194" s="261" t="s">
        <v>51</v>
      </c>
      <c r="O194" s="86"/>
      <c r="P194" s="214">
        <f>O194*H194</f>
        <v>0</v>
      </c>
      <c r="Q194" s="214">
        <v>0.00059999999999999995</v>
      </c>
      <c r="R194" s="214">
        <f>Q194*H194</f>
        <v>0.031586999999999997</v>
      </c>
      <c r="S194" s="214">
        <v>0</v>
      </c>
      <c r="T194" s="215">
        <f>S194*H194</f>
        <v>0</v>
      </c>
      <c r="U194" s="40"/>
      <c r="V194" s="40"/>
      <c r="W194" s="40"/>
      <c r="X194" s="40"/>
      <c r="Y194" s="40"/>
      <c r="Z194" s="40"/>
      <c r="AA194" s="40"/>
      <c r="AB194" s="40"/>
      <c r="AC194" s="40"/>
      <c r="AD194" s="40"/>
      <c r="AE194" s="40"/>
      <c r="AR194" s="216" t="s">
        <v>228</v>
      </c>
      <c r="AT194" s="216" t="s">
        <v>246</v>
      </c>
      <c r="AU194" s="216" t="s">
        <v>141</v>
      </c>
      <c r="AY194" s="18" t="s">
        <v>132</v>
      </c>
      <c r="BE194" s="217">
        <f>IF(N194="základní",J194,0)</f>
        <v>0</v>
      </c>
      <c r="BF194" s="217">
        <f>IF(N194="snížená",J194,0)</f>
        <v>0</v>
      </c>
      <c r="BG194" s="217">
        <f>IF(N194="zákl. přenesená",J194,0)</f>
        <v>0</v>
      </c>
      <c r="BH194" s="217">
        <f>IF(N194="sníž. přenesená",J194,0)</f>
        <v>0</v>
      </c>
      <c r="BI194" s="217">
        <f>IF(N194="nulová",J194,0)</f>
        <v>0</v>
      </c>
      <c r="BJ194" s="18" t="s">
        <v>141</v>
      </c>
      <c r="BK194" s="217">
        <f>ROUND(I194*H194,2)</f>
        <v>0</v>
      </c>
      <c r="BL194" s="18" t="s">
        <v>150</v>
      </c>
      <c r="BM194" s="216" t="s">
        <v>1764</v>
      </c>
    </row>
    <row r="195" s="13" customFormat="1">
      <c r="A195" s="13"/>
      <c r="B195" s="230"/>
      <c r="C195" s="231"/>
      <c r="D195" s="225" t="s">
        <v>199</v>
      </c>
      <c r="E195" s="231"/>
      <c r="F195" s="233" t="s">
        <v>1452</v>
      </c>
      <c r="G195" s="231"/>
      <c r="H195" s="234">
        <v>52.645000000000003</v>
      </c>
      <c r="I195" s="235"/>
      <c r="J195" s="231"/>
      <c r="K195" s="231"/>
      <c r="L195" s="236"/>
      <c r="M195" s="237"/>
      <c r="N195" s="238"/>
      <c r="O195" s="238"/>
      <c r="P195" s="238"/>
      <c r="Q195" s="238"/>
      <c r="R195" s="238"/>
      <c r="S195" s="238"/>
      <c r="T195" s="239"/>
      <c r="U195" s="13"/>
      <c r="V195" s="13"/>
      <c r="W195" s="13"/>
      <c r="X195" s="13"/>
      <c r="Y195" s="13"/>
      <c r="Z195" s="13"/>
      <c r="AA195" s="13"/>
      <c r="AB195" s="13"/>
      <c r="AC195" s="13"/>
      <c r="AD195" s="13"/>
      <c r="AE195" s="13"/>
      <c r="AT195" s="240" t="s">
        <v>199</v>
      </c>
      <c r="AU195" s="240" t="s">
        <v>141</v>
      </c>
      <c r="AV195" s="13" t="s">
        <v>141</v>
      </c>
      <c r="AW195" s="13" t="s">
        <v>4</v>
      </c>
      <c r="AX195" s="13" t="s">
        <v>21</v>
      </c>
      <c r="AY195" s="240" t="s">
        <v>132</v>
      </c>
    </row>
    <row r="196" s="2" customFormat="1" ht="14.4" customHeight="1">
      <c r="A196" s="40"/>
      <c r="B196" s="41"/>
      <c r="C196" s="205" t="s">
        <v>351</v>
      </c>
      <c r="D196" s="205" t="s">
        <v>135</v>
      </c>
      <c r="E196" s="206" t="s">
        <v>326</v>
      </c>
      <c r="F196" s="207" t="s">
        <v>327</v>
      </c>
      <c r="G196" s="208" t="s">
        <v>231</v>
      </c>
      <c r="H196" s="209">
        <v>38</v>
      </c>
      <c r="I196" s="210"/>
      <c r="J196" s="211">
        <f>ROUND(I196*H196,2)</f>
        <v>0</v>
      </c>
      <c r="K196" s="207" t="s">
        <v>139</v>
      </c>
      <c r="L196" s="46"/>
      <c r="M196" s="212" t="s">
        <v>32</v>
      </c>
      <c r="N196" s="213" t="s">
        <v>51</v>
      </c>
      <c r="O196" s="86"/>
      <c r="P196" s="214">
        <f>O196*H196</f>
        <v>0</v>
      </c>
      <c r="Q196" s="214">
        <v>0.00025000000000000001</v>
      </c>
      <c r="R196" s="214">
        <f>Q196*H196</f>
        <v>0.0094999999999999998</v>
      </c>
      <c r="S196" s="214">
        <v>0</v>
      </c>
      <c r="T196" s="215">
        <f>S196*H196</f>
        <v>0</v>
      </c>
      <c r="U196" s="40"/>
      <c r="V196" s="40"/>
      <c r="W196" s="40"/>
      <c r="X196" s="40"/>
      <c r="Y196" s="40"/>
      <c r="Z196" s="40"/>
      <c r="AA196" s="40"/>
      <c r="AB196" s="40"/>
      <c r="AC196" s="40"/>
      <c r="AD196" s="40"/>
      <c r="AE196" s="40"/>
      <c r="AR196" s="216" t="s">
        <v>150</v>
      </c>
      <c r="AT196" s="216" t="s">
        <v>135</v>
      </c>
      <c r="AU196" s="216" t="s">
        <v>141</v>
      </c>
      <c r="AY196" s="18" t="s">
        <v>132</v>
      </c>
      <c r="BE196" s="217">
        <f>IF(N196="základní",J196,0)</f>
        <v>0</v>
      </c>
      <c r="BF196" s="217">
        <f>IF(N196="snížená",J196,0)</f>
        <v>0</v>
      </c>
      <c r="BG196" s="217">
        <f>IF(N196="zákl. přenesená",J196,0)</f>
        <v>0</v>
      </c>
      <c r="BH196" s="217">
        <f>IF(N196="sníž. přenesená",J196,0)</f>
        <v>0</v>
      </c>
      <c r="BI196" s="217">
        <f>IF(N196="nulová",J196,0)</f>
        <v>0</v>
      </c>
      <c r="BJ196" s="18" t="s">
        <v>141</v>
      </c>
      <c r="BK196" s="217">
        <f>ROUND(I196*H196,2)</f>
        <v>0</v>
      </c>
      <c r="BL196" s="18" t="s">
        <v>150</v>
      </c>
      <c r="BM196" s="216" t="s">
        <v>1765</v>
      </c>
    </row>
    <row r="197" s="2" customFormat="1">
      <c r="A197" s="40"/>
      <c r="B197" s="41"/>
      <c r="C197" s="42"/>
      <c r="D197" s="225" t="s">
        <v>197</v>
      </c>
      <c r="E197" s="42"/>
      <c r="F197" s="226" t="s">
        <v>318</v>
      </c>
      <c r="G197" s="42"/>
      <c r="H197" s="42"/>
      <c r="I197" s="227"/>
      <c r="J197" s="42"/>
      <c r="K197" s="42"/>
      <c r="L197" s="46"/>
      <c r="M197" s="228"/>
      <c r="N197" s="229"/>
      <c r="O197" s="86"/>
      <c r="P197" s="86"/>
      <c r="Q197" s="86"/>
      <c r="R197" s="86"/>
      <c r="S197" s="86"/>
      <c r="T197" s="87"/>
      <c r="U197" s="40"/>
      <c r="V197" s="40"/>
      <c r="W197" s="40"/>
      <c r="X197" s="40"/>
      <c r="Y197" s="40"/>
      <c r="Z197" s="40"/>
      <c r="AA197" s="40"/>
      <c r="AB197" s="40"/>
      <c r="AC197" s="40"/>
      <c r="AD197" s="40"/>
      <c r="AE197" s="40"/>
      <c r="AT197" s="18" t="s">
        <v>197</v>
      </c>
      <c r="AU197" s="18" t="s">
        <v>141</v>
      </c>
    </row>
    <row r="198" s="2" customFormat="1" ht="14.4" customHeight="1">
      <c r="A198" s="40"/>
      <c r="B198" s="41"/>
      <c r="C198" s="252" t="s">
        <v>356</v>
      </c>
      <c r="D198" s="252" t="s">
        <v>246</v>
      </c>
      <c r="E198" s="253" t="s">
        <v>330</v>
      </c>
      <c r="F198" s="254" t="s">
        <v>331</v>
      </c>
      <c r="G198" s="255" t="s">
        <v>231</v>
      </c>
      <c r="H198" s="256">
        <v>39.899999999999999</v>
      </c>
      <c r="I198" s="257"/>
      <c r="J198" s="258">
        <f>ROUND(I198*H198,2)</f>
        <v>0</v>
      </c>
      <c r="K198" s="254" t="s">
        <v>139</v>
      </c>
      <c r="L198" s="259"/>
      <c r="M198" s="260" t="s">
        <v>32</v>
      </c>
      <c r="N198" s="261" t="s">
        <v>51</v>
      </c>
      <c r="O198" s="86"/>
      <c r="P198" s="214">
        <f>O198*H198</f>
        <v>0</v>
      </c>
      <c r="Q198" s="214">
        <v>0</v>
      </c>
      <c r="R198" s="214">
        <f>Q198*H198</f>
        <v>0</v>
      </c>
      <c r="S198" s="214">
        <v>0</v>
      </c>
      <c r="T198" s="215">
        <f>S198*H198</f>
        <v>0</v>
      </c>
      <c r="U198" s="40"/>
      <c r="V198" s="40"/>
      <c r="W198" s="40"/>
      <c r="X198" s="40"/>
      <c r="Y198" s="40"/>
      <c r="Z198" s="40"/>
      <c r="AA198" s="40"/>
      <c r="AB198" s="40"/>
      <c r="AC198" s="40"/>
      <c r="AD198" s="40"/>
      <c r="AE198" s="40"/>
      <c r="AR198" s="216" t="s">
        <v>228</v>
      </c>
      <c r="AT198" s="216" t="s">
        <v>246</v>
      </c>
      <c r="AU198" s="216" t="s">
        <v>141</v>
      </c>
      <c r="AY198" s="18" t="s">
        <v>132</v>
      </c>
      <c r="BE198" s="217">
        <f>IF(N198="základní",J198,0)</f>
        <v>0</v>
      </c>
      <c r="BF198" s="217">
        <f>IF(N198="snížená",J198,0)</f>
        <v>0</v>
      </c>
      <c r="BG198" s="217">
        <f>IF(N198="zákl. přenesená",J198,0)</f>
        <v>0</v>
      </c>
      <c r="BH198" s="217">
        <f>IF(N198="sníž. přenesená",J198,0)</f>
        <v>0</v>
      </c>
      <c r="BI198" s="217">
        <f>IF(N198="nulová",J198,0)</f>
        <v>0</v>
      </c>
      <c r="BJ198" s="18" t="s">
        <v>141</v>
      </c>
      <c r="BK198" s="217">
        <f>ROUND(I198*H198,2)</f>
        <v>0</v>
      </c>
      <c r="BL198" s="18" t="s">
        <v>150</v>
      </c>
      <c r="BM198" s="216" t="s">
        <v>1766</v>
      </c>
    </row>
    <row r="199" s="13" customFormat="1">
      <c r="A199" s="13"/>
      <c r="B199" s="230"/>
      <c r="C199" s="231"/>
      <c r="D199" s="225" t="s">
        <v>199</v>
      </c>
      <c r="E199" s="232" t="s">
        <v>32</v>
      </c>
      <c r="F199" s="233" t="s">
        <v>1455</v>
      </c>
      <c r="G199" s="231"/>
      <c r="H199" s="234">
        <v>39.899999999999999</v>
      </c>
      <c r="I199" s="235"/>
      <c r="J199" s="231"/>
      <c r="K199" s="231"/>
      <c r="L199" s="236"/>
      <c r="M199" s="237"/>
      <c r="N199" s="238"/>
      <c r="O199" s="238"/>
      <c r="P199" s="238"/>
      <c r="Q199" s="238"/>
      <c r="R199" s="238"/>
      <c r="S199" s="238"/>
      <c r="T199" s="239"/>
      <c r="U199" s="13"/>
      <c r="V199" s="13"/>
      <c r="W199" s="13"/>
      <c r="X199" s="13"/>
      <c r="Y199" s="13"/>
      <c r="Z199" s="13"/>
      <c r="AA199" s="13"/>
      <c r="AB199" s="13"/>
      <c r="AC199" s="13"/>
      <c r="AD199" s="13"/>
      <c r="AE199" s="13"/>
      <c r="AT199" s="240" t="s">
        <v>199</v>
      </c>
      <c r="AU199" s="240" t="s">
        <v>141</v>
      </c>
      <c r="AV199" s="13" t="s">
        <v>141</v>
      </c>
      <c r="AW199" s="13" t="s">
        <v>41</v>
      </c>
      <c r="AX199" s="13" t="s">
        <v>79</v>
      </c>
      <c r="AY199" s="240" t="s">
        <v>132</v>
      </c>
    </row>
    <row r="200" s="14" customFormat="1">
      <c r="A200" s="14"/>
      <c r="B200" s="241"/>
      <c r="C200" s="242"/>
      <c r="D200" s="225" t="s">
        <v>199</v>
      </c>
      <c r="E200" s="243" t="s">
        <v>32</v>
      </c>
      <c r="F200" s="244" t="s">
        <v>201</v>
      </c>
      <c r="G200" s="242"/>
      <c r="H200" s="245">
        <v>39.899999999999999</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199</v>
      </c>
      <c r="AU200" s="251" t="s">
        <v>141</v>
      </c>
      <c r="AV200" s="14" t="s">
        <v>150</v>
      </c>
      <c r="AW200" s="14" t="s">
        <v>41</v>
      </c>
      <c r="AX200" s="14" t="s">
        <v>21</v>
      </c>
      <c r="AY200" s="251" t="s">
        <v>132</v>
      </c>
    </row>
    <row r="201" s="2" customFormat="1" ht="24.15" customHeight="1">
      <c r="A201" s="40"/>
      <c r="B201" s="41"/>
      <c r="C201" s="205" t="s">
        <v>362</v>
      </c>
      <c r="D201" s="205" t="s">
        <v>135</v>
      </c>
      <c r="E201" s="206" t="s">
        <v>335</v>
      </c>
      <c r="F201" s="207" t="s">
        <v>336</v>
      </c>
      <c r="G201" s="208" t="s">
        <v>195</v>
      </c>
      <c r="H201" s="209">
        <v>72</v>
      </c>
      <c r="I201" s="210"/>
      <c r="J201" s="211">
        <f>ROUND(I201*H201,2)</f>
        <v>0</v>
      </c>
      <c r="K201" s="207" t="s">
        <v>139</v>
      </c>
      <c r="L201" s="46"/>
      <c r="M201" s="212" t="s">
        <v>32</v>
      </c>
      <c r="N201" s="213" t="s">
        <v>51</v>
      </c>
      <c r="O201" s="86"/>
      <c r="P201" s="214">
        <f>O201*H201</f>
        <v>0</v>
      </c>
      <c r="Q201" s="214">
        <v>0.01188</v>
      </c>
      <c r="R201" s="214">
        <f>Q201*H201</f>
        <v>0.85536000000000001</v>
      </c>
      <c r="S201" s="214">
        <v>0</v>
      </c>
      <c r="T201" s="215">
        <f>S201*H201</f>
        <v>0</v>
      </c>
      <c r="U201" s="40"/>
      <c r="V201" s="40"/>
      <c r="W201" s="40"/>
      <c r="X201" s="40"/>
      <c r="Y201" s="40"/>
      <c r="Z201" s="40"/>
      <c r="AA201" s="40"/>
      <c r="AB201" s="40"/>
      <c r="AC201" s="40"/>
      <c r="AD201" s="40"/>
      <c r="AE201" s="40"/>
      <c r="AR201" s="216" t="s">
        <v>150</v>
      </c>
      <c r="AT201" s="216" t="s">
        <v>135</v>
      </c>
      <c r="AU201" s="216" t="s">
        <v>141</v>
      </c>
      <c r="AY201" s="18" t="s">
        <v>132</v>
      </c>
      <c r="BE201" s="217">
        <f>IF(N201="základní",J201,0)</f>
        <v>0</v>
      </c>
      <c r="BF201" s="217">
        <f>IF(N201="snížená",J201,0)</f>
        <v>0</v>
      </c>
      <c r="BG201" s="217">
        <f>IF(N201="zákl. přenesená",J201,0)</f>
        <v>0</v>
      </c>
      <c r="BH201" s="217">
        <f>IF(N201="sníž. přenesená",J201,0)</f>
        <v>0</v>
      </c>
      <c r="BI201" s="217">
        <f>IF(N201="nulová",J201,0)</f>
        <v>0</v>
      </c>
      <c r="BJ201" s="18" t="s">
        <v>141</v>
      </c>
      <c r="BK201" s="217">
        <f>ROUND(I201*H201,2)</f>
        <v>0</v>
      </c>
      <c r="BL201" s="18" t="s">
        <v>150</v>
      </c>
      <c r="BM201" s="216" t="s">
        <v>1767</v>
      </c>
    </row>
    <row r="202" s="2" customFormat="1" ht="24.15" customHeight="1">
      <c r="A202" s="40"/>
      <c r="B202" s="41"/>
      <c r="C202" s="205" t="s">
        <v>368</v>
      </c>
      <c r="D202" s="205" t="s">
        <v>135</v>
      </c>
      <c r="E202" s="206" t="s">
        <v>339</v>
      </c>
      <c r="F202" s="207" t="s">
        <v>340</v>
      </c>
      <c r="G202" s="208" t="s">
        <v>195</v>
      </c>
      <c r="H202" s="209">
        <v>298.33300000000003</v>
      </c>
      <c r="I202" s="210"/>
      <c r="J202" s="211">
        <f>ROUND(I202*H202,2)</f>
        <v>0</v>
      </c>
      <c r="K202" s="207" t="s">
        <v>139</v>
      </c>
      <c r="L202" s="46"/>
      <c r="M202" s="212" t="s">
        <v>32</v>
      </c>
      <c r="N202" s="213" t="s">
        <v>51</v>
      </c>
      <c r="O202" s="86"/>
      <c r="P202" s="214">
        <f>O202*H202</f>
        <v>0</v>
      </c>
      <c r="Q202" s="214">
        <v>0.00348</v>
      </c>
      <c r="R202" s="214">
        <f>Q202*H202</f>
        <v>1.0381988400000002</v>
      </c>
      <c r="S202" s="214">
        <v>0</v>
      </c>
      <c r="T202" s="215">
        <f>S202*H202</f>
        <v>0</v>
      </c>
      <c r="U202" s="40"/>
      <c r="V202" s="40"/>
      <c r="W202" s="40"/>
      <c r="X202" s="40"/>
      <c r="Y202" s="40"/>
      <c r="Z202" s="40"/>
      <c r="AA202" s="40"/>
      <c r="AB202" s="40"/>
      <c r="AC202" s="40"/>
      <c r="AD202" s="40"/>
      <c r="AE202" s="40"/>
      <c r="AR202" s="216" t="s">
        <v>150</v>
      </c>
      <c r="AT202" s="216" t="s">
        <v>135</v>
      </c>
      <c r="AU202" s="216" t="s">
        <v>141</v>
      </c>
      <c r="AY202" s="18" t="s">
        <v>132</v>
      </c>
      <c r="BE202" s="217">
        <f>IF(N202="základní",J202,0)</f>
        <v>0</v>
      </c>
      <c r="BF202" s="217">
        <f>IF(N202="snížená",J202,0)</f>
        <v>0</v>
      </c>
      <c r="BG202" s="217">
        <f>IF(N202="zákl. přenesená",J202,0)</f>
        <v>0</v>
      </c>
      <c r="BH202" s="217">
        <f>IF(N202="sníž. přenesená",J202,0)</f>
        <v>0</v>
      </c>
      <c r="BI202" s="217">
        <f>IF(N202="nulová",J202,0)</f>
        <v>0</v>
      </c>
      <c r="BJ202" s="18" t="s">
        <v>141</v>
      </c>
      <c r="BK202" s="217">
        <f>ROUND(I202*H202,2)</f>
        <v>0</v>
      </c>
      <c r="BL202" s="18" t="s">
        <v>150</v>
      </c>
      <c r="BM202" s="216" t="s">
        <v>1768</v>
      </c>
    </row>
    <row r="203" s="13" customFormat="1">
      <c r="A203" s="13"/>
      <c r="B203" s="230"/>
      <c r="C203" s="231"/>
      <c r="D203" s="225" t="s">
        <v>199</v>
      </c>
      <c r="E203" s="232" t="s">
        <v>32</v>
      </c>
      <c r="F203" s="233" t="s">
        <v>1458</v>
      </c>
      <c r="G203" s="231"/>
      <c r="H203" s="234">
        <v>339.96300000000002</v>
      </c>
      <c r="I203" s="235"/>
      <c r="J203" s="231"/>
      <c r="K203" s="231"/>
      <c r="L203" s="236"/>
      <c r="M203" s="237"/>
      <c r="N203" s="238"/>
      <c r="O203" s="238"/>
      <c r="P203" s="238"/>
      <c r="Q203" s="238"/>
      <c r="R203" s="238"/>
      <c r="S203" s="238"/>
      <c r="T203" s="239"/>
      <c r="U203" s="13"/>
      <c r="V203" s="13"/>
      <c r="W203" s="13"/>
      <c r="X203" s="13"/>
      <c r="Y203" s="13"/>
      <c r="Z203" s="13"/>
      <c r="AA203" s="13"/>
      <c r="AB203" s="13"/>
      <c r="AC203" s="13"/>
      <c r="AD203" s="13"/>
      <c r="AE203" s="13"/>
      <c r="AT203" s="240" t="s">
        <v>199</v>
      </c>
      <c r="AU203" s="240" t="s">
        <v>141</v>
      </c>
      <c r="AV203" s="13" t="s">
        <v>141</v>
      </c>
      <c r="AW203" s="13" t="s">
        <v>41</v>
      </c>
      <c r="AX203" s="13" t="s">
        <v>79</v>
      </c>
      <c r="AY203" s="240" t="s">
        <v>132</v>
      </c>
    </row>
    <row r="204" s="13" customFormat="1">
      <c r="A204" s="13"/>
      <c r="B204" s="230"/>
      <c r="C204" s="231"/>
      <c r="D204" s="225" t="s">
        <v>199</v>
      </c>
      <c r="E204" s="232" t="s">
        <v>32</v>
      </c>
      <c r="F204" s="233" t="s">
        <v>888</v>
      </c>
      <c r="G204" s="231"/>
      <c r="H204" s="234">
        <v>-18</v>
      </c>
      <c r="I204" s="235"/>
      <c r="J204" s="231"/>
      <c r="K204" s="231"/>
      <c r="L204" s="236"/>
      <c r="M204" s="237"/>
      <c r="N204" s="238"/>
      <c r="O204" s="238"/>
      <c r="P204" s="238"/>
      <c r="Q204" s="238"/>
      <c r="R204" s="238"/>
      <c r="S204" s="238"/>
      <c r="T204" s="239"/>
      <c r="U204" s="13"/>
      <c r="V204" s="13"/>
      <c r="W204" s="13"/>
      <c r="X204" s="13"/>
      <c r="Y204" s="13"/>
      <c r="Z204" s="13"/>
      <c r="AA204" s="13"/>
      <c r="AB204" s="13"/>
      <c r="AC204" s="13"/>
      <c r="AD204" s="13"/>
      <c r="AE204" s="13"/>
      <c r="AT204" s="240" t="s">
        <v>199</v>
      </c>
      <c r="AU204" s="240" t="s">
        <v>141</v>
      </c>
      <c r="AV204" s="13" t="s">
        <v>141</v>
      </c>
      <c r="AW204" s="13" t="s">
        <v>41</v>
      </c>
      <c r="AX204" s="13" t="s">
        <v>79</v>
      </c>
      <c r="AY204" s="240" t="s">
        <v>132</v>
      </c>
    </row>
    <row r="205" s="13" customFormat="1">
      <c r="A205" s="13"/>
      <c r="B205" s="230"/>
      <c r="C205" s="231"/>
      <c r="D205" s="225" t="s">
        <v>199</v>
      </c>
      <c r="E205" s="232" t="s">
        <v>32</v>
      </c>
      <c r="F205" s="233" t="s">
        <v>889</v>
      </c>
      <c r="G205" s="231"/>
      <c r="H205" s="234">
        <v>-13.5</v>
      </c>
      <c r="I205" s="235"/>
      <c r="J205" s="231"/>
      <c r="K205" s="231"/>
      <c r="L205" s="236"/>
      <c r="M205" s="237"/>
      <c r="N205" s="238"/>
      <c r="O205" s="238"/>
      <c r="P205" s="238"/>
      <c r="Q205" s="238"/>
      <c r="R205" s="238"/>
      <c r="S205" s="238"/>
      <c r="T205" s="239"/>
      <c r="U205" s="13"/>
      <c r="V205" s="13"/>
      <c r="W205" s="13"/>
      <c r="X205" s="13"/>
      <c r="Y205" s="13"/>
      <c r="Z205" s="13"/>
      <c r="AA205" s="13"/>
      <c r="AB205" s="13"/>
      <c r="AC205" s="13"/>
      <c r="AD205" s="13"/>
      <c r="AE205" s="13"/>
      <c r="AT205" s="240" t="s">
        <v>199</v>
      </c>
      <c r="AU205" s="240" t="s">
        <v>141</v>
      </c>
      <c r="AV205" s="13" t="s">
        <v>141</v>
      </c>
      <c r="AW205" s="13" t="s">
        <v>41</v>
      </c>
      <c r="AX205" s="13" t="s">
        <v>79</v>
      </c>
      <c r="AY205" s="240" t="s">
        <v>132</v>
      </c>
    </row>
    <row r="206" s="13" customFormat="1">
      <c r="A206" s="13"/>
      <c r="B206" s="230"/>
      <c r="C206" s="231"/>
      <c r="D206" s="225" t="s">
        <v>199</v>
      </c>
      <c r="E206" s="232" t="s">
        <v>32</v>
      </c>
      <c r="F206" s="233" t="s">
        <v>890</v>
      </c>
      <c r="G206" s="231"/>
      <c r="H206" s="234">
        <v>-3.0800000000000001</v>
      </c>
      <c r="I206" s="235"/>
      <c r="J206" s="231"/>
      <c r="K206" s="231"/>
      <c r="L206" s="236"/>
      <c r="M206" s="237"/>
      <c r="N206" s="238"/>
      <c r="O206" s="238"/>
      <c r="P206" s="238"/>
      <c r="Q206" s="238"/>
      <c r="R206" s="238"/>
      <c r="S206" s="238"/>
      <c r="T206" s="239"/>
      <c r="U206" s="13"/>
      <c r="V206" s="13"/>
      <c r="W206" s="13"/>
      <c r="X206" s="13"/>
      <c r="Y206" s="13"/>
      <c r="Z206" s="13"/>
      <c r="AA206" s="13"/>
      <c r="AB206" s="13"/>
      <c r="AC206" s="13"/>
      <c r="AD206" s="13"/>
      <c r="AE206" s="13"/>
      <c r="AT206" s="240" t="s">
        <v>199</v>
      </c>
      <c r="AU206" s="240" t="s">
        <v>141</v>
      </c>
      <c r="AV206" s="13" t="s">
        <v>141</v>
      </c>
      <c r="AW206" s="13" t="s">
        <v>41</v>
      </c>
      <c r="AX206" s="13" t="s">
        <v>79</v>
      </c>
      <c r="AY206" s="240" t="s">
        <v>132</v>
      </c>
    </row>
    <row r="207" s="13" customFormat="1">
      <c r="A207" s="13"/>
      <c r="B207" s="230"/>
      <c r="C207" s="231"/>
      <c r="D207" s="225" t="s">
        <v>199</v>
      </c>
      <c r="E207" s="232" t="s">
        <v>32</v>
      </c>
      <c r="F207" s="233" t="s">
        <v>891</v>
      </c>
      <c r="G207" s="231"/>
      <c r="H207" s="234">
        <v>-2.1000000000000001</v>
      </c>
      <c r="I207" s="235"/>
      <c r="J207" s="231"/>
      <c r="K207" s="231"/>
      <c r="L207" s="236"/>
      <c r="M207" s="237"/>
      <c r="N207" s="238"/>
      <c r="O207" s="238"/>
      <c r="P207" s="238"/>
      <c r="Q207" s="238"/>
      <c r="R207" s="238"/>
      <c r="S207" s="238"/>
      <c r="T207" s="239"/>
      <c r="U207" s="13"/>
      <c r="V207" s="13"/>
      <c r="W207" s="13"/>
      <c r="X207" s="13"/>
      <c r="Y207" s="13"/>
      <c r="Z207" s="13"/>
      <c r="AA207" s="13"/>
      <c r="AB207" s="13"/>
      <c r="AC207" s="13"/>
      <c r="AD207" s="13"/>
      <c r="AE207" s="13"/>
      <c r="AT207" s="240" t="s">
        <v>199</v>
      </c>
      <c r="AU207" s="240" t="s">
        <v>141</v>
      </c>
      <c r="AV207" s="13" t="s">
        <v>141</v>
      </c>
      <c r="AW207" s="13" t="s">
        <v>41</v>
      </c>
      <c r="AX207" s="13" t="s">
        <v>79</v>
      </c>
      <c r="AY207" s="240" t="s">
        <v>132</v>
      </c>
    </row>
    <row r="208" s="13" customFormat="1">
      <c r="A208" s="13"/>
      <c r="B208" s="230"/>
      <c r="C208" s="231"/>
      <c r="D208" s="225" t="s">
        <v>199</v>
      </c>
      <c r="E208" s="232" t="s">
        <v>32</v>
      </c>
      <c r="F208" s="233" t="s">
        <v>892</v>
      </c>
      <c r="G208" s="231"/>
      <c r="H208" s="234">
        <v>-2.25</v>
      </c>
      <c r="I208" s="235"/>
      <c r="J208" s="231"/>
      <c r="K208" s="231"/>
      <c r="L208" s="236"/>
      <c r="M208" s="237"/>
      <c r="N208" s="238"/>
      <c r="O208" s="238"/>
      <c r="P208" s="238"/>
      <c r="Q208" s="238"/>
      <c r="R208" s="238"/>
      <c r="S208" s="238"/>
      <c r="T208" s="239"/>
      <c r="U208" s="13"/>
      <c r="V208" s="13"/>
      <c r="W208" s="13"/>
      <c r="X208" s="13"/>
      <c r="Y208" s="13"/>
      <c r="Z208" s="13"/>
      <c r="AA208" s="13"/>
      <c r="AB208" s="13"/>
      <c r="AC208" s="13"/>
      <c r="AD208" s="13"/>
      <c r="AE208" s="13"/>
      <c r="AT208" s="240" t="s">
        <v>199</v>
      </c>
      <c r="AU208" s="240" t="s">
        <v>141</v>
      </c>
      <c r="AV208" s="13" t="s">
        <v>141</v>
      </c>
      <c r="AW208" s="13" t="s">
        <v>41</v>
      </c>
      <c r="AX208" s="13" t="s">
        <v>79</v>
      </c>
      <c r="AY208" s="240" t="s">
        <v>132</v>
      </c>
    </row>
    <row r="209" s="13" customFormat="1">
      <c r="A209" s="13"/>
      <c r="B209" s="230"/>
      <c r="C209" s="231"/>
      <c r="D209" s="225" t="s">
        <v>199</v>
      </c>
      <c r="E209" s="232" t="s">
        <v>32</v>
      </c>
      <c r="F209" s="233" t="s">
        <v>893</v>
      </c>
      <c r="G209" s="231"/>
      <c r="H209" s="234">
        <v>-2.7000000000000002</v>
      </c>
      <c r="I209" s="235"/>
      <c r="J209" s="231"/>
      <c r="K209" s="231"/>
      <c r="L209" s="236"/>
      <c r="M209" s="237"/>
      <c r="N209" s="238"/>
      <c r="O209" s="238"/>
      <c r="P209" s="238"/>
      <c r="Q209" s="238"/>
      <c r="R209" s="238"/>
      <c r="S209" s="238"/>
      <c r="T209" s="239"/>
      <c r="U209" s="13"/>
      <c r="V209" s="13"/>
      <c r="W209" s="13"/>
      <c r="X209" s="13"/>
      <c r="Y209" s="13"/>
      <c r="Z209" s="13"/>
      <c r="AA209" s="13"/>
      <c r="AB209" s="13"/>
      <c r="AC209" s="13"/>
      <c r="AD209" s="13"/>
      <c r="AE209" s="13"/>
      <c r="AT209" s="240" t="s">
        <v>199</v>
      </c>
      <c r="AU209" s="240" t="s">
        <v>141</v>
      </c>
      <c r="AV209" s="13" t="s">
        <v>141</v>
      </c>
      <c r="AW209" s="13" t="s">
        <v>41</v>
      </c>
      <c r="AX209" s="13" t="s">
        <v>79</v>
      </c>
      <c r="AY209" s="240" t="s">
        <v>132</v>
      </c>
    </row>
    <row r="210" s="14" customFormat="1">
      <c r="A210" s="14"/>
      <c r="B210" s="241"/>
      <c r="C210" s="242"/>
      <c r="D210" s="225" t="s">
        <v>199</v>
      </c>
      <c r="E210" s="243" t="s">
        <v>32</v>
      </c>
      <c r="F210" s="244" t="s">
        <v>201</v>
      </c>
      <c r="G210" s="242"/>
      <c r="H210" s="245">
        <v>298.33300000000003</v>
      </c>
      <c r="I210" s="246"/>
      <c r="J210" s="242"/>
      <c r="K210" s="242"/>
      <c r="L210" s="247"/>
      <c r="M210" s="248"/>
      <c r="N210" s="249"/>
      <c r="O210" s="249"/>
      <c r="P210" s="249"/>
      <c r="Q210" s="249"/>
      <c r="R210" s="249"/>
      <c r="S210" s="249"/>
      <c r="T210" s="250"/>
      <c r="U210" s="14"/>
      <c r="V210" s="14"/>
      <c r="W210" s="14"/>
      <c r="X210" s="14"/>
      <c r="Y210" s="14"/>
      <c r="Z210" s="14"/>
      <c r="AA210" s="14"/>
      <c r="AB210" s="14"/>
      <c r="AC210" s="14"/>
      <c r="AD210" s="14"/>
      <c r="AE210" s="14"/>
      <c r="AT210" s="251" t="s">
        <v>199</v>
      </c>
      <c r="AU210" s="251" t="s">
        <v>141</v>
      </c>
      <c r="AV210" s="14" t="s">
        <v>150</v>
      </c>
      <c r="AW210" s="14" t="s">
        <v>41</v>
      </c>
      <c r="AX210" s="14" t="s">
        <v>21</v>
      </c>
      <c r="AY210" s="251" t="s">
        <v>132</v>
      </c>
    </row>
    <row r="211" s="2" customFormat="1" ht="24.15" customHeight="1">
      <c r="A211" s="40"/>
      <c r="B211" s="41"/>
      <c r="C211" s="205" t="s">
        <v>373</v>
      </c>
      <c r="D211" s="205" t="s">
        <v>135</v>
      </c>
      <c r="E211" s="206" t="s">
        <v>339</v>
      </c>
      <c r="F211" s="207" t="s">
        <v>340</v>
      </c>
      <c r="G211" s="208" t="s">
        <v>195</v>
      </c>
      <c r="H211" s="209">
        <v>1.224</v>
      </c>
      <c r="I211" s="210"/>
      <c r="J211" s="211">
        <f>ROUND(I211*H211,2)</f>
        <v>0</v>
      </c>
      <c r="K211" s="207" t="s">
        <v>139</v>
      </c>
      <c r="L211" s="46"/>
      <c r="M211" s="212" t="s">
        <v>32</v>
      </c>
      <c r="N211" s="213" t="s">
        <v>51</v>
      </c>
      <c r="O211" s="86"/>
      <c r="P211" s="214">
        <f>O211*H211</f>
        <v>0</v>
      </c>
      <c r="Q211" s="214">
        <v>0.00348</v>
      </c>
      <c r="R211" s="214">
        <f>Q211*H211</f>
        <v>0.0042595200000000001</v>
      </c>
      <c r="S211" s="214">
        <v>0</v>
      </c>
      <c r="T211" s="215">
        <f>S211*H211</f>
        <v>0</v>
      </c>
      <c r="U211" s="40"/>
      <c r="V211" s="40"/>
      <c r="W211" s="40"/>
      <c r="X211" s="40"/>
      <c r="Y211" s="40"/>
      <c r="Z211" s="40"/>
      <c r="AA211" s="40"/>
      <c r="AB211" s="40"/>
      <c r="AC211" s="40"/>
      <c r="AD211" s="40"/>
      <c r="AE211" s="40"/>
      <c r="AR211" s="216" t="s">
        <v>150</v>
      </c>
      <c r="AT211" s="216" t="s">
        <v>135</v>
      </c>
      <c r="AU211" s="216" t="s">
        <v>141</v>
      </c>
      <c r="AY211" s="18" t="s">
        <v>132</v>
      </c>
      <c r="BE211" s="217">
        <f>IF(N211="základní",J211,0)</f>
        <v>0</v>
      </c>
      <c r="BF211" s="217">
        <f>IF(N211="snížená",J211,0)</f>
        <v>0</v>
      </c>
      <c r="BG211" s="217">
        <f>IF(N211="zákl. přenesená",J211,0)</f>
        <v>0</v>
      </c>
      <c r="BH211" s="217">
        <f>IF(N211="sníž. přenesená",J211,0)</f>
        <v>0</v>
      </c>
      <c r="BI211" s="217">
        <f>IF(N211="nulová",J211,0)</f>
        <v>0</v>
      </c>
      <c r="BJ211" s="18" t="s">
        <v>141</v>
      </c>
      <c r="BK211" s="217">
        <f>ROUND(I211*H211,2)</f>
        <v>0</v>
      </c>
      <c r="BL211" s="18" t="s">
        <v>150</v>
      </c>
      <c r="BM211" s="216" t="s">
        <v>1769</v>
      </c>
    </row>
    <row r="212" s="13" customFormat="1">
      <c r="A212" s="13"/>
      <c r="B212" s="230"/>
      <c r="C212" s="231"/>
      <c r="D212" s="225" t="s">
        <v>199</v>
      </c>
      <c r="E212" s="232" t="s">
        <v>32</v>
      </c>
      <c r="F212" s="233" t="s">
        <v>911</v>
      </c>
      <c r="G212" s="231"/>
      <c r="H212" s="234">
        <v>1.224</v>
      </c>
      <c r="I212" s="235"/>
      <c r="J212" s="231"/>
      <c r="K212" s="231"/>
      <c r="L212" s="236"/>
      <c r="M212" s="237"/>
      <c r="N212" s="238"/>
      <c r="O212" s="238"/>
      <c r="P212" s="238"/>
      <c r="Q212" s="238"/>
      <c r="R212" s="238"/>
      <c r="S212" s="238"/>
      <c r="T212" s="239"/>
      <c r="U212" s="13"/>
      <c r="V212" s="13"/>
      <c r="W212" s="13"/>
      <c r="X212" s="13"/>
      <c r="Y212" s="13"/>
      <c r="Z212" s="13"/>
      <c r="AA212" s="13"/>
      <c r="AB212" s="13"/>
      <c r="AC212" s="13"/>
      <c r="AD212" s="13"/>
      <c r="AE212" s="13"/>
      <c r="AT212" s="240" t="s">
        <v>199</v>
      </c>
      <c r="AU212" s="240" t="s">
        <v>141</v>
      </c>
      <c r="AV212" s="13" t="s">
        <v>141</v>
      </c>
      <c r="AW212" s="13" t="s">
        <v>41</v>
      </c>
      <c r="AX212" s="13" t="s">
        <v>79</v>
      </c>
      <c r="AY212" s="240" t="s">
        <v>132</v>
      </c>
    </row>
    <row r="213" s="14" customFormat="1">
      <c r="A213" s="14"/>
      <c r="B213" s="241"/>
      <c r="C213" s="242"/>
      <c r="D213" s="225" t="s">
        <v>199</v>
      </c>
      <c r="E213" s="243" t="s">
        <v>32</v>
      </c>
      <c r="F213" s="244" t="s">
        <v>201</v>
      </c>
      <c r="G213" s="242"/>
      <c r="H213" s="245">
        <v>1.224</v>
      </c>
      <c r="I213" s="246"/>
      <c r="J213" s="242"/>
      <c r="K213" s="242"/>
      <c r="L213" s="247"/>
      <c r="M213" s="248"/>
      <c r="N213" s="249"/>
      <c r="O213" s="249"/>
      <c r="P213" s="249"/>
      <c r="Q213" s="249"/>
      <c r="R213" s="249"/>
      <c r="S213" s="249"/>
      <c r="T213" s="250"/>
      <c r="U213" s="14"/>
      <c r="V213" s="14"/>
      <c r="W213" s="14"/>
      <c r="X213" s="14"/>
      <c r="Y213" s="14"/>
      <c r="Z213" s="14"/>
      <c r="AA213" s="14"/>
      <c r="AB213" s="14"/>
      <c r="AC213" s="14"/>
      <c r="AD213" s="14"/>
      <c r="AE213" s="14"/>
      <c r="AT213" s="251" t="s">
        <v>199</v>
      </c>
      <c r="AU213" s="251" t="s">
        <v>141</v>
      </c>
      <c r="AV213" s="14" t="s">
        <v>150</v>
      </c>
      <c r="AW213" s="14" t="s">
        <v>41</v>
      </c>
      <c r="AX213" s="14" t="s">
        <v>21</v>
      </c>
      <c r="AY213" s="251" t="s">
        <v>132</v>
      </c>
    </row>
    <row r="214" s="2" customFormat="1" ht="14.4" customHeight="1">
      <c r="A214" s="40"/>
      <c r="B214" s="41"/>
      <c r="C214" s="205" t="s">
        <v>379</v>
      </c>
      <c r="D214" s="205" t="s">
        <v>135</v>
      </c>
      <c r="E214" s="206" t="s">
        <v>344</v>
      </c>
      <c r="F214" s="207" t="s">
        <v>345</v>
      </c>
      <c r="G214" s="208" t="s">
        <v>195</v>
      </c>
      <c r="H214" s="209">
        <v>298.33300000000003</v>
      </c>
      <c r="I214" s="210"/>
      <c r="J214" s="211">
        <f>ROUND(I214*H214,2)</f>
        <v>0</v>
      </c>
      <c r="K214" s="207" t="s">
        <v>139</v>
      </c>
      <c r="L214" s="46"/>
      <c r="M214" s="212" t="s">
        <v>32</v>
      </c>
      <c r="N214" s="213" t="s">
        <v>51</v>
      </c>
      <c r="O214" s="86"/>
      <c r="P214" s="214">
        <f>O214*H214</f>
        <v>0</v>
      </c>
      <c r="Q214" s="214">
        <v>0</v>
      </c>
      <c r="R214" s="214">
        <f>Q214*H214</f>
        <v>0</v>
      </c>
      <c r="S214" s="214">
        <v>0</v>
      </c>
      <c r="T214" s="215">
        <f>S214*H214</f>
        <v>0</v>
      </c>
      <c r="U214" s="40"/>
      <c r="V214" s="40"/>
      <c r="W214" s="40"/>
      <c r="X214" s="40"/>
      <c r="Y214" s="40"/>
      <c r="Z214" s="40"/>
      <c r="AA214" s="40"/>
      <c r="AB214" s="40"/>
      <c r="AC214" s="40"/>
      <c r="AD214" s="40"/>
      <c r="AE214" s="40"/>
      <c r="AR214" s="216" t="s">
        <v>150</v>
      </c>
      <c r="AT214" s="216" t="s">
        <v>135</v>
      </c>
      <c r="AU214" s="216" t="s">
        <v>141</v>
      </c>
      <c r="AY214" s="18" t="s">
        <v>132</v>
      </c>
      <c r="BE214" s="217">
        <f>IF(N214="základní",J214,0)</f>
        <v>0</v>
      </c>
      <c r="BF214" s="217">
        <f>IF(N214="snížená",J214,0)</f>
        <v>0</v>
      </c>
      <c r="BG214" s="217">
        <f>IF(N214="zákl. přenesená",J214,0)</f>
        <v>0</v>
      </c>
      <c r="BH214" s="217">
        <f>IF(N214="sníž. přenesená",J214,0)</f>
        <v>0</v>
      </c>
      <c r="BI214" s="217">
        <f>IF(N214="nulová",J214,0)</f>
        <v>0</v>
      </c>
      <c r="BJ214" s="18" t="s">
        <v>141</v>
      </c>
      <c r="BK214" s="217">
        <f>ROUND(I214*H214,2)</f>
        <v>0</v>
      </c>
      <c r="BL214" s="18" t="s">
        <v>150</v>
      </c>
      <c r="BM214" s="216" t="s">
        <v>1770</v>
      </c>
    </row>
    <row r="215" s="2" customFormat="1" ht="14.4" customHeight="1">
      <c r="A215" s="40"/>
      <c r="B215" s="41"/>
      <c r="C215" s="205" t="s">
        <v>384</v>
      </c>
      <c r="D215" s="205" t="s">
        <v>135</v>
      </c>
      <c r="E215" s="206" t="s">
        <v>348</v>
      </c>
      <c r="F215" s="207" t="s">
        <v>349</v>
      </c>
      <c r="G215" s="208" t="s">
        <v>195</v>
      </c>
      <c r="H215" s="209">
        <v>66.849999999999994</v>
      </c>
      <c r="I215" s="210"/>
      <c r="J215" s="211">
        <f>ROUND(I215*H215,2)</f>
        <v>0</v>
      </c>
      <c r="K215" s="207" t="s">
        <v>139</v>
      </c>
      <c r="L215" s="46"/>
      <c r="M215" s="212" t="s">
        <v>32</v>
      </c>
      <c r="N215" s="213" t="s">
        <v>51</v>
      </c>
      <c r="O215" s="86"/>
      <c r="P215" s="214">
        <f>O215*H215</f>
        <v>0</v>
      </c>
      <c r="Q215" s="214">
        <v>0.0047800000000000004</v>
      </c>
      <c r="R215" s="214">
        <f>Q215*H215</f>
        <v>0.31954300000000002</v>
      </c>
      <c r="S215" s="214">
        <v>0</v>
      </c>
      <c r="T215" s="215">
        <f>S215*H215</f>
        <v>0</v>
      </c>
      <c r="U215" s="40"/>
      <c r="V215" s="40"/>
      <c r="W215" s="40"/>
      <c r="X215" s="40"/>
      <c r="Y215" s="40"/>
      <c r="Z215" s="40"/>
      <c r="AA215" s="40"/>
      <c r="AB215" s="40"/>
      <c r="AC215" s="40"/>
      <c r="AD215" s="40"/>
      <c r="AE215" s="40"/>
      <c r="AR215" s="216" t="s">
        <v>150</v>
      </c>
      <c r="AT215" s="216" t="s">
        <v>135</v>
      </c>
      <c r="AU215" s="216" t="s">
        <v>141</v>
      </c>
      <c r="AY215" s="18" t="s">
        <v>132</v>
      </c>
      <c r="BE215" s="217">
        <f>IF(N215="základní",J215,0)</f>
        <v>0</v>
      </c>
      <c r="BF215" s="217">
        <f>IF(N215="snížená",J215,0)</f>
        <v>0</v>
      </c>
      <c r="BG215" s="217">
        <f>IF(N215="zákl. přenesená",J215,0)</f>
        <v>0</v>
      </c>
      <c r="BH215" s="217">
        <f>IF(N215="sníž. přenesená",J215,0)</f>
        <v>0</v>
      </c>
      <c r="BI215" s="217">
        <f>IF(N215="nulová",J215,0)</f>
        <v>0</v>
      </c>
      <c r="BJ215" s="18" t="s">
        <v>141</v>
      </c>
      <c r="BK215" s="217">
        <f>ROUND(I215*H215,2)</f>
        <v>0</v>
      </c>
      <c r="BL215" s="18" t="s">
        <v>150</v>
      </c>
      <c r="BM215" s="216" t="s">
        <v>1771</v>
      </c>
    </row>
    <row r="216" s="2" customFormat="1" ht="24.15" customHeight="1">
      <c r="A216" s="40"/>
      <c r="B216" s="41"/>
      <c r="C216" s="205" t="s">
        <v>389</v>
      </c>
      <c r="D216" s="205" t="s">
        <v>135</v>
      </c>
      <c r="E216" s="206" t="s">
        <v>357</v>
      </c>
      <c r="F216" s="207" t="s">
        <v>358</v>
      </c>
      <c r="G216" s="208" t="s">
        <v>195</v>
      </c>
      <c r="H216" s="209">
        <v>55.625</v>
      </c>
      <c r="I216" s="210"/>
      <c r="J216" s="211">
        <f>ROUND(I216*H216,2)</f>
        <v>0</v>
      </c>
      <c r="K216" s="207" t="s">
        <v>139</v>
      </c>
      <c r="L216" s="46"/>
      <c r="M216" s="212" t="s">
        <v>32</v>
      </c>
      <c r="N216" s="213" t="s">
        <v>51</v>
      </c>
      <c r="O216" s="86"/>
      <c r="P216" s="214">
        <f>O216*H216</f>
        <v>0</v>
      </c>
      <c r="Q216" s="214">
        <v>0.037999999999999999</v>
      </c>
      <c r="R216" s="214">
        <f>Q216*H216</f>
        <v>2.11375</v>
      </c>
      <c r="S216" s="214">
        <v>0</v>
      </c>
      <c r="T216" s="215">
        <f>S216*H216</f>
        <v>0</v>
      </c>
      <c r="U216" s="40"/>
      <c r="V216" s="40"/>
      <c r="W216" s="40"/>
      <c r="X216" s="40"/>
      <c r="Y216" s="40"/>
      <c r="Z216" s="40"/>
      <c r="AA216" s="40"/>
      <c r="AB216" s="40"/>
      <c r="AC216" s="40"/>
      <c r="AD216" s="40"/>
      <c r="AE216" s="40"/>
      <c r="AR216" s="216" t="s">
        <v>150</v>
      </c>
      <c r="AT216" s="216" t="s">
        <v>135</v>
      </c>
      <c r="AU216" s="216" t="s">
        <v>141</v>
      </c>
      <c r="AY216" s="18" t="s">
        <v>132</v>
      </c>
      <c r="BE216" s="217">
        <f>IF(N216="základní",J216,0)</f>
        <v>0</v>
      </c>
      <c r="BF216" s="217">
        <f>IF(N216="snížená",J216,0)</f>
        <v>0</v>
      </c>
      <c r="BG216" s="217">
        <f>IF(N216="zákl. přenesená",J216,0)</f>
        <v>0</v>
      </c>
      <c r="BH216" s="217">
        <f>IF(N216="sníž. přenesená",J216,0)</f>
        <v>0</v>
      </c>
      <c r="BI216" s="217">
        <f>IF(N216="nulová",J216,0)</f>
        <v>0</v>
      </c>
      <c r="BJ216" s="18" t="s">
        <v>141</v>
      </c>
      <c r="BK216" s="217">
        <f>ROUND(I216*H216,2)</f>
        <v>0</v>
      </c>
      <c r="BL216" s="18" t="s">
        <v>150</v>
      </c>
      <c r="BM216" s="216" t="s">
        <v>1772</v>
      </c>
    </row>
    <row r="217" s="2" customFormat="1">
      <c r="A217" s="40"/>
      <c r="B217" s="41"/>
      <c r="C217" s="42"/>
      <c r="D217" s="225" t="s">
        <v>197</v>
      </c>
      <c r="E217" s="42"/>
      <c r="F217" s="226" t="s">
        <v>360</v>
      </c>
      <c r="G217" s="42"/>
      <c r="H217" s="42"/>
      <c r="I217" s="227"/>
      <c r="J217" s="42"/>
      <c r="K217" s="42"/>
      <c r="L217" s="46"/>
      <c r="M217" s="228"/>
      <c r="N217" s="229"/>
      <c r="O217" s="86"/>
      <c r="P217" s="86"/>
      <c r="Q217" s="86"/>
      <c r="R217" s="86"/>
      <c r="S217" s="86"/>
      <c r="T217" s="87"/>
      <c r="U217" s="40"/>
      <c r="V217" s="40"/>
      <c r="W217" s="40"/>
      <c r="X217" s="40"/>
      <c r="Y217" s="40"/>
      <c r="Z217" s="40"/>
      <c r="AA217" s="40"/>
      <c r="AB217" s="40"/>
      <c r="AC217" s="40"/>
      <c r="AD217" s="40"/>
      <c r="AE217" s="40"/>
      <c r="AT217" s="18" t="s">
        <v>197</v>
      </c>
      <c r="AU217" s="18" t="s">
        <v>141</v>
      </c>
    </row>
    <row r="218" s="13" customFormat="1">
      <c r="A218" s="13"/>
      <c r="B218" s="230"/>
      <c r="C218" s="231"/>
      <c r="D218" s="225" t="s">
        <v>199</v>
      </c>
      <c r="E218" s="232" t="s">
        <v>32</v>
      </c>
      <c r="F218" s="233" t="s">
        <v>1464</v>
      </c>
      <c r="G218" s="231"/>
      <c r="H218" s="234">
        <v>55.625</v>
      </c>
      <c r="I218" s="235"/>
      <c r="J218" s="231"/>
      <c r="K218" s="231"/>
      <c r="L218" s="236"/>
      <c r="M218" s="237"/>
      <c r="N218" s="238"/>
      <c r="O218" s="238"/>
      <c r="P218" s="238"/>
      <c r="Q218" s="238"/>
      <c r="R218" s="238"/>
      <c r="S218" s="238"/>
      <c r="T218" s="239"/>
      <c r="U218" s="13"/>
      <c r="V218" s="13"/>
      <c r="W218" s="13"/>
      <c r="X218" s="13"/>
      <c r="Y218" s="13"/>
      <c r="Z218" s="13"/>
      <c r="AA218" s="13"/>
      <c r="AB218" s="13"/>
      <c r="AC218" s="13"/>
      <c r="AD218" s="13"/>
      <c r="AE218" s="13"/>
      <c r="AT218" s="240" t="s">
        <v>199</v>
      </c>
      <c r="AU218" s="240" t="s">
        <v>141</v>
      </c>
      <c r="AV218" s="13" t="s">
        <v>141</v>
      </c>
      <c r="AW218" s="13" t="s">
        <v>41</v>
      </c>
      <c r="AX218" s="13" t="s">
        <v>79</v>
      </c>
      <c r="AY218" s="240" t="s">
        <v>132</v>
      </c>
    </row>
    <row r="219" s="14" customFormat="1">
      <c r="A219" s="14"/>
      <c r="B219" s="241"/>
      <c r="C219" s="242"/>
      <c r="D219" s="225" t="s">
        <v>199</v>
      </c>
      <c r="E219" s="243" t="s">
        <v>32</v>
      </c>
      <c r="F219" s="244" t="s">
        <v>201</v>
      </c>
      <c r="G219" s="242"/>
      <c r="H219" s="245">
        <v>55.625</v>
      </c>
      <c r="I219" s="246"/>
      <c r="J219" s="242"/>
      <c r="K219" s="242"/>
      <c r="L219" s="247"/>
      <c r="M219" s="248"/>
      <c r="N219" s="249"/>
      <c r="O219" s="249"/>
      <c r="P219" s="249"/>
      <c r="Q219" s="249"/>
      <c r="R219" s="249"/>
      <c r="S219" s="249"/>
      <c r="T219" s="250"/>
      <c r="U219" s="14"/>
      <c r="V219" s="14"/>
      <c r="W219" s="14"/>
      <c r="X219" s="14"/>
      <c r="Y219" s="14"/>
      <c r="Z219" s="14"/>
      <c r="AA219" s="14"/>
      <c r="AB219" s="14"/>
      <c r="AC219" s="14"/>
      <c r="AD219" s="14"/>
      <c r="AE219" s="14"/>
      <c r="AT219" s="251" t="s">
        <v>199</v>
      </c>
      <c r="AU219" s="251" t="s">
        <v>141</v>
      </c>
      <c r="AV219" s="14" t="s">
        <v>150</v>
      </c>
      <c r="AW219" s="14" t="s">
        <v>41</v>
      </c>
      <c r="AX219" s="14" t="s">
        <v>21</v>
      </c>
      <c r="AY219" s="251" t="s">
        <v>132</v>
      </c>
    </row>
    <row r="220" s="2" customFormat="1" ht="24.15" customHeight="1">
      <c r="A220" s="40"/>
      <c r="B220" s="41"/>
      <c r="C220" s="205" t="s">
        <v>393</v>
      </c>
      <c r="D220" s="205" t="s">
        <v>135</v>
      </c>
      <c r="E220" s="206" t="s">
        <v>363</v>
      </c>
      <c r="F220" s="207" t="s">
        <v>364</v>
      </c>
      <c r="G220" s="208" t="s">
        <v>195</v>
      </c>
      <c r="H220" s="209">
        <v>40.359999999999999</v>
      </c>
      <c r="I220" s="210"/>
      <c r="J220" s="211">
        <f>ROUND(I220*H220,2)</f>
        <v>0</v>
      </c>
      <c r="K220" s="207" t="s">
        <v>139</v>
      </c>
      <c r="L220" s="46"/>
      <c r="M220" s="212" t="s">
        <v>32</v>
      </c>
      <c r="N220" s="213" t="s">
        <v>51</v>
      </c>
      <c r="O220" s="86"/>
      <c r="P220" s="214">
        <f>O220*H220</f>
        <v>0</v>
      </c>
      <c r="Q220" s="214">
        <v>0.00012</v>
      </c>
      <c r="R220" s="214">
        <f>Q220*H220</f>
        <v>0.0048431999999999998</v>
      </c>
      <c r="S220" s="214">
        <v>0</v>
      </c>
      <c r="T220" s="215">
        <f>S220*H220</f>
        <v>0</v>
      </c>
      <c r="U220" s="40"/>
      <c r="V220" s="40"/>
      <c r="W220" s="40"/>
      <c r="X220" s="40"/>
      <c r="Y220" s="40"/>
      <c r="Z220" s="40"/>
      <c r="AA220" s="40"/>
      <c r="AB220" s="40"/>
      <c r="AC220" s="40"/>
      <c r="AD220" s="40"/>
      <c r="AE220" s="40"/>
      <c r="AR220" s="216" t="s">
        <v>150</v>
      </c>
      <c r="AT220" s="216" t="s">
        <v>135</v>
      </c>
      <c r="AU220" s="216" t="s">
        <v>141</v>
      </c>
      <c r="AY220" s="18" t="s">
        <v>132</v>
      </c>
      <c r="BE220" s="217">
        <f>IF(N220="základní",J220,0)</f>
        <v>0</v>
      </c>
      <c r="BF220" s="217">
        <f>IF(N220="snížená",J220,0)</f>
        <v>0</v>
      </c>
      <c r="BG220" s="217">
        <f>IF(N220="zákl. přenesená",J220,0)</f>
        <v>0</v>
      </c>
      <c r="BH220" s="217">
        <f>IF(N220="sníž. přenesená",J220,0)</f>
        <v>0</v>
      </c>
      <c r="BI220" s="217">
        <f>IF(N220="nulová",J220,0)</f>
        <v>0</v>
      </c>
      <c r="BJ220" s="18" t="s">
        <v>141</v>
      </c>
      <c r="BK220" s="217">
        <f>ROUND(I220*H220,2)</f>
        <v>0</v>
      </c>
      <c r="BL220" s="18" t="s">
        <v>150</v>
      </c>
      <c r="BM220" s="216" t="s">
        <v>1773</v>
      </c>
    </row>
    <row r="221" s="2" customFormat="1">
      <c r="A221" s="40"/>
      <c r="B221" s="41"/>
      <c r="C221" s="42"/>
      <c r="D221" s="225" t="s">
        <v>197</v>
      </c>
      <c r="E221" s="42"/>
      <c r="F221" s="226" t="s">
        <v>366</v>
      </c>
      <c r="G221" s="42"/>
      <c r="H221" s="42"/>
      <c r="I221" s="227"/>
      <c r="J221" s="42"/>
      <c r="K221" s="42"/>
      <c r="L221" s="46"/>
      <c r="M221" s="228"/>
      <c r="N221" s="229"/>
      <c r="O221" s="86"/>
      <c r="P221" s="86"/>
      <c r="Q221" s="86"/>
      <c r="R221" s="86"/>
      <c r="S221" s="86"/>
      <c r="T221" s="87"/>
      <c r="U221" s="40"/>
      <c r="V221" s="40"/>
      <c r="W221" s="40"/>
      <c r="X221" s="40"/>
      <c r="Y221" s="40"/>
      <c r="Z221" s="40"/>
      <c r="AA221" s="40"/>
      <c r="AB221" s="40"/>
      <c r="AC221" s="40"/>
      <c r="AD221" s="40"/>
      <c r="AE221" s="40"/>
      <c r="AT221" s="18" t="s">
        <v>197</v>
      </c>
      <c r="AU221" s="18" t="s">
        <v>141</v>
      </c>
    </row>
    <row r="222" s="13" customFormat="1">
      <c r="A222" s="13"/>
      <c r="B222" s="230"/>
      <c r="C222" s="231"/>
      <c r="D222" s="225" t="s">
        <v>199</v>
      </c>
      <c r="E222" s="232" t="s">
        <v>32</v>
      </c>
      <c r="F222" s="233" t="s">
        <v>919</v>
      </c>
      <c r="G222" s="231"/>
      <c r="H222" s="234">
        <v>40.359999999999999</v>
      </c>
      <c r="I222" s="235"/>
      <c r="J222" s="231"/>
      <c r="K222" s="231"/>
      <c r="L222" s="236"/>
      <c r="M222" s="237"/>
      <c r="N222" s="238"/>
      <c r="O222" s="238"/>
      <c r="P222" s="238"/>
      <c r="Q222" s="238"/>
      <c r="R222" s="238"/>
      <c r="S222" s="238"/>
      <c r="T222" s="239"/>
      <c r="U222" s="13"/>
      <c r="V222" s="13"/>
      <c r="W222" s="13"/>
      <c r="X222" s="13"/>
      <c r="Y222" s="13"/>
      <c r="Z222" s="13"/>
      <c r="AA222" s="13"/>
      <c r="AB222" s="13"/>
      <c r="AC222" s="13"/>
      <c r="AD222" s="13"/>
      <c r="AE222" s="13"/>
      <c r="AT222" s="240" t="s">
        <v>199</v>
      </c>
      <c r="AU222" s="240" t="s">
        <v>141</v>
      </c>
      <c r="AV222" s="13" t="s">
        <v>141</v>
      </c>
      <c r="AW222" s="13" t="s">
        <v>41</v>
      </c>
      <c r="AX222" s="13" t="s">
        <v>79</v>
      </c>
      <c r="AY222" s="240" t="s">
        <v>132</v>
      </c>
    </row>
    <row r="223" s="14" customFormat="1">
      <c r="A223" s="14"/>
      <c r="B223" s="241"/>
      <c r="C223" s="242"/>
      <c r="D223" s="225" t="s">
        <v>199</v>
      </c>
      <c r="E223" s="243" t="s">
        <v>32</v>
      </c>
      <c r="F223" s="244" t="s">
        <v>201</v>
      </c>
      <c r="G223" s="242"/>
      <c r="H223" s="245">
        <v>40.359999999999999</v>
      </c>
      <c r="I223" s="246"/>
      <c r="J223" s="242"/>
      <c r="K223" s="242"/>
      <c r="L223" s="247"/>
      <c r="M223" s="248"/>
      <c r="N223" s="249"/>
      <c r="O223" s="249"/>
      <c r="P223" s="249"/>
      <c r="Q223" s="249"/>
      <c r="R223" s="249"/>
      <c r="S223" s="249"/>
      <c r="T223" s="250"/>
      <c r="U223" s="14"/>
      <c r="V223" s="14"/>
      <c r="W223" s="14"/>
      <c r="X223" s="14"/>
      <c r="Y223" s="14"/>
      <c r="Z223" s="14"/>
      <c r="AA223" s="14"/>
      <c r="AB223" s="14"/>
      <c r="AC223" s="14"/>
      <c r="AD223" s="14"/>
      <c r="AE223" s="14"/>
      <c r="AT223" s="251" t="s">
        <v>199</v>
      </c>
      <c r="AU223" s="251" t="s">
        <v>141</v>
      </c>
      <c r="AV223" s="14" t="s">
        <v>150</v>
      </c>
      <c r="AW223" s="14" t="s">
        <v>41</v>
      </c>
      <c r="AX223" s="14" t="s">
        <v>21</v>
      </c>
      <c r="AY223" s="251" t="s">
        <v>132</v>
      </c>
    </row>
    <row r="224" s="2" customFormat="1" ht="14.4" customHeight="1">
      <c r="A224" s="40"/>
      <c r="B224" s="41"/>
      <c r="C224" s="205" t="s">
        <v>397</v>
      </c>
      <c r="D224" s="205" t="s">
        <v>135</v>
      </c>
      <c r="E224" s="206" t="s">
        <v>369</v>
      </c>
      <c r="F224" s="207" t="s">
        <v>370</v>
      </c>
      <c r="G224" s="208" t="s">
        <v>195</v>
      </c>
      <c r="H224" s="209">
        <v>287.84500000000003</v>
      </c>
      <c r="I224" s="210"/>
      <c r="J224" s="211">
        <f>ROUND(I224*H224,2)</f>
        <v>0</v>
      </c>
      <c r="K224" s="207" t="s">
        <v>139</v>
      </c>
      <c r="L224" s="46"/>
      <c r="M224" s="212" t="s">
        <v>32</v>
      </c>
      <c r="N224" s="213" t="s">
        <v>51</v>
      </c>
      <c r="O224" s="86"/>
      <c r="P224" s="214">
        <f>O224*H224</f>
        <v>0</v>
      </c>
      <c r="Q224" s="214">
        <v>0</v>
      </c>
      <c r="R224" s="214">
        <f>Q224*H224</f>
        <v>0</v>
      </c>
      <c r="S224" s="214">
        <v>0</v>
      </c>
      <c r="T224" s="215">
        <f>S224*H224</f>
        <v>0</v>
      </c>
      <c r="U224" s="40"/>
      <c r="V224" s="40"/>
      <c r="W224" s="40"/>
      <c r="X224" s="40"/>
      <c r="Y224" s="40"/>
      <c r="Z224" s="40"/>
      <c r="AA224" s="40"/>
      <c r="AB224" s="40"/>
      <c r="AC224" s="40"/>
      <c r="AD224" s="40"/>
      <c r="AE224" s="40"/>
      <c r="AR224" s="216" t="s">
        <v>150</v>
      </c>
      <c r="AT224" s="216" t="s">
        <v>135</v>
      </c>
      <c r="AU224" s="216" t="s">
        <v>141</v>
      </c>
      <c r="AY224" s="18" t="s">
        <v>132</v>
      </c>
      <c r="BE224" s="217">
        <f>IF(N224="základní",J224,0)</f>
        <v>0</v>
      </c>
      <c r="BF224" s="217">
        <f>IF(N224="snížená",J224,0)</f>
        <v>0</v>
      </c>
      <c r="BG224" s="217">
        <f>IF(N224="zákl. přenesená",J224,0)</f>
        <v>0</v>
      </c>
      <c r="BH224" s="217">
        <f>IF(N224="sníž. přenesená",J224,0)</f>
        <v>0</v>
      </c>
      <c r="BI224" s="217">
        <f>IF(N224="nulová",J224,0)</f>
        <v>0</v>
      </c>
      <c r="BJ224" s="18" t="s">
        <v>141</v>
      </c>
      <c r="BK224" s="217">
        <f>ROUND(I224*H224,2)</f>
        <v>0</v>
      </c>
      <c r="BL224" s="18" t="s">
        <v>150</v>
      </c>
      <c r="BM224" s="216" t="s">
        <v>1774</v>
      </c>
    </row>
    <row r="225" s="2" customFormat="1" ht="24.15" customHeight="1">
      <c r="A225" s="40"/>
      <c r="B225" s="41"/>
      <c r="C225" s="205" t="s">
        <v>29</v>
      </c>
      <c r="D225" s="205" t="s">
        <v>135</v>
      </c>
      <c r="E225" s="206" t="s">
        <v>374</v>
      </c>
      <c r="F225" s="207" t="s">
        <v>375</v>
      </c>
      <c r="G225" s="208" t="s">
        <v>376</v>
      </c>
      <c r="H225" s="209">
        <v>2</v>
      </c>
      <c r="I225" s="210"/>
      <c r="J225" s="211">
        <f>ROUND(I225*H225,2)</f>
        <v>0</v>
      </c>
      <c r="K225" s="207" t="s">
        <v>139</v>
      </c>
      <c r="L225" s="46"/>
      <c r="M225" s="212" t="s">
        <v>32</v>
      </c>
      <c r="N225" s="213" t="s">
        <v>51</v>
      </c>
      <c r="O225" s="86"/>
      <c r="P225" s="214">
        <f>O225*H225</f>
        <v>0</v>
      </c>
      <c r="Q225" s="214">
        <v>0.017770000000000001</v>
      </c>
      <c r="R225" s="214">
        <f>Q225*H225</f>
        <v>0.035540000000000002</v>
      </c>
      <c r="S225" s="214">
        <v>0</v>
      </c>
      <c r="T225" s="215">
        <f>S225*H225</f>
        <v>0</v>
      </c>
      <c r="U225" s="40"/>
      <c r="V225" s="40"/>
      <c r="W225" s="40"/>
      <c r="X225" s="40"/>
      <c r="Y225" s="40"/>
      <c r="Z225" s="40"/>
      <c r="AA225" s="40"/>
      <c r="AB225" s="40"/>
      <c r="AC225" s="40"/>
      <c r="AD225" s="40"/>
      <c r="AE225" s="40"/>
      <c r="AR225" s="216" t="s">
        <v>150</v>
      </c>
      <c r="AT225" s="216" t="s">
        <v>135</v>
      </c>
      <c r="AU225" s="216" t="s">
        <v>141</v>
      </c>
      <c r="AY225" s="18" t="s">
        <v>132</v>
      </c>
      <c r="BE225" s="217">
        <f>IF(N225="základní",J225,0)</f>
        <v>0</v>
      </c>
      <c r="BF225" s="217">
        <f>IF(N225="snížená",J225,0)</f>
        <v>0</v>
      </c>
      <c r="BG225" s="217">
        <f>IF(N225="zákl. přenesená",J225,0)</f>
        <v>0</v>
      </c>
      <c r="BH225" s="217">
        <f>IF(N225="sníž. přenesená",J225,0)</f>
        <v>0</v>
      </c>
      <c r="BI225" s="217">
        <f>IF(N225="nulová",J225,0)</f>
        <v>0</v>
      </c>
      <c r="BJ225" s="18" t="s">
        <v>141</v>
      </c>
      <c r="BK225" s="217">
        <f>ROUND(I225*H225,2)</f>
        <v>0</v>
      </c>
      <c r="BL225" s="18" t="s">
        <v>150</v>
      </c>
      <c r="BM225" s="216" t="s">
        <v>1775</v>
      </c>
    </row>
    <row r="226" s="2" customFormat="1">
      <c r="A226" s="40"/>
      <c r="B226" s="41"/>
      <c r="C226" s="42"/>
      <c r="D226" s="225" t="s">
        <v>197</v>
      </c>
      <c r="E226" s="42"/>
      <c r="F226" s="226" t="s">
        <v>378</v>
      </c>
      <c r="G226" s="42"/>
      <c r="H226" s="42"/>
      <c r="I226" s="227"/>
      <c r="J226" s="42"/>
      <c r="K226" s="42"/>
      <c r="L226" s="46"/>
      <c r="M226" s="228"/>
      <c r="N226" s="229"/>
      <c r="O226" s="86"/>
      <c r="P226" s="86"/>
      <c r="Q226" s="86"/>
      <c r="R226" s="86"/>
      <c r="S226" s="86"/>
      <c r="T226" s="87"/>
      <c r="U226" s="40"/>
      <c r="V226" s="40"/>
      <c r="W226" s="40"/>
      <c r="X226" s="40"/>
      <c r="Y226" s="40"/>
      <c r="Z226" s="40"/>
      <c r="AA226" s="40"/>
      <c r="AB226" s="40"/>
      <c r="AC226" s="40"/>
      <c r="AD226" s="40"/>
      <c r="AE226" s="40"/>
      <c r="AT226" s="18" t="s">
        <v>197</v>
      </c>
      <c r="AU226" s="18" t="s">
        <v>141</v>
      </c>
    </row>
    <row r="227" s="2" customFormat="1" ht="14.4" customHeight="1">
      <c r="A227" s="40"/>
      <c r="B227" s="41"/>
      <c r="C227" s="252" t="s">
        <v>407</v>
      </c>
      <c r="D227" s="252" t="s">
        <v>246</v>
      </c>
      <c r="E227" s="253" t="s">
        <v>380</v>
      </c>
      <c r="F227" s="254" t="s">
        <v>381</v>
      </c>
      <c r="G227" s="255" t="s">
        <v>376</v>
      </c>
      <c r="H227" s="256">
        <v>2</v>
      </c>
      <c r="I227" s="257"/>
      <c r="J227" s="258">
        <f>ROUND(I227*H227,2)</f>
        <v>0</v>
      </c>
      <c r="K227" s="254" t="s">
        <v>139</v>
      </c>
      <c r="L227" s="259"/>
      <c r="M227" s="260" t="s">
        <v>32</v>
      </c>
      <c r="N227" s="261" t="s">
        <v>51</v>
      </c>
      <c r="O227" s="86"/>
      <c r="P227" s="214">
        <f>O227*H227</f>
        <v>0</v>
      </c>
      <c r="Q227" s="214">
        <v>0.01992</v>
      </c>
      <c r="R227" s="214">
        <f>Q227*H227</f>
        <v>0.03984</v>
      </c>
      <c r="S227" s="214">
        <v>0</v>
      </c>
      <c r="T227" s="215">
        <f>S227*H227</f>
        <v>0</v>
      </c>
      <c r="U227" s="40"/>
      <c r="V227" s="40"/>
      <c r="W227" s="40"/>
      <c r="X227" s="40"/>
      <c r="Y227" s="40"/>
      <c r="Z227" s="40"/>
      <c r="AA227" s="40"/>
      <c r="AB227" s="40"/>
      <c r="AC227" s="40"/>
      <c r="AD227" s="40"/>
      <c r="AE227" s="40"/>
      <c r="AR227" s="216" t="s">
        <v>228</v>
      </c>
      <c r="AT227" s="216" t="s">
        <v>246</v>
      </c>
      <c r="AU227" s="216" t="s">
        <v>141</v>
      </c>
      <c r="AY227" s="18" t="s">
        <v>132</v>
      </c>
      <c r="BE227" s="217">
        <f>IF(N227="základní",J227,0)</f>
        <v>0</v>
      </c>
      <c r="BF227" s="217">
        <f>IF(N227="snížená",J227,0)</f>
        <v>0</v>
      </c>
      <c r="BG227" s="217">
        <f>IF(N227="zákl. přenesená",J227,0)</f>
        <v>0</v>
      </c>
      <c r="BH227" s="217">
        <f>IF(N227="sníž. přenesená",J227,0)</f>
        <v>0</v>
      </c>
      <c r="BI227" s="217">
        <f>IF(N227="nulová",J227,0)</f>
        <v>0</v>
      </c>
      <c r="BJ227" s="18" t="s">
        <v>141</v>
      </c>
      <c r="BK227" s="217">
        <f>ROUND(I227*H227,2)</f>
        <v>0</v>
      </c>
      <c r="BL227" s="18" t="s">
        <v>150</v>
      </c>
      <c r="BM227" s="216" t="s">
        <v>1776</v>
      </c>
    </row>
    <row r="228" s="12" customFormat="1" ht="22.8" customHeight="1">
      <c r="A228" s="12"/>
      <c r="B228" s="189"/>
      <c r="C228" s="190"/>
      <c r="D228" s="191" t="s">
        <v>78</v>
      </c>
      <c r="E228" s="203" t="s">
        <v>234</v>
      </c>
      <c r="F228" s="203" t="s">
        <v>401</v>
      </c>
      <c r="G228" s="190"/>
      <c r="H228" s="190"/>
      <c r="I228" s="193"/>
      <c r="J228" s="204">
        <f>BK228</f>
        <v>0</v>
      </c>
      <c r="K228" s="190"/>
      <c r="L228" s="195"/>
      <c r="M228" s="196"/>
      <c r="N228" s="197"/>
      <c r="O228" s="197"/>
      <c r="P228" s="198">
        <f>SUM(P229:P254)</f>
        <v>0</v>
      </c>
      <c r="Q228" s="197"/>
      <c r="R228" s="198">
        <f>SUM(R229:R254)</f>
        <v>0.053877400000000006</v>
      </c>
      <c r="S228" s="197"/>
      <c r="T228" s="199">
        <f>SUM(T229:T254)</f>
        <v>10.214450000000001</v>
      </c>
      <c r="U228" s="12"/>
      <c r="V228" s="12"/>
      <c r="W228" s="12"/>
      <c r="X228" s="12"/>
      <c r="Y228" s="12"/>
      <c r="Z228" s="12"/>
      <c r="AA228" s="12"/>
      <c r="AB228" s="12"/>
      <c r="AC228" s="12"/>
      <c r="AD228" s="12"/>
      <c r="AE228" s="12"/>
      <c r="AR228" s="200" t="s">
        <v>21</v>
      </c>
      <c r="AT228" s="201" t="s">
        <v>78</v>
      </c>
      <c r="AU228" s="201" t="s">
        <v>21</v>
      </c>
      <c r="AY228" s="200" t="s">
        <v>132</v>
      </c>
      <c r="BK228" s="202">
        <f>SUM(BK229:BK254)</f>
        <v>0</v>
      </c>
    </row>
    <row r="229" s="2" customFormat="1" ht="24.15" customHeight="1">
      <c r="A229" s="40"/>
      <c r="B229" s="41"/>
      <c r="C229" s="205" t="s">
        <v>412</v>
      </c>
      <c r="D229" s="205" t="s">
        <v>135</v>
      </c>
      <c r="E229" s="206" t="s">
        <v>924</v>
      </c>
      <c r="F229" s="207" t="s">
        <v>925</v>
      </c>
      <c r="G229" s="208" t="s">
        <v>231</v>
      </c>
      <c r="H229" s="209">
        <v>6.7999999999999998</v>
      </c>
      <c r="I229" s="210"/>
      <c r="J229" s="211">
        <f>ROUND(I229*H229,2)</f>
        <v>0</v>
      </c>
      <c r="K229" s="207" t="s">
        <v>139</v>
      </c>
      <c r="L229" s="46"/>
      <c r="M229" s="212" t="s">
        <v>32</v>
      </c>
      <c r="N229" s="213" t="s">
        <v>51</v>
      </c>
      <c r="O229" s="86"/>
      <c r="P229" s="214">
        <f>O229*H229</f>
        <v>0</v>
      </c>
      <c r="Q229" s="214">
        <v>5.0000000000000002E-05</v>
      </c>
      <c r="R229" s="214">
        <f>Q229*H229</f>
        <v>0.00034000000000000002</v>
      </c>
      <c r="S229" s="214">
        <v>0</v>
      </c>
      <c r="T229" s="215">
        <f>S229*H229</f>
        <v>0</v>
      </c>
      <c r="U229" s="40"/>
      <c r="V229" s="40"/>
      <c r="W229" s="40"/>
      <c r="X229" s="40"/>
      <c r="Y229" s="40"/>
      <c r="Z229" s="40"/>
      <c r="AA229" s="40"/>
      <c r="AB229" s="40"/>
      <c r="AC229" s="40"/>
      <c r="AD229" s="40"/>
      <c r="AE229" s="40"/>
      <c r="AR229" s="216" t="s">
        <v>150</v>
      </c>
      <c r="AT229" s="216" t="s">
        <v>135</v>
      </c>
      <c r="AU229" s="216" t="s">
        <v>141</v>
      </c>
      <c r="AY229" s="18" t="s">
        <v>132</v>
      </c>
      <c r="BE229" s="217">
        <f>IF(N229="základní",J229,0)</f>
        <v>0</v>
      </c>
      <c r="BF229" s="217">
        <f>IF(N229="snížená",J229,0)</f>
        <v>0</v>
      </c>
      <c r="BG229" s="217">
        <f>IF(N229="zákl. přenesená",J229,0)</f>
        <v>0</v>
      </c>
      <c r="BH229" s="217">
        <f>IF(N229="sníž. přenesená",J229,0)</f>
        <v>0</v>
      </c>
      <c r="BI229" s="217">
        <f>IF(N229="nulová",J229,0)</f>
        <v>0</v>
      </c>
      <c r="BJ229" s="18" t="s">
        <v>141</v>
      </c>
      <c r="BK229" s="217">
        <f>ROUND(I229*H229,2)</f>
        <v>0</v>
      </c>
      <c r="BL229" s="18" t="s">
        <v>150</v>
      </c>
      <c r="BM229" s="216" t="s">
        <v>1777</v>
      </c>
    </row>
    <row r="230" s="2" customFormat="1">
      <c r="A230" s="40"/>
      <c r="B230" s="41"/>
      <c r="C230" s="42"/>
      <c r="D230" s="225" t="s">
        <v>197</v>
      </c>
      <c r="E230" s="42"/>
      <c r="F230" s="226" t="s">
        <v>927</v>
      </c>
      <c r="G230" s="42"/>
      <c r="H230" s="42"/>
      <c r="I230" s="227"/>
      <c r="J230" s="42"/>
      <c r="K230" s="42"/>
      <c r="L230" s="46"/>
      <c r="M230" s="228"/>
      <c r="N230" s="229"/>
      <c r="O230" s="86"/>
      <c r="P230" s="86"/>
      <c r="Q230" s="86"/>
      <c r="R230" s="86"/>
      <c r="S230" s="86"/>
      <c r="T230" s="87"/>
      <c r="U230" s="40"/>
      <c r="V230" s="40"/>
      <c r="W230" s="40"/>
      <c r="X230" s="40"/>
      <c r="Y230" s="40"/>
      <c r="Z230" s="40"/>
      <c r="AA230" s="40"/>
      <c r="AB230" s="40"/>
      <c r="AC230" s="40"/>
      <c r="AD230" s="40"/>
      <c r="AE230" s="40"/>
      <c r="AT230" s="18" t="s">
        <v>197</v>
      </c>
      <c r="AU230" s="18" t="s">
        <v>141</v>
      </c>
    </row>
    <row r="231" s="13" customFormat="1">
      <c r="A231" s="13"/>
      <c r="B231" s="230"/>
      <c r="C231" s="231"/>
      <c r="D231" s="225" t="s">
        <v>199</v>
      </c>
      <c r="E231" s="232" t="s">
        <v>32</v>
      </c>
      <c r="F231" s="233" t="s">
        <v>869</v>
      </c>
      <c r="G231" s="231"/>
      <c r="H231" s="234">
        <v>6.7999999999999998</v>
      </c>
      <c r="I231" s="235"/>
      <c r="J231" s="231"/>
      <c r="K231" s="231"/>
      <c r="L231" s="236"/>
      <c r="M231" s="237"/>
      <c r="N231" s="238"/>
      <c r="O231" s="238"/>
      <c r="P231" s="238"/>
      <c r="Q231" s="238"/>
      <c r="R231" s="238"/>
      <c r="S231" s="238"/>
      <c r="T231" s="239"/>
      <c r="U231" s="13"/>
      <c r="V231" s="13"/>
      <c r="W231" s="13"/>
      <c r="X231" s="13"/>
      <c r="Y231" s="13"/>
      <c r="Z231" s="13"/>
      <c r="AA231" s="13"/>
      <c r="AB231" s="13"/>
      <c r="AC231" s="13"/>
      <c r="AD231" s="13"/>
      <c r="AE231" s="13"/>
      <c r="AT231" s="240" t="s">
        <v>199</v>
      </c>
      <c r="AU231" s="240" t="s">
        <v>141</v>
      </c>
      <c r="AV231" s="13" t="s">
        <v>141</v>
      </c>
      <c r="AW231" s="13" t="s">
        <v>41</v>
      </c>
      <c r="AX231" s="13" t="s">
        <v>21</v>
      </c>
      <c r="AY231" s="240" t="s">
        <v>132</v>
      </c>
    </row>
    <row r="232" s="2" customFormat="1" ht="24.15" customHeight="1">
      <c r="A232" s="40"/>
      <c r="B232" s="41"/>
      <c r="C232" s="205" t="s">
        <v>417</v>
      </c>
      <c r="D232" s="205" t="s">
        <v>135</v>
      </c>
      <c r="E232" s="206" t="s">
        <v>402</v>
      </c>
      <c r="F232" s="207" t="s">
        <v>403</v>
      </c>
      <c r="G232" s="208" t="s">
        <v>195</v>
      </c>
      <c r="H232" s="209">
        <v>427.60000000000002</v>
      </c>
      <c r="I232" s="210"/>
      <c r="J232" s="211">
        <f>ROUND(I232*H232,2)</f>
        <v>0</v>
      </c>
      <c r="K232" s="207" t="s">
        <v>139</v>
      </c>
      <c r="L232" s="46"/>
      <c r="M232" s="212" t="s">
        <v>32</v>
      </c>
      <c r="N232" s="213" t="s">
        <v>51</v>
      </c>
      <c r="O232" s="86"/>
      <c r="P232" s="214">
        <f>O232*H232</f>
        <v>0</v>
      </c>
      <c r="Q232" s="214">
        <v>0</v>
      </c>
      <c r="R232" s="214">
        <f>Q232*H232</f>
        <v>0</v>
      </c>
      <c r="S232" s="214">
        <v>0</v>
      </c>
      <c r="T232" s="215">
        <f>S232*H232</f>
        <v>0</v>
      </c>
      <c r="U232" s="40"/>
      <c r="V232" s="40"/>
      <c r="W232" s="40"/>
      <c r="X232" s="40"/>
      <c r="Y232" s="40"/>
      <c r="Z232" s="40"/>
      <c r="AA232" s="40"/>
      <c r="AB232" s="40"/>
      <c r="AC232" s="40"/>
      <c r="AD232" s="40"/>
      <c r="AE232" s="40"/>
      <c r="AR232" s="216" t="s">
        <v>150</v>
      </c>
      <c r="AT232" s="216" t="s">
        <v>135</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1778</v>
      </c>
    </row>
    <row r="233" s="2" customFormat="1">
      <c r="A233" s="40"/>
      <c r="B233" s="41"/>
      <c r="C233" s="42"/>
      <c r="D233" s="225" t="s">
        <v>197</v>
      </c>
      <c r="E233" s="42"/>
      <c r="F233" s="226" t="s">
        <v>405</v>
      </c>
      <c r="G233" s="42"/>
      <c r="H233" s="42"/>
      <c r="I233" s="227"/>
      <c r="J233" s="42"/>
      <c r="K233" s="42"/>
      <c r="L233" s="46"/>
      <c r="M233" s="228"/>
      <c r="N233" s="229"/>
      <c r="O233" s="86"/>
      <c r="P233" s="86"/>
      <c r="Q233" s="86"/>
      <c r="R233" s="86"/>
      <c r="S233" s="86"/>
      <c r="T233" s="87"/>
      <c r="U233" s="40"/>
      <c r="V233" s="40"/>
      <c r="W233" s="40"/>
      <c r="X233" s="40"/>
      <c r="Y233" s="40"/>
      <c r="Z233" s="40"/>
      <c r="AA233" s="40"/>
      <c r="AB233" s="40"/>
      <c r="AC233" s="40"/>
      <c r="AD233" s="40"/>
      <c r="AE233" s="40"/>
      <c r="AT233" s="18" t="s">
        <v>197</v>
      </c>
      <c r="AU233" s="18" t="s">
        <v>141</v>
      </c>
    </row>
    <row r="234" s="13" customFormat="1">
      <c r="A234" s="13"/>
      <c r="B234" s="230"/>
      <c r="C234" s="231"/>
      <c r="D234" s="225" t="s">
        <v>199</v>
      </c>
      <c r="E234" s="232" t="s">
        <v>32</v>
      </c>
      <c r="F234" s="233" t="s">
        <v>1779</v>
      </c>
      <c r="G234" s="231"/>
      <c r="H234" s="234">
        <v>427.60000000000002</v>
      </c>
      <c r="I234" s="235"/>
      <c r="J234" s="231"/>
      <c r="K234" s="231"/>
      <c r="L234" s="236"/>
      <c r="M234" s="237"/>
      <c r="N234" s="238"/>
      <c r="O234" s="238"/>
      <c r="P234" s="238"/>
      <c r="Q234" s="238"/>
      <c r="R234" s="238"/>
      <c r="S234" s="238"/>
      <c r="T234" s="239"/>
      <c r="U234" s="13"/>
      <c r="V234" s="13"/>
      <c r="W234" s="13"/>
      <c r="X234" s="13"/>
      <c r="Y234" s="13"/>
      <c r="Z234" s="13"/>
      <c r="AA234" s="13"/>
      <c r="AB234" s="13"/>
      <c r="AC234" s="13"/>
      <c r="AD234" s="13"/>
      <c r="AE234" s="13"/>
      <c r="AT234" s="240" t="s">
        <v>199</v>
      </c>
      <c r="AU234" s="240" t="s">
        <v>141</v>
      </c>
      <c r="AV234" s="13" t="s">
        <v>141</v>
      </c>
      <c r="AW234" s="13" t="s">
        <v>41</v>
      </c>
      <c r="AX234" s="13" t="s">
        <v>79</v>
      </c>
      <c r="AY234" s="240" t="s">
        <v>132</v>
      </c>
    </row>
    <row r="235" s="14" customFormat="1">
      <c r="A235" s="14"/>
      <c r="B235" s="241"/>
      <c r="C235" s="242"/>
      <c r="D235" s="225" t="s">
        <v>199</v>
      </c>
      <c r="E235" s="243" t="s">
        <v>32</v>
      </c>
      <c r="F235" s="244" t="s">
        <v>201</v>
      </c>
      <c r="G235" s="242"/>
      <c r="H235" s="245">
        <v>427.60000000000002</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199</v>
      </c>
      <c r="AU235" s="251" t="s">
        <v>141</v>
      </c>
      <c r="AV235" s="14" t="s">
        <v>150</v>
      </c>
      <c r="AW235" s="14" t="s">
        <v>41</v>
      </c>
      <c r="AX235" s="14" t="s">
        <v>21</v>
      </c>
      <c r="AY235" s="251" t="s">
        <v>132</v>
      </c>
    </row>
    <row r="236" s="2" customFormat="1" ht="24.15" customHeight="1">
      <c r="A236" s="40"/>
      <c r="B236" s="41"/>
      <c r="C236" s="205" t="s">
        <v>426</v>
      </c>
      <c r="D236" s="205" t="s">
        <v>135</v>
      </c>
      <c r="E236" s="206" t="s">
        <v>408</v>
      </c>
      <c r="F236" s="207" t="s">
        <v>409</v>
      </c>
      <c r="G236" s="208" t="s">
        <v>195</v>
      </c>
      <c r="H236" s="209">
        <v>12828</v>
      </c>
      <c r="I236" s="210"/>
      <c r="J236" s="211">
        <f>ROUND(I236*H236,2)</f>
        <v>0</v>
      </c>
      <c r="K236" s="207" t="s">
        <v>139</v>
      </c>
      <c r="L236" s="46"/>
      <c r="M236" s="212" t="s">
        <v>32</v>
      </c>
      <c r="N236" s="213" t="s">
        <v>51</v>
      </c>
      <c r="O236" s="86"/>
      <c r="P236" s="214">
        <f>O236*H236</f>
        <v>0</v>
      </c>
      <c r="Q236" s="214">
        <v>0</v>
      </c>
      <c r="R236" s="214">
        <f>Q236*H236</f>
        <v>0</v>
      </c>
      <c r="S236" s="214">
        <v>0</v>
      </c>
      <c r="T236" s="215">
        <f>S236*H236</f>
        <v>0</v>
      </c>
      <c r="U236" s="40"/>
      <c r="V236" s="40"/>
      <c r="W236" s="40"/>
      <c r="X236" s="40"/>
      <c r="Y236" s="40"/>
      <c r="Z236" s="40"/>
      <c r="AA236" s="40"/>
      <c r="AB236" s="40"/>
      <c r="AC236" s="40"/>
      <c r="AD236" s="40"/>
      <c r="AE236" s="40"/>
      <c r="AR236" s="216" t="s">
        <v>150</v>
      </c>
      <c r="AT236" s="216" t="s">
        <v>135</v>
      </c>
      <c r="AU236" s="216" t="s">
        <v>141</v>
      </c>
      <c r="AY236" s="18" t="s">
        <v>132</v>
      </c>
      <c r="BE236" s="217">
        <f>IF(N236="základní",J236,0)</f>
        <v>0</v>
      </c>
      <c r="BF236" s="217">
        <f>IF(N236="snížená",J236,0)</f>
        <v>0</v>
      </c>
      <c r="BG236" s="217">
        <f>IF(N236="zákl. přenesená",J236,0)</f>
        <v>0</v>
      </c>
      <c r="BH236" s="217">
        <f>IF(N236="sníž. přenesená",J236,0)</f>
        <v>0</v>
      </c>
      <c r="BI236" s="217">
        <f>IF(N236="nulová",J236,0)</f>
        <v>0</v>
      </c>
      <c r="BJ236" s="18" t="s">
        <v>141</v>
      </c>
      <c r="BK236" s="217">
        <f>ROUND(I236*H236,2)</f>
        <v>0</v>
      </c>
      <c r="BL236" s="18" t="s">
        <v>150</v>
      </c>
      <c r="BM236" s="216" t="s">
        <v>1780</v>
      </c>
    </row>
    <row r="237" s="2" customFormat="1">
      <c r="A237" s="40"/>
      <c r="B237" s="41"/>
      <c r="C237" s="42"/>
      <c r="D237" s="225" t="s">
        <v>197</v>
      </c>
      <c r="E237" s="42"/>
      <c r="F237" s="226" t="s">
        <v>405</v>
      </c>
      <c r="G237" s="42"/>
      <c r="H237" s="42"/>
      <c r="I237" s="227"/>
      <c r="J237" s="42"/>
      <c r="K237" s="42"/>
      <c r="L237" s="46"/>
      <c r="M237" s="228"/>
      <c r="N237" s="229"/>
      <c r="O237" s="86"/>
      <c r="P237" s="86"/>
      <c r="Q237" s="86"/>
      <c r="R237" s="86"/>
      <c r="S237" s="86"/>
      <c r="T237" s="87"/>
      <c r="U237" s="40"/>
      <c r="V237" s="40"/>
      <c r="W237" s="40"/>
      <c r="X237" s="40"/>
      <c r="Y237" s="40"/>
      <c r="Z237" s="40"/>
      <c r="AA237" s="40"/>
      <c r="AB237" s="40"/>
      <c r="AC237" s="40"/>
      <c r="AD237" s="40"/>
      <c r="AE237" s="40"/>
      <c r="AT237" s="18" t="s">
        <v>197</v>
      </c>
      <c r="AU237" s="18" t="s">
        <v>141</v>
      </c>
    </row>
    <row r="238" s="13" customFormat="1">
      <c r="A238" s="13"/>
      <c r="B238" s="230"/>
      <c r="C238" s="231"/>
      <c r="D238" s="225" t="s">
        <v>199</v>
      </c>
      <c r="E238" s="232" t="s">
        <v>32</v>
      </c>
      <c r="F238" s="233" t="s">
        <v>1660</v>
      </c>
      <c r="G238" s="231"/>
      <c r="H238" s="234">
        <v>12828</v>
      </c>
      <c r="I238" s="235"/>
      <c r="J238" s="231"/>
      <c r="K238" s="231"/>
      <c r="L238" s="236"/>
      <c r="M238" s="237"/>
      <c r="N238" s="238"/>
      <c r="O238" s="238"/>
      <c r="P238" s="238"/>
      <c r="Q238" s="238"/>
      <c r="R238" s="238"/>
      <c r="S238" s="238"/>
      <c r="T238" s="239"/>
      <c r="U238" s="13"/>
      <c r="V238" s="13"/>
      <c r="W238" s="13"/>
      <c r="X238" s="13"/>
      <c r="Y238" s="13"/>
      <c r="Z238" s="13"/>
      <c r="AA238" s="13"/>
      <c r="AB238" s="13"/>
      <c r="AC238" s="13"/>
      <c r="AD238" s="13"/>
      <c r="AE238" s="13"/>
      <c r="AT238" s="240" t="s">
        <v>199</v>
      </c>
      <c r="AU238" s="240" t="s">
        <v>141</v>
      </c>
      <c r="AV238" s="13" t="s">
        <v>141</v>
      </c>
      <c r="AW238" s="13" t="s">
        <v>41</v>
      </c>
      <c r="AX238" s="13" t="s">
        <v>79</v>
      </c>
      <c r="AY238" s="240" t="s">
        <v>132</v>
      </c>
    </row>
    <row r="239" s="14" customFormat="1">
      <c r="A239" s="14"/>
      <c r="B239" s="241"/>
      <c r="C239" s="242"/>
      <c r="D239" s="225" t="s">
        <v>199</v>
      </c>
      <c r="E239" s="243" t="s">
        <v>32</v>
      </c>
      <c r="F239" s="244" t="s">
        <v>201</v>
      </c>
      <c r="G239" s="242"/>
      <c r="H239" s="245">
        <v>12828</v>
      </c>
      <c r="I239" s="246"/>
      <c r="J239" s="242"/>
      <c r="K239" s="242"/>
      <c r="L239" s="247"/>
      <c r="M239" s="248"/>
      <c r="N239" s="249"/>
      <c r="O239" s="249"/>
      <c r="P239" s="249"/>
      <c r="Q239" s="249"/>
      <c r="R239" s="249"/>
      <c r="S239" s="249"/>
      <c r="T239" s="250"/>
      <c r="U239" s="14"/>
      <c r="V239" s="14"/>
      <c r="W239" s="14"/>
      <c r="X239" s="14"/>
      <c r="Y239" s="14"/>
      <c r="Z239" s="14"/>
      <c r="AA239" s="14"/>
      <c r="AB239" s="14"/>
      <c r="AC239" s="14"/>
      <c r="AD239" s="14"/>
      <c r="AE239" s="14"/>
      <c r="AT239" s="251" t="s">
        <v>199</v>
      </c>
      <c r="AU239" s="251" t="s">
        <v>141</v>
      </c>
      <c r="AV239" s="14" t="s">
        <v>150</v>
      </c>
      <c r="AW239" s="14" t="s">
        <v>41</v>
      </c>
      <c r="AX239" s="14" t="s">
        <v>21</v>
      </c>
      <c r="AY239" s="251" t="s">
        <v>132</v>
      </c>
    </row>
    <row r="240" s="2" customFormat="1" ht="24.15" customHeight="1">
      <c r="A240" s="40"/>
      <c r="B240" s="41"/>
      <c r="C240" s="205" t="s">
        <v>430</v>
      </c>
      <c r="D240" s="205" t="s">
        <v>135</v>
      </c>
      <c r="E240" s="206" t="s">
        <v>413</v>
      </c>
      <c r="F240" s="207" t="s">
        <v>414</v>
      </c>
      <c r="G240" s="208" t="s">
        <v>195</v>
      </c>
      <c r="H240" s="209">
        <v>427.60000000000002</v>
      </c>
      <c r="I240" s="210"/>
      <c r="J240" s="211">
        <f>ROUND(I240*H240,2)</f>
        <v>0</v>
      </c>
      <c r="K240" s="207" t="s">
        <v>139</v>
      </c>
      <c r="L240" s="46"/>
      <c r="M240" s="212" t="s">
        <v>32</v>
      </c>
      <c r="N240" s="213" t="s">
        <v>51</v>
      </c>
      <c r="O240" s="86"/>
      <c r="P240" s="214">
        <f>O240*H240</f>
        <v>0</v>
      </c>
      <c r="Q240" s="214">
        <v>0</v>
      </c>
      <c r="R240" s="214">
        <f>Q240*H240</f>
        <v>0</v>
      </c>
      <c r="S240" s="214">
        <v>0</v>
      </c>
      <c r="T240" s="215">
        <f>S240*H240</f>
        <v>0</v>
      </c>
      <c r="U240" s="40"/>
      <c r="V240" s="40"/>
      <c r="W240" s="40"/>
      <c r="X240" s="40"/>
      <c r="Y240" s="40"/>
      <c r="Z240" s="40"/>
      <c r="AA240" s="40"/>
      <c r="AB240" s="40"/>
      <c r="AC240" s="40"/>
      <c r="AD240" s="40"/>
      <c r="AE240" s="40"/>
      <c r="AR240" s="216" t="s">
        <v>150</v>
      </c>
      <c r="AT240" s="216" t="s">
        <v>135</v>
      </c>
      <c r="AU240" s="216" t="s">
        <v>141</v>
      </c>
      <c r="AY240" s="18" t="s">
        <v>132</v>
      </c>
      <c r="BE240" s="217">
        <f>IF(N240="základní",J240,0)</f>
        <v>0</v>
      </c>
      <c r="BF240" s="217">
        <f>IF(N240="snížená",J240,0)</f>
        <v>0</v>
      </c>
      <c r="BG240" s="217">
        <f>IF(N240="zákl. přenesená",J240,0)</f>
        <v>0</v>
      </c>
      <c r="BH240" s="217">
        <f>IF(N240="sníž. přenesená",J240,0)</f>
        <v>0</v>
      </c>
      <c r="BI240" s="217">
        <f>IF(N240="nulová",J240,0)</f>
        <v>0</v>
      </c>
      <c r="BJ240" s="18" t="s">
        <v>141</v>
      </c>
      <c r="BK240" s="217">
        <f>ROUND(I240*H240,2)</f>
        <v>0</v>
      </c>
      <c r="BL240" s="18" t="s">
        <v>150</v>
      </c>
      <c r="BM240" s="216" t="s">
        <v>1781</v>
      </c>
    </row>
    <row r="241" s="2" customFormat="1">
      <c r="A241" s="40"/>
      <c r="B241" s="41"/>
      <c r="C241" s="42"/>
      <c r="D241" s="225" t="s">
        <v>197</v>
      </c>
      <c r="E241" s="42"/>
      <c r="F241" s="226" t="s">
        <v>416</v>
      </c>
      <c r="G241" s="42"/>
      <c r="H241" s="42"/>
      <c r="I241" s="227"/>
      <c r="J241" s="42"/>
      <c r="K241" s="42"/>
      <c r="L241" s="46"/>
      <c r="M241" s="228"/>
      <c r="N241" s="229"/>
      <c r="O241" s="86"/>
      <c r="P241" s="86"/>
      <c r="Q241" s="86"/>
      <c r="R241" s="86"/>
      <c r="S241" s="86"/>
      <c r="T241" s="87"/>
      <c r="U241" s="40"/>
      <c r="V241" s="40"/>
      <c r="W241" s="40"/>
      <c r="X241" s="40"/>
      <c r="Y241" s="40"/>
      <c r="Z241" s="40"/>
      <c r="AA241" s="40"/>
      <c r="AB241" s="40"/>
      <c r="AC241" s="40"/>
      <c r="AD241" s="40"/>
      <c r="AE241" s="40"/>
      <c r="AT241" s="18" t="s">
        <v>197</v>
      </c>
      <c r="AU241" s="18" t="s">
        <v>141</v>
      </c>
    </row>
    <row r="242" s="2" customFormat="1" ht="24.15" customHeight="1">
      <c r="A242" s="40"/>
      <c r="B242" s="41"/>
      <c r="C242" s="205" t="s">
        <v>436</v>
      </c>
      <c r="D242" s="205" t="s">
        <v>135</v>
      </c>
      <c r="E242" s="206" t="s">
        <v>418</v>
      </c>
      <c r="F242" s="207" t="s">
        <v>419</v>
      </c>
      <c r="G242" s="208" t="s">
        <v>195</v>
      </c>
      <c r="H242" s="209">
        <v>53.659999999999997</v>
      </c>
      <c r="I242" s="210"/>
      <c r="J242" s="211">
        <f>ROUND(I242*H242,2)</f>
        <v>0</v>
      </c>
      <c r="K242" s="207" t="s">
        <v>139</v>
      </c>
      <c r="L242" s="46"/>
      <c r="M242" s="212" t="s">
        <v>32</v>
      </c>
      <c r="N242" s="213" t="s">
        <v>51</v>
      </c>
      <c r="O242" s="86"/>
      <c r="P242" s="214">
        <f>O242*H242</f>
        <v>0</v>
      </c>
      <c r="Q242" s="214">
        <v>0.00021000000000000001</v>
      </c>
      <c r="R242" s="214">
        <f>Q242*H242</f>
        <v>0.0112686</v>
      </c>
      <c r="S242" s="214">
        <v>0</v>
      </c>
      <c r="T242" s="215">
        <f>S242*H242</f>
        <v>0</v>
      </c>
      <c r="U242" s="40"/>
      <c r="V242" s="40"/>
      <c r="W242" s="40"/>
      <c r="X242" s="40"/>
      <c r="Y242" s="40"/>
      <c r="Z242" s="40"/>
      <c r="AA242" s="40"/>
      <c r="AB242" s="40"/>
      <c r="AC242" s="40"/>
      <c r="AD242" s="40"/>
      <c r="AE242" s="40"/>
      <c r="AR242" s="216" t="s">
        <v>150</v>
      </c>
      <c r="AT242" s="216" t="s">
        <v>135</v>
      </c>
      <c r="AU242" s="216" t="s">
        <v>141</v>
      </c>
      <c r="AY242" s="18" t="s">
        <v>132</v>
      </c>
      <c r="BE242" s="217">
        <f>IF(N242="základní",J242,0)</f>
        <v>0</v>
      </c>
      <c r="BF242" s="217">
        <f>IF(N242="snížená",J242,0)</f>
        <v>0</v>
      </c>
      <c r="BG242" s="217">
        <f>IF(N242="zákl. přenesená",J242,0)</f>
        <v>0</v>
      </c>
      <c r="BH242" s="217">
        <f>IF(N242="sníž. přenesená",J242,0)</f>
        <v>0</v>
      </c>
      <c r="BI242" s="217">
        <f>IF(N242="nulová",J242,0)</f>
        <v>0</v>
      </c>
      <c r="BJ242" s="18" t="s">
        <v>141</v>
      </c>
      <c r="BK242" s="217">
        <f>ROUND(I242*H242,2)</f>
        <v>0</v>
      </c>
      <c r="BL242" s="18" t="s">
        <v>150</v>
      </c>
      <c r="BM242" s="216" t="s">
        <v>1782</v>
      </c>
    </row>
    <row r="243" s="2" customFormat="1">
      <c r="A243" s="40"/>
      <c r="B243" s="41"/>
      <c r="C243" s="42"/>
      <c r="D243" s="225" t="s">
        <v>197</v>
      </c>
      <c r="E243" s="42"/>
      <c r="F243" s="226" t="s">
        <v>421</v>
      </c>
      <c r="G243" s="42"/>
      <c r="H243" s="42"/>
      <c r="I243" s="227"/>
      <c r="J243" s="42"/>
      <c r="K243" s="42"/>
      <c r="L243" s="46"/>
      <c r="M243" s="228"/>
      <c r="N243" s="229"/>
      <c r="O243" s="86"/>
      <c r="P243" s="86"/>
      <c r="Q243" s="86"/>
      <c r="R243" s="86"/>
      <c r="S243" s="86"/>
      <c r="T243" s="87"/>
      <c r="U243" s="40"/>
      <c r="V243" s="40"/>
      <c r="W243" s="40"/>
      <c r="X243" s="40"/>
      <c r="Y243" s="40"/>
      <c r="Z243" s="40"/>
      <c r="AA243" s="40"/>
      <c r="AB243" s="40"/>
      <c r="AC243" s="40"/>
      <c r="AD243" s="40"/>
      <c r="AE243" s="40"/>
      <c r="AT243" s="18" t="s">
        <v>197</v>
      </c>
      <c r="AU243" s="18" t="s">
        <v>141</v>
      </c>
    </row>
    <row r="244" s="15" customFormat="1">
      <c r="A244" s="15"/>
      <c r="B244" s="262"/>
      <c r="C244" s="263"/>
      <c r="D244" s="225" t="s">
        <v>199</v>
      </c>
      <c r="E244" s="264" t="s">
        <v>32</v>
      </c>
      <c r="F244" s="265" t="s">
        <v>422</v>
      </c>
      <c r="G244" s="263"/>
      <c r="H244" s="264" t="s">
        <v>32</v>
      </c>
      <c r="I244" s="266"/>
      <c r="J244" s="263"/>
      <c r="K244" s="263"/>
      <c r="L244" s="267"/>
      <c r="M244" s="268"/>
      <c r="N244" s="269"/>
      <c r="O244" s="269"/>
      <c r="P244" s="269"/>
      <c r="Q244" s="269"/>
      <c r="R244" s="269"/>
      <c r="S244" s="269"/>
      <c r="T244" s="270"/>
      <c r="U244" s="15"/>
      <c r="V244" s="15"/>
      <c r="W244" s="15"/>
      <c r="X244" s="15"/>
      <c r="Y244" s="15"/>
      <c r="Z244" s="15"/>
      <c r="AA244" s="15"/>
      <c r="AB244" s="15"/>
      <c r="AC244" s="15"/>
      <c r="AD244" s="15"/>
      <c r="AE244" s="15"/>
      <c r="AT244" s="271" t="s">
        <v>199</v>
      </c>
      <c r="AU244" s="271" t="s">
        <v>141</v>
      </c>
      <c r="AV244" s="15" t="s">
        <v>21</v>
      </c>
      <c r="AW244" s="15" t="s">
        <v>41</v>
      </c>
      <c r="AX244" s="15" t="s">
        <v>79</v>
      </c>
      <c r="AY244" s="271" t="s">
        <v>132</v>
      </c>
    </row>
    <row r="245" s="13" customFormat="1">
      <c r="A245" s="13"/>
      <c r="B245" s="230"/>
      <c r="C245" s="231"/>
      <c r="D245" s="225" t="s">
        <v>199</v>
      </c>
      <c r="E245" s="232" t="s">
        <v>32</v>
      </c>
      <c r="F245" s="233" t="s">
        <v>423</v>
      </c>
      <c r="G245" s="231"/>
      <c r="H245" s="234">
        <v>32.859999999999999</v>
      </c>
      <c r="I245" s="235"/>
      <c r="J245" s="231"/>
      <c r="K245" s="231"/>
      <c r="L245" s="236"/>
      <c r="M245" s="237"/>
      <c r="N245" s="238"/>
      <c r="O245" s="238"/>
      <c r="P245" s="238"/>
      <c r="Q245" s="238"/>
      <c r="R245" s="238"/>
      <c r="S245" s="238"/>
      <c r="T245" s="239"/>
      <c r="U245" s="13"/>
      <c r="V245" s="13"/>
      <c r="W245" s="13"/>
      <c r="X245" s="13"/>
      <c r="Y245" s="13"/>
      <c r="Z245" s="13"/>
      <c r="AA245" s="13"/>
      <c r="AB245" s="13"/>
      <c r="AC245" s="13"/>
      <c r="AD245" s="13"/>
      <c r="AE245" s="13"/>
      <c r="AT245" s="240" t="s">
        <v>199</v>
      </c>
      <c r="AU245" s="240" t="s">
        <v>141</v>
      </c>
      <c r="AV245" s="13" t="s">
        <v>141</v>
      </c>
      <c r="AW245" s="13" t="s">
        <v>41</v>
      </c>
      <c r="AX245" s="13" t="s">
        <v>79</v>
      </c>
      <c r="AY245" s="240" t="s">
        <v>132</v>
      </c>
    </row>
    <row r="246" s="15" customFormat="1">
      <c r="A246" s="15"/>
      <c r="B246" s="262"/>
      <c r="C246" s="263"/>
      <c r="D246" s="225" t="s">
        <v>199</v>
      </c>
      <c r="E246" s="264" t="s">
        <v>32</v>
      </c>
      <c r="F246" s="265" t="s">
        <v>424</v>
      </c>
      <c r="G246" s="263"/>
      <c r="H246" s="264" t="s">
        <v>32</v>
      </c>
      <c r="I246" s="266"/>
      <c r="J246" s="263"/>
      <c r="K246" s="263"/>
      <c r="L246" s="267"/>
      <c r="M246" s="268"/>
      <c r="N246" s="269"/>
      <c r="O246" s="269"/>
      <c r="P246" s="269"/>
      <c r="Q246" s="269"/>
      <c r="R246" s="269"/>
      <c r="S246" s="269"/>
      <c r="T246" s="270"/>
      <c r="U246" s="15"/>
      <c r="V246" s="15"/>
      <c r="W246" s="15"/>
      <c r="X246" s="15"/>
      <c r="Y246" s="15"/>
      <c r="Z246" s="15"/>
      <c r="AA246" s="15"/>
      <c r="AB246" s="15"/>
      <c r="AC246" s="15"/>
      <c r="AD246" s="15"/>
      <c r="AE246" s="15"/>
      <c r="AT246" s="271" t="s">
        <v>199</v>
      </c>
      <c r="AU246" s="271" t="s">
        <v>141</v>
      </c>
      <c r="AV246" s="15" t="s">
        <v>21</v>
      </c>
      <c r="AW246" s="15" t="s">
        <v>41</v>
      </c>
      <c r="AX246" s="15" t="s">
        <v>79</v>
      </c>
      <c r="AY246" s="271" t="s">
        <v>132</v>
      </c>
    </row>
    <row r="247" s="13" customFormat="1">
      <c r="A247" s="13"/>
      <c r="B247" s="230"/>
      <c r="C247" s="231"/>
      <c r="D247" s="225" t="s">
        <v>199</v>
      </c>
      <c r="E247" s="232" t="s">
        <v>32</v>
      </c>
      <c r="F247" s="233" t="s">
        <v>425</v>
      </c>
      <c r="G247" s="231"/>
      <c r="H247" s="234">
        <v>20.800000000000001</v>
      </c>
      <c r="I247" s="235"/>
      <c r="J247" s="231"/>
      <c r="K247" s="231"/>
      <c r="L247" s="236"/>
      <c r="M247" s="237"/>
      <c r="N247" s="238"/>
      <c r="O247" s="238"/>
      <c r="P247" s="238"/>
      <c r="Q247" s="238"/>
      <c r="R247" s="238"/>
      <c r="S247" s="238"/>
      <c r="T247" s="239"/>
      <c r="U247" s="13"/>
      <c r="V247" s="13"/>
      <c r="W247" s="13"/>
      <c r="X247" s="13"/>
      <c r="Y247" s="13"/>
      <c r="Z247" s="13"/>
      <c r="AA247" s="13"/>
      <c r="AB247" s="13"/>
      <c r="AC247" s="13"/>
      <c r="AD247" s="13"/>
      <c r="AE247" s="13"/>
      <c r="AT247" s="240" t="s">
        <v>199</v>
      </c>
      <c r="AU247" s="240" t="s">
        <v>141</v>
      </c>
      <c r="AV247" s="13" t="s">
        <v>141</v>
      </c>
      <c r="AW247" s="13" t="s">
        <v>41</v>
      </c>
      <c r="AX247" s="13" t="s">
        <v>79</v>
      </c>
      <c r="AY247" s="240" t="s">
        <v>132</v>
      </c>
    </row>
    <row r="248" s="14" customFormat="1">
      <c r="A248" s="14"/>
      <c r="B248" s="241"/>
      <c r="C248" s="242"/>
      <c r="D248" s="225" t="s">
        <v>199</v>
      </c>
      <c r="E248" s="243" t="s">
        <v>32</v>
      </c>
      <c r="F248" s="244" t="s">
        <v>201</v>
      </c>
      <c r="G248" s="242"/>
      <c r="H248" s="245">
        <v>53.659999999999997</v>
      </c>
      <c r="I248" s="246"/>
      <c r="J248" s="242"/>
      <c r="K248" s="242"/>
      <c r="L248" s="247"/>
      <c r="M248" s="248"/>
      <c r="N248" s="249"/>
      <c r="O248" s="249"/>
      <c r="P248" s="249"/>
      <c r="Q248" s="249"/>
      <c r="R248" s="249"/>
      <c r="S248" s="249"/>
      <c r="T248" s="250"/>
      <c r="U248" s="14"/>
      <c r="V248" s="14"/>
      <c r="W248" s="14"/>
      <c r="X248" s="14"/>
      <c r="Y248" s="14"/>
      <c r="Z248" s="14"/>
      <c r="AA248" s="14"/>
      <c r="AB248" s="14"/>
      <c r="AC248" s="14"/>
      <c r="AD248" s="14"/>
      <c r="AE248" s="14"/>
      <c r="AT248" s="251" t="s">
        <v>199</v>
      </c>
      <c r="AU248" s="251" t="s">
        <v>141</v>
      </c>
      <c r="AV248" s="14" t="s">
        <v>150</v>
      </c>
      <c r="AW248" s="14" t="s">
        <v>41</v>
      </c>
      <c r="AX248" s="14" t="s">
        <v>21</v>
      </c>
      <c r="AY248" s="251" t="s">
        <v>132</v>
      </c>
    </row>
    <row r="249" s="2" customFormat="1" ht="24.15" customHeight="1">
      <c r="A249" s="40"/>
      <c r="B249" s="41"/>
      <c r="C249" s="205" t="s">
        <v>442</v>
      </c>
      <c r="D249" s="205" t="s">
        <v>135</v>
      </c>
      <c r="E249" s="206" t="s">
        <v>427</v>
      </c>
      <c r="F249" s="207" t="s">
        <v>428</v>
      </c>
      <c r="G249" s="208" t="s">
        <v>195</v>
      </c>
      <c r="H249" s="209">
        <v>56</v>
      </c>
      <c r="I249" s="210"/>
      <c r="J249" s="211">
        <f>ROUND(I249*H249,2)</f>
        <v>0</v>
      </c>
      <c r="K249" s="207" t="s">
        <v>139</v>
      </c>
      <c r="L249" s="46"/>
      <c r="M249" s="212" t="s">
        <v>32</v>
      </c>
      <c r="N249" s="213" t="s">
        <v>51</v>
      </c>
      <c r="O249" s="86"/>
      <c r="P249" s="214">
        <f>O249*H249</f>
        <v>0</v>
      </c>
      <c r="Q249" s="214">
        <v>0</v>
      </c>
      <c r="R249" s="214">
        <f>Q249*H249</f>
        <v>0</v>
      </c>
      <c r="S249" s="214">
        <v>0.13100000000000001</v>
      </c>
      <c r="T249" s="215">
        <f>S249*H249</f>
        <v>7.3360000000000003</v>
      </c>
      <c r="U249" s="40"/>
      <c r="V249" s="40"/>
      <c r="W249" s="40"/>
      <c r="X249" s="40"/>
      <c r="Y249" s="40"/>
      <c r="Z249" s="40"/>
      <c r="AA249" s="40"/>
      <c r="AB249" s="40"/>
      <c r="AC249" s="40"/>
      <c r="AD249" s="40"/>
      <c r="AE249" s="40"/>
      <c r="AR249" s="216" t="s">
        <v>150</v>
      </c>
      <c r="AT249" s="216" t="s">
        <v>135</v>
      </c>
      <c r="AU249" s="216" t="s">
        <v>141</v>
      </c>
      <c r="AY249" s="18" t="s">
        <v>132</v>
      </c>
      <c r="BE249" s="217">
        <f>IF(N249="základní",J249,0)</f>
        <v>0</v>
      </c>
      <c r="BF249" s="217">
        <f>IF(N249="snížená",J249,0)</f>
        <v>0</v>
      </c>
      <c r="BG249" s="217">
        <f>IF(N249="zákl. přenesená",J249,0)</f>
        <v>0</v>
      </c>
      <c r="BH249" s="217">
        <f>IF(N249="sníž. přenesená",J249,0)</f>
        <v>0</v>
      </c>
      <c r="BI249" s="217">
        <f>IF(N249="nulová",J249,0)</f>
        <v>0</v>
      </c>
      <c r="BJ249" s="18" t="s">
        <v>141</v>
      </c>
      <c r="BK249" s="217">
        <f>ROUND(I249*H249,2)</f>
        <v>0</v>
      </c>
      <c r="BL249" s="18" t="s">
        <v>150</v>
      </c>
      <c r="BM249" s="216" t="s">
        <v>1783</v>
      </c>
    </row>
    <row r="250" s="2" customFormat="1" ht="24.15" customHeight="1">
      <c r="A250" s="40"/>
      <c r="B250" s="41"/>
      <c r="C250" s="205" t="s">
        <v>447</v>
      </c>
      <c r="D250" s="205" t="s">
        <v>135</v>
      </c>
      <c r="E250" s="206" t="s">
        <v>437</v>
      </c>
      <c r="F250" s="207" t="s">
        <v>438</v>
      </c>
      <c r="G250" s="208" t="s">
        <v>195</v>
      </c>
      <c r="H250" s="209">
        <v>287.84500000000003</v>
      </c>
      <c r="I250" s="210"/>
      <c r="J250" s="211">
        <f>ROUND(I250*H250,2)</f>
        <v>0</v>
      </c>
      <c r="K250" s="207" t="s">
        <v>139</v>
      </c>
      <c r="L250" s="46"/>
      <c r="M250" s="212" t="s">
        <v>32</v>
      </c>
      <c r="N250" s="213" t="s">
        <v>51</v>
      </c>
      <c r="O250" s="86"/>
      <c r="P250" s="214">
        <f>O250*H250</f>
        <v>0</v>
      </c>
      <c r="Q250" s="214">
        <v>0</v>
      </c>
      <c r="R250" s="214">
        <f>Q250*H250</f>
        <v>0</v>
      </c>
      <c r="S250" s="214">
        <v>0.01</v>
      </c>
      <c r="T250" s="215">
        <f>S250*H250</f>
        <v>2.8784500000000004</v>
      </c>
      <c r="U250" s="40"/>
      <c r="V250" s="40"/>
      <c r="W250" s="40"/>
      <c r="X250" s="40"/>
      <c r="Y250" s="40"/>
      <c r="Z250" s="40"/>
      <c r="AA250" s="40"/>
      <c r="AB250" s="40"/>
      <c r="AC250" s="40"/>
      <c r="AD250" s="40"/>
      <c r="AE250" s="40"/>
      <c r="AR250" s="216" t="s">
        <v>150</v>
      </c>
      <c r="AT250" s="216" t="s">
        <v>135</v>
      </c>
      <c r="AU250" s="216" t="s">
        <v>141</v>
      </c>
      <c r="AY250" s="18" t="s">
        <v>132</v>
      </c>
      <c r="BE250" s="217">
        <f>IF(N250="základní",J250,0)</f>
        <v>0</v>
      </c>
      <c r="BF250" s="217">
        <f>IF(N250="snížená",J250,0)</f>
        <v>0</v>
      </c>
      <c r="BG250" s="217">
        <f>IF(N250="zákl. přenesená",J250,0)</f>
        <v>0</v>
      </c>
      <c r="BH250" s="217">
        <f>IF(N250="sníž. přenesená",J250,0)</f>
        <v>0</v>
      </c>
      <c r="BI250" s="217">
        <f>IF(N250="nulová",J250,0)</f>
        <v>0</v>
      </c>
      <c r="BJ250" s="18" t="s">
        <v>141</v>
      </c>
      <c r="BK250" s="217">
        <f>ROUND(I250*H250,2)</f>
        <v>0</v>
      </c>
      <c r="BL250" s="18" t="s">
        <v>150</v>
      </c>
      <c r="BM250" s="216" t="s">
        <v>1784</v>
      </c>
    </row>
    <row r="251" s="2" customFormat="1" ht="14.4" customHeight="1">
      <c r="A251" s="40"/>
      <c r="B251" s="41"/>
      <c r="C251" s="205" t="s">
        <v>453</v>
      </c>
      <c r="D251" s="205" t="s">
        <v>135</v>
      </c>
      <c r="E251" s="206" t="s">
        <v>938</v>
      </c>
      <c r="F251" s="207" t="s">
        <v>939</v>
      </c>
      <c r="G251" s="208" t="s">
        <v>195</v>
      </c>
      <c r="H251" s="209">
        <v>1.0880000000000001</v>
      </c>
      <c r="I251" s="210"/>
      <c r="J251" s="211">
        <f>ROUND(I251*H251,2)</f>
        <v>0</v>
      </c>
      <c r="K251" s="207" t="s">
        <v>139</v>
      </c>
      <c r="L251" s="46"/>
      <c r="M251" s="212" t="s">
        <v>32</v>
      </c>
      <c r="N251" s="213" t="s">
        <v>51</v>
      </c>
      <c r="O251" s="86"/>
      <c r="P251" s="214">
        <f>O251*H251</f>
        <v>0</v>
      </c>
      <c r="Q251" s="214">
        <v>0.038850000000000003</v>
      </c>
      <c r="R251" s="214">
        <f>Q251*H251</f>
        <v>0.042268800000000009</v>
      </c>
      <c r="S251" s="214">
        <v>0</v>
      </c>
      <c r="T251" s="215">
        <f>S251*H251</f>
        <v>0</v>
      </c>
      <c r="U251" s="40"/>
      <c r="V251" s="40"/>
      <c r="W251" s="40"/>
      <c r="X251" s="40"/>
      <c r="Y251" s="40"/>
      <c r="Z251" s="40"/>
      <c r="AA251" s="40"/>
      <c r="AB251" s="40"/>
      <c r="AC251" s="40"/>
      <c r="AD251" s="40"/>
      <c r="AE251" s="40"/>
      <c r="AR251" s="216" t="s">
        <v>150</v>
      </c>
      <c r="AT251" s="216" t="s">
        <v>135</v>
      </c>
      <c r="AU251" s="216" t="s">
        <v>141</v>
      </c>
      <c r="AY251" s="18" t="s">
        <v>132</v>
      </c>
      <c r="BE251" s="217">
        <f>IF(N251="základní",J251,0)</f>
        <v>0</v>
      </c>
      <c r="BF251" s="217">
        <f>IF(N251="snížená",J251,0)</f>
        <v>0</v>
      </c>
      <c r="BG251" s="217">
        <f>IF(N251="zákl. přenesená",J251,0)</f>
        <v>0</v>
      </c>
      <c r="BH251" s="217">
        <f>IF(N251="sníž. přenesená",J251,0)</f>
        <v>0</v>
      </c>
      <c r="BI251" s="217">
        <f>IF(N251="nulová",J251,0)</f>
        <v>0</v>
      </c>
      <c r="BJ251" s="18" t="s">
        <v>141</v>
      </c>
      <c r="BK251" s="217">
        <f>ROUND(I251*H251,2)</f>
        <v>0</v>
      </c>
      <c r="BL251" s="18" t="s">
        <v>150</v>
      </c>
      <c r="BM251" s="216" t="s">
        <v>1785</v>
      </c>
    </row>
    <row r="252" s="2" customFormat="1">
      <c r="A252" s="40"/>
      <c r="B252" s="41"/>
      <c r="C252" s="42"/>
      <c r="D252" s="225" t="s">
        <v>197</v>
      </c>
      <c r="E252" s="42"/>
      <c r="F252" s="226" t="s">
        <v>941</v>
      </c>
      <c r="G252" s="42"/>
      <c r="H252" s="42"/>
      <c r="I252" s="227"/>
      <c r="J252" s="42"/>
      <c r="K252" s="42"/>
      <c r="L252" s="46"/>
      <c r="M252" s="228"/>
      <c r="N252" s="229"/>
      <c r="O252" s="86"/>
      <c r="P252" s="86"/>
      <c r="Q252" s="86"/>
      <c r="R252" s="86"/>
      <c r="S252" s="86"/>
      <c r="T252" s="87"/>
      <c r="U252" s="40"/>
      <c r="V252" s="40"/>
      <c r="W252" s="40"/>
      <c r="X252" s="40"/>
      <c r="Y252" s="40"/>
      <c r="Z252" s="40"/>
      <c r="AA252" s="40"/>
      <c r="AB252" s="40"/>
      <c r="AC252" s="40"/>
      <c r="AD252" s="40"/>
      <c r="AE252" s="40"/>
      <c r="AT252" s="18" t="s">
        <v>197</v>
      </c>
      <c r="AU252" s="18" t="s">
        <v>141</v>
      </c>
    </row>
    <row r="253" s="13" customFormat="1">
      <c r="A253" s="13"/>
      <c r="B253" s="230"/>
      <c r="C253" s="231"/>
      <c r="D253" s="225" t="s">
        <v>199</v>
      </c>
      <c r="E253" s="232" t="s">
        <v>32</v>
      </c>
      <c r="F253" s="233" t="s">
        <v>942</v>
      </c>
      <c r="G253" s="231"/>
      <c r="H253" s="234">
        <v>1.0880000000000001</v>
      </c>
      <c r="I253" s="235"/>
      <c r="J253" s="231"/>
      <c r="K253" s="231"/>
      <c r="L253" s="236"/>
      <c r="M253" s="237"/>
      <c r="N253" s="238"/>
      <c r="O253" s="238"/>
      <c r="P253" s="238"/>
      <c r="Q253" s="238"/>
      <c r="R253" s="238"/>
      <c r="S253" s="238"/>
      <c r="T253" s="239"/>
      <c r="U253" s="13"/>
      <c r="V253" s="13"/>
      <c r="W253" s="13"/>
      <c r="X253" s="13"/>
      <c r="Y253" s="13"/>
      <c r="Z253" s="13"/>
      <c r="AA253" s="13"/>
      <c r="AB253" s="13"/>
      <c r="AC253" s="13"/>
      <c r="AD253" s="13"/>
      <c r="AE253" s="13"/>
      <c r="AT253" s="240" t="s">
        <v>199</v>
      </c>
      <c r="AU253" s="240" t="s">
        <v>141</v>
      </c>
      <c r="AV253" s="13" t="s">
        <v>141</v>
      </c>
      <c r="AW253" s="13" t="s">
        <v>41</v>
      </c>
      <c r="AX253" s="13" t="s">
        <v>79</v>
      </c>
      <c r="AY253" s="240" t="s">
        <v>132</v>
      </c>
    </row>
    <row r="254" s="14" customFormat="1">
      <c r="A254" s="14"/>
      <c r="B254" s="241"/>
      <c r="C254" s="242"/>
      <c r="D254" s="225" t="s">
        <v>199</v>
      </c>
      <c r="E254" s="243" t="s">
        <v>32</v>
      </c>
      <c r="F254" s="244" t="s">
        <v>201</v>
      </c>
      <c r="G254" s="242"/>
      <c r="H254" s="245">
        <v>1.0880000000000001</v>
      </c>
      <c r="I254" s="246"/>
      <c r="J254" s="242"/>
      <c r="K254" s="242"/>
      <c r="L254" s="247"/>
      <c r="M254" s="248"/>
      <c r="N254" s="249"/>
      <c r="O254" s="249"/>
      <c r="P254" s="249"/>
      <c r="Q254" s="249"/>
      <c r="R254" s="249"/>
      <c r="S254" s="249"/>
      <c r="T254" s="250"/>
      <c r="U254" s="14"/>
      <c r="V254" s="14"/>
      <c r="W254" s="14"/>
      <c r="X254" s="14"/>
      <c r="Y254" s="14"/>
      <c r="Z254" s="14"/>
      <c r="AA254" s="14"/>
      <c r="AB254" s="14"/>
      <c r="AC254" s="14"/>
      <c r="AD254" s="14"/>
      <c r="AE254" s="14"/>
      <c r="AT254" s="251" t="s">
        <v>199</v>
      </c>
      <c r="AU254" s="251" t="s">
        <v>141</v>
      </c>
      <c r="AV254" s="14" t="s">
        <v>150</v>
      </c>
      <c r="AW254" s="14" t="s">
        <v>41</v>
      </c>
      <c r="AX254" s="14" t="s">
        <v>21</v>
      </c>
      <c r="AY254" s="251" t="s">
        <v>132</v>
      </c>
    </row>
    <row r="255" s="12" customFormat="1" ht="22.8" customHeight="1">
      <c r="A255" s="12"/>
      <c r="B255" s="189"/>
      <c r="C255" s="190"/>
      <c r="D255" s="191" t="s">
        <v>78</v>
      </c>
      <c r="E255" s="203" t="s">
        <v>440</v>
      </c>
      <c r="F255" s="203" t="s">
        <v>441</v>
      </c>
      <c r="G255" s="190"/>
      <c r="H255" s="190"/>
      <c r="I255" s="193"/>
      <c r="J255" s="204">
        <f>BK255</f>
        <v>0</v>
      </c>
      <c r="K255" s="190"/>
      <c r="L255" s="195"/>
      <c r="M255" s="196"/>
      <c r="N255" s="197"/>
      <c r="O255" s="197"/>
      <c r="P255" s="198">
        <f>SUM(P256:P265)</f>
        <v>0</v>
      </c>
      <c r="Q255" s="197"/>
      <c r="R255" s="198">
        <f>SUM(R256:R265)</f>
        <v>0</v>
      </c>
      <c r="S255" s="197"/>
      <c r="T255" s="199">
        <f>SUM(T256:T265)</f>
        <v>0</v>
      </c>
      <c r="U255" s="12"/>
      <c r="V255" s="12"/>
      <c r="W255" s="12"/>
      <c r="X255" s="12"/>
      <c r="Y255" s="12"/>
      <c r="Z255" s="12"/>
      <c r="AA255" s="12"/>
      <c r="AB255" s="12"/>
      <c r="AC255" s="12"/>
      <c r="AD255" s="12"/>
      <c r="AE255" s="12"/>
      <c r="AR255" s="200" t="s">
        <v>21</v>
      </c>
      <c r="AT255" s="201" t="s">
        <v>78</v>
      </c>
      <c r="AU255" s="201" t="s">
        <v>21</v>
      </c>
      <c r="AY255" s="200" t="s">
        <v>132</v>
      </c>
      <c r="BK255" s="202">
        <f>SUM(BK256:BK265)</f>
        <v>0</v>
      </c>
    </row>
    <row r="256" s="2" customFormat="1" ht="24.15" customHeight="1">
      <c r="A256" s="40"/>
      <c r="B256" s="41"/>
      <c r="C256" s="205" t="s">
        <v>458</v>
      </c>
      <c r="D256" s="205" t="s">
        <v>135</v>
      </c>
      <c r="E256" s="206" t="s">
        <v>443</v>
      </c>
      <c r="F256" s="207" t="s">
        <v>444</v>
      </c>
      <c r="G256" s="208" t="s">
        <v>254</v>
      </c>
      <c r="H256" s="209">
        <v>13.824999999999999</v>
      </c>
      <c r="I256" s="210"/>
      <c r="J256" s="211">
        <f>ROUND(I256*H256,2)</f>
        <v>0</v>
      </c>
      <c r="K256" s="207" t="s">
        <v>139</v>
      </c>
      <c r="L256" s="46"/>
      <c r="M256" s="212" t="s">
        <v>32</v>
      </c>
      <c r="N256" s="213" t="s">
        <v>51</v>
      </c>
      <c r="O256" s="86"/>
      <c r="P256" s="214">
        <f>O256*H256</f>
        <v>0</v>
      </c>
      <c r="Q256" s="214">
        <v>0</v>
      </c>
      <c r="R256" s="214">
        <f>Q256*H256</f>
        <v>0</v>
      </c>
      <c r="S256" s="214">
        <v>0</v>
      </c>
      <c r="T256" s="215">
        <f>S256*H256</f>
        <v>0</v>
      </c>
      <c r="U256" s="40"/>
      <c r="V256" s="40"/>
      <c r="W256" s="40"/>
      <c r="X256" s="40"/>
      <c r="Y256" s="40"/>
      <c r="Z256" s="40"/>
      <c r="AA256" s="40"/>
      <c r="AB256" s="40"/>
      <c r="AC256" s="40"/>
      <c r="AD256" s="40"/>
      <c r="AE256" s="40"/>
      <c r="AR256" s="216" t="s">
        <v>150</v>
      </c>
      <c r="AT256" s="216" t="s">
        <v>135</v>
      </c>
      <c r="AU256" s="216" t="s">
        <v>141</v>
      </c>
      <c r="AY256" s="18" t="s">
        <v>132</v>
      </c>
      <c r="BE256" s="217">
        <f>IF(N256="základní",J256,0)</f>
        <v>0</v>
      </c>
      <c r="BF256" s="217">
        <f>IF(N256="snížená",J256,0)</f>
        <v>0</v>
      </c>
      <c r="BG256" s="217">
        <f>IF(N256="zákl. přenesená",J256,0)</f>
        <v>0</v>
      </c>
      <c r="BH256" s="217">
        <f>IF(N256="sníž. přenesená",J256,0)</f>
        <v>0</v>
      </c>
      <c r="BI256" s="217">
        <f>IF(N256="nulová",J256,0)</f>
        <v>0</v>
      </c>
      <c r="BJ256" s="18" t="s">
        <v>141</v>
      </c>
      <c r="BK256" s="217">
        <f>ROUND(I256*H256,2)</f>
        <v>0</v>
      </c>
      <c r="BL256" s="18" t="s">
        <v>150</v>
      </c>
      <c r="BM256" s="216" t="s">
        <v>1786</v>
      </c>
    </row>
    <row r="257" s="2" customFormat="1">
      <c r="A257" s="40"/>
      <c r="B257" s="41"/>
      <c r="C257" s="42"/>
      <c r="D257" s="225" t="s">
        <v>197</v>
      </c>
      <c r="E257" s="42"/>
      <c r="F257" s="226" t="s">
        <v>446</v>
      </c>
      <c r="G257" s="42"/>
      <c r="H257" s="42"/>
      <c r="I257" s="227"/>
      <c r="J257" s="42"/>
      <c r="K257" s="42"/>
      <c r="L257" s="46"/>
      <c r="M257" s="228"/>
      <c r="N257" s="229"/>
      <c r="O257" s="86"/>
      <c r="P257" s="86"/>
      <c r="Q257" s="86"/>
      <c r="R257" s="86"/>
      <c r="S257" s="86"/>
      <c r="T257" s="87"/>
      <c r="U257" s="40"/>
      <c r="V257" s="40"/>
      <c r="W257" s="40"/>
      <c r="X257" s="40"/>
      <c r="Y257" s="40"/>
      <c r="Z257" s="40"/>
      <c r="AA257" s="40"/>
      <c r="AB257" s="40"/>
      <c r="AC257" s="40"/>
      <c r="AD257" s="40"/>
      <c r="AE257" s="40"/>
      <c r="AT257" s="18" t="s">
        <v>197</v>
      </c>
      <c r="AU257" s="18" t="s">
        <v>141</v>
      </c>
    </row>
    <row r="258" s="2" customFormat="1" ht="24.15" customHeight="1">
      <c r="A258" s="40"/>
      <c r="B258" s="41"/>
      <c r="C258" s="205" t="s">
        <v>465</v>
      </c>
      <c r="D258" s="205" t="s">
        <v>135</v>
      </c>
      <c r="E258" s="206" t="s">
        <v>448</v>
      </c>
      <c r="F258" s="207" t="s">
        <v>449</v>
      </c>
      <c r="G258" s="208" t="s">
        <v>254</v>
      </c>
      <c r="H258" s="209">
        <v>193.55000000000001</v>
      </c>
      <c r="I258" s="210"/>
      <c r="J258" s="211">
        <f>ROUND(I258*H258,2)</f>
        <v>0</v>
      </c>
      <c r="K258" s="207" t="s">
        <v>139</v>
      </c>
      <c r="L258" s="46"/>
      <c r="M258" s="212" t="s">
        <v>32</v>
      </c>
      <c r="N258" s="213" t="s">
        <v>51</v>
      </c>
      <c r="O258" s="86"/>
      <c r="P258" s="214">
        <f>O258*H258</f>
        <v>0</v>
      </c>
      <c r="Q258" s="214">
        <v>0</v>
      </c>
      <c r="R258" s="214">
        <f>Q258*H258</f>
        <v>0</v>
      </c>
      <c r="S258" s="214">
        <v>0</v>
      </c>
      <c r="T258" s="215">
        <f>S258*H258</f>
        <v>0</v>
      </c>
      <c r="U258" s="40"/>
      <c r="V258" s="40"/>
      <c r="W258" s="40"/>
      <c r="X258" s="40"/>
      <c r="Y258" s="40"/>
      <c r="Z258" s="40"/>
      <c r="AA258" s="40"/>
      <c r="AB258" s="40"/>
      <c r="AC258" s="40"/>
      <c r="AD258" s="40"/>
      <c r="AE258" s="40"/>
      <c r="AR258" s="216" t="s">
        <v>150</v>
      </c>
      <c r="AT258" s="216" t="s">
        <v>135</v>
      </c>
      <c r="AU258" s="216" t="s">
        <v>141</v>
      </c>
      <c r="AY258" s="18" t="s">
        <v>132</v>
      </c>
      <c r="BE258" s="217">
        <f>IF(N258="základní",J258,0)</f>
        <v>0</v>
      </c>
      <c r="BF258" s="217">
        <f>IF(N258="snížená",J258,0)</f>
        <v>0</v>
      </c>
      <c r="BG258" s="217">
        <f>IF(N258="zákl. přenesená",J258,0)</f>
        <v>0</v>
      </c>
      <c r="BH258" s="217">
        <f>IF(N258="sníž. přenesená",J258,0)</f>
        <v>0</v>
      </c>
      <c r="BI258" s="217">
        <f>IF(N258="nulová",J258,0)</f>
        <v>0</v>
      </c>
      <c r="BJ258" s="18" t="s">
        <v>141</v>
      </c>
      <c r="BK258" s="217">
        <f>ROUND(I258*H258,2)</f>
        <v>0</v>
      </c>
      <c r="BL258" s="18" t="s">
        <v>150</v>
      </c>
      <c r="BM258" s="216" t="s">
        <v>1787</v>
      </c>
    </row>
    <row r="259" s="2" customFormat="1">
      <c r="A259" s="40"/>
      <c r="B259" s="41"/>
      <c r="C259" s="42"/>
      <c r="D259" s="225" t="s">
        <v>197</v>
      </c>
      <c r="E259" s="42"/>
      <c r="F259" s="226" t="s">
        <v>451</v>
      </c>
      <c r="G259" s="42"/>
      <c r="H259" s="42"/>
      <c r="I259" s="227"/>
      <c r="J259" s="42"/>
      <c r="K259" s="42"/>
      <c r="L259" s="46"/>
      <c r="M259" s="228"/>
      <c r="N259" s="229"/>
      <c r="O259" s="86"/>
      <c r="P259" s="86"/>
      <c r="Q259" s="86"/>
      <c r="R259" s="86"/>
      <c r="S259" s="86"/>
      <c r="T259" s="87"/>
      <c r="U259" s="40"/>
      <c r="V259" s="40"/>
      <c r="W259" s="40"/>
      <c r="X259" s="40"/>
      <c r="Y259" s="40"/>
      <c r="Z259" s="40"/>
      <c r="AA259" s="40"/>
      <c r="AB259" s="40"/>
      <c r="AC259" s="40"/>
      <c r="AD259" s="40"/>
      <c r="AE259" s="40"/>
      <c r="AT259" s="18" t="s">
        <v>197</v>
      </c>
      <c r="AU259" s="18" t="s">
        <v>141</v>
      </c>
    </row>
    <row r="260" s="13" customFormat="1">
      <c r="A260" s="13"/>
      <c r="B260" s="230"/>
      <c r="C260" s="231"/>
      <c r="D260" s="225" t="s">
        <v>199</v>
      </c>
      <c r="E260" s="232" t="s">
        <v>32</v>
      </c>
      <c r="F260" s="233" t="s">
        <v>1487</v>
      </c>
      <c r="G260" s="231"/>
      <c r="H260" s="234">
        <v>193.55000000000001</v>
      </c>
      <c r="I260" s="235"/>
      <c r="J260" s="231"/>
      <c r="K260" s="231"/>
      <c r="L260" s="236"/>
      <c r="M260" s="237"/>
      <c r="N260" s="238"/>
      <c r="O260" s="238"/>
      <c r="P260" s="238"/>
      <c r="Q260" s="238"/>
      <c r="R260" s="238"/>
      <c r="S260" s="238"/>
      <c r="T260" s="239"/>
      <c r="U260" s="13"/>
      <c r="V260" s="13"/>
      <c r="W260" s="13"/>
      <c r="X260" s="13"/>
      <c r="Y260" s="13"/>
      <c r="Z260" s="13"/>
      <c r="AA260" s="13"/>
      <c r="AB260" s="13"/>
      <c r="AC260" s="13"/>
      <c r="AD260" s="13"/>
      <c r="AE260" s="13"/>
      <c r="AT260" s="240" t="s">
        <v>199</v>
      </c>
      <c r="AU260" s="240" t="s">
        <v>141</v>
      </c>
      <c r="AV260" s="13" t="s">
        <v>141</v>
      </c>
      <c r="AW260" s="13" t="s">
        <v>41</v>
      </c>
      <c r="AX260" s="13" t="s">
        <v>79</v>
      </c>
      <c r="AY260" s="240" t="s">
        <v>132</v>
      </c>
    </row>
    <row r="261" s="14" customFormat="1">
      <c r="A261" s="14"/>
      <c r="B261" s="241"/>
      <c r="C261" s="242"/>
      <c r="D261" s="225" t="s">
        <v>199</v>
      </c>
      <c r="E261" s="243" t="s">
        <v>32</v>
      </c>
      <c r="F261" s="244" t="s">
        <v>201</v>
      </c>
      <c r="G261" s="242"/>
      <c r="H261" s="245">
        <v>193.55000000000001</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199</v>
      </c>
      <c r="AU261" s="251" t="s">
        <v>141</v>
      </c>
      <c r="AV261" s="14" t="s">
        <v>150</v>
      </c>
      <c r="AW261" s="14" t="s">
        <v>41</v>
      </c>
      <c r="AX261" s="14" t="s">
        <v>21</v>
      </c>
      <c r="AY261" s="251" t="s">
        <v>132</v>
      </c>
    </row>
    <row r="262" s="2" customFormat="1" ht="14.4" customHeight="1">
      <c r="A262" s="40"/>
      <c r="B262" s="41"/>
      <c r="C262" s="205" t="s">
        <v>472</v>
      </c>
      <c r="D262" s="205" t="s">
        <v>135</v>
      </c>
      <c r="E262" s="206" t="s">
        <v>454</v>
      </c>
      <c r="F262" s="207" t="s">
        <v>455</v>
      </c>
      <c r="G262" s="208" t="s">
        <v>254</v>
      </c>
      <c r="H262" s="209">
        <v>13.824999999999999</v>
      </c>
      <c r="I262" s="210"/>
      <c r="J262" s="211">
        <f>ROUND(I262*H262,2)</f>
        <v>0</v>
      </c>
      <c r="K262" s="207" t="s">
        <v>139</v>
      </c>
      <c r="L262" s="46"/>
      <c r="M262" s="212" t="s">
        <v>32</v>
      </c>
      <c r="N262" s="213" t="s">
        <v>51</v>
      </c>
      <c r="O262" s="86"/>
      <c r="P262" s="214">
        <f>O262*H262</f>
        <v>0</v>
      </c>
      <c r="Q262" s="214">
        <v>0</v>
      </c>
      <c r="R262" s="214">
        <f>Q262*H262</f>
        <v>0</v>
      </c>
      <c r="S262" s="214">
        <v>0</v>
      </c>
      <c r="T262" s="215">
        <f>S262*H262</f>
        <v>0</v>
      </c>
      <c r="U262" s="40"/>
      <c r="V262" s="40"/>
      <c r="W262" s="40"/>
      <c r="X262" s="40"/>
      <c r="Y262" s="40"/>
      <c r="Z262" s="40"/>
      <c r="AA262" s="40"/>
      <c r="AB262" s="40"/>
      <c r="AC262" s="40"/>
      <c r="AD262" s="40"/>
      <c r="AE262" s="40"/>
      <c r="AR262" s="216" t="s">
        <v>150</v>
      </c>
      <c r="AT262" s="216" t="s">
        <v>135</v>
      </c>
      <c r="AU262" s="216" t="s">
        <v>141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150</v>
      </c>
      <c r="BM262" s="216" t="s">
        <v>1788</v>
      </c>
    </row>
    <row r="263" s="2" customFormat="1">
      <c r="A263" s="40"/>
      <c r="B263" s="41"/>
      <c r="C263" s="42"/>
      <c r="D263" s="225" t="s">
        <v>197</v>
      </c>
      <c r="E263" s="42"/>
      <c r="F263" s="226" t="s">
        <v>457</v>
      </c>
      <c r="G263" s="42"/>
      <c r="H263" s="42"/>
      <c r="I263" s="227"/>
      <c r="J263" s="42"/>
      <c r="K263" s="42"/>
      <c r="L263" s="46"/>
      <c r="M263" s="228"/>
      <c r="N263" s="229"/>
      <c r="O263" s="86"/>
      <c r="P263" s="86"/>
      <c r="Q263" s="86"/>
      <c r="R263" s="86"/>
      <c r="S263" s="86"/>
      <c r="T263" s="87"/>
      <c r="U263" s="40"/>
      <c r="V263" s="40"/>
      <c r="W263" s="40"/>
      <c r="X263" s="40"/>
      <c r="Y263" s="40"/>
      <c r="Z263" s="40"/>
      <c r="AA263" s="40"/>
      <c r="AB263" s="40"/>
      <c r="AC263" s="40"/>
      <c r="AD263" s="40"/>
      <c r="AE263" s="40"/>
      <c r="AT263" s="18" t="s">
        <v>197</v>
      </c>
      <c r="AU263" s="18" t="s">
        <v>141</v>
      </c>
    </row>
    <row r="264" s="2" customFormat="1" ht="24.15" customHeight="1">
      <c r="A264" s="40"/>
      <c r="B264" s="41"/>
      <c r="C264" s="205" t="s">
        <v>476</v>
      </c>
      <c r="D264" s="205" t="s">
        <v>135</v>
      </c>
      <c r="E264" s="206" t="s">
        <v>459</v>
      </c>
      <c r="F264" s="207" t="s">
        <v>460</v>
      </c>
      <c r="G264" s="208" t="s">
        <v>254</v>
      </c>
      <c r="H264" s="209">
        <v>13.824999999999999</v>
      </c>
      <c r="I264" s="210"/>
      <c r="J264" s="211">
        <f>ROUND(I264*H264,2)</f>
        <v>0</v>
      </c>
      <c r="K264" s="207" t="s">
        <v>139</v>
      </c>
      <c r="L264" s="46"/>
      <c r="M264" s="212" t="s">
        <v>32</v>
      </c>
      <c r="N264" s="213" t="s">
        <v>51</v>
      </c>
      <c r="O264" s="86"/>
      <c r="P264" s="214">
        <f>O264*H264</f>
        <v>0</v>
      </c>
      <c r="Q264" s="214">
        <v>0</v>
      </c>
      <c r="R264" s="214">
        <f>Q264*H264</f>
        <v>0</v>
      </c>
      <c r="S264" s="214">
        <v>0</v>
      </c>
      <c r="T264" s="215">
        <f>S264*H264</f>
        <v>0</v>
      </c>
      <c r="U264" s="40"/>
      <c r="V264" s="40"/>
      <c r="W264" s="40"/>
      <c r="X264" s="40"/>
      <c r="Y264" s="40"/>
      <c r="Z264" s="40"/>
      <c r="AA264" s="40"/>
      <c r="AB264" s="40"/>
      <c r="AC264" s="40"/>
      <c r="AD264" s="40"/>
      <c r="AE264" s="40"/>
      <c r="AR264" s="216" t="s">
        <v>150</v>
      </c>
      <c r="AT264" s="216" t="s">
        <v>135</v>
      </c>
      <c r="AU264" s="216" t="s">
        <v>141</v>
      </c>
      <c r="AY264" s="18" t="s">
        <v>132</v>
      </c>
      <c r="BE264" s="217">
        <f>IF(N264="základní",J264,0)</f>
        <v>0</v>
      </c>
      <c r="BF264" s="217">
        <f>IF(N264="snížená",J264,0)</f>
        <v>0</v>
      </c>
      <c r="BG264" s="217">
        <f>IF(N264="zákl. přenesená",J264,0)</f>
        <v>0</v>
      </c>
      <c r="BH264" s="217">
        <f>IF(N264="sníž. přenesená",J264,0)</f>
        <v>0</v>
      </c>
      <c r="BI264" s="217">
        <f>IF(N264="nulová",J264,0)</f>
        <v>0</v>
      </c>
      <c r="BJ264" s="18" t="s">
        <v>141</v>
      </c>
      <c r="BK264" s="217">
        <f>ROUND(I264*H264,2)</f>
        <v>0</v>
      </c>
      <c r="BL264" s="18" t="s">
        <v>150</v>
      </c>
      <c r="BM264" s="216" t="s">
        <v>1789</v>
      </c>
    </row>
    <row r="265" s="2" customFormat="1">
      <c r="A265" s="40"/>
      <c r="B265" s="41"/>
      <c r="C265" s="42"/>
      <c r="D265" s="225" t="s">
        <v>197</v>
      </c>
      <c r="E265" s="42"/>
      <c r="F265" s="226" t="s">
        <v>462</v>
      </c>
      <c r="G265" s="42"/>
      <c r="H265" s="42"/>
      <c r="I265" s="227"/>
      <c r="J265" s="42"/>
      <c r="K265" s="42"/>
      <c r="L265" s="46"/>
      <c r="M265" s="228"/>
      <c r="N265" s="229"/>
      <c r="O265" s="86"/>
      <c r="P265" s="86"/>
      <c r="Q265" s="86"/>
      <c r="R265" s="86"/>
      <c r="S265" s="86"/>
      <c r="T265" s="87"/>
      <c r="U265" s="40"/>
      <c r="V265" s="40"/>
      <c r="W265" s="40"/>
      <c r="X265" s="40"/>
      <c r="Y265" s="40"/>
      <c r="Z265" s="40"/>
      <c r="AA265" s="40"/>
      <c r="AB265" s="40"/>
      <c r="AC265" s="40"/>
      <c r="AD265" s="40"/>
      <c r="AE265" s="40"/>
      <c r="AT265" s="18" t="s">
        <v>197</v>
      </c>
      <c r="AU265" s="18" t="s">
        <v>141</v>
      </c>
    </row>
    <row r="266" s="12" customFormat="1" ht="22.8" customHeight="1">
      <c r="A266" s="12"/>
      <c r="B266" s="189"/>
      <c r="C266" s="190"/>
      <c r="D266" s="191" t="s">
        <v>78</v>
      </c>
      <c r="E266" s="203" t="s">
        <v>463</v>
      </c>
      <c r="F266" s="203" t="s">
        <v>464</v>
      </c>
      <c r="G266" s="190"/>
      <c r="H266" s="190"/>
      <c r="I266" s="193"/>
      <c r="J266" s="204">
        <f>BK266</f>
        <v>0</v>
      </c>
      <c r="K266" s="190"/>
      <c r="L266" s="195"/>
      <c r="M266" s="196"/>
      <c r="N266" s="197"/>
      <c r="O266" s="197"/>
      <c r="P266" s="198">
        <f>SUM(P267:P268)</f>
        <v>0</v>
      </c>
      <c r="Q266" s="197"/>
      <c r="R266" s="198">
        <f>SUM(R267:R268)</f>
        <v>0</v>
      </c>
      <c r="S266" s="197"/>
      <c r="T266" s="199">
        <f>SUM(T267:T268)</f>
        <v>0</v>
      </c>
      <c r="U266" s="12"/>
      <c r="V266" s="12"/>
      <c r="W266" s="12"/>
      <c r="X266" s="12"/>
      <c r="Y266" s="12"/>
      <c r="Z266" s="12"/>
      <c r="AA266" s="12"/>
      <c r="AB266" s="12"/>
      <c r="AC266" s="12"/>
      <c r="AD266" s="12"/>
      <c r="AE266" s="12"/>
      <c r="AR266" s="200" t="s">
        <v>21</v>
      </c>
      <c r="AT266" s="201" t="s">
        <v>78</v>
      </c>
      <c r="AU266" s="201" t="s">
        <v>21</v>
      </c>
      <c r="AY266" s="200" t="s">
        <v>132</v>
      </c>
      <c r="BK266" s="202">
        <f>SUM(BK267:BK268)</f>
        <v>0</v>
      </c>
    </row>
    <row r="267" s="2" customFormat="1" ht="24.15" customHeight="1">
      <c r="A267" s="40"/>
      <c r="B267" s="41"/>
      <c r="C267" s="205" t="s">
        <v>480</v>
      </c>
      <c r="D267" s="205" t="s">
        <v>135</v>
      </c>
      <c r="E267" s="206" t="s">
        <v>466</v>
      </c>
      <c r="F267" s="207" t="s">
        <v>467</v>
      </c>
      <c r="G267" s="208" t="s">
        <v>254</v>
      </c>
      <c r="H267" s="209">
        <v>30.427</v>
      </c>
      <c r="I267" s="210"/>
      <c r="J267" s="211">
        <f>ROUND(I267*H267,2)</f>
        <v>0</v>
      </c>
      <c r="K267" s="207" t="s">
        <v>139</v>
      </c>
      <c r="L267" s="46"/>
      <c r="M267" s="212" t="s">
        <v>32</v>
      </c>
      <c r="N267" s="213" t="s">
        <v>51</v>
      </c>
      <c r="O267" s="86"/>
      <c r="P267" s="214">
        <f>O267*H267</f>
        <v>0</v>
      </c>
      <c r="Q267" s="214">
        <v>0</v>
      </c>
      <c r="R267" s="214">
        <f>Q267*H267</f>
        <v>0</v>
      </c>
      <c r="S267" s="214">
        <v>0</v>
      </c>
      <c r="T267" s="215">
        <f>S267*H267</f>
        <v>0</v>
      </c>
      <c r="U267" s="40"/>
      <c r="V267" s="40"/>
      <c r="W267" s="40"/>
      <c r="X267" s="40"/>
      <c r="Y267" s="40"/>
      <c r="Z267" s="40"/>
      <c r="AA267" s="40"/>
      <c r="AB267" s="40"/>
      <c r="AC267" s="40"/>
      <c r="AD267" s="40"/>
      <c r="AE267" s="40"/>
      <c r="AR267" s="216" t="s">
        <v>150</v>
      </c>
      <c r="AT267" s="216" t="s">
        <v>135</v>
      </c>
      <c r="AU267" s="216" t="s">
        <v>141</v>
      </c>
      <c r="AY267" s="18" t="s">
        <v>132</v>
      </c>
      <c r="BE267" s="217">
        <f>IF(N267="základní",J267,0)</f>
        <v>0</v>
      </c>
      <c r="BF267" s="217">
        <f>IF(N267="snížená",J267,0)</f>
        <v>0</v>
      </c>
      <c r="BG267" s="217">
        <f>IF(N267="zákl. přenesená",J267,0)</f>
        <v>0</v>
      </c>
      <c r="BH267" s="217">
        <f>IF(N267="sníž. přenesená",J267,0)</f>
        <v>0</v>
      </c>
      <c r="BI267" s="217">
        <f>IF(N267="nulová",J267,0)</f>
        <v>0</v>
      </c>
      <c r="BJ267" s="18" t="s">
        <v>141</v>
      </c>
      <c r="BK267" s="217">
        <f>ROUND(I267*H267,2)</f>
        <v>0</v>
      </c>
      <c r="BL267" s="18" t="s">
        <v>150</v>
      </c>
      <c r="BM267" s="216" t="s">
        <v>1790</v>
      </c>
    </row>
    <row r="268" s="2" customFormat="1">
      <c r="A268" s="40"/>
      <c r="B268" s="41"/>
      <c r="C268" s="42"/>
      <c r="D268" s="225" t="s">
        <v>197</v>
      </c>
      <c r="E268" s="42"/>
      <c r="F268" s="226" t="s">
        <v>469</v>
      </c>
      <c r="G268" s="42"/>
      <c r="H268" s="42"/>
      <c r="I268" s="227"/>
      <c r="J268" s="42"/>
      <c r="K268" s="42"/>
      <c r="L268" s="46"/>
      <c r="M268" s="228"/>
      <c r="N268" s="229"/>
      <c r="O268" s="86"/>
      <c r="P268" s="86"/>
      <c r="Q268" s="86"/>
      <c r="R268" s="86"/>
      <c r="S268" s="86"/>
      <c r="T268" s="87"/>
      <c r="U268" s="40"/>
      <c r="V268" s="40"/>
      <c r="W268" s="40"/>
      <c r="X268" s="40"/>
      <c r="Y268" s="40"/>
      <c r="Z268" s="40"/>
      <c r="AA268" s="40"/>
      <c r="AB268" s="40"/>
      <c r="AC268" s="40"/>
      <c r="AD268" s="40"/>
      <c r="AE268" s="40"/>
      <c r="AT268" s="18" t="s">
        <v>197</v>
      </c>
      <c r="AU268" s="18" t="s">
        <v>141</v>
      </c>
    </row>
    <row r="269" s="12" customFormat="1" ht="25.92" customHeight="1">
      <c r="A269" s="12"/>
      <c r="B269" s="189"/>
      <c r="C269" s="190"/>
      <c r="D269" s="191" t="s">
        <v>78</v>
      </c>
      <c r="E269" s="192" t="s">
        <v>470</v>
      </c>
      <c r="F269" s="192" t="s">
        <v>471</v>
      </c>
      <c r="G269" s="190"/>
      <c r="H269" s="190"/>
      <c r="I269" s="193"/>
      <c r="J269" s="194">
        <f>BK269</f>
        <v>0</v>
      </c>
      <c r="K269" s="190"/>
      <c r="L269" s="195"/>
      <c r="M269" s="196"/>
      <c r="N269" s="197"/>
      <c r="O269" s="197"/>
      <c r="P269" s="198">
        <f>P270+SUM(P271:P303)</f>
        <v>0</v>
      </c>
      <c r="Q269" s="197"/>
      <c r="R269" s="198">
        <f>R270+SUM(R271:R303)</f>
        <v>13.088484400000001</v>
      </c>
      <c r="S269" s="197"/>
      <c r="T269" s="199">
        <f>T270+SUM(T271:T303)</f>
        <v>2.1047615999999998</v>
      </c>
      <c r="U269" s="12"/>
      <c r="V269" s="12"/>
      <c r="W269" s="12"/>
      <c r="X269" s="12"/>
      <c r="Y269" s="12"/>
      <c r="Z269" s="12"/>
      <c r="AA269" s="12"/>
      <c r="AB269" s="12"/>
      <c r="AC269" s="12"/>
      <c r="AD269" s="12"/>
      <c r="AE269" s="12"/>
      <c r="AR269" s="200" t="s">
        <v>141</v>
      </c>
      <c r="AT269" s="201" t="s">
        <v>78</v>
      </c>
      <c r="AU269" s="201" t="s">
        <v>79</v>
      </c>
      <c r="AY269" s="200" t="s">
        <v>132</v>
      </c>
      <c r="BK269" s="202">
        <f>BK270+SUM(BK271:BK303)</f>
        <v>0</v>
      </c>
    </row>
    <row r="270" s="2" customFormat="1" ht="14.4" customHeight="1">
      <c r="A270" s="40"/>
      <c r="B270" s="41"/>
      <c r="C270" s="205" t="s">
        <v>484</v>
      </c>
      <c r="D270" s="205" t="s">
        <v>135</v>
      </c>
      <c r="E270" s="206" t="s">
        <v>473</v>
      </c>
      <c r="F270" s="207" t="s">
        <v>474</v>
      </c>
      <c r="G270" s="208" t="s">
        <v>195</v>
      </c>
      <c r="H270" s="209">
        <v>314.63999999999999</v>
      </c>
      <c r="I270" s="210"/>
      <c r="J270" s="211">
        <f>ROUND(I270*H270,2)</f>
        <v>0</v>
      </c>
      <c r="K270" s="207" t="s">
        <v>139</v>
      </c>
      <c r="L270" s="46"/>
      <c r="M270" s="212" t="s">
        <v>32</v>
      </c>
      <c r="N270" s="213" t="s">
        <v>51</v>
      </c>
      <c r="O270" s="86"/>
      <c r="P270" s="214">
        <f>O270*H270</f>
        <v>0</v>
      </c>
      <c r="Q270" s="214">
        <v>0</v>
      </c>
      <c r="R270" s="214">
        <f>Q270*H270</f>
        <v>0</v>
      </c>
      <c r="S270" s="214">
        <v>0.00594</v>
      </c>
      <c r="T270" s="215">
        <f>S270*H270</f>
        <v>1.8689616</v>
      </c>
      <c r="U270" s="40"/>
      <c r="V270" s="40"/>
      <c r="W270" s="40"/>
      <c r="X270" s="40"/>
      <c r="Y270" s="40"/>
      <c r="Z270" s="40"/>
      <c r="AA270" s="40"/>
      <c r="AB270" s="40"/>
      <c r="AC270" s="40"/>
      <c r="AD270" s="40"/>
      <c r="AE270" s="40"/>
      <c r="AR270" s="216" t="s">
        <v>270</v>
      </c>
      <c r="AT270" s="216" t="s">
        <v>135</v>
      </c>
      <c r="AU270" s="216" t="s">
        <v>21</v>
      </c>
      <c r="AY270" s="18" t="s">
        <v>132</v>
      </c>
      <c r="BE270" s="217">
        <f>IF(N270="základní",J270,0)</f>
        <v>0</v>
      </c>
      <c r="BF270" s="217">
        <f>IF(N270="snížená",J270,0)</f>
        <v>0</v>
      </c>
      <c r="BG270" s="217">
        <f>IF(N270="zákl. přenesená",J270,0)</f>
        <v>0</v>
      </c>
      <c r="BH270" s="217">
        <f>IF(N270="sníž. přenesená",J270,0)</f>
        <v>0</v>
      </c>
      <c r="BI270" s="217">
        <f>IF(N270="nulová",J270,0)</f>
        <v>0</v>
      </c>
      <c r="BJ270" s="18" t="s">
        <v>141</v>
      </c>
      <c r="BK270" s="217">
        <f>ROUND(I270*H270,2)</f>
        <v>0</v>
      </c>
      <c r="BL270" s="18" t="s">
        <v>270</v>
      </c>
      <c r="BM270" s="216" t="s">
        <v>1791</v>
      </c>
    </row>
    <row r="271" s="2" customFormat="1" ht="14.4" customHeight="1">
      <c r="A271" s="40"/>
      <c r="B271" s="41"/>
      <c r="C271" s="205" t="s">
        <v>488</v>
      </c>
      <c r="D271" s="205" t="s">
        <v>135</v>
      </c>
      <c r="E271" s="206" t="s">
        <v>477</v>
      </c>
      <c r="F271" s="207" t="s">
        <v>478</v>
      </c>
      <c r="G271" s="208" t="s">
        <v>231</v>
      </c>
      <c r="H271" s="209">
        <v>19</v>
      </c>
      <c r="I271" s="210"/>
      <c r="J271" s="211">
        <f>ROUND(I271*H271,2)</f>
        <v>0</v>
      </c>
      <c r="K271" s="207" t="s">
        <v>139</v>
      </c>
      <c r="L271" s="46"/>
      <c r="M271" s="212" t="s">
        <v>32</v>
      </c>
      <c r="N271" s="213" t="s">
        <v>51</v>
      </c>
      <c r="O271" s="86"/>
      <c r="P271" s="214">
        <f>O271*H271</f>
        <v>0</v>
      </c>
      <c r="Q271" s="214">
        <v>0</v>
      </c>
      <c r="R271" s="214">
        <f>Q271*H271</f>
        <v>0</v>
      </c>
      <c r="S271" s="214">
        <v>0.0033800000000000002</v>
      </c>
      <c r="T271" s="215">
        <f>S271*H271</f>
        <v>0.064219999999999999</v>
      </c>
      <c r="U271" s="40"/>
      <c r="V271" s="40"/>
      <c r="W271" s="40"/>
      <c r="X271" s="40"/>
      <c r="Y271" s="40"/>
      <c r="Z271" s="40"/>
      <c r="AA271" s="40"/>
      <c r="AB271" s="40"/>
      <c r="AC271" s="40"/>
      <c r="AD271" s="40"/>
      <c r="AE271" s="40"/>
      <c r="AR271" s="216" t="s">
        <v>270</v>
      </c>
      <c r="AT271" s="216" t="s">
        <v>135</v>
      </c>
      <c r="AU271" s="216" t="s">
        <v>21</v>
      </c>
      <c r="AY271" s="18" t="s">
        <v>132</v>
      </c>
      <c r="BE271" s="217">
        <f>IF(N271="základní",J271,0)</f>
        <v>0</v>
      </c>
      <c r="BF271" s="217">
        <f>IF(N271="snížená",J271,0)</f>
        <v>0</v>
      </c>
      <c r="BG271" s="217">
        <f>IF(N271="zákl. přenesená",J271,0)</f>
        <v>0</v>
      </c>
      <c r="BH271" s="217">
        <f>IF(N271="sníž. přenesená",J271,0)</f>
        <v>0</v>
      </c>
      <c r="BI271" s="217">
        <f>IF(N271="nulová",J271,0)</f>
        <v>0</v>
      </c>
      <c r="BJ271" s="18" t="s">
        <v>141</v>
      </c>
      <c r="BK271" s="217">
        <f>ROUND(I271*H271,2)</f>
        <v>0</v>
      </c>
      <c r="BL271" s="18" t="s">
        <v>270</v>
      </c>
      <c r="BM271" s="216" t="s">
        <v>1792</v>
      </c>
    </row>
    <row r="272" s="2" customFormat="1" ht="14.4" customHeight="1">
      <c r="A272" s="40"/>
      <c r="B272" s="41"/>
      <c r="C272" s="205" t="s">
        <v>493</v>
      </c>
      <c r="D272" s="205" t="s">
        <v>135</v>
      </c>
      <c r="E272" s="206" t="s">
        <v>1307</v>
      </c>
      <c r="F272" s="207" t="s">
        <v>1494</v>
      </c>
      <c r="G272" s="208" t="s">
        <v>231</v>
      </c>
      <c r="H272" s="209">
        <v>19</v>
      </c>
      <c r="I272" s="210"/>
      <c r="J272" s="211">
        <f>ROUND(I272*H272,2)</f>
        <v>0</v>
      </c>
      <c r="K272" s="207" t="s">
        <v>139</v>
      </c>
      <c r="L272" s="46"/>
      <c r="M272" s="212" t="s">
        <v>32</v>
      </c>
      <c r="N272" s="213" t="s">
        <v>51</v>
      </c>
      <c r="O272" s="86"/>
      <c r="P272" s="214">
        <f>O272*H272</f>
        <v>0</v>
      </c>
      <c r="Q272" s="214">
        <v>0</v>
      </c>
      <c r="R272" s="214">
        <f>Q272*H272</f>
        <v>0</v>
      </c>
      <c r="S272" s="214">
        <v>0</v>
      </c>
      <c r="T272" s="215">
        <f>S272*H272</f>
        <v>0</v>
      </c>
      <c r="U272" s="40"/>
      <c r="V272" s="40"/>
      <c r="W272" s="40"/>
      <c r="X272" s="40"/>
      <c r="Y272" s="40"/>
      <c r="Z272" s="40"/>
      <c r="AA272" s="40"/>
      <c r="AB272" s="40"/>
      <c r="AC272" s="40"/>
      <c r="AD272" s="40"/>
      <c r="AE272" s="40"/>
      <c r="AR272" s="216" t="s">
        <v>270</v>
      </c>
      <c r="AT272" s="216" t="s">
        <v>135</v>
      </c>
      <c r="AU272" s="216" t="s">
        <v>21</v>
      </c>
      <c r="AY272" s="18" t="s">
        <v>132</v>
      </c>
      <c r="BE272" s="217">
        <f>IF(N272="základní",J272,0)</f>
        <v>0</v>
      </c>
      <c r="BF272" s="217">
        <f>IF(N272="snížená",J272,0)</f>
        <v>0</v>
      </c>
      <c r="BG272" s="217">
        <f>IF(N272="zákl. přenesená",J272,0)</f>
        <v>0</v>
      </c>
      <c r="BH272" s="217">
        <f>IF(N272="sníž. přenesená",J272,0)</f>
        <v>0</v>
      </c>
      <c r="BI272" s="217">
        <f>IF(N272="nulová",J272,0)</f>
        <v>0</v>
      </c>
      <c r="BJ272" s="18" t="s">
        <v>141</v>
      </c>
      <c r="BK272" s="217">
        <f>ROUND(I272*H272,2)</f>
        <v>0</v>
      </c>
      <c r="BL272" s="18" t="s">
        <v>270</v>
      </c>
      <c r="BM272" s="216" t="s">
        <v>1793</v>
      </c>
    </row>
    <row r="273" s="2" customFormat="1" ht="14.4" customHeight="1">
      <c r="A273" s="40"/>
      <c r="B273" s="41"/>
      <c r="C273" s="205" t="s">
        <v>497</v>
      </c>
      <c r="D273" s="205" t="s">
        <v>135</v>
      </c>
      <c r="E273" s="206" t="s">
        <v>481</v>
      </c>
      <c r="F273" s="207" t="s">
        <v>482</v>
      </c>
      <c r="G273" s="208" t="s">
        <v>231</v>
      </c>
      <c r="H273" s="209">
        <v>38</v>
      </c>
      <c r="I273" s="210"/>
      <c r="J273" s="211">
        <f>ROUND(I273*H273,2)</f>
        <v>0</v>
      </c>
      <c r="K273" s="207" t="s">
        <v>139</v>
      </c>
      <c r="L273" s="46"/>
      <c r="M273" s="212" t="s">
        <v>32</v>
      </c>
      <c r="N273" s="213" t="s">
        <v>51</v>
      </c>
      <c r="O273" s="86"/>
      <c r="P273" s="214">
        <f>O273*H273</f>
        <v>0</v>
      </c>
      <c r="Q273" s="214">
        <v>0</v>
      </c>
      <c r="R273" s="214">
        <f>Q273*H273</f>
        <v>0</v>
      </c>
      <c r="S273" s="214">
        <v>0.00191</v>
      </c>
      <c r="T273" s="215">
        <f>S273*H273</f>
        <v>0.072580000000000006</v>
      </c>
      <c r="U273" s="40"/>
      <c r="V273" s="40"/>
      <c r="W273" s="40"/>
      <c r="X273" s="40"/>
      <c r="Y273" s="40"/>
      <c r="Z273" s="40"/>
      <c r="AA273" s="40"/>
      <c r="AB273" s="40"/>
      <c r="AC273" s="40"/>
      <c r="AD273" s="40"/>
      <c r="AE273" s="40"/>
      <c r="AR273" s="216" t="s">
        <v>270</v>
      </c>
      <c r="AT273" s="216" t="s">
        <v>135</v>
      </c>
      <c r="AU273" s="216" t="s">
        <v>21</v>
      </c>
      <c r="AY273" s="18" t="s">
        <v>132</v>
      </c>
      <c r="BE273" s="217">
        <f>IF(N273="základní",J273,0)</f>
        <v>0</v>
      </c>
      <c r="BF273" s="217">
        <f>IF(N273="snížená",J273,0)</f>
        <v>0</v>
      </c>
      <c r="BG273" s="217">
        <f>IF(N273="zákl. přenesená",J273,0)</f>
        <v>0</v>
      </c>
      <c r="BH273" s="217">
        <f>IF(N273="sníž. přenesená",J273,0)</f>
        <v>0</v>
      </c>
      <c r="BI273" s="217">
        <f>IF(N273="nulová",J273,0)</f>
        <v>0</v>
      </c>
      <c r="BJ273" s="18" t="s">
        <v>141</v>
      </c>
      <c r="BK273" s="217">
        <f>ROUND(I273*H273,2)</f>
        <v>0</v>
      </c>
      <c r="BL273" s="18" t="s">
        <v>270</v>
      </c>
      <c r="BM273" s="216" t="s">
        <v>1794</v>
      </c>
    </row>
    <row r="274" s="2" customFormat="1" ht="14.4" customHeight="1">
      <c r="A274" s="40"/>
      <c r="B274" s="41"/>
      <c r="C274" s="205" t="s">
        <v>501</v>
      </c>
      <c r="D274" s="205" t="s">
        <v>135</v>
      </c>
      <c r="E274" s="206" t="s">
        <v>485</v>
      </c>
      <c r="F274" s="207" t="s">
        <v>486</v>
      </c>
      <c r="G274" s="208" t="s">
        <v>231</v>
      </c>
      <c r="H274" s="209">
        <v>38</v>
      </c>
      <c r="I274" s="210"/>
      <c r="J274" s="211">
        <f>ROUND(I274*H274,2)</f>
        <v>0</v>
      </c>
      <c r="K274" s="207" t="s">
        <v>139</v>
      </c>
      <c r="L274" s="46"/>
      <c r="M274" s="212" t="s">
        <v>32</v>
      </c>
      <c r="N274" s="213" t="s">
        <v>51</v>
      </c>
      <c r="O274" s="86"/>
      <c r="P274" s="214">
        <f>O274*H274</f>
        <v>0</v>
      </c>
      <c r="Q274" s="214">
        <v>0</v>
      </c>
      <c r="R274" s="214">
        <f>Q274*H274</f>
        <v>0</v>
      </c>
      <c r="S274" s="214">
        <v>0</v>
      </c>
      <c r="T274" s="215">
        <f>S274*H274</f>
        <v>0</v>
      </c>
      <c r="U274" s="40"/>
      <c r="V274" s="40"/>
      <c r="W274" s="40"/>
      <c r="X274" s="40"/>
      <c r="Y274" s="40"/>
      <c r="Z274" s="40"/>
      <c r="AA274" s="40"/>
      <c r="AB274" s="40"/>
      <c r="AC274" s="40"/>
      <c r="AD274" s="40"/>
      <c r="AE274" s="40"/>
      <c r="AR274" s="216" t="s">
        <v>270</v>
      </c>
      <c r="AT274" s="216" t="s">
        <v>135</v>
      </c>
      <c r="AU274" s="216" t="s">
        <v>21</v>
      </c>
      <c r="AY274" s="18" t="s">
        <v>132</v>
      </c>
      <c r="BE274" s="217">
        <f>IF(N274="základní",J274,0)</f>
        <v>0</v>
      </c>
      <c r="BF274" s="217">
        <f>IF(N274="snížená",J274,0)</f>
        <v>0</v>
      </c>
      <c r="BG274" s="217">
        <f>IF(N274="zákl. přenesená",J274,0)</f>
        <v>0</v>
      </c>
      <c r="BH274" s="217">
        <f>IF(N274="sníž. přenesená",J274,0)</f>
        <v>0</v>
      </c>
      <c r="BI274" s="217">
        <f>IF(N274="nulová",J274,0)</f>
        <v>0</v>
      </c>
      <c r="BJ274" s="18" t="s">
        <v>141</v>
      </c>
      <c r="BK274" s="217">
        <f>ROUND(I274*H274,2)</f>
        <v>0</v>
      </c>
      <c r="BL274" s="18" t="s">
        <v>270</v>
      </c>
      <c r="BM274" s="216" t="s">
        <v>1795</v>
      </c>
    </row>
    <row r="275" s="2" customFormat="1" ht="14.4" customHeight="1">
      <c r="A275" s="40"/>
      <c r="B275" s="41"/>
      <c r="C275" s="205" t="s">
        <v>505</v>
      </c>
      <c r="D275" s="205" t="s">
        <v>135</v>
      </c>
      <c r="E275" s="206" t="s">
        <v>489</v>
      </c>
      <c r="F275" s="207" t="s">
        <v>490</v>
      </c>
      <c r="G275" s="208" t="s">
        <v>231</v>
      </c>
      <c r="H275" s="209">
        <v>30.399999999999999</v>
      </c>
      <c r="I275" s="210"/>
      <c r="J275" s="211">
        <f>ROUND(I275*H275,2)</f>
        <v>0</v>
      </c>
      <c r="K275" s="207" t="s">
        <v>139</v>
      </c>
      <c r="L275" s="46"/>
      <c r="M275" s="212" t="s">
        <v>32</v>
      </c>
      <c r="N275" s="213" t="s">
        <v>51</v>
      </c>
      <c r="O275" s="86"/>
      <c r="P275" s="214">
        <f>O275*H275</f>
        <v>0</v>
      </c>
      <c r="Q275" s="214">
        <v>0</v>
      </c>
      <c r="R275" s="214">
        <f>Q275*H275</f>
        <v>0</v>
      </c>
      <c r="S275" s="214">
        <v>0</v>
      </c>
      <c r="T275" s="215">
        <f>S275*H275</f>
        <v>0</v>
      </c>
      <c r="U275" s="40"/>
      <c r="V275" s="40"/>
      <c r="W275" s="40"/>
      <c r="X275" s="40"/>
      <c r="Y275" s="40"/>
      <c r="Z275" s="40"/>
      <c r="AA275" s="40"/>
      <c r="AB275" s="40"/>
      <c r="AC275" s="40"/>
      <c r="AD275" s="40"/>
      <c r="AE275" s="40"/>
      <c r="AR275" s="216" t="s">
        <v>270</v>
      </c>
      <c r="AT275" s="216" t="s">
        <v>135</v>
      </c>
      <c r="AU275" s="216" t="s">
        <v>21</v>
      </c>
      <c r="AY275" s="18" t="s">
        <v>132</v>
      </c>
      <c r="BE275" s="217">
        <f>IF(N275="základní",J275,0)</f>
        <v>0</v>
      </c>
      <c r="BF275" s="217">
        <f>IF(N275="snížená",J275,0)</f>
        <v>0</v>
      </c>
      <c r="BG275" s="217">
        <f>IF(N275="zákl. přenesená",J275,0)</f>
        <v>0</v>
      </c>
      <c r="BH275" s="217">
        <f>IF(N275="sníž. přenesená",J275,0)</f>
        <v>0</v>
      </c>
      <c r="BI275" s="217">
        <f>IF(N275="nulová",J275,0)</f>
        <v>0</v>
      </c>
      <c r="BJ275" s="18" t="s">
        <v>141</v>
      </c>
      <c r="BK275" s="217">
        <f>ROUND(I275*H275,2)</f>
        <v>0</v>
      </c>
      <c r="BL275" s="18" t="s">
        <v>270</v>
      </c>
      <c r="BM275" s="216" t="s">
        <v>1796</v>
      </c>
    </row>
    <row r="276" s="13" customFormat="1">
      <c r="A276" s="13"/>
      <c r="B276" s="230"/>
      <c r="C276" s="231"/>
      <c r="D276" s="225" t="s">
        <v>199</v>
      </c>
      <c r="E276" s="232" t="s">
        <v>32</v>
      </c>
      <c r="F276" s="233" t="s">
        <v>492</v>
      </c>
      <c r="G276" s="231"/>
      <c r="H276" s="234">
        <v>30.399999999999999</v>
      </c>
      <c r="I276" s="235"/>
      <c r="J276" s="231"/>
      <c r="K276" s="231"/>
      <c r="L276" s="236"/>
      <c r="M276" s="237"/>
      <c r="N276" s="238"/>
      <c r="O276" s="238"/>
      <c r="P276" s="238"/>
      <c r="Q276" s="238"/>
      <c r="R276" s="238"/>
      <c r="S276" s="238"/>
      <c r="T276" s="239"/>
      <c r="U276" s="13"/>
      <c r="V276" s="13"/>
      <c r="W276" s="13"/>
      <c r="X276" s="13"/>
      <c r="Y276" s="13"/>
      <c r="Z276" s="13"/>
      <c r="AA276" s="13"/>
      <c r="AB276" s="13"/>
      <c r="AC276" s="13"/>
      <c r="AD276" s="13"/>
      <c r="AE276" s="13"/>
      <c r="AT276" s="240" t="s">
        <v>199</v>
      </c>
      <c r="AU276" s="240" t="s">
        <v>21</v>
      </c>
      <c r="AV276" s="13" t="s">
        <v>141</v>
      </c>
      <c r="AW276" s="13" t="s">
        <v>41</v>
      </c>
      <c r="AX276" s="13" t="s">
        <v>79</v>
      </c>
      <c r="AY276" s="240" t="s">
        <v>132</v>
      </c>
    </row>
    <row r="277" s="14" customFormat="1">
      <c r="A277" s="14"/>
      <c r="B277" s="241"/>
      <c r="C277" s="242"/>
      <c r="D277" s="225" t="s">
        <v>199</v>
      </c>
      <c r="E277" s="243" t="s">
        <v>32</v>
      </c>
      <c r="F277" s="244" t="s">
        <v>201</v>
      </c>
      <c r="G277" s="242"/>
      <c r="H277" s="245">
        <v>30.399999999999999</v>
      </c>
      <c r="I277" s="246"/>
      <c r="J277" s="242"/>
      <c r="K277" s="242"/>
      <c r="L277" s="247"/>
      <c r="M277" s="248"/>
      <c r="N277" s="249"/>
      <c r="O277" s="249"/>
      <c r="P277" s="249"/>
      <c r="Q277" s="249"/>
      <c r="R277" s="249"/>
      <c r="S277" s="249"/>
      <c r="T277" s="250"/>
      <c r="U277" s="14"/>
      <c r="V277" s="14"/>
      <c r="W277" s="14"/>
      <c r="X277" s="14"/>
      <c r="Y277" s="14"/>
      <c r="Z277" s="14"/>
      <c r="AA277" s="14"/>
      <c r="AB277" s="14"/>
      <c r="AC277" s="14"/>
      <c r="AD277" s="14"/>
      <c r="AE277" s="14"/>
      <c r="AT277" s="251" t="s">
        <v>199</v>
      </c>
      <c r="AU277" s="251" t="s">
        <v>21</v>
      </c>
      <c r="AV277" s="14" t="s">
        <v>150</v>
      </c>
      <c r="AW277" s="14" t="s">
        <v>41</v>
      </c>
      <c r="AX277" s="14" t="s">
        <v>21</v>
      </c>
      <c r="AY277" s="251" t="s">
        <v>132</v>
      </c>
    </row>
    <row r="278" s="2" customFormat="1" ht="14.4" customHeight="1">
      <c r="A278" s="40"/>
      <c r="B278" s="41"/>
      <c r="C278" s="205" t="s">
        <v>509</v>
      </c>
      <c r="D278" s="205" t="s">
        <v>135</v>
      </c>
      <c r="E278" s="206" t="s">
        <v>494</v>
      </c>
      <c r="F278" s="207" t="s">
        <v>495</v>
      </c>
      <c r="G278" s="208" t="s">
        <v>231</v>
      </c>
      <c r="H278" s="209">
        <v>38</v>
      </c>
      <c r="I278" s="210"/>
      <c r="J278" s="211">
        <f>ROUND(I278*H278,2)</f>
        <v>0</v>
      </c>
      <c r="K278" s="207" t="s">
        <v>139</v>
      </c>
      <c r="L278" s="46"/>
      <c r="M278" s="212" t="s">
        <v>32</v>
      </c>
      <c r="N278" s="213" t="s">
        <v>51</v>
      </c>
      <c r="O278" s="86"/>
      <c r="P278" s="214">
        <f>O278*H278</f>
        <v>0</v>
      </c>
      <c r="Q278" s="214">
        <v>0</v>
      </c>
      <c r="R278" s="214">
        <f>Q278*H278</f>
        <v>0</v>
      </c>
      <c r="S278" s="214">
        <v>0</v>
      </c>
      <c r="T278" s="215">
        <f>S278*H278</f>
        <v>0</v>
      </c>
      <c r="U278" s="40"/>
      <c r="V278" s="40"/>
      <c r="W278" s="40"/>
      <c r="X278" s="40"/>
      <c r="Y278" s="40"/>
      <c r="Z278" s="40"/>
      <c r="AA278" s="40"/>
      <c r="AB278" s="40"/>
      <c r="AC278" s="40"/>
      <c r="AD278" s="40"/>
      <c r="AE278" s="40"/>
      <c r="AR278" s="216" t="s">
        <v>270</v>
      </c>
      <c r="AT278" s="216" t="s">
        <v>135</v>
      </c>
      <c r="AU278" s="216" t="s">
        <v>21</v>
      </c>
      <c r="AY278" s="18" t="s">
        <v>132</v>
      </c>
      <c r="BE278" s="217">
        <f>IF(N278="základní",J278,0)</f>
        <v>0</v>
      </c>
      <c r="BF278" s="217">
        <f>IF(N278="snížená",J278,0)</f>
        <v>0</v>
      </c>
      <c r="BG278" s="217">
        <f>IF(N278="zákl. přenesená",J278,0)</f>
        <v>0</v>
      </c>
      <c r="BH278" s="217">
        <f>IF(N278="sníž. přenesená",J278,0)</f>
        <v>0</v>
      </c>
      <c r="BI278" s="217">
        <f>IF(N278="nulová",J278,0)</f>
        <v>0</v>
      </c>
      <c r="BJ278" s="18" t="s">
        <v>141</v>
      </c>
      <c r="BK278" s="217">
        <f>ROUND(I278*H278,2)</f>
        <v>0</v>
      </c>
      <c r="BL278" s="18" t="s">
        <v>270</v>
      </c>
      <c r="BM278" s="216" t="s">
        <v>1797</v>
      </c>
    </row>
    <row r="279" s="2" customFormat="1" ht="24.15" customHeight="1">
      <c r="A279" s="40"/>
      <c r="B279" s="41"/>
      <c r="C279" s="205" t="s">
        <v>513</v>
      </c>
      <c r="D279" s="205" t="s">
        <v>135</v>
      </c>
      <c r="E279" s="206" t="s">
        <v>498</v>
      </c>
      <c r="F279" s="207" t="s">
        <v>499</v>
      </c>
      <c r="G279" s="208" t="s">
        <v>195</v>
      </c>
      <c r="H279" s="209">
        <v>314.63999999999999</v>
      </c>
      <c r="I279" s="210"/>
      <c r="J279" s="211">
        <f>ROUND(I279*H279,2)</f>
        <v>0</v>
      </c>
      <c r="K279" s="207" t="s">
        <v>139</v>
      </c>
      <c r="L279" s="46"/>
      <c r="M279" s="212" t="s">
        <v>32</v>
      </c>
      <c r="N279" s="213" t="s">
        <v>51</v>
      </c>
      <c r="O279" s="86"/>
      <c r="P279" s="214">
        <f>O279*H279</f>
        <v>0</v>
      </c>
      <c r="Q279" s="214">
        <v>0.0075599999999999999</v>
      </c>
      <c r="R279" s="214">
        <f>Q279*H279</f>
        <v>2.3786783999999996</v>
      </c>
      <c r="S279" s="214">
        <v>0</v>
      </c>
      <c r="T279" s="215">
        <f>S279*H279</f>
        <v>0</v>
      </c>
      <c r="U279" s="40"/>
      <c r="V279" s="40"/>
      <c r="W279" s="40"/>
      <c r="X279" s="40"/>
      <c r="Y279" s="40"/>
      <c r="Z279" s="40"/>
      <c r="AA279" s="40"/>
      <c r="AB279" s="40"/>
      <c r="AC279" s="40"/>
      <c r="AD279" s="40"/>
      <c r="AE279" s="40"/>
      <c r="AR279" s="216" t="s">
        <v>270</v>
      </c>
      <c r="AT279" s="216" t="s">
        <v>135</v>
      </c>
      <c r="AU279" s="216" t="s">
        <v>21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270</v>
      </c>
      <c r="BM279" s="216" t="s">
        <v>1798</v>
      </c>
    </row>
    <row r="280" s="2" customFormat="1" ht="14.4" customHeight="1">
      <c r="A280" s="40"/>
      <c r="B280" s="41"/>
      <c r="C280" s="205" t="s">
        <v>518</v>
      </c>
      <c r="D280" s="205" t="s">
        <v>135</v>
      </c>
      <c r="E280" s="206" t="s">
        <v>502</v>
      </c>
      <c r="F280" s="207" t="s">
        <v>503</v>
      </c>
      <c r="G280" s="208" t="s">
        <v>376</v>
      </c>
      <c r="H280" s="209">
        <v>6</v>
      </c>
      <c r="I280" s="210"/>
      <c r="J280" s="211">
        <f>ROUND(I280*H280,2)</f>
        <v>0</v>
      </c>
      <c r="K280" s="207" t="s">
        <v>139</v>
      </c>
      <c r="L280" s="46"/>
      <c r="M280" s="212" t="s">
        <v>32</v>
      </c>
      <c r="N280" s="213" t="s">
        <v>51</v>
      </c>
      <c r="O280" s="86"/>
      <c r="P280" s="214">
        <f>O280*H280</f>
        <v>0</v>
      </c>
      <c r="Q280" s="214">
        <v>0</v>
      </c>
      <c r="R280" s="214">
        <f>Q280*H280</f>
        <v>0</v>
      </c>
      <c r="S280" s="214">
        <v>0</v>
      </c>
      <c r="T280" s="215">
        <f>S280*H280</f>
        <v>0</v>
      </c>
      <c r="U280" s="40"/>
      <c r="V280" s="40"/>
      <c r="W280" s="40"/>
      <c r="X280" s="40"/>
      <c r="Y280" s="40"/>
      <c r="Z280" s="40"/>
      <c r="AA280" s="40"/>
      <c r="AB280" s="40"/>
      <c r="AC280" s="40"/>
      <c r="AD280" s="40"/>
      <c r="AE280" s="40"/>
      <c r="AR280" s="216" t="s">
        <v>270</v>
      </c>
      <c r="AT280" s="216" t="s">
        <v>135</v>
      </c>
      <c r="AU280" s="216" t="s">
        <v>21</v>
      </c>
      <c r="AY280" s="18" t="s">
        <v>132</v>
      </c>
      <c r="BE280" s="217">
        <f>IF(N280="základní",J280,0)</f>
        <v>0</v>
      </c>
      <c r="BF280" s="217">
        <f>IF(N280="snížená",J280,0)</f>
        <v>0</v>
      </c>
      <c r="BG280" s="217">
        <f>IF(N280="zákl. přenesená",J280,0)</f>
        <v>0</v>
      </c>
      <c r="BH280" s="217">
        <f>IF(N280="sníž. přenesená",J280,0)</f>
        <v>0</v>
      </c>
      <c r="BI280" s="217">
        <f>IF(N280="nulová",J280,0)</f>
        <v>0</v>
      </c>
      <c r="BJ280" s="18" t="s">
        <v>141</v>
      </c>
      <c r="BK280" s="217">
        <f>ROUND(I280*H280,2)</f>
        <v>0</v>
      </c>
      <c r="BL280" s="18" t="s">
        <v>270</v>
      </c>
      <c r="BM280" s="216" t="s">
        <v>1799</v>
      </c>
    </row>
    <row r="281" s="2" customFormat="1" ht="14.4" customHeight="1">
      <c r="A281" s="40"/>
      <c r="B281" s="41"/>
      <c r="C281" s="252" t="s">
        <v>523</v>
      </c>
      <c r="D281" s="252" t="s">
        <v>246</v>
      </c>
      <c r="E281" s="253" t="s">
        <v>506</v>
      </c>
      <c r="F281" s="254" t="s">
        <v>507</v>
      </c>
      <c r="G281" s="255" t="s">
        <v>376</v>
      </c>
      <c r="H281" s="256">
        <v>6</v>
      </c>
      <c r="I281" s="257"/>
      <c r="J281" s="258">
        <f>ROUND(I281*H281,2)</f>
        <v>0</v>
      </c>
      <c r="K281" s="254" t="s">
        <v>139</v>
      </c>
      <c r="L281" s="259"/>
      <c r="M281" s="260" t="s">
        <v>32</v>
      </c>
      <c r="N281" s="261" t="s">
        <v>51</v>
      </c>
      <c r="O281" s="86"/>
      <c r="P281" s="214">
        <f>O281*H281</f>
        <v>0</v>
      </c>
      <c r="Q281" s="214">
        <v>0.0086999999999999994</v>
      </c>
      <c r="R281" s="214">
        <f>Q281*H281</f>
        <v>0.052199999999999996</v>
      </c>
      <c r="S281" s="214">
        <v>0</v>
      </c>
      <c r="T281" s="215">
        <f>S281*H281</f>
        <v>0</v>
      </c>
      <c r="U281" s="40"/>
      <c r="V281" s="40"/>
      <c r="W281" s="40"/>
      <c r="X281" s="40"/>
      <c r="Y281" s="40"/>
      <c r="Z281" s="40"/>
      <c r="AA281" s="40"/>
      <c r="AB281" s="40"/>
      <c r="AC281" s="40"/>
      <c r="AD281" s="40"/>
      <c r="AE281" s="40"/>
      <c r="AR281" s="216" t="s">
        <v>356</v>
      </c>
      <c r="AT281" s="216" t="s">
        <v>246</v>
      </c>
      <c r="AU281" s="216" t="s">
        <v>21</v>
      </c>
      <c r="AY281" s="18" t="s">
        <v>132</v>
      </c>
      <c r="BE281" s="217">
        <f>IF(N281="základní",J281,0)</f>
        <v>0</v>
      </c>
      <c r="BF281" s="217">
        <f>IF(N281="snížená",J281,0)</f>
        <v>0</v>
      </c>
      <c r="BG281" s="217">
        <f>IF(N281="zákl. přenesená",J281,0)</f>
        <v>0</v>
      </c>
      <c r="BH281" s="217">
        <f>IF(N281="sníž. přenesená",J281,0)</f>
        <v>0</v>
      </c>
      <c r="BI281" s="217">
        <f>IF(N281="nulová",J281,0)</f>
        <v>0</v>
      </c>
      <c r="BJ281" s="18" t="s">
        <v>141</v>
      </c>
      <c r="BK281" s="217">
        <f>ROUND(I281*H281,2)</f>
        <v>0</v>
      </c>
      <c r="BL281" s="18" t="s">
        <v>270</v>
      </c>
      <c r="BM281" s="216" t="s">
        <v>1800</v>
      </c>
    </row>
    <row r="282" s="2" customFormat="1" ht="14.4" customHeight="1">
      <c r="A282" s="40"/>
      <c r="B282" s="41"/>
      <c r="C282" s="205" t="s">
        <v>527</v>
      </c>
      <c r="D282" s="205" t="s">
        <v>135</v>
      </c>
      <c r="E282" s="206" t="s">
        <v>510</v>
      </c>
      <c r="F282" s="207" t="s">
        <v>511</v>
      </c>
      <c r="G282" s="208" t="s">
        <v>231</v>
      </c>
      <c r="H282" s="209">
        <v>19</v>
      </c>
      <c r="I282" s="210"/>
      <c r="J282" s="211">
        <f>ROUND(I282*H282,2)</f>
        <v>0</v>
      </c>
      <c r="K282" s="207" t="s">
        <v>139</v>
      </c>
      <c r="L282" s="46"/>
      <c r="M282" s="212" t="s">
        <v>32</v>
      </c>
      <c r="N282" s="213" t="s">
        <v>51</v>
      </c>
      <c r="O282" s="86"/>
      <c r="P282" s="214">
        <f>O282*H282</f>
        <v>0</v>
      </c>
      <c r="Q282" s="214">
        <v>0</v>
      </c>
      <c r="R282" s="214">
        <f>Q282*H282</f>
        <v>0</v>
      </c>
      <c r="S282" s="214">
        <v>0</v>
      </c>
      <c r="T282" s="215">
        <f>S282*H282</f>
        <v>0</v>
      </c>
      <c r="U282" s="40"/>
      <c r="V282" s="40"/>
      <c r="W282" s="40"/>
      <c r="X282" s="40"/>
      <c r="Y282" s="40"/>
      <c r="Z282" s="40"/>
      <c r="AA282" s="40"/>
      <c r="AB282" s="40"/>
      <c r="AC282" s="40"/>
      <c r="AD282" s="40"/>
      <c r="AE282" s="40"/>
      <c r="AR282" s="216" t="s">
        <v>270</v>
      </c>
      <c r="AT282" s="216" t="s">
        <v>135</v>
      </c>
      <c r="AU282" s="216" t="s">
        <v>21</v>
      </c>
      <c r="AY282" s="18" t="s">
        <v>132</v>
      </c>
      <c r="BE282" s="217">
        <f>IF(N282="základní",J282,0)</f>
        <v>0</v>
      </c>
      <c r="BF282" s="217">
        <f>IF(N282="snížená",J282,0)</f>
        <v>0</v>
      </c>
      <c r="BG282" s="217">
        <f>IF(N282="zákl. přenesená",J282,0)</f>
        <v>0</v>
      </c>
      <c r="BH282" s="217">
        <f>IF(N282="sníž. přenesená",J282,0)</f>
        <v>0</v>
      </c>
      <c r="BI282" s="217">
        <f>IF(N282="nulová",J282,0)</f>
        <v>0</v>
      </c>
      <c r="BJ282" s="18" t="s">
        <v>141</v>
      </c>
      <c r="BK282" s="217">
        <f>ROUND(I282*H282,2)</f>
        <v>0</v>
      </c>
      <c r="BL282" s="18" t="s">
        <v>270</v>
      </c>
      <c r="BM282" s="216" t="s">
        <v>1801</v>
      </c>
    </row>
    <row r="283" s="2" customFormat="1" ht="24.15" customHeight="1">
      <c r="A283" s="40"/>
      <c r="B283" s="41"/>
      <c r="C283" s="205" t="s">
        <v>531</v>
      </c>
      <c r="D283" s="205" t="s">
        <v>135</v>
      </c>
      <c r="E283" s="206" t="s">
        <v>514</v>
      </c>
      <c r="F283" s="207" t="s">
        <v>515</v>
      </c>
      <c r="G283" s="208" t="s">
        <v>231</v>
      </c>
      <c r="H283" s="209">
        <v>19</v>
      </c>
      <c r="I283" s="210"/>
      <c r="J283" s="211">
        <f>ROUND(I283*H283,2)</f>
        <v>0</v>
      </c>
      <c r="K283" s="207" t="s">
        <v>139</v>
      </c>
      <c r="L283" s="46"/>
      <c r="M283" s="212" t="s">
        <v>32</v>
      </c>
      <c r="N283" s="213" t="s">
        <v>51</v>
      </c>
      <c r="O283" s="86"/>
      <c r="P283" s="214">
        <f>O283*H283</f>
        <v>0</v>
      </c>
      <c r="Q283" s="214">
        <v>0.00362</v>
      </c>
      <c r="R283" s="214">
        <f>Q283*H283</f>
        <v>0.068779999999999994</v>
      </c>
      <c r="S283" s="214">
        <v>0</v>
      </c>
      <c r="T283" s="215">
        <f>S283*H283</f>
        <v>0</v>
      </c>
      <c r="U283" s="40"/>
      <c r="V283" s="40"/>
      <c r="W283" s="40"/>
      <c r="X283" s="40"/>
      <c r="Y283" s="40"/>
      <c r="Z283" s="40"/>
      <c r="AA283" s="40"/>
      <c r="AB283" s="40"/>
      <c r="AC283" s="40"/>
      <c r="AD283" s="40"/>
      <c r="AE283" s="40"/>
      <c r="AR283" s="216" t="s">
        <v>270</v>
      </c>
      <c r="AT283" s="216" t="s">
        <v>135</v>
      </c>
      <c r="AU283" s="216" t="s">
        <v>21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1802</v>
      </c>
    </row>
    <row r="284" s="2" customFormat="1">
      <c r="A284" s="40"/>
      <c r="B284" s="41"/>
      <c r="C284" s="42"/>
      <c r="D284" s="225" t="s">
        <v>197</v>
      </c>
      <c r="E284" s="42"/>
      <c r="F284" s="226" t="s">
        <v>517</v>
      </c>
      <c r="G284" s="42"/>
      <c r="H284" s="42"/>
      <c r="I284" s="227"/>
      <c r="J284" s="42"/>
      <c r="K284" s="42"/>
      <c r="L284" s="46"/>
      <c r="M284" s="228"/>
      <c r="N284" s="229"/>
      <c r="O284" s="86"/>
      <c r="P284" s="86"/>
      <c r="Q284" s="86"/>
      <c r="R284" s="86"/>
      <c r="S284" s="86"/>
      <c r="T284" s="87"/>
      <c r="U284" s="40"/>
      <c r="V284" s="40"/>
      <c r="W284" s="40"/>
      <c r="X284" s="40"/>
      <c r="Y284" s="40"/>
      <c r="Z284" s="40"/>
      <c r="AA284" s="40"/>
      <c r="AB284" s="40"/>
      <c r="AC284" s="40"/>
      <c r="AD284" s="40"/>
      <c r="AE284" s="40"/>
      <c r="AT284" s="18" t="s">
        <v>197</v>
      </c>
      <c r="AU284" s="18" t="s">
        <v>21</v>
      </c>
    </row>
    <row r="285" s="2" customFormat="1" ht="14.4" customHeight="1">
      <c r="A285" s="40"/>
      <c r="B285" s="41"/>
      <c r="C285" s="205" t="s">
        <v>536</v>
      </c>
      <c r="D285" s="205" t="s">
        <v>135</v>
      </c>
      <c r="E285" s="206" t="s">
        <v>519</v>
      </c>
      <c r="F285" s="207" t="s">
        <v>520</v>
      </c>
      <c r="G285" s="208" t="s">
        <v>376</v>
      </c>
      <c r="H285" s="209">
        <v>72</v>
      </c>
      <c r="I285" s="210"/>
      <c r="J285" s="211">
        <f>ROUND(I285*H285,2)</f>
        <v>0</v>
      </c>
      <c r="K285" s="207" t="s">
        <v>139</v>
      </c>
      <c r="L285" s="46"/>
      <c r="M285" s="212" t="s">
        <v>32</v>
      </c>
      <c r="N285" s="213" t="s">
        <v>51</v>
      </c>
      <c r="O285" s="86"/>
      <c r="P285" s="214">
        <f>O285*H285</f>
        <v>0</v>
      </c>
      <c r="Q285" s="214">
        <v>0.00040000000000000002</v>
      </c>
      <c r="R285" s="214">
        <f>Q285*H285</f>
        <v>0.028800000000000003</v>
      </c>
      <c r="S285" s="214">
        <v>0</v>
      </c>
      <c r="T285" s="215">
        <f>S285*H285</f>
        <v>0</v>
      </c>
      <c r="U285" s="40"/>
      <c r="V285" s="40"/>
      <c r="W285" s="40"/>
      <c r="X285" s="40"/>
      <c r="Y285" s="40"/>
      <c r="Z285" s="40"/>
      <c r="AA285" s="40"/>
      <c r="AB285" s="40"/>
      <c r="AC285" s="40"/>
      <c r="AD285" s="40"/>
      <c r="AE285" s="40"/>
      <c r="AR285" s="216" t="s">
        <v>150</v>
      </c>
      <c r="AT285" s="216" t="s">
        <v>135</v>
      </c>
      <c r="AU285" s="216" t="s">
        <v>21</v>
      </c>
      <c r="AY285" s="18" t="s">
        <v>132</v>
      </c>
      <c r="BE285" s="217">
        <f>IF(N285="základní",J285,0)</f>
        <v>0</v>
      </c>
      <c r="BF285" s="217">
        <f>IF(N285="snížená",J285,0)</f>
        <v>0</v>
      </c>
      <c r="BG285" s="217">
        <f>IF(N285="zákl. přenesená",J285,0)</f>
        <v>0</v>
      </c>
      <c r="BH285" s="217">
        <f>IF(N285="sníž. přenesená",J285,0)</f>
        <v>0</v>
      </c>
      <c r="BI285" s="217">
        <f>IF(N285="nulová",J285,0)</f>
        <v>0</v>
      </c>
      <c r="BJ285" s="18" t="s">
        <v>141</v>
      </c>
      <c r="BK285" s="217">
        <f>ROUND(I285*H285,2)</f>
        <v>0</v>
      </c>
      <c r="BL285" s="18" t="s">
        <v>150</v>
      </c>
      <c r="BM285" s="216" t="s">
        <v>1803</v>
      </c>
    </row>
    <row r="286" s="2" customFormat="1">
      <c r="A286" s="40"/>
      <c r="B286" s="41"/>
      <c r="C286" s="42"/>
      <c r="D286" s="225" t="s">
        <v>197</v>
      </c>
      <c r="E286" s="42"/>
      <c r="F286" s="226" t="s">
        <v>522</v>
      </c>
      <c r="G286" s="42"/>
      <c r="H286" s="42"/>
      <c r="I286" s="227"/>
      <c r="J286" s="42"/>
      <c r="K286" s="42"/>
      <c r="L286" s="46"/>
      <c r="M286" s="228"/>
      <c r="N286" s="229"/>
      <c r="O286" s="86"/>
      <c r="P286" s="86"/>
      <c r="Q286" s="86"/>
      <c r="R286" s="86"/>
      <c r="S286" s="86"/>
      <c r="T286" s="87"/>
      <c r="U286" s="40"/>
      <c r="V286" s="40"/>
      <c r="W286" s="40"/>
      <c r="X286" s="40"/>
      <c r="Y286" s="40"/>
      <c r="Z286" s="40"/>
      <c r="AA286" s="40"/>
      <c r="AB286" s="40"/>
      <c r="AC286" s="40"/>
      <c r="AD286" s="40"/>
      <c r="AE286" s="40"/>
      <c r="AT286" s="18" t="s">
        <v>197</v>
      </c>
      <c r="AU286" s="18" t="s">
        <v>21</v>
      </c>
    </row>
    <row r="287" s="2" customFormat="1" ht="24.15" customHeight="1">
      <c r="A287" s="40"/>
      <c r="B287" s="41"/>
      <c r="C287" s="205" t="s">
        <v>540</v>
      </c>
      <c r="D287" s="205" t="s">
        <v>135</v>
      </c>
      <c r="E287" s="206" t="s">
        <v>1611</v>
      </c>
      <c r="F287" s="207" t="s">
        <v>1612</v>
      </c>
      <c r="G287" s="208" t="s">
        <v>231</v>
      </c>
      <c r="H287" s="209">
        <v>38</v>
      </c>
      <c r="I287" s="210"/>
      <c r="J287" s="211">
        <f>ROUND(I287*H287,2)</f>
        <v>0</v>
      </c>
      <c r="K287" s="207" t="s">
        <v>139</v>
      </c>
      <c r="L287" s="46"/>
      <c r="M287" s="212" t="s">
        <v>32</v>
      </c>
      <c r="N287" s="213" t="s">
        <v>51</v>
      </c>
      <c r="O287" s="86"/>
      <c r="P287" s="214">
        <f>O287*H287</f>
        <v>0</v>
      </c>
      <c r="Q287" s="214">
        <v>0.0035100000000000001</v>
      </c>
      <c r="R287" s="214">
        <f>Q287*H287</f>
        <v>0.13338</v>
      </c>
      <c r="S287" s="214">
        <v>0</v>
      </c>
      <c r="T287" s="215">
        <f>S287*H287</f>
        <v>0</v>
      </c>
      <c r="U287" s="40"/>
      <c r="V287" s="40"/>
      <c r="W287" s="40"/>
      <c r="X287" s="40"/>
      <c r="Y287" s="40"/>
      <c r="Z287" s="40"/>
      <c r="AA287" s="40"/>
      <c r="AB287" s="40"/>
      <c r="AC287" s="40"/>
      <c r="AD287" s="40"/>
      <c r="AE287" s="40"/>
      <c r="AR287" s="216" t="s">
        <v>270</v>
      </c>
      <c r="AT287" s="216" t="s">
        <v>135</v>
      </c>
      <c r="AU287" s="216" t="s">
        <v>21</v>
      </c>
      <c r="AY287" s="18" t="s">
        <v>132</v>
      </c>
      <c r="BE287" s="217">
        <f>IF(N287="základní",J287,0)</f>
        <v>0</v>
      </c>
      <c r="BF287" s="217">
        <f>IF(N287="snížená",J287,0)</f>
        <v>0</v>
      </c>
      <c r="BG287" s="217">
        <f>IF(N287="zákl. přenesená",J287,0)</f>
        <v>0</v>
      </c>
      <c r="BH287" s="217">
        <f>IF(N287="sníž. přenesená",J287,0)</f>
        <v>0</v>
      </c>
      <c r="BI287" s="217">
        <f>IF(N287="nulová",J287,0)</f>
        <v>0</v>
      </c>
      <c r="BJ287" s="18" t="s">
        <v>141</v>
      </c>
      <c r="BK287" s="217">
        <f>ROUND(I287*H287,2)</f>
        <v>0</v>
      </c>
      <c r="BL287" s="18" t="s">
        <v>270</v>
      </c>
      <c r="BM287" s="216" t="s">
        <v>1804</v>
      </c>
    </row>
    <row r="288" s="2" customFormat="1" ht="24.15" customHeight="1">
      <c r="A288" s="40"/>
      <c r="B288" s="41"/>
      <c r="C288" s="205" t="s">
        <v>544</v>
      </c>
      <c r="D288" s="205" t="s">
        <v>135</v>
      </c>
      <c r="E288" s="206" t="s">
        <v>963</v>
      </c>
      <c r="F288" s="207" t="s">
        <v>964</v>
      </c>
      <c r="G288" s="208" t="s">
        <v>231</v>
      </c>
      <c r="H288" s="209">
        <v>4.5999999999999996</v>
      </c>
      <c r="I288" s="210"/>
      <c r="J288" s="211">
        <f>ROUND(I288*H288,2)</f>
        <v>0</v>
      </c>
      <c r="K288" s="207" t="s">
        <v>32</v>
      </c>
      <c r="L288" s="46"/>
      <c r="M288" s="212" t="s">
        <v>32</v>
      </c>
      <c r="N288" s="213" t="s">
        <v>51</v>
      </c>
      <c r="O288" s="86"/>
      <c r="P288" s="214">
        <f>O288*H288</f>
        <v>0</v>
      </c>
      <c r="Q288" s="214">
        <v>0.0011000000000000001</v>
      </c>
      <c r="R288" s="214">
        <f>Q288*H288</f>
        <v>0.0050600000000000003</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1805</v>
      </c>
    </row>
    <row r="289" s="2" customFormat="1" ht="24.15" customHeight="1">
      <c r="A289" s="40"/>
      <c r="B289" s="41"/>
      <c r="C289" s="205" t="s">
        <v>548</v>
      </c>
      <c r="D289" s="205" t="s">
        <v>135</v>
      </c>
      <c r="E289" s="206" t="s">
        <v>528</v>
      </c>
      <c r="F289" s="207" t="s">
        <v>529</v>
      </c>
      <c r="G289" s="208" t="s">
        <v>231</v>
      </c>
      <c r="H289" s="209">
        <v>26</v>
      </c>
      <c r="I289" s="210"/>
      <c r="J289" s="211">
        <f>ROUND(I289*H289,2)</f>
        <v>0</v>
      </c>
      <c r="K289" s="207" t="s">
        <v>139</v>
      </c>
      <c r="L289" s="46"/>
      <c r="M289" s="212" t="s">
        <v>32</v>
      </c>
      <c r="N289" s="213" t="s">
        <v>51</v>
      </c>
      <c r="O289" s="86"/>
      <c r="P289" s="214">
        <f>O289*H289</f>
        <v>0</v>
      </c>
      <c r="Q289" s="214">
        <v>0.0042900000000000004</v>
      </c>
      <c r="R289" s="214">
        <f>Q289*H289</f>
        <v>0.11154000000000001</v>
      </c>
      <c r="S289" s="214">
        <v>0</v>
      </c>
      <c r="T289" s="215">
        <f>S289*H289</f>
        <v>0</v>
      </c>
      <c r="U289" s="40"/>
      <c r="V289" s="40"/>
      <c r="W289" s="40"/>
      <c r="X289" s="40"/>
      <c r="Y289" s="40"/>
      <c r="Z289" s="40"/>
      <c r="AA289" s="40"/>
      <c r="AB289" s="40"/>
      <c r="AC289" s="40"/>
      <c r="AD289" s="40"/>
      <c r="AE289" s="40"/>
      <c r="AR289" s="216" t="s">
        <v>270</v>
      </c>
      <c r="AT289" s="216" t="s">
        <v>135</v>
      </c>
      <c r="AU289" s="216" t="s">
        <v>21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1806</v>
      </c>
    </row>
    <row r="290" s="13" customFormat="1">
      <c r="A290" s="13"/>
      <c r="B290" s="230"/>
      <c r="C290" s="231"/>
      <c r="D290" s="225" t="s">
        <v>199</v>
      </c>
      <c r="E290" s="232" t="s">
        <v>32</v>
      </c>
      <c r="F290" s="233" t="s">
        <v>969</v>
      </c>
      <c r="G290" s="231"/>
      <c r="H290" s="234">
        <v>26</v>
      </c>
      <c r="I290" s="235"/>
      <c r="J290" s="231"/>
      <c r="K290" s="231"/>
      <c r="L290" s="236"/>
      <c r="M290" s="237"/>
      <c r="N290" s="238"/>
      <c r="O290" s="238"/>
      <c r="P290" s="238"/>
      <c r="Q290" s="238"/>
      <c r="R290" s="238"/>
      <c r="S290" s="238"/>
      <c r="T290" s="239"/>
      <c r="U290" s="13"/>
      <c r="V290" s="13"/>
      <c r="W290" s="13"/>
      <c r="X290" s="13"/>
      <c r="Y290" s="13"/>
      <c r="Z290" s="13"/>
      <c r="AA290" s="13"/>
      <c r="AB290" s="13"/>
      <c r="AC290" s="13"/>
      <c r="AD290" s="13"/>
      <c r="AE290" s="13"/>
      <c r="AT290" s="240" t="s">
        <v>199</v>
      </c>
      <c r="AU290" s="240" t="s">
        <v>21</v>
      </c>
      <c r="AV290" s="13" t="s">
        <v>141</v>
      </c>
      <c r="AW290" s="13" t="s">
        <v>41</v>
      </c>
      <c r="AX290" s="13" t="s">
        <v>79</v>
      </c>
      <c r="AY290" s="240" t="s">
        <v>132</v>
      </c>
    </row>
    <row r="291" s="14" customFormat="1">
      <c r="A291" s="14"/>
      <c r="B291" s="241"/>
      <c r="C291" s="242"/>
      <c r="D291" s="225" t="s">
        <v>199</v>
      </c>
      <c r="E291" s="243" t="s">
        <v>32</v>
      </c>
      <c r="F291" s="244" t="s">
        <v>201</v>
      </c>
      <c r="G291" s="242"/>
      <c r="H291" s="245">
        <v>26</v>
      </c>
      <c r="I291" s="246"/>
      <c r="J291" s="242"/>
      <c r="K291" s="242"/>
      <c r="L291" s="247"/>
      <c r="M291" s="248"/>
      <c r="N291" s="249"/>
      <c r="O291" s="249"/>
      <c r="P291" s="249"/>
      <c r="Q291" s="249"/>
      <c r="R291" s="249"/>
      <c r="S291" s="249"/>
      <c r="T291" s="250"/>
      <c r="U291" s="14"/>
      <c r="V291" s="14"/>
      <c r="W291" s="14"/>
      <c r="X291" s="14"/>
      <c r="Y291" s="14"/>
      <c r="Z291" s="14"/>
      <c r="AA291" s="14"/>
      <c r="AB291" s="14"/>
      <c r="AC291" s="14"/>
      <c r="AD291" s="14"/>
      <c r="AE291" s="14"/>
      <c r="AT291" s="251" t="s">
        <v>199</v>
      </c>
      <c r="AU291" s="251" t="s">
        <v>21</v>
      </c>
      <c r="AV291" s="14" t="s">
        <v>150</v>
      </c>
      <c r="AW291" s="14" t="s">
        <v>41</v>
      </c>
      <c r="AX291" s="14" t="s">
        <v>21</v>
      </c>
      <c r="AY291" s="251" t="s">
        <v>132</v>
      </c>
    </row>
    <row r="292" s="2" customFormat="1" ht="24.15" customHeight="1">
      <c r="A292" s="40"/>
      <c r="B292" s="41"/>
      <c r="C292" s="205" t="s">
        <v>552</v>
      </c>
      <c r="D292" s="205" t="s">
        <v>135</v>
      </c>
      <c r="E292" s="206" t="s">
        <v>532</v>
      </c>
      <c r="F292" s="207" t="s">
        <v>533</v>
      </c>
      <c r="G292" s="208" t="s">
        <v>195</v>
      </c>
      <c r="H292" s="209">
        <v>6</v>
      </c>
      <c r="I292" s="210"/>
      <c r="J292" s="211">
        <f>ROUND(I292*H292,2)</f>
        <v>0</v>
      </c>
      <c r="K292" s="207" t="s">
        <v>139</v>
      </c>
      <c r="L292" s="46"/>
      <c r="M292" s="212" t="s">
        <v>32</v>
      </c>
      <c r="N292" s="213" t="s">
        <v>51</v>
      </c>
      <c r="O292" s="86"/>
      <c r="P292" s="214">
        <f>O292*H292</f>
        <v>0</v>
      </c>
      <c r="Q292" s="214">
        <v>0.01082</v>
      </c>
      <c r="R292" s="214">
        <f>Q292*H292</f>
        <v>0.064920000000000005</v>
      </c>
      <c r="S292" s="214">
        <v>0</v>
      </c>
      <c r="T292" s="215">
        <f>S292*H292</f>
        <v>0</v>
      </c>
      <c r="U292" s="40"/>
      <c r="V292" s="40"/>
      <c r="W292" s="40"/>
      <c r="X292" s="40"/>
      <c r="Y292" s="40"/>
      <c r="Z292" s="40"/>
      <c r="AA292" s="40"/>
      <c r="AB292" s="40"/>
      <c r="AC292" s="40"/>
      <c r="AD292" s="40"/>
      <c r="AE292" s="40"/>
      <c r="AR292" s="216" t="s">
        <v>270</v>
      </c>
      <c r="AT292" s="216" t="s">
        <v>135</v>
      </c>
      <c r="AU292" s="216" t="s">
        <v>21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270</v>
      </c>
      <c r="BM292" s="216" t="s">
        <v>1807</v>
      </c>
    </row>
    <row r="293" s="2" customFormat="1">
      <c r="A293" s="40"/>
      <c r="B293" s="41"/>
      <c r="C293" s="42"/>
      <c r="D293" s="225" t="s">
        <v>197</v>
      </c>
      <c r="E293" s="42"/>
      <c r="F293" s="226" t="s">
        <v>535</v>
      </c>
      <c r="G293" s="42"/>
      <c r="H293" s="42"/>
      <c r="I293" s="227"/>
      <c r="J293" s="42"/>
      <c r="K293" s="42"/>
      <c r="L293" s="46"/>
      <c r="M293" s="228"/>
      <c r="N293" s="229"/>
      <c r="O293" s="86"/>
      <c r="P293" s="86"/>
      <c r="Q293" s="86"/>
      <c r="R293" s="86"/>
      <c r="S293" s="86"/>
      <c r="T293" s="87"/>
      <c r="U293" s="40"/>
      <c r="V293" s="40"/>
      <c r="W293" s="40"/>
      <c r="X293" s="40"/>
      <c r="Y293" s="40"/>
      <c r="Z293" s="40"/>
      <c r="AA293" s="40"/>
      <c r="AB293" s="40"/>
      <c r="AC293" s="40"/>
      <c r="AD293" s="40"/>
      <c r="AE293" s="40"/>
      <c r="AT293" s="18" t="s">
        <v>197</v>
      </c>
      <c r="AU293" s="18" t="s">
        <v>21</v>
      </c>
    </row>
    <row r="294" s="2" customFormat="1" ht="14.4" customHeight="1">
      <c r="A294" s="40"/>
      <c r="B294" s="41"/>
      <c r="C294" s="205" t="s">
        <v>557</v>
      </c>
      <c r="D294" s="205" t="s">
        <v>135</v>
      </c>
      <c r="E294" s="206" t="s">
        <v>537</v>
      </c>
      <c r="F294" s="207" t="s">
        <v>538</v>
      </c>
      <c r="G294" s="208" t="s">
        <v>231</v>
      </c>
      <c r="H294" s="209">
        <v>39.200000000000003</v>
      </c>
      <c r="I294" s="210"/>
      <c r="J294" s="211">
        <f>ROUND(I294*H294,2)</f>
        <v>0</v>
      </c>
      <c r="K294" s="207" t="s">
        <v>139</v>
      </c>
      <c r="L294" s="46"/>
      <c r="M294" s="212" t="s">
        <v>32</v>
      </c>
      <c r="N294" s="213" t="s">
        <v>51</v>
      </c>
      <c r="O294" s="86"/>
      <c r="P294" s="214">
        <f>O294*H294</f>
        <v>0</v>
      </c>
      <c r="Q294" s="214">
        <v>0</v>
      </c>
      <c r="R294" s="214">
        <f>Q294*H294</f>
        <v>0</v>
      </c>
      <c r="S294" s="214">
        <v>0</v>
      </c>
      <c r="T294" s="215">
        <f>S294*H294</f>
        <v>0</v>
      </c>
      <c r="U294" s="40"/>
      <c r="V294" s="40"/>
      <c r="W294" s="40"/>
      <c r="X294" s="40"/>
      <c r="Y294" s="40"/>
      <c r="Z294" s="40"/>
      <c r="AA294" s="40"/>
      <c r="AB294" s="40"/>
      <c r="AC294" s="40"/>
      <c r="AD294" s="40"/>
      <c r="AE294" s="40"/>
      <c r="AR294" s="216" t="s">
        <v>270</v>
      </c>
      <c r="AT294" s="216" t="s">
        <v>135</v>
      </c>
      <c r="AU294" s="216" t="s">
        <v>21</v>
      </c>
      <c r="AY294" s="18" t="s">
        <v>132</v>
      </c>
      <c r="BE294" s="217">
        <f>IF(N294="základní",J294,0)</f>
        <v>0</v>
      </c>
      <c r="BF294" s="217">
        <f>IF(N294="snížená",J294,0)</f>
        <v>0</v>
      </c>
      <c r="BG294" s="217">
        <f>IF(N294="zákl. přenesená",J294,0)</f>
        <v>0</v>
      </c>
      <c r="BH294" s="217">
        <f>IF(N294="sníž. přenesená",J294,0)</f>
        <v>0</v>
      </c>
      <c r="BI294" s="217">
        <f>IF(N294="nulová",J294,0)</f>
        <v>0</v>
      </c>
      <c r="BJ294" s="18" t="s">
        <v>141</v>
      </c>
      <c r="BK294" s="217">
        <f>ROUND(I294*H294,2)</f>
        <v>0</v>
      </c>
      <c r="BL294" s="18" t="s">
        <v>270</v>
      </c>
      <c r="BM294" s="216" t="s">
        <v>1808</v>
      </c>
    </row>
    <row r="295" s="2" customFormat="1" ht="14.4" customHeight="1">
      <c r="A295" s="40"/>
      <c r="B295" s="41"/>
      <c r="C295" s="205" t="s">
        <v>561</v>
      </c>
      <c r="D295" s="205" t="s">
        <v>135</v>
      </c>
      <c r="E295" s="206" t="s">
        <v>541</v>
      </c>
      <c r="F295" s="207" t="s">
        <v>542</v>
      </c>
      <c r="G295" s="208" t="s">
        <v>376</v>
      </c>
      <c r="H295" s="209">
        <v>3</v>
      </c>
      <c r="I295" s="210"/>
      <c r="J295" s="211">
        <f>ROUND(I295*H295,2)</f>
        <v>0</v>
      </c>
      <c r="K295" s="207" t="s">
        <v>139</v>
      </c>
      <c r="L295" s="46"/>
      <c r="M295" s="212" t="s">
        <v>32</v>
      </c>
      <c r="N295" s="213" t="s">
        <v>51</v>
      </c>
      <c r="O295" s="86"/>
      <c r="P295" s="214">
        <f>O295*H295</f>
        <v>0</v>
      </c>
      <c r="Q295" s="214">
        <v>0</v>
      </c>
      <c r="R295" s="214">
        <f>Q295*H295</f>
        <v>0</v>
      </c>
      <c r="S295" s="214">
        <v>0</v>
      </c>
      <c r="T295" s="215">
        <f>S295*H295</f>
        <v>0</v>
      </c>
      <c r="U295" s="40"/>
      <c r="V295" s="40"/>
      <c r="W295" s="40"/>
      <c r="X295" s="40"/>
      <c r="Y295" s="40"/>
      <c r="Z295" s="40"/>
      <c r="AA295" s="40"/>
      <c r="AB295" s="40"/>
      <c r="AC295" s="40"/>
      <c r="AD295" s="40"/>
      <c r="AE295" s="40"/>
      <c r="AR295" s="216" t="s">
        <v>270</v>
      </c>
      <c r="AT295" s="216" t="s">
        <v>135</v>
      </c>
      <c r="AU295" s="216" t="s">
        <v>21</v>
      </c>
      <c r="AY295" s="18" t="s">
        <v>132</v>
      </c>
      <c r="BE295" s="217">
        <f>IF(N295="základní",J295,0)</f>
        <v>0</v>
      </c>
      <c r="BF295" s="217">
        <f>IF(N295="snížená",J295,0)</f>
        <v>0</v>
      </c>
      <c r="BG295" s="217">
        <f>IF(N295="zákl. přenesená",J295,0)</f>
        <v>0</v>
      </c>
      <c r="BH295" s="217">
        <f>IF(N295="sníž. přenesená",J295,0)</f>
        <v>0</v>
      </c>
      <c r="BI295" s="217">
        <f>IF(N295="nulová",J295,0)</f>
        <v>0</v>
      </c>
      <c r="BJ295" s="18" t="s">
        <v>141</v>
      </c>
      <c r="BK295" s="217">
        <f>ROUND(I295*H295,2)</f>
        <v>0</v>
      </c>
      <c r="BL295" s="18" t="s">
        <v>270</v>
      </c>
      <c r="BM295" s="216" t="s">
        <v>1809</v>
      </c>
    </row>
    <row r="296" s="2" customFormat="1" ht="24.15" customHeight="1">
      <c r="A296" s="40"/>
      <c r="B296" s="41"/>
      <c r="C296" s="205" t="s">
        <v>570</v>
      </c>
      <c r="D296" s="205" t="s">
        <v>135</v>
      </c>
      <c r="E296" s="206" t="s">
        <v>545</v>
      </c>
      <c r="F296" s="207" t="s">
        <v>546</v>
      </c>
      <c r="G296" s="208" t="s">
        <v>231</v>
      </c>
      <c r="H296" s="209">
        <v>22.800000000000001</v>
      </c>
      <c r="I296" s="210"/>
      <c r="J296" s="211">
        <f>ROUND(I296*H296,2)</f>
        <v>0</v>
      </c>
      <c r="K296" s="207" t="s">
        <v>139</v>
      </c>
      <c r="L296" s="46"/>
      <c r="M296" s="212" t="s">
        <v>32</v>
      </c>
      <c r="N296" s="213" t="s">
        <v>51</v>
      </c>
      <c r="O296" s="86"/>
      <c r="P296" s="214">
        <f>O296*H296</f>
        <v>0</v>
      </c>
      <c r="Q296" s="214">
        <v>0.0021700000000000001</v>
      </c>
      <c r="R296" s="214">
        <f>Q296*H296</f>
        <v>0.049476000000000006</v>
      </c>
      <c r="S296" s="214">
        <v>0</v>
      </c>
      <c r="T296" s="215">
        <f>S296*H296</f>
        <v>0</v>
      </c>
      <c r="U296" s="40"/>
      <c r="V296" s="40"/>
      <c r="W296" s="40"/>
      <c r="X296" s="40"/>
      <c r="Y296" s="40"/>
      <c r="Z296" s="40"/>
      <c r="AA296" s="40"/>
      <c r="AB296" s="40"/>
      <c r="AC296" s="40"/>
      <c r="AD296" s="40"/>
      <c r="AE296" s="40"/>
      <c r="AR296" s="216" t="s">
        <v>270</v>
      </c>
      <c r="AT296" s="216" t="s">
        <v>135</v>
      </c>
      <c r="AU296" s="216" t="s">
        <v>21</v>
      </c>
      <c r="AY296" s="18" t="s">
        <v>132</v>
      </c>
      <c r="BE296" s="217">
        <f>IF(N296="základní",J296,0)</f>
        <v>0</v>
      </c>
      <c r="BF296" s="217">
        <f>IF(N296="snížená",J296,0)</f>
        <v>0</v>
      </c>
      <c r="BG296" s="217">
        <f>IF(N296="zákl. přenesená",J296,0)</f>
        <v>0</v>
      </c>
      <c r="BH296" s="217">
        <f>IF(N296="sníž. přenesená",J296,0)</f>
        <v>0</v>
      </c>
      <c r="BI296" s="217">
        <f>IF(N296="nulová",J296,0)</f>
        <v>0</v>
      </c>
      <c r="BJ296" s="18" t="s">
        <v>141</v>
      </c>
      <c r="BK296" s="217">
        <f>ROUND(I296*H296,2)</f>
        <v>0</v>
      </c>
      <c r="BL296" s="18" t="s">
        <v>270</v>
      </c>
      <c r="BM296" s="216" t="s">
        <v>1810</v>
      </c>
    </row>
    <row r="297" s="2" customFormat="1" ht="14.4" customHeight="1">
      <c r="A297" s="40"/>
      <c r="B297" s="41"/>
      <c r="C297" s="205" t="s">
        <v>576</v>
      </c>
      <c r="D297" s="205" t="s">
        <v>135</v>
      </c>
      <c r="E297" s="206" t="s">
        <v>549</v>
      </c>
      <c r="F297" s="207" t="s">
        <v>550</v>
      </c>
      <c r="G297" s="208" t="s">
        <v>376</v>
      </c>
      <c r="H297" s="209">
        <v>6</v>
      </c>
      <c r="I297" s="210"/>
      <c r="J297" s="211">
        <f>ROUND(I297*H297,2)</f>
        <v>0</v>
      </c>
      <c r="K297" s="207" t="s">
        <v>32</v>
      </c>
      <c r="L297" s="46"/>
      <c r="M297" s="212" t="s">
        <v>32</v>
      </c>
      <c r="N297" s="213" t="s">
        <v>51</v>
      </c>
      <c r="O297" s="86"/>
      <c r="P297" s="214">
        <f>O297*H297</f>
        <v>0</v>
      </c>
      <c r="Q297" s="214">
        <v>0</v>
      </c>
      <c r="R297" s="214">
        <f>Q297*H297</f>
        <v>0</v>
      </c>
      <c r="S297" s="214">
        <v>0</v>
      </c>
      <c r="T297" s="215">
        <f>S297*H297</f>
        <v>0</v>
      </c>
      <c r="U297" s="40"/>
      <c r="V297" s="40"/>
      <c r="W297" s="40"/>
      <c r="X297" s="40"/>
      <c r="Y297" s="40"/>
      <c r="Z297" s="40"/>
      <c r="AA297" s="40"/>
      <c r="AB297" s="40"/>
      <c r="AC297" s="40"/>
      <c r="AD297" s="40"/>
      <c r="AE297" s="40"/>
      <c r="AR297" s="216" t="s">
        <v>270</v>
      </c>
      <c r="AT297" s="216" t="s">
        <v>135</v>
      </c>
      <c r="AU297" s="216" t="s">
        <v>21</v>
      </c>
      <c r="AY297" s="18" t="s">
        <v>132</v>
      </c>
      <c r="BE297" s="217">
        <f>IF(N297="základní",J297,0)</f>
        <v>0</v>
      </c>
      <c r="BF297" s="217">
        <f>IF(N297="snížená",J297,0)</f>
        <v>0</v>
      </c>
      <c r="BG297" s="217">
        <f>IF(N297="zákl. přenesená",J297,0)</f>
        <v>0</v>
      </c>
      <c r="BH297" s="217">
        <f>IF(N297="sníž. přenesená",J297,0)</f>
        <v>0</v>
      </c>
      <c r="BI297" s="217">
        <f>IF(N297="nulová",J297,0)</f>
        <v>0</v>
      </c>
      <c r="BJ297" s="18" t="s">
        <v>141</v>
      </c>
      <c r="BK297" s="217">
        <f>ROUND(I297*H297,2)</f>
        <v>0</v>
      </c>
      <c r="BL297" s="18" t="s">
        <v>270</v>
      </c>
      <c r="BM297" s="216" t="s">
        <v>1811</v>
      </c>
    </row>
    <row r="298" s="2" customFormat="1" ht="14.4" customHeight="1">
      <c r="A298" s="40"/>
      <c r="B298" s="41"/>
      <c r="C298" s="205" t="s">
        <v>581</v>
      </c>
      <c r="D298" s="205" t="s">
        <v>135</v>
      </c>
      <c r="E298" s="206" t="s">
        <v>553</v>
      </c>
      <c r="F298" s="207" t="s">
        <v>554</v>
      </c>
      <c r="G298" s="208" t="s">
        <v>376</v>
      </c>
      <c r="H298" s="209">
        <v>6</v>
      </c>
      <c r="I298" s="210"/>
      <c r="J298" s="211">
        <f>ROUND(I298*H298,2)</f>
        <v>0</v>
      </c>
      <c r="K298" s="207" t="s">
        <v>139</v>
      </c>
      <c r="L298" s="46"/>
      <c r="M298" s="212" t="s">
        <v>32</v>
      </c>
      <c r="N298" s="213" t="s">
        <v>51</v>
      </c>
      <c r="O298" s="86"/>
      <c r="P298" s="214">
        <f>O298*H298</f>
        <v>0</v>
      </c>
      <c r="Q298" s="214">
        <v>0</v>
      </c>
      <c r="R298" s="214">
        <f>Q298*H298</f>
        <v>0</v>
      </c>
      <c r="S298" s="214">
        <v>0.016500000000000001</v>
      </c>
      <c r="T298" s="215">
        <f>S298*H298</f>
        <v>0.099000000000000005</v>
      </c>
      <c r="U298" s="40"/>
      <c r="V298" s="40"/>
      <c r="W298" s="40"/>
      <c r="X298" s="40"/>
      <c r="Y298" s="40"/>
      <c r="Z298" s="40"/>
      <c r="AA298" s="40"/>
      <c r="AB298" s="40"/>
      <c r="AC298" s="40"/>
      <c r="AD298" s="40"/>
      <c r="AE298" s="40"/>
      <c r="AR298" s="216" t="s">
        <v>270</v>
      </c>
      <c r="AT298" s="216" t="s">
        <v>135</v>
      </c>
      <c r="AU298" s="216" t="s">
        <v>21</v>
      </c>
      <c r="AY298" s="18" t="s">
        <v>132</v>
      </c>
      <c r="BE298" s="217">
        <f>IF(N298="základní",J298,0)</f>
        <v>0</v>
      </c>
      <c r="BF298" s="217">
        <f>IF(N298="snížená",J298,0)</f>
        <v>0</v>
      </c>
      <c r="BG298" s="217">
        <f>IF(N298="zákl. přenesená",J298,0)</f>
        <v>0</v>
      </c>
      <c r="BH298" s="217">
        <f>IF(N298="sníž. přenesená",J298,0)</f>
        <v>0</v>
      </c>
      <c r="BI298" s="217">
        <f>IF(N298="nulová",J298,0)</f>
        <v>0</v>
      </c>
      <c r="BJ298" s="18" t="s">
        <v>141</v>
      </c>
      <c r="BK298" s="217">
        <f>ROUND(I298*H298,2)</f>
        <v>0</v>
      </c>
      <c r="BL298" s="18" t="s">
        <v>270</v>
      </c>
      <c r="BM298" s="216" t="s">
        <v>1812</v>
      </c>
    </row>
    <row r="299" s="2" customFormat="1">
      <c r="A299" s="40"/>
      <c r="B299" s="41"/>
      <c r="C299" s="42"/>
      <c r="D299" s="225" t="s">
        <v>197</v>
      </c>
      <c r="E299" s="42"/>
      <c r="F299" s="226" t="s">
        <v>556</v>
      </c>
      <c r="G299" s="42"/>
      <c r="H299" s="42"/>
      <c r="I299" s="227"/>
      <c r="J299" s="42"/>
      <c r="K299" s="42"/>
      <c r="L299" s="46"/>
      <c r="M299" s="228"/>
      <c r="N299" s="229"/>
      <c r="O299" s="86"/>
      <c r="P299" s="86"/>
      <c r="Q299" s="86"/>
      <c r="R299" s="86"/>
      <c r="S299" s="86"/>
      <c r="T299" s="87"/>
      <c r="U299" s="40"/>
      <c r="V299" s="40"/>
      <c r="W299" s="40"/>
      <c r="X299" s="40"/>
      <c r="Y299" s="40"/>
      <c r="Z299" s="40"/>
      <c r="AA299" s="40"/>
      <c r="AB299" s="40"/>
      <c r="AC299" s="40"/>
      <c r="AD299" s="40"/>
      <c r="AE299" s="40"/>
      <c r="AT299" s="18" t="s">
        <v>197</v>
      </c>
      <c r="AU299" s="18" t="s">
        <v>21</v>
      </c>
    </row>
    <row r="300" s="2" customFormat="1" ht="14.4" customHeight="1">
      <c r="A300" s="40"/>
      <c r="B300" s="41"/>
      <c r="C300" s="205" t="s">
        <v>586</v>
      </c>
      <c r="D300" s="205" t="s">
        <v>135</v>
      </c>
      <c r="E300" s="206" t="s">
        <v>558</v>
      </c>
      <c r="F300" s="207" t="s">
        <v>559</v>
      </c>
      <c r="G300" s="208" t="s">
        <v>254</v>
      </c>
      <c r="H300" s="209">
        <v>2.29</v>
      </c>
      <c r="I300" s="210"/>
      <c r="J300" s="211">
        <f>ROUND(I300*H300,2)</f>
        <v>0</v>
      </c>
      <c r="K300" s="207" t="s">
        <v>139</v>
      </c>
      <c r="L300" s="46"/>
      <c r="M300" s="212" t="s">
        <v>32</v>
      </c>
      <c r="N300" s="213" t="s">
        <v>51</v>
      </c>
      <c r="O300" s="86"/>
      <c r="P300" s="214">
        <f>O300*H300</f>
        <v>0</v>
      </c>
      <c r="Q300" s="214">
        <v>0</v>
      </c>
      <c r="R300" s="214">
        <f>Q300*H300</f>
        <v>0</v>
      </c>
      <c r="S300" s="214">
        <v>0</v>
      </c>
      <c r="T300" s="215">
        <f>S300*H300</f>
        <v>0</v>
      </c>
      <c r="U300" s="40"/>
      <c r="V300" s="40"/>
      <c r="W300" s="40"/>
      <c r="X300" s="40"/>
      <c r="Y300" s="40"/>
      <c r="Z300" s="40"/>
      <c r="AA300" s="40"/>
      <c r="AB300" s="40"/>
      <c r="AC300" s="40"/>
      <c r="AD300" s="40"/>
      <c r="AE300" s="40"/>
      <c r="AR300" s="216" t="s">
        <v>270</v>
      </c>
      <c r="AT300" s="216" t="s">
        <v>135</v>
      </c>
      <c r="AU300" s="216" t="s">
        <v>21</v>
      </c>
      <c r="AY300" s="18" t="s">
        <v>132</v>
      </c>
      <c r="BE300" s="217">
        <f>IF(N300="základní",J300,0)</f>
        <v>0</v>
      </c>
      <c r="BF300" s="217">
        <f>IF(N300="snížená",J300,0)</f>
        <v>0</v>
      </c>
      <c r="BG300" s="217">
        <f>IF(N300="zákl. přenesená",J300,0)</f>
        <v>0</v>
      </c>
      <c r="BH300" s="217">
        <f>IF(N300="sníž. přenesená",J300,0)</f>
        <v>0</v>
      </c>
      <c r="BI300" s="217">
        <f>IF(N300="nulová",J300,0)</f>
        <v>0</v>
      </c>
      <c r="BJ300" s="18" t="s">
        <v>141</v>
      </c>
      <c r="BK300" s="217">
        <f>ROUND(I300*H300,2)</f>
        <v>0</v>
      </c>
      <c r="BL300" s="18" t="s">
        <v>270</v>
      </c>
      <c r="BM300" s="216" t="s">
        <v>1813</v>
      </c>
    </row>
    <row r="301" s="2" customFormat="1" ht="24.15" customHeight="1">
      <c r="A301" s="40"/>
      <c r="B301" s="41"/>
      <c r="C301" s="205" t="s">
        <v>591</v>
      </c>
      <c r="D301" s="205" t="s">
        <v>135</v>
      </c>
      <c r="E301" s="206" t="s">
        <v>562</v>
      </c>
      <c r="F301" s="207" t="s">
        <v>563</v>
      </c>
      <c r="G301" s="208" t="s">
        <v>254</v>
      </c>
      <c r="H301" s="209">
        <v>0.16600000000000001</v>
      </c>
      <c r="I301" s="210"/>
      <c r="J301" s="211">
        <f>ROUND(I301*H301,2)</f>
        <v>0</v>
      </c>
      <c r="K301" s="207" t="s">
        <v>139</v>
      </c>
      <c r="L301" s="46"/>
      <c r="M301" s="212" t="s">
        <v>32</v>
      </c>
      <c r="N301" s="213" t="s">
        <v>51</v>
      </c>
      <c r="O301" s="86"/>
      <c r="P301" s="214">
        <f>O301*H301</f>
        <v>0</v>
      </c>
      <c r="Q301" s="214">
        <v>0</v>
      </c>
      <c r="R301" s="214">
        <f>Q301*H301</f>
        <v>0</v>
      </c>
      <c r="S301" s="214">
        <v>0</v>
      </c>
      <c r="T301" s="215">
        <f>S301*H301</f>
        <v>0</v>
      </c>
      <c r="U301" s="40"/>
      <c r="V301" s="40"/>
      <c r="W301" s="40"/>
      <c r="X301" s="40"/>
      <c r="Y301" s="40"/>
      <c r="Z301" s="40"/>
      <c r="AA301" s="40"/>
      <c r="AB301" s="40"/>
      <c r="AC301" s="40"/>
      <c r="AD301" s="40"/>
      <c r="AE301" s="40"/>
      <c r="AR301" s="216" t="s">
        <v>270</v>
      </c>
      <c r="AT301" s="216" t="s">
        <v>135</v>
      </c>
      <c r="AU301" s="216" t="s">
        <v>21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270</v>
      </c>
      <c r="BM301" s="216" t="s">
        <v>1814</v>
      </c>
    </row>
    <row r="302" s="2" customFormat="1">
      <c r="A302" s="40"/>
      <c r="B302" s="41"/>
      <c r="C302" s="42"/>
      <c r="D302" s="225" t="s">
        <v>197</v>
      </c>
      <c r="E302" s="42"/>
      <c r="F302" s="226" t="s">
        <v>565</v>
      </c>
      <c r="G302" s="42"/>
      <c r="H302" s="42"/>
      <c r="I302" s="227"/>
      <c r="J302" s="42"/>
      <c r="K302" s="42"/>
      <c r="L302" s="46"/>
      <c r="M302" s="228"/>
      <c r="N302" s="229"/>
      <c r="O302" s="86"/>
      <c r="P302" s="86"/>
      <c r="Q302" s="86"/>
      <c r="R302" s="86"/>
      <c r="S302" s="86"/>
      <c r="T302" s="87"/>
      <c r="U302" s="40"/>
      <c r="V302" s="40"/>
      <c r="W302" s="40"/>
      <c r="X302" s="40"/>
      <c r="Y302" s="40"/>
      <c r="Z302" s="40"/>
      <c r="AA302" s="40"/>
      <c r="AB302" s="40"/>
      <c r="AC302" s="40"/>
      <c r="AD302" s="40"/>
      <c r="AE302" s="40"/>
      <c r="AT302" s="18" t="s">
        <v>197</v>
      </c>
      <c r="AU302" s="18" t="s">
        <v>21</v>
      </c>
    </row>
    <row r="303" s="12" customFormat="1" ht="22.8" customHeight="1">
      <c r="A303" s="12"/>
      <c r="B303" s="189"/>
      <c r="C303" s="190"/>
      <c r="D303" s="191" t="s">
        <v>78</v>
      </c>
      <c r="E303" s="203" t="s">
        <v>141</v>
      </c>
      <c r="F303" s="203" t="s">
        <v>227</v>
      </c>
      <c r="G303" s="190"/>
      <c r="H303" s="190"/>
      <c r="I303" s="193"/>
      <c r="J303" s="204">
        <f>BK303</f>
        <v>0</v>
      </c>
      <c r="K303" s="190"/>
      <c r="L303" s="195"/>
      <c r="M303" s="196"/>
      <c r="N303" s="197"/>
      <c r="O303" s="197"/>
      <c r="P303" s="198">
        <f>P304</f>
        <v>0</v>
      </c>
      <c r="Q303" s="197"/>
      <c r="R303" s="198">
        <f>R304</f>
        <v>10.195650000000001</v>
      </c>
      <c r="S303" s="197"/>
      <c r="T303" s="199">
        <f>T304</f>
        <v>0</v>
      </c>
      <c r="U303" s="12"/>
      <c r="V303" s="12"/>
      <c r="W303" s="12"/>
      <c r="X303" s="12"/>
      <c r="Y303" s="12"/>
      <c r="Z303" s="12"/>
      <c r="AA303" s="12"/>
      <c r="AB303" s="12"/>
      <c r="AC303" s="12"/>
      <c r="AD303" s="12"/>
      <c r="AE303" s="12"/>
      <c r="AR303" s="200" t="s">
        <v>21</v>
      </c>
      <c r="AT303" s="201" t="s">
        <v>78</v>
      </c>
      <c r="AU303" s="201" t="s">
        <v>21</v>
      </c>
      <c r="AY303" s="200" t="s">
        <v>132</v>
      </c>
      <c r="BK303" s="202">
        <f>BK304</f>
        <v>0</v>
      </c>
    </row>
    <row r="304" s="2" customFormat="1" ht="24.15" customHeight="1">
      <c r="A304" s="40"/>
      <c r="B304" s="41"/>
      <c r="C304" s="205" t="s">
        <v>596</v>
      </c>
      <c r="D304" s="205" t="s">
        <v>135</v>
      </c>
      <c r="E304" s="206" t="s">
        <v>229</v>
      </c>
      <c r="F304" s="207" t="s">
        <v>230</v>
      </c>
      <c r="G304" s="208" t="s">
        <v>231</v>
      </c>
      <c r="H304" s="209">
        <v>45</v>
      </c>
      <c r="I304" s="210"/>
      <c r="J304" s="211">
        <f>ROUND(I304*H304,2)</f>
        <v>0</v>
      </c>
      <c r="K304" s="207" t="s">
        <v>139</v>
      </c>
      <c r="L304" s="46"/>
      <c r="M304" s="212" t="s">
        <v>32</v>
      </c>
      <c r="N304" s="213" t="s">
        <v>51</v>
      </c>
      <c r="O304" s="86"/>
      <c r="P304" s="214">
        <f>O304*H304</f>
        <v>0</v>
      </c>
      <c r="Q304" s="214">
        <v>0.22656999999999999</v>
      </c>
      <c r="R304" s="214">
        <f>Q304*H304</f>
        <v>10.195650000000001</v>
      </c>
      <c r="S304" s="214">
        <v>0</v>
      </c>
      <c r="T304" s="215">
        <f>S304*H304</f>
        <v>0</v>
      </c>
      <c r="U304" s="40"/>
      <c r="V304" s="40"/>
      <c r="W304" s="40"/>
      <c r="X304" s="40"/>
      <c r="Y304" s="40"/>
      <c r="Z304" s="40"/>
      <c r="AA304" s="40"/>
      <c r="AB304" s="40"/>
      <c r="AC304" s="40"/>
      <c r="AD304" s="40"/>
      <c r="AE304" s="40"/>
      <c r="AR304" s="216" t="s">
        <v>150</v>
      </c>
      <c r="AT304" s="216" t="s">
        <v>135</v>
      </c>
      <c r="AU304" s="216" t="s">
        <v>141</v>
      </c>
      <c r="AY304" s="18" t="s">
        <v>132</v>
      </c>
      <c r="BE304" s="217">
        <f>IF(N304="základní",J304,0)</f>
        <v>0</v>
      </c>
      <c r="BF304" s="217">
        <f>IF(N304="snížená",J304,0)</f>
        <v>0</v>
      </c>
      <c r="BG304" s="217">
        <f>IF(N304="zákl. přenesená",J304,0)</f>
        <v>0</v>
      </c>
      <c r="BH304" s="217">
        <f>IF(N304="sníž. přenesená",J304,0)</f>
        <v>0</v>
      </c>
      <c r="BI304" s="217">
        <f>IF(N304="nulová",J304,0)</f>
        <v>0</v>
      </c>
      <c r="BJ304" s="18" t="s">
        <v>141</v>
      </c>
      <c r="BK304" s="217">
        <f>ROUND(I304*H304,2)</f>
        <v>0</v>
      </c>
      <c r="BL304" s="18" t="s">
        <v>150</v>
      </c>
      <c r="BM304" s="216" t="s">
        <v>1815</v>
      </c>
    </row>
    <row r="305" s="12" customFormat="1" ht="25.92" customHeight="1">
      <c r="A305" s="12"/>
      <c r="B305" s="189"/>
      <c r="C305" s="190"/>
      <c r="D305" s="191" t="s">
        <v>78</v>
      </c>
      <c r="E305" s="192" t="s">
        <v>566</v>
      </c>
      <c r="F305" s="192" t="s">
        <v>567</v>
      </c>
      <c r="G305" s="190"/>
      <c r="H305" s="190"/>
      <c r="I305" s="193"/>
      <c r="J305" s="194">
        <f>BK305</f>
        <v>0</v>
      </c>
      <c r="K305" s="190"/>
      <c r="L305" s="195"/>
      <c r="M305" s="196"/>
      <c r="N305" s="197"/>
      <c r="O305" s="197"/>
      <c r="P305" s="198">
        <f>P306+P328+P360+P365+P368+P371+P387+P392+P398+P409+P432+P439</f>
        <v>0</v>
      </c>
      <c r="Q305" s="197"/>
      <c r="R305" s="198">
        <f>R306+R328+R360+R365+R368+R371+R387+R392+R398+R409+R432+R439</f>
        <v>8.6206074199999989</v>
      </c>
      <c r="S305" s="197"/>
      <c r="T305" s="199">
        <f>T306+T328+T360+T365+T368+T371+T387+T392+T398+T409+T432+T439</f>
        <v>0.89057156999999998</v>
      </c>
      <c r="U305" s="12"/>
      <c r="V305" s="12"/>
      <c r="W305" s="12"/>
      <c r="X305" s="12"/>
      <c r="Y305" s="12"/>
      <c r="Z305" s="12"/>
      <c r="AA305" s="12"/>
      <c r="AB305" s="12"/>
      <c r="AC305" s="12"/>
      <c r="AD305" s="12"/>
      <c r="AE305" s="12"/>
      <c r="AR305" s="200" t="s">
        <v>141</v>
      </c>
      <c r="AT305" s="201" t="s">
        <v>78</v>
      </c>
      <c r="AU305" s="201" t="s">
        <v>79</v>
      </c>
      <c r="AY305" s="200" t="s">
        <v>132</v>
      </c>
      <c r="BK305" s="202">
        <f>BK306+BK328+BK360+BK365+BK368+BK371+BK387+BK392+BK398+BK409+BK432+BK439</f>
        <v>0</v>
      </c>
    </row>
    <row r="306" s="12" customFormat="1" ht="22.8" customHeight="1">
      <c r="A306" s="12"/>
      <c r="B306" s="189"/>
      <c r="C306" s="190"/>
      <c r="D306" s="191" t="s">
        <v>78</v>
      </c>
      <c r="E306" s="203" t="s">
        <v>568</v>
      </c>
      <c r="F306" s="203" t="s">
        <v>569</v>
      </c>
      <c r="G306" s="190"/>
      <c r="H306" s="190"/>
      <c r="I306" s="193"/>
      <c r="J306" s="204">
        <f>BK306</f>
        <v>0</v>
      </c>
      <c r="K306" s="190"/>
      <c r="L306" s="195"/>
      <c r="M306" s="196"/>
      <c r="N306" s="197"/>
      <c r="O306" s="197"/>
      <c r="P306" s="198">
        <f>SUM(P307:P327)</f>
        <v>0</v>
      </c>
      <c r="Q306" s="197"/>
      <c r="R306" s="198">
        <f>SUM(R307:R327)</f>
        <v>0.57249760000000005</v>
      </c>
      <c r="S306" s="197"/>
      <c r="T306" s="199">
        <f>SUM(T307:T327)</f>
        <v>0</v>
      </c>
      <c r="U306" s="12"/>
      <c r="V306" s="12"/>
      <c r="W306" s="12"/>
      <c r="X306" s="12"/>
      <c r="Y306" s="12"/>
      <c r="Z306" s="12"/>
      <c r="AA306" s="12"/>
      <c r="AB306" s="12"/>
      <c r="AC306" s="12"/>
      <c r="AD306" s="12"/>
      <c r="AE306" s="12"/>
      <c r="AR306" s="200" t="s">
        <v>141</v>
      </c>
      <c r="AT306" s="201" t="s">
        <v>78</v>
      </c>
      <c r="AU306" s="201" t="s">
        <v>21</v>
      </c>
      <c r="AY306" s="200" t="s">
        <v>132</v>
      </c>
      <c r="BK306" s="202">
        <f>SUM(BK307:BK327)</f>
        <v>0</v>
      </c>
    </row>
    <row r="307" s="2" customFormat="1" ht="24.15" customHeight="1">
      <c r="A307" s="40"/>
      <c r="B307" s="41"/>
      <c r="C307" s="205" t="s">
        <v>600</v>
      </c>
      <c r="D307" s="205" t="s">
        <v>135</v>
      </c>
      <c r="E307" s="206" t="s">
        <v>571</v>
      </c>
      <c r="F307" s="207" t="s">
        <v>572</v>
      </c>
      <c r="G307" s="208" t="s">
        <v>195</v>
      </c>
      <c r="H307" s="209">
        <v>83.563000000000002</v>
      </c>
      <c r="I307" s="210"/>
      <c r="J307" s="211">
        <f>ROUND(I307*H307,2)</f>
        <v>0</v>
      </c>
      <c r="K307" s="207" t="s">
        <v>139</v>
      </c>
      <c r="L307" s="46"/>
      <c r="M307" s="212" t="s">
        <v>32</v>
      </c>
      <c r="N307" s="213" t="s">
        <v>51</v>
      </c>
      <c r="O307" s="86"/>
      <c r="P307" s="214">
        <f>O307*H307</f>
        <v>0</v>
      </c>
      <c r="Q307" s="214">
        <v>0</v>
      </c>
      <c r="R307" s="214">
        <f>Q307*H307</f>
        <v>0</v>
      </c>
      <c r="S307" s="214">
        <v>0</v>
      </c>
      <c r="T307" s="215">
        <f>S307*H307</f>
        <v>0</v>
      </c>
      <c r="U307" s="40"/>
      <c r="V307" s="40"/>
      <c r="W307" s="40"/>
      <c r="X307" s="40"/>
      <c r="Y307" s="40"/>
      <c r="Z307" s="40"/>
      <c r="AA307" s="40"/>
      <c r="AB307" s="40"/>
      <c r="AC307" s="40"/>
      <c r="AD307" s="40"/>
      <c r="AE307" s="40"/>
      <c r="AR307" s="216" t="s">
        <v>270</v>
      </c>
      <c r="AT307" s="216" t="s">
        <v>135</v>
      </c>
      <c r="AU307" s="216" t="s">
        <v>141</v>
      </c>
      <c r="AY307" s="18" t="s">
        <v>132</v>
      </c>
      <c r="BE307" s="217">
        <f>IF(N307="základní",J307,0)</f>
        <v>0</v>
      </c>
      <c r="BF307" s="217">
        <f>IF(N307="snížená",J307,0)</f>
        <v>0</v>
      </c>
      <c r="BG307" s="217">
        <f>IF(N307="zákl. přenesená",J307,0)</f>
        <v>0</v>
      </c>
      <c r="BH307" s="217">
        <f>IF(N307="sníž. přenesená",J307,0)</f>
        <v>0</v>
      </c>
      <c r="BI307" s="217">
        <f>IF(N307="nulová",J307,0)</f>
        <v>0</v>
      </c>
      <c r="BJ307" s="18" t="s">
        <v>141</v>
      </c>
      <c r="BK307" s="217">
        <f>ROUND(I307*H307,2)</f>
        <v>0</v>
      </c>
      <c r="BL307" s="18" t="s">
        <v>270</v>
      </c>
      <c r="BM307" s="216" t="s">
        <v>1816</v>
      </c>
    </row>
    <row r="308" s="2" customFormat="1">
      <c r="A308" s="40"/>
      <c r="B308" s="41"/>
      <c r="C308" s="42"/>
      <c r="D308" s="225" t="s">
        <v>197</v>
      </c>
      <c r="E308" s="42"/>
      <c r="F308" s="226" t="s">
        <v>574</v>
      </c>
      <c r="G308" s="42"/>
      <c r="H308" s="42"/>
      <c r="I308" s="227"/>
      <c r="J308" s="42"/>
      <c r="K308" s="42"/>
      <c r="L308" s="46"/>
      <c r="M308" s="228"/>
      <c r="N308" s="229"/>
      <c r="O308" s="86"/>
      <c r="P308" s="86"/>
      <c r="Q308" s="86"/>
      <c r="R308" s="86"/>
      <c r="S308" s="86"/>
      <c r="T308" s="87"/>
      <c r="U308" s="40"/>
      <c r="V308" s="40"/>
      <c r="W308" s="40"/>
      <c r="X308" s="40"/>
      <c r="Y308" s="40"/>
      <c r="Z308" s="40"/>
      <c r="AA308" s="40"/>
      <c r="AB308" s="40"/>
      <c r="AC308" s="40"/>
      <c r="AD308" s="40"/>
      <c r="AE308" s="40"/>
      <c r="AT308" s="18" t="s">
        <v>197</v>
      </c>
      <c r="AU308" s="18" t="s">
        <v>141</v>
      </c>
    </row>
    <row r="309" s="13" customFormat="1">
      <c r="A309" s="13"/>
      <c r="B309" s="230"/>
      <c r="C309" s="231"/>
      <c r="D309" s="225" t="s">
        <v>199</v>
      </c>
      <c r="E309" s="232" t="s">
        <v>32</v>
      </c>
      <c r="F309" s="233" t="s">
        <v>1519</v>
      </c>
      <c r="G309" s="231"/>
      <c r="H309" s="234">
        <v>83.563000000000002</v>
      </c>
      <c r="I309" s="235"/>
      <c r="J309" s="231"/>
      <c r="K309" s="231"/>
      <c r="L309" s="236"/>
      <c r="M309" s="237"/>
      <c r="N309" s="238"/>
      <c r="O309" s="238"/>
      <c r="P309" s="238"/>
      <c r="Q309" s="238"/>
      <c r="R309" s="238"/>
      <c r="S309" s="238"/>
      <c r="T309" s="239"/>
      <c r="U309" s="13"/>
      <c r="V309" s="13"/>
      <c r="W309" s="13"/>
      <c r="X309" s="13"/>
      <c r="Y309" s="13"/>
      <c r="Z309" s="13"/>
      <c r="AA309" s="13"/>
      <c r="AB309" s="13"/>
      <c r="AC309" s="13"/>
      <c r="AD309" s="13"/>
      <c r="AE309" s="13"/>
      <c r="AT309" s="240" t="s">
        <v>199</v>
      </c>
      <c r="AU309" s="240" t="s">
        <v>141</v>
      </c>
      <c r="AV309" s="13" t="s">
        <v>141</v>
      </c>
      <c r="AW309" s="13" t="s">
        <v>41</v>
      </c>
      <c r="AX309" s="13" t="s">
        <v>79</v>
      </c>
      <c r="AY309" s="240" t="s">
        <v>132</v>
      </c>
    </row>
    <row r="310" s="14" customFormat="1">
      <c r="A310" s="14"/>
      <c r="B310" s="241"/>
      <c r="C310" s="242"/>
      <c r="D310" s="225" t="s">
        <v>199</v>
      </c>
      <c r="E310" s="243" t="s">
        <v>32</v>
      </c>
      <c r="F310" s="244" t="s">
        <v>201</v>
      </c>
      <c r="G310" s="242"/>
      <c r="H310" s="245">
        <v>83.563000000000002</v>
      </c>
      <c r="I310" s="246"/>
      <c r="J310" s="242"/>
      <c r="K310" s="242"/>
      <c r="L310" s="247"/>
      <c r="M310" s="248"/>
      <c r="N310" s="249"/>
      <c r="O310" s="249"/>
      <c r="P310" s="249"/>
      <c r="Q310" s="249"/>
      <c r="R310" s="249"/>
      <c r="S310" s="249"/>
      <c r="T310" s="250"/>
      <c r="U310" s="14"/>
      <c r="V310" s="14"/>
      <c r="W310" s="14"/>
      <c r="X310" s="14"/>
      <c r="Y310" s="14"/>
      <c r="Z310" s="14"/>
      <c r="AA310" s="14"/>
      <c r="AB310" s="14"/>
      <c r="AC310" s="14"/>
      <c r="AD310" s="14"/>
      <c r="AE310" s="14"/>
      <c r="AT310" s="251" t="s">
        <v>199</v>
      </c>
      <c r="AU310" s="251" t="s">
        <v>141</v>
      </c>
      <c r="AV310" s="14" t="s">
        <v>150</v>
      </c>
      <c r="AW310" s="14" t="s">
        <v>41</v>
      </c>
      <c r="AX310" s="14" t="s">
        <v>21</v>
      </c>
      <c r="AY310" s="251" t="s">
        <v>132</v>
      </c>
    </row>
    <row r="311" s="2" customFormat="1" ht="14.4" customHeight="1">
      <c r="A311" s="40"/>
      <c r="B311" s="41"/>
      <c r="C311" s="252" t="s">
        <v>607</v>
      </c>
      <c r="D311" s="252" t="s">
        <v>246</v>
      </c>
      <c r="E311" s="253" t="s">
        <v>980</v>
      </c>
      <c r="F311" s="254" t="s">
        <v>981</v>
      </c>
      <c r="G311" s="255" t="s">
        <v>982</v>
      </c>
      <c r="H311" s="256">
        <v>91.521000000000001</v>
      </c>
      <c r="I311" s="257"/>
      <c r="J311" s="258">
        <f>ROUND(I311*H311,2)</f>
        <v>0</v>
      </c>
      <c r="K311" s="254" t="s">
        <v>139</v>
      </c>
      <c r="L311" s="259"/>
      <c r="M311" s="260" t="s">
        <v>32</v>
      </c>
      <c r="N311" s="261" t="s">
        <v>51</v>
      </c>
      <c r="O311" s="86"/>
      <c r="P311" s="214">
        <f>O311*H311</f>
        <v>0</v>
      </c>
      <c r="Q311" s="214">
        <v>0.001</v>
      </c>
      <c r="R311" s="214">
        <f>Q311*H311</f>
        <v>0.091521000000000005</v>
      </c>
      <c r="S311" s="214">
        <v>0</v>
      </c>
      <c r="T311" s="215">
        <f>S311*H311</f>
        <v>0</v>
      </c>
      <c r="U311" s="40"/>
      <c r="V311" s="40"/>
      <c r="W311" s="40"/>
      <c r="X311" s="40"/>
      <c r="Y311" s="40"/>
      <c r="Z311" s="40"/>
      <c r="AA311" s="40"/>
      <c r="AB311" s="40"/>
      <c r="AC311" s="40"/>
      <c r="AD311" s="40"/>
      <c r="AE311" s="40"/>
      <c r="AR311" s="216" t="s">
        <v>356</v>
      </c>
      <c r="AT311" s="216" t="s">
        <v>246</v>
      </c>
      <c r="AU311" s="216" t="s">
        <v>141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1817</v>
      </c>
    </row>
    <row r="312" s="2" customFormat="1" ht="24.15" customHeight="1">
      <c r="A312" s="40"/>
      <c r="B312" s="41"/>
      <c r="C312" s="205" t="s">
        <v>611</v>
      </c>
      <c r="D312" s="205" t="s">
        <v>135</v>
      </c>
      <c r="E312" s="206" t="s">
        <v>984</v>
      </c>
      <c r="F312" s="207" t="s">
        <v>985</v>
      </c>
      <c r="G312" s="208" t="s">
        <v>195</v>
      </c>
      <c r="H312" s="209">
        <v>4.9059999999999997</v>
      </c>
      <c r="I312" s="210"/>
      <c r="J312" s="211">
        <f>ROUND(I312*H312,2)</f>
        <v>0</v>
      </c>
      <c r="K312" s="207" t="s">
        <v>139</v>
      </c>
      <c r="L312" s="46"/>
      <c r="M312" s="212" t="s">
        <v>32</v>
      </c>
      <c r="N312" s="213" t="s">
        <v>51</v>
      </c>
      <c r="O312" s="86"/>
      <c r="P312" s="214">
        <f>O312*H312</f>
        <v>0</v>
      </c>
      <c r="Q312" s="214">
        <v>0</v>
      </c>
      <c r="R312" s="214">
        <f>Q312*H312</f>
        <v>0</v>
      </c>
      <c r="S312" s="214">
        <v>0</v>
      </c>
      <c r="T312" s="215">
        <f>S312*H312</f>
        <v>0</v>
      </c>
      <c r="U312" s="40"/>
      <c r="V312" s="40"/>
      <c r="W312" s="40"/>
      <c r="X312" s="40"/>
      <c r="Y312" s="40"/>
      <c r="Z312" s="40"/>
      <c r="AA312" s="40"/>
      <c r="AB312" s="40"/>
      <c r="AC312" s="40"/>
      <c r="AD312" s="40"/>
      <c r="AE312" s="40"/>
      <c r="AR312" s="216" t="s">
        <v>270</v>
      </c>
      <c r="AT312" s="216" t="s">
        <v>135</v>
      </c>
      <c r="AU312" s="216" t="s">
        <v>141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1818</v>
      </c>
    </row>
    <row r="313" s="2" customFormat="1">
      <c r="A313" s="40"/>
      <c r="B313" s="41"/>
      <c r="C313" s="42"/>
      <c r="D313" s="225" t="s">
        <v>197</v>
      </c>
      <c r="E313" s="42"/>
      <c r="F313" s="226" t="s">
        <v>987</v>
      </c>
      <c r="G313" s="42"/>
      <c r="H313" s="42"/>
      <c r="I313" s="227"/>
      <c r="J313" s="42"/>
      <c r="K313" s="42"/>
      <c r="L313" s="46"/>
      <c r="M313" s="228"/>
      <c r="N313" s="229"/>
      <c r="O313" s="86"/>
      <c r="P313" s="86"/>
      <c r="Q313" s="86"/>
      <c r="R313" s="86"/>
      <c r="S313" s="86"/>
      <c r="T313" s="87"/>
      <c r="U313" s="40"/>
      <c r="V313" s="40"/>
      <c r="W313" s="40"/>
      <c r="X313" s="40"/>
      <c r="Y313" s="40"/>
      <c r="Z313" s="40"/>
      <c r="AA313" s="40"/>
      <c r="AB313" s="40"/>
      <c r="AC313" s="40"/>
      <c r="AD313" s="40"/>
      <c r="AE313" s="40"/>
      <c r="AT313" s="18" t="s">
        <v>197</v>
      </c>
      <c r="AU313" s="18" t="s">
        <v>141</v>
      </c>
    </row>
    <row r="314" s="2" customFormat="1" ht="14.4" customHeight="1">
      <c r="A314" s="40"/>
      <c r="B314" s="41"/>
      <c r="C314" s="252" t="s">
        <v>617</v>
      </c>
      <c r="D314" s="252" t="s">
        <v>246</v>
      </c>
      <c r="E314" s="253" t="s">
        <v>988</v>
      </c>
      <c r="F314" s="254" t="s">
        <v>989</v>
      </c>
      <c r="G314" s="255" t="s">
        <v>254</v>
      </c>
      <c r="H314" s="256">
        <v>0.0050000000000000001</v>
      </c>
      <c r="I314" s="257"/>
      <c r="J314" s="258">
        <f>ROUND(I314*H314,2)</f>
        <v>0</v>
      </c>
      <c r="K314" s="254" t="s">
        <v>32</v>
      </c>
      <c r="L314" s="259"/>
      <c r="M314" s="260" t="s">
        <v>32</v>
      </c>
      <c r="N314" s="261" t="s">
        <v>51</v>
      </c>
      <c r="O314" s="86"/>
      <c r="P314" s="214">
        <f>O314*H314</f>
        <v>0</v>
      </c>
      <c r="Q314" s="214">
        <v>1</v>
      </c>
      <c r="R314" s="214">
        <f>Q314*H314</f>
        <v>0.0050000000000000001</v>
      </c>
      <c r="S314" s="214">
        <v>0</v>
      </c>
      <c r="T314" s="215">
        <f>S314*H314</f>
        <v>0</v>
      </c>
      <c r="U314" s="40"/>
      <c r="V314" s="40"/>
      <c r="W314" s="40"/>
      <c r="X314" s="40"/>
      <c r="Y314" s="40"/>
      <c r="Z314" s="40"/>
      <c r="AA314" s="40"/>
      <c r="AB314" s="40"/>
      <c r="AC314" s="40"/>
      <c r="AD314" s="40"/>
      <c r="AE314" s="40"/>
      <c r="AR314" s="216" t="s">
        <v>356</v>
      </c>
      <c r="AT314" s="216" t="s">
        <v>246</v>
      </c>
      <c r="AU314" s="216" t="s">
        <v>141</v>
      </c>
      <c r="AY314" s="18" t="s">
        <v>132</v>
      </c>
      <c r="BE314" s="217">
        <f>IF(N314="základní",J314,0)</f>
        <v>0</v>
      </c>
      <c r="BF314" s="217">
        <f>IF(N314="snížená",J314,0)</f>
        <v>0</v>
      </c>
      <c r="BG314" s="217">
        <f>IF(N314="zákl. přenesená",J314,0)</f>
        <v>0</v>
      </c>
      <c r="BH314" s="217">
        <f>IF(N314="sníž. přenesená",J314,0)</f>
        <v>0</v>
      </c>
      <c r="BI314" s="217">
        <f>IF(N314="nulová",J314,0)</f>
        <v>0</v>
      </c>
      <c r="BJ314" s="18" t="s">
        <v>141</v>
      </c>
      <c r="BK314" s="217">
        <f>ROUND(I314*H314,2)</f>
        <v>0</v>
      </c>
      <c r="BL314" s="18" t="s">
        <v>270</v>
      </c>
      <c r="BM314" s="216" t="s">
        <v>1819</v>
      </c>
    </row>
    <row r="315" s="13" customFormat="1">
      <c r="A315" s="13"/>
      <c r="B315" s="230"/>
      <c r="C315" s="231"/>
      <c r="D315" s="225" t="s">
        <v>199</v>
      </c>
      <c r="E315" s="231"/>
      <c r="F315" s="233" t="s">
        <v>991</v>
      </c>
      <c r="G315" s="231"/>
      <c r="H315" s="234">
        <v>0.0050000000000000001</v>
      </c>
      <c r="I315" s="235"/>
      <c r="J315" s="231"/>
      <c r="K315" s="231"/>
      <c r="L315" s="236"/>
      <c r="M315" s="237"/>
      <c r="N315" s="238"/>
      <c r="O315" s="238"/>
      <c r="P315" s="238"/>
      <c r="Q315" s="238"/>
      <c r="R315" s="238"/>
      <c r="S315" s="238"/>
      <c r="T315" s="239"/>
      <c r="U315" s="13"/>
      <c r="V315" s="13"/>
      <c r="W315" s="13"/>
      <c r="X315" s="13"/>
      <c r="Y315" s="13"/>
      <c r="Z315" s="13"/>
      <c r="AA315" s="13"/>
      <c r="AB315" s="13"/>
      <c r="AC315" s="13"/>
      <c r="AD315" s="13"/>
      <c r="AE315" s="13"/>
      <c r="AT315" s="240" t="s">
        <v>199</v>
      </c>
      <c r="AU315" s="240" t="s">
        <v>141</v>
      </c>
      <c r="AV315" s="13" t="s">
        <v>141</v>
      </c>
      <c r="AW315" s="13" t="s">
        <v>4</v>
      </c>
      <c r="AX315" s="13" t="s">
        <v>21</v>
      </c>
      <c r="AY315" s="240" t="s">
        <v>132</v>
      </c>
    </row>
    <row r="316" s="2" customFormat="1" ht="14.4" customHeight="1">
      <c r="A316" s="40"/>
      <c r="B316" s="41"/>
      <c r="C316" s="205" t="s">
        <v>623</v>
      </c>
      <c r="D316" s="205" t="s">
        <v>135</v>
      </c>
      <c r="E316" s="206" t="s">
        <v>582</v>
      </c>
      <c r="F316" s="207" t="s">
        <v>583</v>
      </c>
      <c r="G316" s="208" t="s">
        <v>195</v>
      </c>
      <c r="H316" s="209">
        <v>83.563000000000002</v>
      </c>
      <c r="I316" s="210"/>
      <c r="J316" s="211">
        <f>ROUND(I316*H316,2)</f>
        <v>0</v>
      </c>
      <c r="K316" s="207" t="s">
        <v>139</v>
      </c>
      <c r="L316" s="46"/>
      <c r="M316" s="212" t="s">
        <v>32</v>
      </c>
      <c r="N316" s="213" t="s">
        <v>51</v>
      </c>
      <c r="O316" s="86"/>
      <c r="P316" s="214">
        <f>O316*H316</f>
        <v>0</v>
      </c>
      <c r="Q316" s="214">
        <v>0.00040000000000000002</v>
      </c>
      <c r="R316" s="214">
        <f>Q316*H316</f>
        <v>0.033425200000000002</v>
      </c>
      <c r="S316" s="214">
        <v>0</v>
      </c>
      <c r="T316" s="215">
        <f>S316*H316</f>
        <v>0</v>
      </c>
      <c r="U316" s="40"/>
      <c r="V316" s="40"/>
      <c r="W316" s="40"/>
      <c r="X316" s="40"/>
      <c r="Y316" s="40"/>
      <c r="Z316" s="40"/>
      <c r="AA316" s="40"/>
      <c r="AB316" s="40"/>
      <c r="AC316" s="40"/>
      <c r="AD316" s="40"/>
      <c r="AE316" s="40"/>
      <c r="AR316" s="216" t="s">
        <v>270</v>
      </c>
      <c r="AT316" s="216" t="s">
        <v>135</v>
      </c>
      <c r="AU316" s="216" t="s">
        <v>141</v>
      </c>
      <c r="AY316" s="18" t="s">
        <v>132</v>
      </c>
      <c r="BE316" s="217">
        <f>IF(N316="základní",J316,0)</f>
        <v>0</v>
      </c>
      <c r="BF316" s="217">
        <f>IF(N316="snížená",J316,0)</f>
        <v>0</v>
      </c>
      <c r="BG316" s="217">
        <f>IF(N316="zákl. přenesená",J316,0)</f>
        <v>0</v>
      </c>
      <c r="BH316" s="217">
        <f>IF(N316="sníž. přenesená",J316,0)</f>
        <v>0</v>
      </c>
      <c r="BI316" s="217">
        <f>IF(N316="nulová",J316,0)</f>
        <v>0</v>
      </c>
      <c r="BJ316" s="18" t="s">
        <v>141</v>
      </c>
      <c r="BK316" s="217">
        <f>ROUND(I316*H316,2)</f>
        <v>0</v>
      </c>
      <c r="BL316" s="18" t="s">
        <v>270</v>
      </c>
      <c r="BM316" s="216" t="s">
        <v>1820</v>
      </c>
    </row>
    <row r="317" s="2" customFormat="1">
      <c r="A317" s="40"/>
      <c r="B317" s="41"/>
      <c r="C317" s="42"/>
      <c r="D317" s="225" t="s">
        <v>197</v>
      </c>
      <c r="E317" s="42"/>
      <c r="F317" s="226" t="s">
        <v>585</v>
      </c>
      <c r="G317" s="42"/>
      <c r="H317" s="42"/>
      <c r="I317" s="227"/>
      <c r="J317" s="42"/>
      <c r="K317" s="42"/>
      <c r="L317" s="46"/>
      <c r="M317" s="228"/>
      <c r="N317" s="229"/>
      <c r="O317" s="86"/>
      <c r="P317" s="86"/>
      <c r="Q317" s="86"/>
      <c r="R317" s="86"/>
      <c r="S317" s="86"/>
      <c r="T317" s="87"/>
      <c r="U317" s="40"/>
      <c r="V317" s="40"/>
      <c r="W317" s="40"/>
      <c r="X317" s="40"/>
      <c r="Y317" s="40"/>
      <c r="Z317" s="40"/>
      <c r="AA317" s="40"/>
      <c r="AB317" s="40"/>
      <c r="AC317" s="40"/>
      <c r="AD317" s="40"/>
      <c r="AE317" s="40"/>
      <c r="AT317" s="18" t="s">
        <v>197</v>
      </c>
      <c r="AU317" s="18" t="s">
        <v>141</v>
      </c>
    </row>
    <row r="318" s="2" customFormat="1" ht="14.4" customHeight="1">
      <c r="A318" s="40"/>
      <c r="B318" s="41"/>
      <c r="C318" s="252" t="s">
        <v>628</v>
      </c>
      <c r="D318" s="252" t="s">
        <v>246</v>
      </c>
      <c r="E318" s="253" t="s">
        <v>587</v>
      </c>
      <c r="F318" s="254" t="s">
        <v>993</v>
      </c>
      <c r="G318" s="255" t="s">
        <v>195</v>
      </c>
      <c r="H318" s="256">
        <v>100.276</v>
      </c>
      <c r="I318" s="257"/>
      <c r="J318" s="258">
        <f>ROUND(I318*H318,2)</f>
        <v>0</v>
      </c>
      <c r="K318" s="254" t="s">
        <v>139</v>
      </c>
      <c r="L318" s="259"/>
      <c r="M318" s="260" t="s">
        <v>32</v>
      </c>
      <c r="N318" s="261" t="s">
        <v>51</v>
      </c>
      <c r="O318" s="86"/>
      <c r="P318" s="214">
        <f>O318*H318</f>
        <v>0</v>
      </c>
      <c r="Q318" s="214">
        <v>0.0038800000000000002</v>
      </c>
      <c r="R318" s="214">
        <f>Q318*H318</f>
        <v>0.38907088000000001</v>
      </c>
      <c r="S318" s="214">
        <v>0</v>
      </c>
      <c r="T318" s="215">
        <f>S318*H318</f>
        <v>0</v>
      </c>
      <c r="U318" s="40"/>
      <c r="V318" s="40"/>
      <c r="W318" s="40"/>
      <c r="X318" s="40"/>
      <c r="Y318" s="40"/>
      <c r="Z318" s="40"/>
      <c r="AA318" s="40"/>
      <c r="AB318" s="40"/>
      <c r="AC318" s="40"/>
      <c r="AD318" s="40"/>
      <c r="AE318" s="40"/>
      <c r="AR318" s="216" t="s">
        <v>356</v>
      </c>
      <c r="AT318" s="216" t="s">
        <v>246</v>
      </c>
      <c r="AU318" s="216" t="s">
        <v>141</v>
      </c>
      <c r="AY318" s="18" t="s">
        <v>132</v>
      </c>
      <c r="BE318" s="217">
        <f>IF(N318="základní",J318,0)</f>
        <v>0</v>
      </c>
      <c r="BF318" s="217">
        <f>IF(N318="snížená",J318,0)</f>
        <v>0</v>
      </c>
      <c r="BG318" s="217">
        <f>IF(N318="zákl. přenesená",J318,0)</f>
        <v>0</v>
      </c>
      <c r="BH318" s="217">
        <f>IF(N318="sníž. přenesená",J318,0)</f>
        <v>0</v>
      </c>
      <c r="BI318" s="217">
        <f>IF(N318="nulová",J318,0)</f>
        <v>0</v>
      </c>
      <c r="BJ318" s="18" t="s">
        <v>141</v>
      </c>
      <c r="BK318" s="217">
        <f>ROUND(I318*H318,2)</f>
        <v>0</v>
      </c>
      <c r="BL318" s="18" t="s">
        <v>270</v>
      </c>
      <c r="BM318" s="216" t="s">
        <v>1821</v>
      </c>
    </row>
    <row r="319" s="13" customFormat="1">
      <c r="A319" s="13"/>
      <c r="B319" s="230"/>
      <c r="C319" s="231"/>
      <c r="D319" s="225" t="s">
        <v>199</v>
      </c>
      <c r="E319" s="231"/>
      <c r="F319" s="233" t="s">
        <v>1525</v>
      </c>
      <c r="G319" s="231"/>
      <c r="H319" s="234">
        <v>100.276</v>
      </c>
      <c r="I319" s="235"/>
      <c r="J319" s="231"/>
      <c r="K319" s="231"/>
      <c r="L319" s="236"/>
      <c r="M319" s="237"/>
      <c r="N319" s="238"/>
      <c r="O319" s="238"/>
      <c r="P319" s="238"/>
      <c r="Q319" s="238"/>
      <c r="R319" s="238"/>
      <c r="S319" s="238"/>
      <c r="T319" s="239"/>
      <c r="U319" s="13"/>
      <c r="V319" s="13"/>
      <c r="W319" s="13"/>
      <c r="X319" s="13"/>
      <c r="Y319" s="13"/>
      <c r="Z319" s="13"/>
      <c r="AA319" s="13"/>
      <c r="AB319" s="13"/>
      <c r="AC319" s="13"/>
      <c r="AD319" s="13"/>
      <c r="AE319" s="13"/>
      <c r="AT319" s="240" t="s">
        <v>199</v>
      </c>
      <c r="AU319" s="240" t="s">
        <v>141</v>
      </c>
      <c r="AV319" s="13" t="s">
        <v>141</v>
      </c>
      <c r="AW319" s="13" t="s">
        <v>4</v>
      </c>
      <c r="AX319" s="13" t="s">
        <v>21</v>
      </c>
      <c r="AY319" s="240" t="s">
        <v>132</v>
      </c>
    </row>
    <row r="320" s="2" customFormat="1" ht="24.15" customHeight="1">
      <c r="A320" s="40"/>
      <c r="B320" s="41"/>
      <c r="C320" s="205" t="s">
        <v>632</v>
      </c>
      <c r="D320" s="205" t="s">
        <v>135</v>
      </c>
      <c r="E320" s="206" t="s">
        <v>592</v>
      </c>
      <c r="F320" s="207" t="s">
        <v>1822</v>
      </c>
      <c r="G320" s="208" t="s">
        <v>195</v>
      </c>
      <c r="H320" s="209">
        <v>83.563000000000002</v>
      </c>
      <c r="I320" s="210"/>
      <c r="J320" s="211">
        <f>ROUND(I320*H320,2)</f>
        <v>0</v>
      </c>
      <c r="K320" s="207" t="s">
        <v>139</v>
      </c>
      <c r="L320" s="46"/>
      <c r="M320" s="212" t="s">
        <v>32</v>
      </c>
      <c r="N320" s="213" t="s">
        <v>51</v>
      </c>
      <c r="O320" s="86"/>
      <c r="P320" s="214">
        <f>O320*H320</f>
        <v>0</v>
      </c>
      <c r="Q320" s="214">
        <v>4.0000000000000003E-05</v>
      </c>
      <c r="R320" s="214">
        <f>Q320*H320</f>
        <v>0.0033425200000000003</v>
      </c>
      <c r="S320" s="214">
        <v>0</v>
      </c>
      <c r="T320" s="215">
        <f>S320*H320</f>
        <v>0</v>
      </c>
      <c r="U320" s="40"/>
      <c r="V320" s="40"/>
      <c r="W320" s="40"/>
      <c r="X320" s="40"/>
      <c r="Y320" s="40"/>
      <c r="Z320" s="40"/>
      <c r="AA320" s="40"/>
      <c r="AB320" s="40"/>
      <c r="AC320" s="40"/>
      <c r="AD320" s="40"/>
      <c r="AE320" s="40"/>
      <c r="AR320" s="216" t="s">
        <v>270</v>
      </c>
      <c r="AT320" s="216" t="s">
        <v>135</v>
      </c>
      <c r="AU320" s="216" t="s">
        <v>141</v>
      </c>
      <c r="AY320" s="18" t="s">
        <v>132</v>
      </c>
      <c r="BE320" s="217">
        <f>IF(N320="základní",J320,0)</f>
        <v>0</v>
      </c>
      <c r="BF320" s="217">
        <f>IF(N320="snížená",J320,0)</f>
        <v>0</v>
      </c>
      <c r="BG320" s="217">
        <f>IF(N320="zákl. přenesená",J320,0)</f>
        <v>0</v>
      </c>
      <c r="BH320" s="217">
        <f>IF(N320="sníž. přenesená",J320,0)</f>
        <v>0</v>
      </c>
      <c r="BI320" s="217">
        <f>IF(N320="nulová",J320,0)</f>
        <v>0</v>
      </c>
      <c r="BJ320" s="18" t="s">
        <v>141</v>
      </c>
      <c r="BK320" s="217">
        <f>ROUND(I320*H320,2)</f>
        <v>0</v>
      </c>
      <c r="BL320" s="18" t="s">
        <v>270</v>
      </c>
      <c r="BM320" s="216" t="s">
        <v>1823</v>
      </c>
    </row>
    <row r="321" s="2" customFormat="1">
      <c r="A321" s="40"/>
      <c r="B321" s="41"/>
      <c r="C321" s="42"/>
      <c r="D321" s="225" t="s">
        <v>197</v>
      </c>
      <c r="E321" s="42"/>
      <c r="F321" s="226" t="s">
        <v>595</v>
      </c>
      <c r="G321" s="42"/>
      <c r="H321" s="42"/>
      <c r="I321" s="227"/>
      <c r="J321" s="42"/>
      <c r="K321" s="42"/>
      <c r="L321" s="46"/>
      <c r="M321" s="228"/>
      <c r="N321" s="229"/>
      <c r="O321" s="86"/>
      <c r="P321" s="86"/>
      <c r="Q321" s="86"/>
      <c r="R321" s="86"/>
      <c r="S321" s="86"/>
      <c r="T321" s="87"/>
      <c r="U321" s="40"/>
      <c r="V321" s="40"/>
      <c r="W321" s="40"/>
      <c r="X321" s="40"/>
      <c r="Y321" s="40"/>
      <c r="Z321" s="40"/>
      <c r="AA321" s="40"/>
      <c r="AB321" s="40"/>
      <c r="AC321" s="40"/>
      <c r="AD321" s="40"/>
      <c r="AE321" s="40"/>
      <c r="AT321" s="18" t="s">
        <v>197</v>
      </c>
      <c r="AU321" s="18" t="s">
        <v>141</v>
      </c>
    </row>
    <row r="322" s="2" customFormat="1" ht="14.4" customHeight="1">
      <c r="A322" s="40"/>
      <c r="B322" s="41"/>
      <c r="C322" s="252" t="s">
        <v>637</v>
      </c>
      <c r="D322" s="252" t="s">
        <v>246</v>
      </c>
      <c r="E322" s="253" t="s">
        <v>597</v>
      </c>
      <c r="F322" s="254" t="s">
        <v>598</v>
      </c>
      <c r="G322" s="255" t="s">
        <v>195</v>
      </c>
      <c r="H322" s="256">
        <v>100.276</v>
      </c>
      <c r="I322" s="257"/>
      <c r="J322" s="258">
        <f>ROUND(I322*H322,2)</f>
        <v>0</v>
      </c>
      <c r="K322" s="254" t="s">
        <v>139</v>
      </c>
      <c r="L322" s="259"/>
      <c r="M322" s="260" t="s">
        <v>32</v>
      </c>
      <c r="N322" s="261" t="s">
        <v>51</v>
      </c>
      <c r="O322" s="86"/>
      <c r="P322" s="214">
        <f>O322*H322</f>
        <v>0</v>
      </c>
      <c r="Q322" s="214">
        <v>0.00050000000000000001</v>
      </c>
      <c r="R322" s="214">
        <f>Q322*H322</f>
        <v>0.050138000000000002</v>
      </c>
      <c r="S322" s="214">
        <v>0</v>
      </c>
      <c r="T322" s="215">
        <f>S322*H322</f>
        <v>0</v>
      </c>
      <c r="U322" s="40"/>
      <c r="V322" s="40"/>
      <c r="W322" s="40"/>
      <c r="X322" s="40"/>
      <c r="Y322" s="40"/>
      <c r="Z322" s="40"/>
      <c r="AA322" s="40"/>
      <c r="AB322" s="40"/>
      <c r="AC322" s="40"/>
      <c r="AD322" s="40"/>
      <c r="AE322" s="40"/>
      <c r="AR322" s="216" t="s">
        <v>356</v>
      </c>
      <c r="AT322" s="216" t="s">
        <v>246</v>
      </c>
      <c r="AU322" s="216" t="s">
        <v>141</v>
      </c>
      <c r="AY322" s="18" t="s">
        <v>132</v>
      </c>
      <c r="BE322" s="217">
        <f>IF(N322="základní",J322,0)</f>
        <v>0</v>
      </c>
      <c r="BF322" s="217">
        <f>IF(N322="snížená",J322,0)</f>
        <v>0</v>
      </c>
      <c r="BG322" s="217">
        <f>IF(N322="zákl. přenesená",J322,0)</f>
        <v>0</v>
      </c>
      <c r="BH322" s="217">
        <f>IF(N322="sníž. přenesená",J322,0)</f>
        <v>0</v>
      </c>
      <c r="BI322" s="217">
        <f>IF(N322="nulová",J322,0)</f>
        <v>0</v>
      </c>
      <c r="BJ322" s="18" t="s">
        <v>141</v>
      </c>
      <c r="BK322" s="217">
        <f>ROUND(I322*H322,2)</f>
        <v>0</v>
      </c>
      <c r="BL322" s="18" t="s">
        <v>270</v>
      </c>
      <c r="BM322" s="216" t="s">
        <v>1824</v>
      </c>
    </row>
    <row r="323" s="13" customFormat="1">
      <c r="A323" s="13"/>
      <c r="B323" s="230"/>
      <c r="C323" s="231"/>
      <c r="D323" s="225" t="s">
        <v>199</v>
      </c>
      <c r="E323" s="231"/>
      <c r="F323" s="233" t="s">
        <v>1525</v>
      </c>
      <c r="G323" s="231"/>
      <c r="H323" s="234">
        <v>100.276</v>
      </c>
      <c r="I323" s="235"/>
      <c r="J323" s="231"/>
      <c r="K323" s="231"/>
      <c r="L323" s="236"/>
      <c r="M323" s="237"/>
      <c r="N323" s="238"/>
      <c r="O323" s="238"/>
      <c r="P323" s="238"/>
      <c r="Q323" s="238"/>
      <c r="R323" s="238"/>
      <c r="S323" s="238"/>
      <c r="T323" s="239"/>
      <c r="U323" s="13"/>
      <c r="V323" s="13"/>
      <c r="W323" s="13"/>
      <c r="X323" s="13"/>
      <c r="Y323" s="13"/>
      <c r="Z323" s="13"/>
      <c r="AA323" s="13"/>
      <c r="AB323" s="13"/>
      <c r="AC323" s="13"/>
      <c r="AD323" s="13"/>
      <c r="AE323" s="13"/>
      <c r="AT323" s="240" t="s">
        <v>199</v>
      </c>
      <c r="AU323" s="240" t="s">
        <v>141</v>
      </c>
      <c r="AV323" s="13" t="s">
        <v>141</v>
      </c>
      <c r="AW323" s="13" t="s">
        <v>4</v>
      </c>
      <c r="AX323" s="13" t="s">
        <v>21</v>
      </c>
      <c r="AY323" s="240" t="s">
        <v>132</v>
      </c>
    </row>
    <row r="324" s="2" customFormat="1" ht="24.15" customHeight="1">
      <c r="A324" s="40"/>
      <c r="B324" s="41"/>
      <c r="C324" s="205" t="s">
        <v>644</v>
      </c>
      <c r="D324" s="205" t="s">
        <v>135</v>
      </c>
      <c r="E324" s="206" t="s">
        <v>601</v>
      </c>
      <c r="F324" s="207" t="s">
        <v>602</v>
      </c>
      <c r="G324" s="208" t="s">
        <v>254</v>
      </c>
      <c r="H324" s="209">
        <v>0.57199999999999995</v>
      </c>
      <c r="I324" s="210"/>
      <c r="J324" s="211">
        <f>ROUND(I324*H324,2)</f>
        <v>0</v>
      </c>
      <c r="K324" s="207" t="s">
        <v>139</v>
      </c>
      <c r="L324" s="46"/>
      <c r="M324" s="212" t="s">
        <v>32</v>
      </c>
      <c r="N324" s="213" t="s">
        <v>51</v>
      </c>
      <c r="O324" s="86"/>
      <c r="P324" s="214">
        <f>O324*H324</f>
        <v>0</v>
      </c>
      <c r="Q324" s="214">
        <v>0</v>
      </c>
      <c r="R324" s="214">
        <f>Q324*H324</f>
        <v>0</v>
      </c>
      <c r="S324" s="214">
        <v>0</v>
      </c>
      <c r="T324" s="215">
        <f>S324*H324</f>
        <v>0</v>
      </c>
      <c r="U324" s="40"/>
      <c r="V324" s="40"/>
      <c r="W324" s="40"/>
      <c r="X324" s="40"/>
      <c r="Y324" s="40"/>
      <c r="Z324" s="40"/>
      <c r="AA324" s="40"/>
      <c r="AB324" s="40"/>
      <c r="AC324" s="40"/>
      <c r="AD324" s="40"/>
      <c r="AE324" s="40"/>
      <c r="AR324" s="216" t="s">
        <v>270</v>
      </c>
      <c r="AT324" s="216" t="s">
        <v>135</v>
      </c>
      <c r="AU324" s="216" t="s">
        <v>141</v>
      </c>
      <c r="AY324" s="18" t="s">
        <v>132</v>
      </c>
      <c r="BE324" s="217">
        <f>IF(N324="základní",J324,0)</f>
        <v>0</v>
      </c>
      <c r="BF324" s="217">
        <f>IF(N324="snížená",J324,0)</f>
        <v>0</v>
      </c>
      <c r="BG324" s="217">
        <f>IF(N324="zákl. přenesená",J324,0)</f>
        <v>0</v>
      </c>
      <c r="BH324" s="217">
        <f>IF(N324="sníž. přenesená",J324,0)</f>
        <v>0</v>
      </c>
      <c r="BI324" s="217">
        <f>IF(N324="nulová",J324,0)</f>
        <v>0</v>
      </c>
      <c r="BJ324" s="18" t="s">
        <v>141</v>
      </c>
      <c r="BK324" s="217">
        <f>ROUND(I324*H324,2)</f>
        <v>0</v>
      </c>
      <c r="BL324" s="18" t="s">
        <v>270</v>
      </c>
      <c r="BM324" s="216" t="s">
        <v>1825</v>
      </c>
    </row>
    <row r="325" s="2" customFormat="1">
      <c r="A325" s="40"/>
      <c r="B325" s="41"/>
      <c r="C325" s="42"/>
      <c r="D325" s="225" t="s">
        <v>197</v>
      </c>
      <c r="E325" s="42"/>
      <c r="F325" s="226" t="s">
        <v>604</v>
      </c>
      <c r="G325" s="42"/>
      <c r="H325" s="42"/>
      <c r="I325" s="227"/>
      <c r="J325" s="42"/>
      <c r="K325" s="42"/>
      <c r="L325" s="46"/>
      <c r="M325" s="228"/>
      <c r="N325" s="229"/>
      <c r="O325" s="86"/>
      <c r="P325" s="86"/>
      <c r="Q325" s="86"/>
      <c r="R325" s="86"/>
      <c r="S325" s="86"/>
      <c r="T325" s="87"/>
      <c r="U325" s="40"/>
      <c r="V325" s="40"/>
      <c r="W325" s="40"/>
      <c r="X325" s="40"/>
      <c r="Y325" s="40"/>
      <c r="Z325" s="40"/>
      <c r="AA325" s="40"/>
      <c r="AB325" s="40"/>
      <c r="AC325" s="40"/>
      <c r="AD325" s="40"/>
      <c r="AE325" s="40"/>
      <c r="AT325" s="18" t="s">
        <v>197</v>
      </c>
      <c r="AU325" s="18" t="s">
        <v>141</v>
      </c>
    </row>
    <row r="326" s="2" customFormat="1" ht="24.15" customHeight="1">
      <c r="A326" s="40"/>
      <c r="B326" s="41"/>
      <c r="C326" s="205" t="s">
        <v>649</v>
      </c>
      <c r="D326" s="205" t="s">
        <v>135</v>
      </c>
      <c r="E326" s="206" t="s">
        <v>1380</v>
      </c>
      <c r="F326" s="207" t="s">
        <v>1381</v>
      </c>
      <c r="G326" s="208" t="s">
        <v>254</v>
      </c>
      <c r="H326" s="209">
        <v>0.57199999999999995</v>
      </c>
      <c r="I326" s="210"/>
      <c r="J326" s="211">
        <f>ROUND(I326*H326,2)</f>
        <v>0</v>
      </c>
      <c r="K326" s="207" t="s">
        <v>139</v>
      </c>
      <c r="L326" s="46"/>
      <c r="M326" s="212" t="s">
        <v>32</v>
      </c>
      <c r="N326" s="213" t="s">
        <v>51</v>
      </c>
      <c r="O326" s="86"/>
      <c r="P326" s="214">
        <f>O326*H326</f>
        <v>0</v>
      </c>
      <c r="Q326" s="214">
        <v>0</v>
      </c>
      <c r="R326" s="214">
        <f>Q326*H326</f>
        <v>0</v>
      </c>
      <c r="S326" s="214">
        <v>0</v>
      </c>
      <c r="T326" s="215">
        <f>S326*H326</f>
        <v>0</v>
      </c>
      <c r="U326" s="40"/>
      <c r="V326" s="40"/>
      <c r="W326" s="40"/>
      <c r="X326" s="40"/>
      <c r="Y326" s="40"/>
      <c r="Z326" s="40"/>
      <c r="AA326" s="40"/>
      <c r="AB326" s="40"/>
      <c r="AC326" s="40"/>
      <c r="AD326" s="40"/>
      <c r="AE326" s="40"/>
      <c r="AR326" s="216" t="s">
        <v>270</v>
      </c>
      <c r="AT326" s="216" t="s">
        <v>135</v>
      </c>
      <c r="AU326" s="216" t="s">
        <v>141</v>
      </c>
      <c r="AY326" s="18" t="s">
        <v>132</v>
      </c>
      <c r="BE326" s="217">
        <f>IF(N326="základní",J326,0)</f>
        <v>0</v>
      </c>
      <c r="BF326" s="217">
        <f>IF(N326="snížená",J326,0)</f>
        <v>0</v>
      </c>
      <c r="BG326" s="217">
        <f>IF(N326="zákl. přenesená",J326,0)</f>
        <v>0</v>
      </c>
      <c r="BH326" s="217">
        <f>IF(N326="sníž. přenesená",J326,0)</f>
        <v>0</v>
      </c>
      <c r="BI326" s="217">
        <f>IF(N326="nulová",J326,0)</f>
        <v>0</v>
      </c>
      <c r="BJ326" s="18" t="s">
        <v>141</v>
      </c>
      <c r="BK326" s="217">
        <f>ROUND(I326*H326,2)</f>
        <v>0</v>
      </c>
      <c r="BL326" s="18" t="s">
        <v>270</v>
      </c>
      <c r="BM326" s="216" t="s">
        <v>1826</v>
      </c>
    </row>
    <row r="327" s="2" customFormat="1">
      <c r="A327" s="40"/>
      <c r="B327" s="41"/>
      <c r="C327" s="42"/>
      <c r="D327" s="225" t="s">
        <v>197</v>
      </c>
      <c r="E327" s="42"/>
      <c r="F327" s="226" t="s">
        <v>604</v>
      </c>
      <c r="G327" s="42"/>
      <c r="H327" s="42"/>
      <c r="I327" s="227"/>
      <c r="J327" s="42"/>
      <c r="K327" s="42"/>
      <c r="L327" s="46"/>
      <c r="M327" s="228"/>
      <c r="N327" s="229"/>
      <c r="O327" s="86"/>
      <c r="P327" s="86"/>
      <c r="Q327" s="86"/>
      <c r="R327" s="86"/>
      <c r="S327" s="86"/>
      <c r="T327" s="87"/>
      <c r="U327" s="40"/>
      <c r="V327" s="40"/>
      <c r="W327" s="40"/>
      <c r="X327" s="40"/>
      <c r="Y327" s="40"/>
      <c r="Z327" s="40"/>
      <c r="AA327" s="40"/>
      <c r="AB327" s="40"/>
      <c r="AC327" s="40"/>
      <c r="AD327" s="40"/>
      <c r="AE327" s="40"/>
      <c r="AT327" s="18" t="s">
        <v>197</v>
      </c>
      <c r="AU327" s="18" t="s">
        <v>141</v>
      </c>
    </row>
    <row r="328" s="12" customFormat="1" ht="22.8" customHeight="1">
      <c r="A328" s="12"/>
      <c r="B328" s="189"/>
      <c r="C328" s="190"/>
      <c r="D328" s="191" t="s">
        <v>78</v>
      </c>
      <c r="E328" s="203" t="s">
        <v>605</v>
      </c>
      <c r="F328" s="203" t="s">
        <v>606</v>
      </c>
      <c r="G328" s="190"/>
      <c r="H328" s="190"/>
      <c r="I328" s="193"/>
      <c r="J328" s="204">
        <f>BK328</f>
        <v>0</v>
      </c>
      <c r="K328" s="190"/>
      <c r="L328" s="195"/>
      <c r="M328" s="196"/>
      <c r="N328" s="197"/>
      <c r="O328" s="197"/>
      <c r="P328" s="198">
        <f>SUM(P329:P359)</f>
        <v>0</v>
      </c>
      <c r="Q328" s="197"/>
      <c r="R328" s="198">
        <f>SUM(R329:R359)</f>
        <v>2.9866146000000002</v>
      </c>
      <c r="S328" s="197"/>
      <c r="T328" s="199">
        <f>SUM(T329:T359)</f>
        <v>0</v>
      </c>
      <c r="U328" s="12"/>
      <c r="V328" s="12"/>
      <c r="W328" s="12"/>
      <c r="X328" s="12"/>
      <c r="Y328" s="12"/>
      <c r="Z328" s="12"/>
      <c r="AA328" s="12"/>
      <c r="AB328" s="12"/>
      <c r="AC328" s="12"/>
      <c r="AD328" s="12"/>
      <c r="AE328" s="12"/>
      <c r="AR328" s="200" t="s">
        <v>141</v>
      </c>
      <c r="AT328" s="201" t="s">
        <v>78</v>
      </c>
      <c r="AU328" s="201" t="s">
        <v>21</v>
      </c>
      <c r="AY328" s="200" t="s">
        <v>132</v>
      </c>
      <c r="BK328" s="202">
        <f>SUM(BK329:BK359)</f>
        <v>0</v>
      </c>
    </row>
    <row r="329" s="2" customFormat="1" ht="14.4" customHeight="1">
      <c r="A329" s="40"/>
      <c r="B329" s="41"/>
      <c r="C329" s="205" t="s">
        <v>655</v>
      </c>
      <c r="D329" s="205" t="s">
        <v>135</v>
      </c>
      <c r="E329" s="206" t="s">
        <v>608</v>
      </c>
      <c r="F329" s="207" t="s">
        <v>609</v>
      </c>
      <c r="G329" s="208" t="s">
        <v>195</v>
      </c>
      <c r="H329" s="209">
        <v>122.72</v>
      </c>
      <c r="I329" s="210"/>
      <c r="J329" s="211">
        <f>ROUND(I329*H329,2)</f>
        <v>0</v>
      </c>
      <c r="K329" s="207" t="s">
        <v>139</v>
      </c>
      <c r="L329" s="46"/>
      <c r="M329" s="212" t="s">
        <v>32</v>
      </c>
      <c r="N329" s="213" t="s">
        <v>51</v>
      </c>
      <c r="O329" s="86"/>
      <c r="P329" s="214">
        <f>O329*H329</f>
        <v>0</v>
      </c>
      <c r="Q329" s="214">
        <v>0.0060299999999999998</v>
      </c>
      <c r="R329" s="214">
        <f>Q329*H329</f>
        <v>0.74000159999999993</v>
      </c>
      <c r="S329" s="214">
        <v>0</v>
      </c>
      <c r="T329" s="215">
        <f>S329*H329</f>
        <v>0</v>
      </c>
      <c r="U329" s="40"/>
      <c r="V329" s="40"/>
      <c r="W329" s="40"/>
      <c r="X329" s="40"/>
      <c r="Y329" s="40"/>
      <c r="Z329" s="40"/>
      <c r="AA329" s="40"/>
      <c r="AB329" s="40"/>
      <c r="AC329" s="40"/>
      <c r="AD329" s="40"/>
      <c r="AE329" s="40"/>
      <c r="AR329" s="216" t="s">
        <v>270</v>
      </c>
      <c r="AT329" s="216" t="s">
        <v>135</v>
      </c>
      <c r="AU329" s="216" t="s">
        <v>141</v>
      </c>
      <c r="AY329" s="18" t="s">
        <v>132</v>
      </c>
      <c r="BE329" s="217">
        <f>IF(N329="základní",J329,0)</f>
        <v>0</v>
      </c>
      <c r="BF329" s="217">
        <f>IF(N329="snížená",J329,0)</f>
        <v>0</v>
      </c>
      <c r="BG329" s="217">
        <f>IF(N329="zákl. přenesená",J329,0)</f>
        <v>0</v>
      </c>
      <c r="BH329" s="217">
        <f>IF(N329="sníž. přenesená",J329,0)</f>
        <v>0</v>
      </c>
      <c r="BI329" s="217">
        <f>IF(N329="nulová",J329,0)</f>
        <v>0</v>
      </c>
      <c r="BJ329" s="18" t="s">
        <v>141</v>
      </c>
      <c r="BK329" s="217">
        <f>ROUND(I329*H329,2)</f>
        <v>0</v>
      </c>
      <c r="BL329" s="18" t="s">
        <v>270</v>
      </c>
      <c r="BM329" s="216" t="s">
        <v>1827</v>
      </c>
    </row>
    <row r="330" s="2" customFormat="1" ht="14.4" customHeight="1">
      <c r="A330" s="40"/>
      <c r="B330" s="41"/>
      <c r="C330" s="252" t="s">
        <v>660</v>
      </c>
      <c r="D330" s="252" t="s">
        <v>246</v>
      </c>
      <c r="E330" s="253" t="s">
        <v>612</v>
      </c>
      <c r="F330" s="254" t="s">
        <v>613</v>
      </c>
      <c r="G330" s="255" t="s">
        <v>204</v>
      </c>
      <c r="H330" s="256">
        <v>15.462</v>
      </c>
      <c r="I330" s="257"/>
      <c r="J330" s="258">
        <f>ROUND(I330*H330,2)</f>
        <v>0</v>
      </c>
      <c r="K330" s="254" t="s">
        <v>139</v>
      </c>
      <c r="L330" s="259"/>
      <c r="M330" s="260" t="s">
        <v>32</v>
      </c>
      <c r="N330" s="261" t="s">
        <v>51</v>
      </c>
      <c r="O330" s="86"/>
      <c r="P330" s="214">
        <f>O330*H330</f>
        <v>0</v>
      </c>
      <c r="Q330" s="214">
        <v>0.040000000000000001</v>
      </c>
      <c r="R330" s="214">
        <f>Q330*H330</f>
        <v>0.61848000000000003</v>
      </c>
      <c r="S330" s="214">
        <v>0</v>
      </c>
      <c r="T330" s="215">
        <f>S330*H330</f>
        <v>0</v>
      </c>
      <c r="U330" s="40"/>
      <c r="V330" s="40"/>
      <c r="W330" s="40"/>
      <c r="X330" s="40"/>
      <c r="Y330" s="40"/>
      <c r="Z330" s="40"/>
      <c r="AA330" s="40"/>
      <c r="AB330" s="40"/>
      <c r="AC330" s="40"/>
      <c r="AD330" s="40"/>
      <c r="AE330" s="40"/>
      <c r="AR330" s="216" t="s">
        <v>356</v>
      </c>
      <c r="AT330" s="216" t="s">
        <v>246</v>
      </c>
      <c r="AU330" s="216" t="s">
        <v>141</v>
      </c>
      <c r="AY330" s="18" t="s">
        <v>132</v>
      </c>
      <c r="BE330" s="217">
        <f>IF(N330="základní",J330,0)</f>
        <v>0</v>
      </c>
      <c r="BF330" s="217">
        <f>IF(N330="snížená",J330,0)</f>
        <v>0</v>
      </c>
      <c r="BG330" s="217">
        <f>IF(N330="zákl. přenesená",J330,0)</f>
        <v>0</v>
      </c>
      <c r="BH330" s="217">
        <f>IF(N330="sníž. přenesená",J330,0)</f>
        <v>0</v>
      </c>
      <c r="BI330" s="217">
        <f>IF(N330="nulová",J330,0)</f>
        <v>0</v>
      </c>
      <c r="BJ330" s="18" t="s">
        <v>141</v>
      </c>
      <c r="BK330" s="217">
        <f>ROUND(I330*H330,2)</f>
        <v>0</v>
      </c>
      <c r="BL330" s="18" t="s">
        <v>270</v>
      </c>
      <c r="BM330" s="216" t="s">
        <v>1828</v>
      </c>
    </row>
    <row r="331" s="13" customFormat="1">
      <c r="A331" s="13"/>
      <c r="B331" s="230"/>
      <c r="C331" s="231"/>
      <c r="D331" s="225" t="s">
        <v>199</v>
      </c>
      <c r="E331" s="232" t="s">
        <v>32</v>
      </c>
      <c r="F331" s="233" t="s">
        <v>615</v>
      </c>
      <c r="G331" s="231"/>
      <c r="H331" s="234">
        <v>14.726000000000001</v>
      </c>
      <c r="I331" s="235"/>
      <c r="J331" s="231"/>
      <c r="K331" s="231"/>
      <c r="L331" s="236"/>
      <c r="M331" s="237"/>
      <c r="N331" s="238"/>
      <c r="O331" s="238"/>
      <c r="P331" s="238"/>
      <c r="Q331" s="238"/>
      <c r="R331" s="238"/>
      <c r="S331" s="238"/>
      <c r="T331" s="239"/>
      <c r="U331" s="13"/>
      <c r="V331" s="13"/>
      <c r="W331" s="13"/>
      <c r="X331" s="13"/>
      <c r="Y331" s="13"/>
      <c r="Z331" s="13"/>
      <c r="AA331" s="13"/>
      <c r="AB331" s="13"/>
      <c r="AC331" s="13"/>
      <c r="AD331" s="13"/>
      <c r="AE331" s="13"/>
      <c r="AT331" s="240" t="s">
        <v>199</v>
      </c>
      <c r="AU331" s="240" t="s">
        <v>141</v>
      </c>
      <c r="AV331" s="13" t="s">
        <v>141</v>
      </c>
      <c r="AW331" s="13" t="s">
        <v>41</v>
      </c>
      <c r="AX331" s="13" t="s">
        <v>21</v>
      </c>
      <c r="AY331" s="240" t="s">
        <v>132</v>
      </c>
    </row>
    <row r="332" s="13" customFormat="1">
      <c r="A332" s="13"/>
      <c r="B332" s="230"/>
      <c r="C332" s="231"/>
      <c r="D332" s="225" t="s">
        <v>199</v>
      </c>
      <c r="E332" s="231"/>
      <c r="F332" s="233" t="s">
        <v>616</v>
      </c>
      <c r="G332" s="231"/>
      <c r="H332" s="234">
        <v>15.462</v>
      </c>
      <c r="I332" s="235"/>
      <c r="J332" s="231"/>
      <c r="K332" s="231"/>
      <c r="L332" s="236"/>
      <c r="M332" s="237"/>
      <c r="N332" s="238"/>
      <c r="O332" s="238"/>
      <c r="P332" s="238"/>
      <c r="Q332" s="238"/>
      <c r="R332" s="238"/>
      <c r="S332" s="238"/>
      <c r="T332" s="239"/>
      <c r="U332" s="13"/>
      <c r="V332" s="13"/>
      <c r="W332" s="13"/>
      <c r="X332" s="13"/>
      <c r="Y332" s="13"/>
      <c r="Z332" s="13"/>
      <c r="AA332" s="13"/>
      <c r="AB332" s="13"/>
      <c r="AC332" s="13"/>
      <c r="AD332" s="13"/>
      <c r="AE332" s="13"/>
      <c r="AT332" s="240" t="s">
        <v>199</v>
      </c>
      <c r="AU332" s="240" t="s">
        <v>141</v>
      </c>
      <c r="AV332" s="13" t="s">
        <v>141</v>
      </c>
      <c r="AW332" s="13" t="s">
        <v>4</v>
      </c>
      <c r="AX332" s="13" t="s">
        <v>21</v>
      </c>
      <c r="AY332" s="240" t="s">
        <v>132</v>
      </c>
    </row>
    <row r="333" s="2" customFormat="1" ht="24.15" customHeight="1">
      <c r="A333" s="40"/>
      <c r="B333" s="41"/>
      <c r="C333" s="205" t="s">
        <v>664</v>
      </c>
      <c r="D333" s="205" t="s">
        <v>135</v>
      </c>
      <c r="E333" s="206" t="s">
        <v>618</v>
      </c>
      <c r="F333" s="207" t="s">
        <v>619</v>
      </c>
      <c r="G333" s="208" t="s">
        <v>195</v>
      </c>
      <c r="H333" s="209">
        <v>152.31999999999999</v>
      </c>
      <c r="I333" s="210"/>
      <c r="J333" s="211">
        <f>ROUND(I333*H333,2)</f>
        <v>0</v>
      </c>
      <c r="K333" s="207" t="s">
        <v>139</v>
      </c>
      <c r="L333" s="46"/>
      <c r="M333" s="212" t="s">
        <v>32</v>
      </c>
      <c r="N333" s="213" t="s">
        <v>51</v>
      </c>
      <c r="O333" s="86"/>
      <c r="P333" s="214">
        <f>O333*H333</f>
        <v>0</v>
      </c>
      <c r="Q333" s="214">
        <v>0</v>
      </c>
      <c r="R333" s="214">
        <f>Q333*H333</f>
        <v>0</v>
      </c>
      <c r="S333" s="214">
        <v>0</v>
      </c>
      <c r="T333" s="215">
        <f>S333*H333</f>
        <v>0</v>
      </c>
      <c r="U333" s="40"/>
      <c r="V333" s="40"/>
      <c r="W333" s="40"/>
      <c r="X333" s="40"/>
      <c r="Y333" s="40"/>
      <c r="Z333" s="40"/>
      <c r="AA333" s="40"/>
      <c r="AB333" s="40"/>
      <c r="AC333" s="40"/>
      <c r="AD333" s="40"/>
      <c r="AE333" s="40"/>
      <c r="AR333" s="216" t="s">
        <v>270</v>
      </c>
      <c r="AT333" s="216" t="s">
        <v>135</v>
      </c>
      <c r="AU333" s="216" t="s">
        <v>141</v>
      </c>
      <c r="AY333" s="18" t="s">
        <v>132</v>
      </c>
      <c r="BE333" s="217">
        <f>IF(N333="základní",J333,0)</f>
        <v>0</v>
      </c>
      <c r="BF333" s="217">
        <f>IF(N333="snížená",J333,0)</f>
        <v>0</v>
      </c>
      <c r="BG333" s="217">
        <f>IF(N333="zákl. přenesená",J333,0)</f>
        <v>0</v>
      </c>
      <c r="BH333" s="217">
        <f>IF(N333="sníž. přenesená",J333,0)</f>
        <v>0</v>
      </c>
      <c r="BI333" s="217">
        <f>IF(N333="nulová",J333,0)</f>
        <v>0</v>
      </c>
      <c r="BJ333" s="18" t="s">
        <v>141</v>
      </c>
      <c r="BK333" s="217">
        <f>ROUND(I333*H333,2)</f>
        <v>0</v>
      </c>
      <c r="BL333" s="18" t="s">
        <v>270</v>
      </c>
      <c r="BM333" s="216" t="s">
        <v>1829</v>
      </c>
    </row>
    <row r="334" s="2" customFormat="1">
      <c r="A334" s="40"/>
      <c r="B334" s="41"/>
      <c r="C334" s="42"/>
      <c r="D334" s="225" t="s">
        <v>197</v>
      </c>
      <c r="E334" s="42"/>
      <c r="F334" s="226" t="s">
        <v>622</v>
      </c>
      <c r="G334" s="42"/>
      <c r="H334" s="42"/>
      <c r="I334" s="227"/>
      <c r="J334" s="42"/>
      <c r="K334" s="42"/>
      <c r="L334" s="46"/>
      <c r="M334" s="228"/>
      <c r="N334" s="229"/>
      <c r="O334" s="86"/>
      <c r="P334" s="86"/>
      <c r="Q334" s="86"/>
      <c r="R334" s="86"/>
      <c r="S334" s="86"/>
      <c r="T334" s="87"/>
      <c r="U334" s="40"/>
      <c r="V334" s="40"/>
      <c r="W334" s="40"/>
      <c r="X334" s="40"/>
      <c r="Y334" s="40"/>
      <c r="Z334" s="40"/>
      <c r="AA334" s="40"/>
      <c r="AB334" s="40"/>
      <c r="AC334" s="40"/>
      <c r="AD334" s="40"/>
      <c r="AE334" s="40"/>
      <c r="AT334" s="18" t="s">
        <v>197</v>
      </c>
      <c r="AU334" s="18" t="s">
        <v>141</v>
      </c>
    </row>
    <row r="335" s="2" customFormat="1" ht="14.4" customHeight="1">
      <c r="A335" s="40"/>
      <c r="B335" s="41"/>
      <c r="C335" s="252" t="s">
        <v>668</v>
      </c>
      <c r="D335" s="252" t="s">
        <v>246</v>
      </c>
      <c r="E335" s="253" t="s">
        <v>624</v>
      </c>
      <c r="F335" s="254" t="s">
        <v>625</v>
      </c>
      <c r="G335" s="255" t="s">
        <v>195</v>
      </c>
      <c r="H335" s="256">
        <v>307.68599999999998</v>
      </c>
      <c r="I335" s="257"/>
      <c r="J335" s="258">
        <f>ROUND(I335*H335,2)</f>
        <v>0</v>
      </c>
      <c r="K335" s="254" t="s">
        <v>139</v>
      </c>
      <c r="L335" s="259"/>
      <c r="M335" s="260" t="s">
        <v>32</v>
      </c>
      <c r="N335" s="261" t="s">
        <v>51</v>
      </c>
      <c r="O335" s="86"/>
      <c r="P335" s="214">
        <f>O335*H335</f>
        <v>0</v>
      </c>
      <c r="Q335" s="214">
        <v>0.0039199999999999999</v>
      </c>
      <c r="R335" s="214">
        <f>Q335*H335</f>
        <v>1.2061291199999999</v>
      </c>
      <c r="S335" s="214">
        <v>0</v>
      </c>
      <c r="T335" s="215">
        <f>S335*H335</f>
        <v>0</v>
      </c>
      <c r="U335" s="40"/>
      <c r="V335" s="40"/>
      <c r="W335" s="40"/>
      <c r="X335" s="40"/>
      <c r="Y335" s="40"/>
      <c r="Z335" s="40"/>
      <c r="AA335" s="40"/>
      <c r="AB335" s="40"/>
      <c r="AC335" s="40"/>
      <c r="AD335" s="40"/>
      <c r="AE335" s="40"/>
      <c r="AR335" s="216" t="s">
        <v>356</v>
      </c>
      <c r="AT335" s="216" t="s">
        <v>246</v>
      </c>
      <c r="AU335" s="216" t="s">
        <v>141</v>
      </c>
      <c r="AY335" s="18" t="s">
        <v>132</v>
      </c>
      <c r="BE335" s="217">
        <f>IF(N335="základní",J335,0)</f>
        <v>0</v>
      </c>
      <c r="BF335" s="217">
        <f>IF(N335="snížená",J335,0)</f>
        <v>0</v>
      </c>
      <c r="BG335" s="217">
        <f>IF(N335="zákl. přenesená",J335,0)</f>
        <v>0</v>
      </c>
      <c r="BH335" s="217">
        <f>IF(N335="sníž. přenesená",J335,0)</f>
        <v>0</v>
      </c>
      <c r="BI335" s="217">
        <f>IF(N335="nulová",J335,0)</f>
        <v>0</v>
      </c>
      <c r="BJ335" s="18" t="s">
        <v>141</v>
      </c>
      <c r="BK335" s="217">
        <f>ROUND(I335*H335,2)</f>
        <v>0</v>
      </c>
      <c r="BL335" s="18" t="s">
        <v>270</v>
      </c>
      <c r="BM335" s="216" t="s">
        <v>1830</v>
      </c>
    </row>
    <row r="336" s="13" customFormat="1">
      <c r="A336" s="13"/>
      <c r="B336" s="230"/>
      <c r="C336" s="231"/>
      <c r="D336" s="225" t="s">
        <v>199</v>
      </c>
      <c r="E336" s="231"/>
      <c r="F336" s="233" t="s">
        <v>1002</v>
      </c>
      <c r="G336" s="231"/>
      <c r="H336" s="234">
        <v>307.68599999999998</v>
      </c>
      <c r="I336" s="235"/>
      <c r="J336" s="231"/>
      <c r="K336" s="231"/>
      <c r="L336" s="236"/>
      <c r="M336" s="237"/>
      <c r="N336" s="238"/>
      <c r="O336" s="238"/>
      <c r="P336" s="238"/>
      <c r="Q336" s="238"/>
      <c r="R336" s="238"/>
      <c r="S336" s="238"/>
      <c r="T336" s="239"/>
      <c r="U336" s="13"/>
      <c r="V336" s="13"/>
      <c r="W336" s="13"/>
      <c r="X336" s="13"/>
      <c r="Y336" s="13"/>
      <c r="Z336" s="13"/>
      <c r="AA336" s="13"/>
      <c r="AB336" s="13"/>
      <c r="AC336" s="13"/>
      <c r="AD336" s="13"/>
      <c r="AE336" s="13"/>
      <c r="AT336" s="240" t="s">
        <v>199</v>
      </c>
      <c r="AU336" s="240" t="s">
        <v>141</v>
      </c>
      <c r="AV336" s="13" t="s">
        <v>141</v>
      </c>
      <c r="AW336" s="13" t="s">
        <v>4</v>
      </c>
      <c r="AX336" s="13" t="s">
        <v>21</v>
      </c>
      <c r="AY336" s="240" t="s">
        <v>132</v>
      </c>
    </row>
    <row r="337" s="2" customFormat="1" ht="14.4" customHeight="1">
      <c r="A337" s="40"/>
      <c r="B337" s="41"/>
      <c r="C337" s="205" t="s">
        <v>675</v>
      </c>
      <c r="D337" s="205" t="s">
        <v>135</v>
      </c>
      <c r="E337" s="206" t="s">
        <v>629</v>
      </c>
      <c r="F337" s="207" t="s">
        <v>630</v>
      </c>
      <c r="G337" s="208" t="s">
        <v>195</v>
      </c>
      <c r="H337" s="209">
        <v>152.31999999999999</v>
      </c>
      <c r="I337" s="210"/>
      <c r="J337" s="211">
        <f>ROUND(I337*H337,2)</f>
        <v>0</v>
      </c>
      <c r="K337" s="207" t="s">
        <v>139</v>
      </c>
      <c r="L337" s="46"/>
      <c r="M337" s="212" t="s">
        <v>32</v>
      </c>
      <c r="N337" s="213" t="s">
        <v>51</v>
      </c>
      <c r="O337" s="86"/>
      <c r="P337" s="214">
        <f>O337*H337</f>
        <v>0</v>
      </c>
      <c r="Q337" s="214">
        <v>3.0000000000000001E-05</v>
      </c>
      <c r="R337" s="214">
        <f>Q337*H337</f>
        <v>0.0045696000000000001</v>
      </c>
      <c r="S337" s="214">
        <v>0</v>
      </c>
      <c r="T337" s="215">
        <f>S337*H337</f>
        <v>0</v>
      </c>
      <c r="U337" s="40"/>
      <c r="V337" s="40"/>
      <c r="W337" s="40"/>
      <c r="X337" s="40"/>
      <c r="Y337" s="40"/>
      <c r="Z337" s="40"/>
      <c r="AA337" s="40"/>
      <c r="AB337" s="40"/>
      <c r="AC337" s="40"/>
      <c r="AD337" s="40"/>
      <c r="AE337" s="40"/>
      <c r="AR337" s="216" t="s">
        <v>270</v>
      </c>
      <c r="AT337" s="216" t="s">
        <v>135</v>
      </c>
      <c r="AU337" s="216" t="s">
        <v>141</v>
      </c>
      <c r="AY337" s="18" t="s">
        <v>132</v>
      </c>
      <c r="BE337" s="217">
        <f>IF(N337="základní",J337,0)</f>
        <v>0</v>
      </c>
      <c r="BF337" s="217">
        <f>IF(N337="snížená",J337,0)</f>
        <v>0</v>
      </c>
      <c r="BG337" s="217">
        <f>IF(N337="zákl. přenesená",J337,0)</f>
        <v>0</v>
      </c>
      <c r="BH337" s="217">
        <f>IF(N337="sníž. přenesená",J337,0)</f>
        <v>0</v>
      </c>
      <c r="BI337" s="217">
        <f>IF(N337="nulová",J337,0)</f>
        <v>0</v>
      </c>
      <c r="BJ337" s="18" t="s">
        <v>141</v>
      </c>
      <c r="BK337" s="217">
        <f>ROUND(I337*H337,2)</f>
        <v>0</v>
      </c>
      <c r="BL337" s="18" t="s">
        <v>270</v>
      </c>
      <c r="BM337" s="216" t="s">
        <v>1831</v>
      </c>
    </row>
    <row r="338" s="2" customFormat="1">
      <c r="A338" s="40"/>
      <c r="B338" s="41"/>
      <c r="C338" s="42"/>
      <c r="D338" s="225" t="s">
        <v>197</v>
      </c>
      <c r="E338" s="42"/>
      <c r="F338" s="226" t="s">
        <v>622</v>
      </c>
      <c r="G338" s="42"/>
      <c r="H338" s="42"/>
      <c r="I338" s="227"/>
      <c r="J338" s="42"/>
      <c r="K338" s="42"/>
      <c r="L338" s="46"/>
      <c r="M338" s="228"/>
      <c r="N338" s="229"/>
      <c r="O338" s="86"/>
      <c r="P338" s="86"/>
      <c r="Q338" s="86"/>
      <c r="R338" s="86"/>
      <c r="S338" s="86"/>
      <c r="T338" s="87"/>
      <c r="U338" s="40"/>
      <c r="V338" s="40"/>
      <c r="W338" s="40"/>
      <c r="X338" s="40"/>
      <c r="Y338" s="40"/>
      <c r="Z338" s="40"/>
      <c r="AA338" s="40"/>
      <c r="AB338" s="40"/>
      <c r="AC338" s="40"/>
      <c r="AD338" s="40"/>
      <c r="AE338" s="40"/>
      <c r="AT338" s="18" t="s">
        <v>197</v>
      </c>
      <c r="AU338" s="18" t="s">
        <v>141</v>
      </c>
    </row>
    <row r="339" s="2" customFormat="1" ht="14.4" customHeight="1">
      <c r="A339" s="40"/>
      <c r="B339" s="41"/>
      <c r="C339" s="252" t="s">
        <v>679</v>
      </c>
      <c r="D339" s="252" t="s">
        <v>246</v>
      </c>
      <c r="E339" s="253" t="s">
        <v>633</v>
      </c>
      <c r="F339" s="254" t="s">
        <v>634</v>
      </c>
      <c r="G339" s="255" t="s">
        <v>195</v>
      </c>
      <c r="H339" s="256">
        <v>159.93600000000001</v>
      </c>
      <c r="I339" s="257"/>
      <c r="J339" s="258">
        <f>ROUND(I339*H339,2)</f>
        <v>0</v>
      </c>
      <c r="K339" s="254" t="s">
        <v>139</v>
      </c>
      <c r="L339" s="259"/>
      <c r="M339" s="260" t="s">
        <v>32</v>
      </c>
      <c r="N339" s="261" t="s">
        <v>51</v>
      </c>
      <c r="O339" s="86"/>
      <c r="P339" s="214">
        <f>O339*H339</f>
        <v>0</v>
      </c>
      <c r="Q339" s="214">
        <v>0.00018000000000000001</v>
      </c>
      <c r="R339" s="214">
        <f>Q339*H339</f>
        <v>0.028788480000000002</v>
      </c>
      <c r="S339" s="214">
        <v>0</v>
      </c>
      <c r="T339" s="215">
        <f>S339*H339</f>
        <v>0</v>
      </c>
      <c r="U339" s="40"/>
      <c r="V339" s="40"/>
      <c r="W339" s="40"/>
      <c r="X339" s="40"/>
      <c r="Y339" s="40"/>
      <c r="Z339" s="40"/>
      <c r="AA339" s="40"/>
      <c r="AB339" s="40"/>
      <c r="AC339" s="40"/>
      <c r="AD339" s="40"/>
      <c r="AE339" s="40"/>
      <c r="AR339" s="216" t="s">
        <v>356</v>
      </c>
      <c r="AT339" s="216" t="s">
        <v>246</v>
      </c>
      <c r="AU339" s="216" t="s">
        <v>141</v>
      </c>
      <c r="AY339" s="18" t="s">
        <v>132</v>
      </c>
      <c r="BE339" s="217">
        <f>IF(N339="základní",J339,0)</f>
        <v>0</v>
      </c>
      <c r="BF339" s="217">
        <f>IF(N339="snížená",J339,0)</f>
        <v>0</v>
      </c>
      <c r="BG339" s="217">
        <f>IF(N339="zákl. přenesená",J339,0)</f>
        <v>0</v>
      </c>
      <c r="BH339" s="217">
        <f>IF(N339="sníž. přenesená",J339,0)</f>
        <v>0</v>
      </c>
      <c r="BI339" s="217">
        <f>IF(N339="nulová",J339,0)</f>
        <v>0</v>
      </c>
      <c r="BJ339" s="18" t="s">
        <v>141</v>
      </c>
      <c r="BK339" s="217">
        <f>ROUND(I339*H339,2)</f>
        <v>0</v>
      </c>
      <c r="BL339" s="18" t="s">
        <v>270</v>
      </c>
      <c r="BM339" s="216" t="s">
        <v>1832</v>
      </c>
    </row>
    <row r="340" s="13" customFormat="1">
      <c r="A340" s="13"/>
      <c r="B340" s="230"/>
      <c r="C340" s="231"/>
      <c r="D340" s="225" t="s">
        <v>199</v>
      </c>
      <c r="E340" s="231"/>
      <c r="F340" s="233" t="s">
        <v>1005</v>
      </c>
      <c r="G340" s="231"/>
      <c r="H340" s="234">
        <v>159.93600000000001</v>
      </c>
      <c r="I340" s="235"/>
      <c r="J340" s="231"/>
      <c r="K340" s="231"/>
      <c r="L340" s="236"/>
      <c r="M340" s="237"/>
      <c r="N340" s="238"/>
      <c r="O340" s="238"/>
      <c r="P340" s="238"/>
      <c r="Q340" s="238"/>
      <c r="R340" s="238"/>
      <c r="S340" s="238"/>
      <c r="T340" s="239"/>
      <c r="U340" s="13"/>
      <c r="V340" s="13"/>
      <c r="W340" s="13"/>
      <c r="X340" s="13"/>
      <c r="Y340" s="13"/>
      <c r="Z340" s="13"/>
      <c r="AA340" s="13"/>
      <c r="AB340" s="13"/>
      <c r="AC340" s="13"/>
      <c r="AD340" s="13"/>
      <c r="AE340" s="13"/>
      <c r="AT340" s="240" t="s">
        <v>199</v>
      </c>
      <c r="AU340" s="240" t="s">
        <v>141</v>
      </c>
      <c r="AV340" s="13" t="s">
        <v>141</v>
      </c>
      <c r="AW340" s="13" t="s">
        <v>4</v>
      </c>
      <c r="AX340" s="13" t="s">
        <v>21</v>
      </c>
      <c r="AY340" s="240" t="s">
        <v>132</v>
      </c>
    </row>
    <row r="341" s="2" customFormat="1" ht="24.15" customHeight="1">
      <c r="A341" s="40"/>
      <c r="B341" s="41"/>
      <c r="C341" s="205" t="s">
        <v>683</v>
      </c>
      <c r="D341" s="205" t="s">
        <v>135</v>
      </c>
      <c r="E341" s="206" t="s">
        <v>638</v>
      </c>
      <c r="F341" s="207" t="s">
        <v>639</v>
      </c>
      <c r="G341" s="208" t="s">
        <v>195</v>
      </c>
      <c r="H341" s="209">
        <v>24.629999999999999</v>
      </c>
      <c r="I341" s="210"/>
      <c r="J341" s="211">
        <f>ROUND(I341*H341,2)</f>
        <v>0</v>
      </c>
      <c r="K341" s="207" t="s">
        <v>139</v>
      </c>
      <c r="L341" s="46"/>
      <c r="M341" s="212" t="s">
        <v>32</v>
      </c>
      <c r="N341" s="213" t="s">
        <v>51</v>
      </c>
      <c r="O341" s="86"/>
      <c r="P341" s="214">
        <f>O341*H341</f>
        <v>0</v>
      </c>
      <c r="Q341" s="214">
        <v>0.0060600000000000003</v>
      </c>
      <c r="R341" s="214">
        <f>Q341*H341</f>
        <v>0.1492578</v>
      </c>
      <c r="S341" s="214">
        <v>0</v>
      </c>
      <c r="T341" s="215">
        <f>S341*H341</f>
        <v>0</v>
      </c>
      <c r="U341" s="40"/>
      <c r="V341" s="40"/>
      <c r="W341" s="40"/>
      <c r="X341" s="40"/>
      <c r="Y341" s="40"/>
      <c r="Z341" s="40"/>
      <c r="AA341" s="40"/>
      <c r="AB341" s="40"/>
      <c r="AC341" s="40"/>
      <c r="AD341" s="40"/>
      <c r="AE341" s="40"/>
      <c r="AR341" s="216" t="s">
        <v>270</v>
      </c>
      <c r="AT341" s="216" t="s">
        <v>135</v>
      </c>
      <c r="AU341" s="216" t="s">
        <v>141</v>
      </c>
      <c r="AY341" s="18" t="s">
        <v>132</v>
      </c>
      <c r="BE341" s="217">
        <f>IF(N341="základní",J341,0)</f>
        <v>0</v>
      </c>
      <c r="BF341" s="217">
        <f>IF(N341="snížená",J341,0)</f>
        <v>0</v>
      </c>
      <c r="BG341" s="217">
        <f>IF(N341="zákl. přenesená",J341,0)</f>
        <v>0</v>
      </c>
      <c r="BH341" s="217">
        <f>IF(N341="sníž. přenesená",J341,0)</f>
        <v>0</v>
      </c>
      <c r="BI341" s="217">
        <f>IF(N341="nulová",J341,0)</f>
        <v>0</v>
      </c>
      <c r="BJ341" s="18" t="s">
        <v>141</v>
      </c>
      <c r="BK341" s="217">
        <f>ROUND(I341*H341,2)</f>
        <v>0</v>
      </c>
      <c r="BL341" s="18" t="s">
        <v>270</v>
      </c>
      <c r="BM341" s="216" t="s">
        <v>1833</v>
      </c>
    </row>
    <row r="342" s="2" customFormat="1">
      <c r="A342" s="40"/>
      <c r="B342" s="41"/>
      <c r="C342" s="42"/>
      <c r="D342" s="225" t="s">
        <v>197</v>
      </c>
      <c r="E342" s="42"/>
      <c r="F342" s="226" t="s">
        <v>641</v>
      </c>
      <c r="G342" s="42"/>
      <c r="H342" s="42"/>
      <c r="I342" s="227"/>
      <c r="J342" s="42"/>
      <c r="K342" s="42"/>
      <c r="L342" s="46"/>
      <c r="M342" s="228"/>
      <c r="N342" s="229"/>
      <c r="O342" s="86"/>
      <c r="P342" s="86"/>
      <c r="Q342" s="86"/>
      <c r="R342" s="86"/>
      <c r="S342" s="86"/>
      <c r="T342" s="87"/>
      <c r="U342" s="40"/>
      <c r="V342" s="40"/>
      <c r="W342" s="40"/>
      <c r="X342" s="40"/>
      <c r="Y342" s="40"/>
      <c r="Z342" s="40"/>
      <c r="AA342" s="40"/>
      <c r="AB342" s="40"/>
      <c r="AC342" s="40"/>
      <c r="AD342" s="40"/>
      <c r="AE342" s="40"/>
      <c r="AT342" s="18" t="s">
        <v>197</v>
      </c>
      <c r="AU342" s="18" t="s">
        <v>141</v>
      </c>
    </row>
    <row r="343" s="13" customFormat="1">
      <c r="A343" s="13"/>
      <c r="B343" s="230"/>
      <c r="C343" s="231"/>
      <c r="D343" s="225" t="s">
        <v>199</v>
      </c>
      <c r="E343" s="232" t="s">
        <v>32</v>
      </c>
      <c r="F343" s="233" t="s">
        <v>1007</v>
      </c>
      <c r="G343" s="231"/>
      <c r="H343" s="234">
        <v>27.829999999999998</v>
      </c>
      <c r="I343" s="235"/>
      <c r="J343" s="231"/>
      <c r="K343" s="231"/>
      <c r="L343" s="236"/>
      <c r="M343" s="237"/>
      <c r="N343" s="238"/>
      <c r="O343" s="238"/>
      <c r="P343" s="238"/>
      <c r="Q343" s="238"/>
      <c r="R343" s="238"/>
      <c r="S343" s="238"/>
      <c r="T343" s="239"/>
      <c r="U343" s="13"/>
      <c r="V343" s="13"/>
      <c r="W343" s="13"/>
      <c r="X343" s="13"/>
      <c r="Y343" s="13"/>
      <c r="Z343" s="13"/>
      <c r="AA343" s="13"/>
      <c r="AB343" s="13"/>
      <c r="AC343" s="13"/>
      <c r="AD343" s="13"/>
      <c r="AE343" s="13"/>
      <c r="AT343" s="240" t="s">
        <v>199</v>
      </c>
      <c r="AU343" s="240" t="s">
        <v>141</v>
      </c>
      <c r="AV343" s="13" t="s">
        <v>141</v>
      </c>
      <c r="AW343" s="13" t="s">
        <v>41</v>
      </c>
      <c r="AX343" s="13" t="s">
        <v>79</v>
      </c>
      <c r="AY343" s="240" t="s">
        <v>132</v>
      </c>
    </row>
    <row r="344" s="13" customFormat="1">
      <c r="A344" s="13"/>
      <c r="B344" s="230"/>
      <c r="C344" s="231"/>
      <c r="D344" s="225" t="s">
        <v>199</v>
      </c>
      <c r="E344" s="232" t="s">
        <v>32</v>
      </c>
      <c r="F344" s="233" t="s">
        <v>1008</v>
      </c>
      <c r="G344" s="231"/>
      <c r="H344" s="234">
        <v>-3.2000000000000002</v>
      </c>
      <c r="I344" s="235"/>
      <c r="J344" s="231"/>
      <c r="K344" s="231"/>
      <c r="L344" s="236"/>
      <c r="M344" s="237"/>
      <c r="N344" s="238"/>
      <c r="O344" s="238"/>
      <c r="P344" s="238"/>
      <c r="Q344" s="238"/>
      <c r="R344" s="238"/>
      <c r="S344" s="238"/>
      <c r="T344" s="239"/>
      <c r="U344" s="13"/>
      <c r="V344" s="13"/>
      <c r="W344" s="13"/>
      <c r="X344" s="13"/>
      <c r="Y344" s="13"/>
      <c r="Z344" s="13"/>
      <c r="AA344" s="13"/>
      <c r="AB344" s="13"/>
      <c r="AC344" s="13"/>
      <c r="AD344" s="13"/>
      <c r="AE344" s="13"/>
      <c r="AT344" s="240" t="s">
        <v>199</v>
      </c>
      <c r="AU344" s="240" t="s">
        <v>141</v>
      </c>
      <c r="AV344" s="13" t="s">
        <v>141</v>
      </c>
      <c r="AW344" s="13" t="s">
        <v>41</v>
      </c>
      <c r="AX344" s="13" t="s">
        <v>79</v>
      </c>
      <c r="AY344" s="240" t="s">
        <v>132</v>
      </c>
    </row>
    <row r="345" s="14" customFormat="1">
      <c r="A345" s="14"/>
      <c r="B345" s="241"/>
      <c r="C345" s="242"/>
      <c r="D345" s="225" t="s">
        <v>199</v>
      </c>
      <c r="E345" s="243" t="s">
        <v>32</v>
      </c>
      <c r="F345" s="244" t="s">
        <v>201</v>
      </c>
      <c r="G345" s="242"/>
      <c r="H345" s="245">
        <v>24.629999999999999</v>
      </c>
      <c r="I345" s="246"/>
      <c r="J345" s="242"/>
      <c r="K345" s="242"/>
      <c r="L345" s="247"/>
      <c r="M345" s="248"/>
      <c r="N345" s="249"/>
      <c r="O345" s="249"/>
      <c r="P345" s="249"/>
      <c r="Q345" s="249"/>
      <c r="R345" s="249"/>
      <c r="S345" s="249"/>
      <c r="T345" s="250"/>
      <c r="U345" s="14"/>
      <c r="V345" s="14"/>
      <c r="W345" s="14"/>
      <c r="X345" s="14"/>
      <c r="Y345" s="14"/>
      <c r="Z345" s="14"/>
      <c r="AA345" s="14"/>
      <c r="AB345" s="14"/>
      <c r="AC345" s="14"/>
      <c r="AD345" s="14"/>
      <c r="AE345" s="14"/>
      <c r="AT345" s="251" t="s">
        <v>199</v>
      </c>
      <c r="AU345" s="251" t="s">
        <v>141</v>
      </c>
      <c r="AV345" s="14" t="s">
        <v>150</v>
      </c>
      <c r="AW345" s="14" t="s">
        <v>41</v>
      </c>
      <c r="AX345" s="14" t="s">
        <v>21</v>
      </c>
      <c r="AY345" s="251" t="s">
        <v>132</v>
      </c>
    </row>
    <row r="346" s="2" customFormat="1" ht="14.4" customHeight="1">
      <c r="A346" s="40"/>
      <c r="B346" s="41"/>
      <c r="C346" s="252" t="s">
        <v>687</v>
      </c>
      <c r="D346" s="252" t="s">
        <v>246</v>
      </c>
      <c r="E346" s="253" t="s">
        <v>645</v>
      </c>
      <c r="F346" s="254" t="s">
        <v>646</v>
      </c>
      <c r="G346" s="255" t="s">
        <v>195</v>
      </c>
      <c r="H346" s="256">
        <v>24.645</v>
      </c>
      <c r="I346" s="257"/>
      <c r="J346" s="258">
        <f>ROUND(I346*H346,2)</f>
        <v>0</v>
      </c>
      <c r="K346" s="254" t="s">
        <v>139</v>
      </c>
      <c r="L346" s="259"/>
      <c r="M346" s="260" t="s">
        <v>32</v>
      </c>
      <c r="N346" s="261" t="s">
        <v>51</v>
      </c>
      <c r="O346" s="86"/>
      <c r="P346" s="214">
        <f>O346*H346</f>
        <v>0</v>
      </c>
      <c r="Q346" s="214">
        <v>0.0080000000000000002</v>
      </c>
      <c r="R346" s="214">
        <f>Q346*H346</f>
        <v>0.19716</v>
      </c>
      <c r="S346" s="214">
        <v>0</v>
      </c>
      <c r="T346" s="215">
        <f>S346*H346</f>
        <v>0</v>
      </c>
      <c r="U346" s="40"/>
      <c r="V346" s="40"/>
      <c r="W346" s="40"/>
      <c r="X346" s="40"/>
      <c r="Y346" s="40"/>
      <c r="Z346" s="40"/>
      <c r="AA346" s="40"/>
      <c r="AB346" s="40"/>
      <c r="AC346" s="40"/>
      <c r="AD346" s="40"/>
      <c r="AE346" s="40"/>
      <c r="AR346" s="216" t="s">
        <v>356</v>
      </c>
      <c r="AT346" s="216" t="s">
        <v>246</v>
      </c>
      <c r="AU346" s="216" t="s">
        <v>141</v>
      </c>
      <c r="AY346" s="18" t="s">
        <v>132</v>
      </c>
      <c r="BE346" s="217">
        <f>IF(N346="základní",J346,0)</f>
        <v>0</v>
      </c>
      <c r="BF346" s="217">
        <f>IF(N346="snížená",J346,0)</f>
        <v>0</v>
      </c>
      <c r="BG346" s="217">
        <f>IF(N346="zákl. přenesená",J346,0)</f>
        <v>0</v>
      </c>
      <c r="BH346" s="217">
        <f>IF(N346="sníž. přenesená",J346,0)</f>
        <v>0</v>
      </c>
      <c r="BI346" s="217">
        <f>IF(N346="nulová",J346,0)</f>
        <v>0</v>
      </c>
      <c r="BJ346" s="18" t="s">
        <v>141</v>
      </c>
      <c r="BK346" s="217">
        <f>ROUND(I346*H346,2)</f>
        <v>0</v>
      </c>
      <c r="BL346" s="18" t="s">
        <v>270</v>
      </c>
      <c r="BM346" s="216" t="s">
        <v>1834</v>
      </c>
    </row>
    <row r="347" s="13" customFormat="1">
      <c r="A347" s="13"/>
      <c r="B347" s="230"/>
      <c r="C347" s="231"/>
      <c r="D347" s="225" t="s">
        <v>199</v>
      </c>
      <c r="E347" s="231"/>
      <c r="F347" s="233" t="s">
        <v>1010</v>
      </c>
      <c r="G347" s="231"/>
      <c r="H347" s="234">
        <v>24.645</v>
      </c>
      <c r="I347" s="235"/>
      <c r="J347" s="231"/>
      <c r="K347" s="231"/>
      <c r="L347" s="236"/>
      <c r="M347" s="237"/>
      <c r="N347" s="238"/>
      <c r="O347" s="238"/>
      <c r="P347" s="238"/>
      <c r="Q347" s="238"/>
      <c r="R347" s="238"/>
      <c r="S347" s="238"/>
      <c r="T347" s="239"/>
      <c r="U347" s="13"/>
      <c r="V347" s="13"/>
      <c r="W347" s="13"/>
      <c r="X347" s="13"/>
      <c r="Y347" s="13"/>
      <c r="Z347" s="13"/>
      <c r="AA347" s="13"/>
      <c r="AB347" s="13"/>
      <c r="AC347" s="13"/>
      <c r="AD347" s="13"/>
      <c r="AE347" s="13"/>
      <c r="AT347" s="240" t="s">
        <v>199</v>
      </c>
      <c r="AU347" s="240" t="s">
        <v>141</v>
      </c>
      <c r="AV347" s="13" t="s">
        <v>141</v>
      </c>
      <c r="AW347" s="13" t="s">
        <v>4</v>
      </c>
      <c r="AX347" s="13" t="s">
        <v>21</v>
      </c>
      <c r="AY347" s="240" t="s">
        <v>132</v>
      </c>
    </row>
    <row r="348" s="2" customFormat="1" ht="24.15" customHeight="1">
      <c r="A348" s="40"/>
      <c r="B348" s="41"/>
      <c r="C348" s="205" t="s">
        <v>693</v>
      </c>
      <c r="D348" s="205" t="s">
        <v>135</v>
      </c>
      <c r="E348" s="206" t="s">
        <v>650</v>
      </c>
      <c r="F348" s="207" t="s">
        <v>651</v>
      </c>
      <c r="G348" s="208" t="s">
        <v>195</v>
      </c>
      <c r="H348" s="209">
        <v>6.9000000000000004</v>
      </c>
      <c r="I348" s="210"/>
      <c r="J348" s="211">
        <f>ROUND(I348*H348,2)</f>
        <v>0</v>
      </c>
      <c r="K348" s="207" t="s">
        <v>139</v>
      </c>
      <c r="L348" s="46"/>
      <c r="M348" s="212" t="s">
        <v>32</v>
      </c>
      <c r="N348" s="213" t="s">
        <v>51</v>
      </c>
      <c r="O348" s="86"/>
      <c r="P348" s="214">
        <f>O348*H348</f>
        <v>0</v>
      </c>
      <c r="Q348" s="214">
        <v>0</v>
      </c>
      <c r="R348" s="214">
        <f>Q348*H348</f>
        <v>0</v>
      </c>
      <c r="S348" s="214">
        <v>0</v>
      </c>
      <c r="T348" s="215">
        <f>S348*H348</f>
        <v>0</v>
      </c>
      <c r="U348" s="40"/>
      <c r="V348" s="40"/>
      <c r="W348" s="40"/>
      <c r="X348" s="40"/>
      <c r="Y348" s="40"/>
      <c r="Z348" s="40"/>
      <c r="AA348" s="40"/>
      <c r="AB348" s="40"/>
      <c r="AC348" s="40"/>
      <c r="AD348" s="40"/>
      <c r="AE348" s="40"/>
      <c r="AR348" s="216" t="s">
        <v>270</v>
      </c>
      <c r="AT348" s="216" t="s">
        <v>135</v>
      </c>
      <c r="AU348" s="216" t="s">
        <v>141</v>
      </c>
      <c r="AY348" s="18" t="s">
        <v>132</v>
      </c>
      <c r="BE348" s="217">
        <f>IF(N348="základní",J348,0)</f>
        <v>0</v>
      </c>
      <c r="BF348" s="217">
        <f>IF(N348="snížená",J348,0)</f>
        <v>0</v>
      </c>
      <c r="BG348" s="217">
        <f>IF(N348="zákl. přenesená",J348,0)</f>
        <v>0</v>
      </c>
      <c r="BH348" s="217">
        <f>IF(N348="sníž. přenesená",J348,0)</f>
        <v>0</v>
      </c>
      <c r="BI348" s="217">
        <f>IF(N348="nulová",J348,0)</f>
        <v>0</v>
      </c>
      <c r="BJ348" s="18" t="s">
        <v>141</v>
      </c>
      <c r="BK348" s="217">
        <f>ROUND(I348*H348,2)</f>
        <v>0</v>
      </c>
      <c r="BL348" s="18" t="s">
        <v>270</v>
      </c>
      <c r="BM348" s="216" t="s">
        <v>1835</v>
      </c>
    </row>
    <row r="349" s="2" customFormat="1">
      <c r="A349" s="40"/>
      <c r="B349" s="41"/>
      <c r="C349" s="42"/>
      <c r="D349" s="225" t="s">
        <v>197</v>
      </c>
      <c r="E349" s="42"/>
      <c r="F349" s="226" t="s">
        <v>653</v>
      </c>
      <c r="G349" s="42"/>
      <c r="H349" s="42"/>
      <c r="I349" s="227"/>
      <c r="J349" s="42"/>
      <c r="K349" s="42"/>
      <c r="L349" s="46"/>
      <c r="M349" s="228"/>
      <c r="N349" s="229"/>
      <c r="O349" s="86"/>
      <c r="P349" s="86"/>
      <c r="Q349" s="86"/>
      <c r="R349" s="86"/>
      <c r="S349" s="86"/>
      <c r="T349" s="87"/>
      <c r="U349" s="40"/>
      <c r="V349" s="40"/>
      <c r="W349" s="40"/>
      <c r="X349" s="40"/>
      <c r="Y349" s="40"/>
      <c r="Z349" s="40"/>
      <c r="AA349" s="40"/>
      <c r="AB349" s="40"/>
      <c r="AC349" s="40"/>
      <c r="AD349" s="40"/>
      <c r="AE349" s="40"/>
      <c r="AT349" s="18" t="s">
        <v>197</v>
      </c>
      <c r="AU349" s="18" t="s">
        <v>141</v>
      </c>
    </row>
    <row r="350" s="13" customFormat="1">
      <c r="A350" s="13"/>
      <c r="B350" s="230"/>
      <c r="C350" s="231"/>
      <c r="D350" s="225" t="s">
        <v>199</v>
      </c>
      <c r="E350" s="232" t="s">
        <v>32</v>
      </c>
      <c r="F350" s="233" t="s">
        <v>1012</v>
      </c>
      <c r="G350" s="231"/>
      <c r="H350" s="234">
        <v>6.9000000000000004</v>
      </c>
      <c r="I350" s="235"/>
      <c r="J350" s="231"/>
      <c r="K350" s="231"/>
      <c r="L350" s="236"/>
      <c r="M350" s="237"/>
      <c r="N350" s="238"/>
      <c r="O350" s="238"/>
      <c r="P350" s="238"/>
      <c r="Q350" s="238"/>
      <c r="R350" s="238"/>
      <c r="S350" s="238"/>
      <c r="T350" s="239"/>
      <c r="U350" s="13"/>
      <c r="V350" s="13"/>
      <c r="W350" s="13"/>
      <c r="X350" s="13"/>
      <c r="Y350" s="13"/>
      <c r="Z350" s="13"/>
      <c r="AA350" s="13"/>
      <c r="AB350" s="13"/>
      <c r="AC350" s="13"/>
      <c r="AD350" s="13"/>
      <c r="AE350" s="13"/>
      <c r="AT350" s="240" t="s">
        <v>199</v>
      </c>
      <c r="AU350" s="240" t="s">
        <v>141</v>
      </c>
      <c r="AV350" s="13" t="s">
        <v>141</v>
      </c>
      <c r="AW350" s="13" t="s">
        <v>41</v>
      </c>
      <c r="AX350" s="13" t="s">
        <v>79</v>
      </c>
      <c r="AY350" s="240" t="s">
        <v>132</v>
      </c>
    </row>
    <row r="351" s="14" customFormat="1">
      <c r="A351" s="14"/>
      <c r="B351" s="241"/>
      <c r="C351" s="242"/>
      <c r="D351" s="225" t="s">
        <v>199</v>
      </c>
      <c r="E351" s="243" t="s">
        <v>32</v>
      </c>
      <c r="F351" s="244" t="s">
        <v>201</v>
      </c>
      <c r="G351" s="242"/>
      <c r="H351" s="245">
        <v>6.9000000000000004</v>
      </c>
      <c r="I351" s="246"/>
      <c r="J351" s="242"/>
      <c r="K351" s="242"/>
      <c r="L351" s="247"/>
      <c r="M351" s="248"/>
      <c r="N351" s="249"/>
      <c r="O351" s="249"/>
      <c r="P351" s="249"/>
      <c r="Q351" s="249"/>
      <c r="R351" s="249"/>
      <c r="S351" s="249"/>
      <c r="T351" s="250"/>
      <c r="U351" s="14"/>
      <c r="V351" s="14"/>
      <c r="W351" s="14"/>
      <c r="X351" s="14"/>
      <c r="Y351" s="14"/>
      <c r="Z351" s="14"/>
      <c r="AA351" s="14"/>
      <c r="AB351" s="14"/>
      <c r="AC351" s="14"/>
      <c r="AD351" s="14"/>
      <c r="AE351" s="14"/>
      <c r="AT351" s="251" t="s">
        <v>199</v>
      </c>
      <c r="AU351" s="251" t="s">
        <v>141</v>
      </c>
      <c r="AV351" s="14" t="s">
        <v>150</v>
      </c>
      <c r="AW351" s="14" t="s">
        <v>41</v>
      </c>
      <c r="AX351" s="14" t="s">
        <v>21</v>
      </c>
      <c r="AY351" s="251" t="s">
        <v>132</v>
      </c>
    </row>
    <row r="352" s="2" customFormat="1" ht="14.4" customHeight="1">
      <c r="A352" s="40"/>
      <c r="B352" s="41"/>
      <c r="C352" s="252" t="s">
        <v>701</v>
      </c>
      <c r="D352" s="252" t="s">
        <v>246</v>
      </c>
      <c r="E352" s="253" t="s">
        <v>656</v>
      </c>
      <c r="F352" s="254" t="s">
        <v>657</v>
      </c>
      <c r="G352" s="255" t="s">
        <v>195</v>
      </c>
      <c r="H352" s="256">
        <v>7.0380000000000003</v>
      </c>
      <c r="I352" s="257"/>
      <c r="J352" s="258">
        <f>ROUND(I352*H352,2)</f>
        <v>0</v>
      </c>
      <c r="K352" s="254" t="s">
        <v>139</v>
      </c>
      <c r="L352" s="259"/>
      <c r="M352" s="260" t="s">
        <v>32</v>
      </c>
      <c r="N352" s="261" t="s">
        <v>51</v>
      </c>
      <c r="O352" s="86"/>
      <c r="P352" s="214">
        <f>O352*H352</f>
        <v>0</v>
      </c>
      <c r="Q352" s="214">
        <v>0.0023999999999999998</v>
      </c>
      <c r="R352" s="214">
        <f>Q352*H352</f>
        <v>0.016891199999999999</v>
      </c>
      <c r="S352" s="214">
        <v>0</v>
      </c>
      <c r="T352" s="215">
        <f>S352*H352</f>
        <v>0</v>
      </c>
      <c r="U352" s="40"/>
      <c r="V352" s="40"/>
      <c r="W352" s="40"/>
      <c r="X352" s="40"/>
      <c r="Y352" s="40"/>
      <c r="Z352" s="40"/>
      <c r="AA352" s="40"/>
      <c r="AB352" s="40"/>
      <c r="AC352" s="40"/>
      <c r="AD352" s="40"/>
      <c r="AE352" s="40"/>
      <c r="AR352" s="216" t="s">
        <v>356</v>
      </c>
      <c r="AT352" s="216" t="s">
        <v>246</v>
      </c>
      <c r="AU352" s="216" t="s">
        <v>141</v>
      </c>
      <c r="AY352" s="18" t="s">
        <v>132</v>
      </c>
      <c r="BE352" s="217">
        <f>IF(N352="základní",J352,0)</f>
        <v>0</v>
      </c>
      <c r="BF352" s="217">
        <f>IF(N352="snížená",J352,0)</f>
        <v>0</v>
      </c>
      <c r="BG352" s="217">
        <f>IF(N352="zákl. přenesená",J352,0)</f>
        <v>0</v>
      </c>
      <c r="BH352" s="217">
        <f>IF(N352="sníž. přenesená",J352,0)</f>
        <v>0</v>
      </c>
      <c r="BI352" s="217">
        <f>IF(N352="nulová",J352,0)</f>
        <v>0</v>
      </c>
      <c r="BJ352" s="18" t="s">
        <v>141</v>
      </c>
      <c r="BK352" s="217">
        <f>ROUND(I352*H352,2)</f>
        <v>0</v>
      </c>
      <c r="BL352" s="18" t="s">
        <v>270</v>
      </c>
      <c r="BM352" s="216" t="s">
        <v>1836</v>
      </c>
    </row>
    <row r="353" s="13" customFormat="1">
      <c r="A353" s="13"/>
      <c r="B353" s="230"/>
      <c r="C353" s="231"/>
      <c r="D353" s="225" t="s">
        <v>199</v>
      </c>
      <c r="E353" s="231"/>
      <c r="F353" s="233" t="s">
        <v>1014</v>
      </c>
      <c r="G353" s="231"/>
      <c r="H353" s="234">
        <v>7.0380000000000003</v>
      </c>
      <c r="I353" s="235"/>
      <c r="J353" s="231"/>
      <c r="K353" s="231"/>
      <c r="L353" s="236"/>
      <c r="M353" s="237"/>
      <c r="N353" s="238"/>
      <c r="O353" s="238"/>
      <c r="P353" s="238"/>
      <c r="Q353" s="238"/>
      <c r="R353" s="238"/>
      <c r="S353" s="238"/>
      <c r="T353" s="239"/>
      <c r="U353" s="13"/>
      <c r="V353" s="13"/>
      <c r="W353" s="13"/>
      <c r="X353" s="13"/>
      <c r="Y353" s="13"/>
      <c r="Z353" s="13"/>
      <c r="AA353" s="13"/>
      <c r="AB353" s="13"/>
      <c r="AC353" s="13"/>
      <c r="AD353" s="13"/>
      <c r="AE353" s="13"/>
      <c r="AT353" s="240" t="s">
        <v>199</v>
      </c>
      <c r="AU353" s="240" t="s">
        <v>141</v>
      </c>
      <c r="AV353" s="13" t="s">
        <v>141</v>
      </c>
      <c r="AW353" s="13" t="s">
        <v>4</v>
      </c>
      <c r="AX353" s="13" t="s">
        <v>21</v>
      </c>
      <c r="AY353" s="240" t="s">
        <v>132</v>
      </c>
    </row>
    <row r="354" s="2" customFormat="1" ht="24.15" customHeight="1">
      <c r="A354" s="40"/>
      <c r="B354" s="41"/>
      <c r="C354" s="205" t="s">
        <v>708</v>
      </c>
      <c r="D354" s="205" t="s">
        <v>135</v>
      </c>
      <c r="E354" s="206" t="s">
        <v>661</v>
      </c>
      <c r="F354" s="207" t="s">
        <v>662</v>
      </c>
      <c r="G354" s="208" t="s">
        <v>195</v>
      </c>
      <c r="H354" s="209">
        <v>6.9000000000000004</v>
      </c>
      <c r="I354" s="210"/>
      <c r="J354" s="211">
        <f>ROUND(I354*H354,2)</f>
        <v>0</v>
      </c>
      <c r="K354" s="207" t="s">
        <v>139</v>
      </c>
      <c r="L354" s="46"/>
      <c r="M354" s="212" t="s">
        <v>32</v>
      </c>
      <c r="N354" s="213" t="s">
        <v>51</v>
      </c>
      <c r="O354" s="86"/>
      <c r="P354" s="214">
        <f>O354*H354</f>
        <v>0</v>
      </c>
      <c r="Q354" s="214">
        <v>0</v>
      </c>
      <c r="R354" s="214">
        <f>Q354*H354</f>
        <v>0</v>
      </c>
      <c r="S354" s="214">
        <v>0</v>
      </c>
      <c r="T354" s="215">
        <f>S354*H354</f>
        <v>0</v>
      </c>
      <c r="U354" s="40"/>
      <c r="V354" s="40"/>
      <c r="W354" s="40"/>
      <c r="X354" s="40"/>
      <c r="Y354" s="40"/>
      <c r="Z354" s="40"/>
      <c r="AA354" s="40"/>
      <c r="AB354" s="40"/>
      <c r="AC354" s="40"/>
      <c r="AD354" s="40"/>
      <c r="AE354" s="40"/>
      <c r="AR354" s="216" t="s">
        <v>270</v>
      </c>
      <c r="AT354" s="216" t="s">
        <v>135</v>
      </c>
      <c r="AU354" s="216" t="s">
        <v>141</v>
      </c>
      <c r="AY354" s="18" t="s">
        <v>132</v>
      </c>
      <c r="BE354" s="217">
        <f>IF(N354="základní",J354,0)</f>
        <v>0</v>
      </c>
      <c r="BF354" s="217">
        <f>IF(N354="snížená",J354,0)</f>
        <v>0</v>
      </c>
      <c r="BG354" s="217">
        <f>IF(N354="zákl. přenesená",J354,0)</f>
        <v>0</v>
      </c>
      <c r="BH354" s="217">
        <f>IF(N354="sníž. přenesená",J354,0)</f>
        <v>0</v>
      </c>
      <c r="BI354" s="217">
        <f>IF(N354="nulová",J354,0)</f>
        <v>0</v>
      </c>
      <c r="BJ354" s="18" t="s">
        <v>141</v>
      </c>
      <c r="BK354" s="217">
        <f>ROUND(I354*H354,2)</f>
        <v>0</v>
      </c>
      <c r="BL354" s="18" t="s">
        <v>270</v>
      </c>
      <c r="BM354" s="216" t="s">
        <v>1837</v>
      </c>
    </row>
    <row r="355" s="2" customFormat="1">
      <c r="A355" s="40"/>
      <c r="B355" s="41"/>
      <c r="C355" s="42"/>
      <c r="D355" s="225" t="s">
        <v>197</v>
      </c>
      <c r="E355" s="42"/>
      <c r="F355" s="226" t="s">
        <v>653</v>
      </c>
      <c r="G355" s="42"/>
      <c r="H355" s="42"/>
      <c r="I355" s="227"/>
      <c r="J355" s="42"/>
      <c r="K355" s="42"/>
      <c r="L355" s="46"/>
      <c r="M355" s="228"/>
      <c r="N355" s="229"/>
      <c r="O355" s="86"/>
      <c r="P355" s="86"/>
      <c r="Q355" s="86"/>
      <c r="R355" s="86"/>
      <c r="S355" s="86"/>
      <c r="T355" s="87"/>
      <c r="U355" s="40"/>
      <c r="V355" s="40"/>
      <c r="W355" s="40"/>
      <c r="X355" s="40"/>
      <c r="Y355" s="40"/>
      <c r="Z355" s="40"/>
      <c r="AA355" s="40"/>
      <c r="AB355" s="40"/>
      <c r="AC355" s="40"/>
      <c r="AD355" s="40"/>
      <c r="AE355" s="40"/>
      <c r="AT355" s="18" t="s">
        <v>197</v>
      </c>
      <c r="AU355" s="18" t="s">
        <v>141</v>
      </c>
    </row>
    <row r="356" s="2" customFormat="1" ht="14.4" customHeight="1">
      <c r="A356" s="40"/>
      <c r="B356" s="41"/>
      <c r="C356" s="252" t="s">
        <v>713</v>
      </c>
      <c r="D356" s="252" t="s">
        <v>246</v>
      </c>
      <c r="E356" s="253" t="s">
        <v>665</v>
      </c>
      <c r="F356" s="254" t="s">
        <v>666</v>
      </c>
      <c r="G356" s="255" t="s">
        <v>195</v>
      </c>
      <c r="H356" s="256">
        <v>7.0380000000000003</v>
      </c>
      <c r="I356" s="257"/>
      <c r="J356" s="258">
        <f>ROUND(I356*H356,2)</f>
        <v>0</v>
      </c>
      <c r="K356" s="254" t="s">
        <v>139</v>
      </c>
      <c r="L356" s="259"/>
      <c r="M356" s="260" t="s">
        <v>32</v>
      </c>
      <c r="N356" s="261" t="s">
        <v>51</v>
      </c>
      <c r="O356" s="86"/>
      <c r="P356" s="214">
        <f>O356*H356</f>
        <v>0</v>
      </c>
      <c r="Q356" s="214">
        <v>0.0035999999999999999</v>
      </c>
      <c r="R356" s="214">
        <f>Q356*H356</f>
        <v>0.0253368</v>
      </c>
      <c r="S356" s="214">
        <v>0</v>
      </c>
      <c r="T356" s="215">
        <f>S356*H356</f>
        <v>0</v>
      </c>
      <c r="U356" s="40"/>
      <c r="V356" s="40"/>
      <c r="W356" s="40"/>
      <c r="X356" s="40"/>
      <c r="Y356" s="40"/>
      <c r="Z356" s="40"/>
      <c r="AA356" s="40"/>
      <c r="AB356" s="40"/>
      <c r="AC356" s="40"/>
      <c r="AD356" s="40"/>
      <c r="AE356" s="40"/>
      <c r="AR356" s="216" t="s">
        <v>356</v>
      </c>
      <c r="AT356" s="216" t="s">
        <v>246</v>
      </c>
      <c r="AU356" s="216" t="s">
        <v>141</v>
      </c>
      <c r="AY356" s="18" t="s">
        <v>132</v>
      </c>
      <c r="BE356" s="217">
        <f>IF(N356="základní",J356,0)</f>
        <v>0</v>
      </c>
      <c r="BF356" s="217">
        <f>IF(N356="snížená",J356,0)</f>
        <v>0</v>
      </c>
      <c r="BG356" s="217">
        <f>IF(N356="zákl. přenesená",J356,0)</f>
        <v>0</v>
      </c>
      <c r="BH356" s="217">
        <f>IF(N356="sníž. přenesená",J356,0)</f>
        <v>0</v>
      </c>
      <c r="BI356" s="217">
        <f>IF(N356="nulová",J356,0)</f>
        <v>0</v>
      </c>
      <c r="BJ356" s="18" t="s">
        <v>141</v>
      </c>
      <c r="BK356" s="217">
        <f>ROUND(I356*H356,2)</f>
        <v>0</v>
      </c>
      <c r="BL356" s="18" t="s">
        <v>270</v>
      </c>
      <c r="BM356" s="216" t="s">
        <v>1838</v>
      </c>
    </row>
    <row r="357" s="13" customFormat="1">
      <c r="A357" s="13"/>
      <c r="B357" s="230"/>
      <c r="C357" s="231"/>
      <c r="D357" s="225" t="s">
        <v>199</v>
      </c>
      <c r="E357" s="231"/>
      <c r="F357" s="233" t="s">
        <v>1014</v>
      </c>
      <c r="G357" s="231"/>
      <c r="H357" s="234">
        <v>7.0380000000000003</v>
      </c>
      <c r="I357" s="235"/>
      <c r="J357" s="231"/>
      <c r="K357" s="231"/>
      <c r="L357" s="236"/>
      <c r="M357" s="237"/>
      <c r="N357" s="238"/>
      <c r="O357" s="238"/>
      <c r="P357" s="238"/>
      <c r="Q357" s="238"/>
      <c r="R357" s="238"/>
      <c r="S357" s="238"/>
      <c r="T357" s="239"/>
      <c r="U357" s="13"/>
      <c r="V357" s="13"/>
      <c r="W357" s="13"/>
      <c r="X357" s="13"/>
      <c r="Y357" s="13"/>
      <c r="Z357" s="13"/>
      <c r="AA357" s="13"/>
      <c r="AB357" s="13"/>
      <c r="AC357" s="13"/>
      <c r="AD357" s="13"/>
      <c r="AE357" s="13"/>
      <c r="AT357" s="240" t="s">
        <v>199</v>
      </c>
      <c r="AU357" s="240" t="s">
        <v>141</v>
      </c>
      <c r="AV357" s="13" t="s">
        <v>141</v>
      </c>
      <c r="AW357" s="13" t="s">
        <v>4</v>
      </c>
      <c r="AX357" s="13" t="s">
        <v>21</v>
      </c>
      <c r="AY357" s="240" t="s">
        <v>132</v>
      </c>
    </row>
    <row r="358" s="2" customFormat="1" ht="24.15" customHeight="1">
      <c r="A358" s="40"/>
      <c r="B358" s="41"/>
      <c r="C358" s="205" t="s">
        <v>719</v>
      </c>
      <c r="D358" s="205" t="s">
        <v>135</v>
      </c>
      <c r="E358" s="206" t="s">
        <v>669</v>
      </c>
      <c r="F358" s="207" t="s">
        <v>670</v>
      </c>
      <c r="G358" s="208" t="s">
        <v>254</v>
      </c>
      <c r="H358" s="209">
        <v>2.9870000000000001</v>
      </c>
      <c r="I358" s="210"/>
      <c r="J358" s="211">
        <f>ROUND(I358*H358,2)</f>
        <v>0</v>
      </c>
      <c r="K358" s="207" t="s">
        <v>139</v>
      </c>
      <c r="L358" s="46"/>
      <c r="M358" s="212" t="s">
        <v>32</v>
      </c>
      <c r="N358" s="213" t="s">
        <v>51</v>
      </c>
      <c r="O358" s="86"/>
      <c r="P358" s="214">
        <f>O358*H358</f>
        <v>0</v>
      </c>
      <c r="Q358" s="214">
        <v>0</v>
      </c>
      <c r="R358" s="214">
        <f>Q358*H358</f>
        <v>0</v>
      </c>
      <c r="S358" s="214">
        <v>0</v>
      </c>
      <c r="T358" s="215">
        <f>S358*H358</f>
        <v>0</v>
      </c>
      <c r="U358" s="40"/>
      <c r="V358" s="40"/>
      <c r="W358" s="40"/>
      <c r="X358" s="40"/>
      <c r="Y358" s="40"/>
      <c r="Z358" s="40"/>
      <c r="AA358" s="40"/>
      <c r="AB358" s="40"/>
      <c r="AC358" s="40"/>
      <c r="AD358" s="40"/>
      <c r="AE358" s="40"/>
      <c r="AR358" s="216" t="s">
        <v>270</v>
      </c>
      <c r="AT358" s="216" t="s">
        <v>135</v>
      </c>
      <c r="AU358" s="216" t="s">
        <v>141</v>
      </c>
      <c r="AY358" s="18" t="s">
        <v>132</v>
      </c>
      <c r="BE358" s="217">
        <f>IF(N358="základní",J358,0)</f>
        <v>0</v>
      </c>
      <c r="BF358" s="217">
        <f>IF(N358="snížená",J358,0)</f>
        <v>0</v>
      </c>
      <c r="BG358" s="217">
        <f>IF(N358="zákl. přenesená",J358,0)</f>
        <v>0</v>
      </c>
      <c r="BH358" s="217">
        <f>IF(N358="sníž. přenesená",J358,0)</f>
        <v>0</v>
      </c>
      <c r="BI358" s="217">
        <f>IF(N358="nulová",J358,0)</f>
        <v>0</v>
      </c>
      <c r="BJ358" s="18" t="s">
        <v>141</v>
      </c>
      <c r="BK358" s="217">
        <f>ROUND(I358*H358,2)</f>
        <v>0</v>
      </c>
      <c r="BL358" s="18" t="s">
        <v>270</v>
      </c>
      <c r="BM358" s="216" t="s">
        <v>1839</v>
      </c>
    </row>
    <row r="359" s="2" customFormat="1">
      <c r="A359" s="40"/>
      <c r="B359" s="41"/>
      <c r="C359" s="42"/>
      <c r="D359" s="225" t="s">
        <v>197</v>
      </c>
      <c r="E359" s="42"/>
      <c r="F359" s="226" t="s">
        <v>672</v>
      </c>
      <c r="G359" s="42"/>
      <c r="H359" s="42"/>
      <c r="I359" s="227"/>
      <c r="J359" s="42"/>
      <c r="K359" s="42"/>
      <c r="L359" s="46"/>
      <c r="M359" s="228"/>
      <c r="N359" s="229"/>
      <c r="O359" s="86"/>
      <c r="P359" s="86"/>
      <c r="Q359" s="86"/>
      <c r="R359" s="86"/>
      <c r="S359" s="86"/>
      <c r="T359" s="87"/>
      <c r="U359" s="40"/>
      <c r="V359" s="40"/>
      <c r="W359" s="40"/>
      <c r="X359" s="40"/>
      <c r="Y359" s="40"/>
      <c r="Z359" s="40"/>
      <c r="AA359" s="40"/>
      <c r="AB359" s="40"/>
      <c r="AC359" s="40"/>
      <c r="AD359" s="40"/>
      <c r="AE359" s="40"/>
      <c r="AT359" s="18" t="s">
        <v>197</v>
      </c>
      <c r="AU359" s="18" t="s">
        <v>141</v>
      </c>
    </row>
    <row r="360" s="12" customFormat="1" ht="22.8" customHeight="1">
      <c r="A360" s="12"/>
      <c r="B360" s="189"/>
      <c r="C360" s="190"/>
      <c r="D360" s="191" t="s">
        <v>78</v>
      </c>
      <c r="E360" s="203" t="s">
        <v>673</v>
      </c>
      <c r="F360" s="203" t="s">
        <v>674</v>
      </c>
      <c r="G360" s="190"/>
      <c r="H360" s="190"/>
      <c r="I360" s="193"/>
      <c r="J360" s="204">
        <f>BK360</f>
        <v>0</v>
      </c>
      <c r="K360" s="190"/>
      <c r="L360" s="195"/>
      <c r="M360" s="196"/>
      <c r="N360" s="197"/>
      <c r="O360" s="197"/>
      <c r="P360" s="198">
        <f>SUM(P361:P364)</f>
        <v>0</v>
      </c>
      <c r="Q360" s="197"/>
      <c r="R360" s="198">
        <f>SUM(R361:R364)</f>
        <v>0.0045000000000000005</v>
      </c>
      <c r="S360" s="197"/>
      <c r="T360" s="199">
        <f>SUM(T361:T364)</f>
        <v>0.063390000000000002</v>
      </c>
      <c r="U360" s="12"/>
      <c r="V360" s="12"/>
      <c r="W360" s="12"/>
      <c r="X360" s="12"/>
      <c r="Y360" s="12"/>
      <c r="Z360" s="12"/>
      <c r="AA360" s="12"/>
      <c r="AB360" s="12"/>
      <c r="AC360" s="12"/>
      <c r="AD360" s="12"/>
      <c r="AE360" s="12"/>
      <c r="AR360" s="200" t="s">
        <v>141</v>
      </c>
      <c r="AT360" s="201" t="s">
        <v>78</v>
      </c>
      <c r="AU360" s="201" t="s">
        <v>21</v>
      </c>
      <c r="AY360" s="200" t="s">
        <v>132</v>
      </c>
      <c r="BK360" s="202">
        <f>SUM(BK361:BK364)</f>
        <v>0</v>
      </c>
    </row>
    <row r="361" s="2" customFormat="1" ht="14.4" customHeight="1">
      <c r="A361" s="40"/>
      <c r="B361" s="41"/>
      <c r="C361" s="205" t="s">
        <v>724</v>
      </c>
      <c r="D361" s="205" t="s">
        <v>135</v>
      </c>
      <c r="E361" s="206" t="s">
        <v>680</v>
      </c>
      <c r="F361" s="207" t="s">
        <v>681</v>
      </c>
      <c r="G361" s="208" t="s">
        <v>376</v>
      </c>
      <c r="H361" s="209">
        <v>3</v>
      </c>
      <c r="I361" s="210"/>
      <c r="J361" s="211">
        <f>ROUND(I361*H361,2)</f>
        <v>0</v>
      </c>
      <c r="K361" s="207" t="s">
        <v>139</v>
      </c>
      <c r="L361" s="46"/>
      <c r="M361" s="212" t="s">
        <v>32</v>
      </c>
      <c r="N361" s="213" t="s">
        <v>51</v>
      </c>
      <c r="O361" s="86"/>
      <c r="P361" s="214">
        <f>O361*H361</f>
        <v>0</v>
      </c>
      <c r="Q361" s="214">
        <v>0.0015</v>
      </c>
      <c r="R361" s="214">
        <f>Q361*H361</f>
        <v>0.0045000000000000005</v>
      </c>
      <c r="S361" s="214">
        <v>0</v>
      </c>
      <c r="T361" s="215">
        <f>S361*H361</f>
        <v>0</v>
      </c>
      <c r="U361" s="40"/>
      <c r="V361" s="40"/>
      <c r="W361" s="40"/>
      <c r="X361" s="40"/>
      <c r="Y361" s="40"/>
      <c r="Z361" s="40"/>
      <c r="AA361" s="40"/>
      <c r="AB361" s="40"/>
      <c r="AC361" s="40"/>
      <c r="AD361" s="40"/>
      <c r="AE361" s="40"/>
      <c r="AR361" s="216" t="s">
        <v>270</v>
      </c>
      <c r="AT361" s="216" t="s">
        <v>135</v>
      </c>
      <c r="AU361" s="216" t="s">
        <v>141</v>
      </c>
      <c r="AY361" s="18" t="s">
        <v>132</v>
      </c>
      <c r="BE361" s="217">
        <f>IF(N361="základní",J361,0)</f>
        <v>0</v>
      </c>
      <c r="BF361" s="217">
        <f>IF(N361="snížená",J361,0)</f>
        <v>0</v>
      </c>
      <c r="BG361" s="217">
        <f>IF(N361="zákl. přenesená",J361,0)</f>
        <v>0</v>
      </c>
      <c r="BH361" s="217">
        <f>IF(N361="sníž. přenesená",J361,0)</f>
        <v>0</v>
      </c>
      <c r="BI361" s="217">
        <f>IF(N361="nulová",J361,0)</f>
        <v>0</v>
      </c>
      <c r="BJ361" s="18" t="s">
        <v>141</v>
      </c>
      <c r="BK361" s="217">
        <f>ROUND(I361*H361,2)</f>
        <v>0</v>
      </c>
      <c r="BL361" s="18" t="s">
        <v>270</v>
      </c>
      <c r="BM361" s="216" t="s">
        <v>1840</v>
      </c>
    </row>
    <row r="362" s="2" customFormat="1" ht="14.4" customHeight="1">
      <c r="A362" s="40"/>
      <c r="B362" s="41"/>
      <c r="C362" s="205" t="s">
        <v>729</v>
      </c>
      <c r="D362" s="205" t="s">
        <v>135</v>
      </c>
      <c r="E362" s="206" t="s">
        <v>684</v>
      </c>
      <c r="F362" s="207" t="s">
        <v>685</v>
      </c>
      <c r="G362" s="208" t="s">
        <v>376</v>
      </c>
      <c r="H362" s="209">
        <v>3</v>
      </c>
      <c r="I362" s="210"/>
      <c r="J362" s="211">
        <f>ROUND(I362*H362,2)</f>
        <v>0</v>
      </c>
      <c r="K362" s="207" t="s">
        <v>139</v>
      </c>
      <c r="L362" s="46"/>
      <c r="M362" s="212" t="s">
        <v>32</v>
      </c>
      <c r="N362" s="213" t="s">
        <v>51</v>
      </c>
      <c r="O362" s="86"/>
      <c r="P362" s="214">
        <f>O362*H362</f>
        <v>0</v>
      </c>
      <c r="Q362" s="214">
        <v>0</v>
      </c>
      <c r="R362" s="214">
        <f>Q362*H362</f>
        <v>0</v>
      </c>
      <c r="S362" s="214">
        <v>0.021129999999999999</v>
      </c>
      <c r="T362" s="215">
        <f>S362*H362</f>
        <v>0.063390000000000002</v>
      </c>
      <c r="U362" s="40"/>
      <c r="V362" s="40"/>
      <c r="W362" s="40"/>
      <c r="X362" s="40"/>
      <c r="Y362" s="40"/>
      <c r="Z362" s="40"/>
      <c r="AA362" s="40"/>
      <c r="AB362" s="40"/>
      <c r="AC362" s="40"/>
      <c r="AD362" s="40"/>
      <c r="AE362" s="40"/>
      <c r="AR362" s="216" t="s">
        <v>270</v>
      </c>
      <c r="AT362" s="216" t="s">
        <v>135</v>
      </c>
      <c r="AU362" s="216" t="s">
        <v>141</v>
      </c>
      <c r="AY362" s="18" t="s">
        <v>132</v>
      </c>
      <c r="BE362" s="217">
        <f>IF(N362="základní",J362,0)</f>
        <v>0</v>
      </c>
      <c r="BF362" s="217">
        <f>IF(N362="snížená",J362,0)</f>
        <v>0</v>
      </c>
      <c r="BG362" s="217">
        <f>IF(N362="zákl. přenesená",J362,0)</f>
        <v>0</v>
      </c>
      <c r="BH362" s="217">
        <f>IF(N362="sníž. přenesená",J362,0)</f>
        <v>0</v>
      </c>
      <c r="BI362" s="217">
        <f>IF(N362="nulová",J362,0)</f>
        <v>0</v>
      </c>
      <c r="BJ362" s="18" t="s">
        <v>141</v>
      </c>
      <c r="BK362" s="217">
        <f>ROUND(I362*H362,2)</f>
        <v>0</v>
      </c>
      <c r="BL362" s="18" t="s">
        <v>270</v>
      </c>
      <c r="BM362" s="216" t="s">
        <v>1841</v>
      </c>
    </row>
    <row r="363" s="2" customFormat="1" ht="24.15" customHeight="1">
      <c r="A363" s="40"/>
      <c r="B363" s="41"/>
      <c r="C363" s="205" t="s">
        <v>733</v>
      </c>
      <c r="D363" s="205" t="s">
        <v>135</v>
      </c>
      <c r="E363" s="206" t="s">
        <v>688</v>
      </c>
      <c r="F363" s="207" t="s">
        <v>689</v>
      </c>
      <c r="G363" s="208" t="s">
        <v>254</v>
      </c>
      <c r="H363" s="209">
        <v>0.0050000000000000001</v>
      </c>
      <c r="I363" s="210"/>
      <c r="J363" s="211">
        <f>ROUND(I363*H363,2)</f>
        <v>0</v>
      </c>
      <c r="K363" s="207" t="s">
        <v>139</v>
      </c>
      <c r="L363" s="46"/>
      <c r="M363" s="212" t="s">
        <v>32</v>
      </c>
      <c r="N363" s="213" t="s">
        <v>51</v>
      </c>
      <c r="O363" s="86"/>
      <c r="P363" s="214">
        <f>O363*H363</f>
        <v>0</v>
      </c>
      <c r="Q363" s="214">
        <v>0</v>
      </c>
      <c r="R363" s="214">
        <f>Q363*H363</f>
        <v>0</v>
      </c>
      <c r="S363" s="214">
        <v>0</v>
      </c>
      <c r="T363" s="215">
        <f>S363*H363</f>
        <v>0</v>
      </c>
      <c r="U363" s="40"/>
      <c r="V363" s="40"/>
      <c r="W363" s="40"/>
      <c r="X363" s="40"/>
      <c r="Y363" s="40"/>
      <c r="Z363" s="40"/>
      <c r="AA363" s="40"/>
      <c r="AB363" s="40"/>
      <c r="AC363" s="40"/>
      <c r="AD363" s="40"/>
      <c r="AE363" s="40"/>
      <c r="AR363" s="216" t="s">
        <v>270</v>
      </c>
      <c r="AT363" s="216" t="s">
        <v>135</v>
      </c>
      <c r="AU363" s="216" t="s">
        <v>141</v>
      </c>
      <c r="AY363" s="18" t="s">
        <v>132</v>
      </c>
      <c r="BE363" s="217">
        <f>IF(N363="základní",J363,0)</f>
        <v>0</v>
      </c>
      <c r="BF363" s="217">
        <f>IF(N363="snížená",J363,0)</f>
        <v>0</v>
      </c>
      <c r="BG363" s="217">
        <f>IF(N363="zákl. přenesená",J363,0)</f>
        <v>0</v>
      </c>
      <c r="BH363" s="217">
        <f>IF(N363="sníž. přenesená",J363,0)</f>
        <v>0</v>
      </c>
      <c r="BI363" s="217">
        <f>IF(N363="nulová",J363,0)</f>
        <v>0</v>
      </c>
      <c r="BJ363" s="18" t="s">
        <v>141</v>
      </c>
      <c r="BK363" s="217">
        <f>ROUND(I363*H363,2)</f>
        <v>0</v>
      </c>
      <c r="BL363" s="18" t="s">
        <v>270</v>
      </c>
      <c r="BM363" s="216" t="s">
        <v>1842</v>
      </c>
    </row>
    <row r="364" s="2" customFormat="1">
      <c r="A364" s="40"/>
      <c r="B364" s="41"/>
      <c r="C364" s="42"/>
      <c r="D364" s="225" t="s">
        <v>197</v>
      </c>
      <c r="E364" s="42"/>
      <c r="F364" s="226" t="s">
        <v>604</v>
      </c>
      <c r="G364" s="42"/>
      <c r="H364" s="42"/>
      <c r="I364" s="227"/>
      <c r="J364" s="42"/>
      <c r="K364" s="42"/>
      <c r="L364" s="46"/>
      <c r="M364" s="228"/>
      <c r="N364" s="229"/>
      <c r="O364" s="86"/>
      <c r="P364" s="86"/>
      <c r="Q364" s="86"/>
      <c r="R364" s="86"/>
      <c r="S364" s="86"/>
      <c r="T364" s="87"/>
      <c r="U364" s="40"/>
      <c r="V364" s="40"/>
      <c r="W364" s="40"/>
      <c r="X364" s="40"/>
      <c r="Y364" s="40"/>
      <c r="Z364" s="40"/>
      <c r="AA364" s="40"/>
      <c r="AB364" s="40"/>
      <c r="AC364" s="40"/>
      <c r="AD364" s="40"/>
      <c r="AE364" s="40"/>
      <c r="AT364" s="18" t="s">
        <v>197</v>
      </c>
      <c r="AU364" s="18" t="s">
        <v>141</v>
      </c>
    </row>
    <row r="365" s="12" customFormat="1" ht="22.8" customHeight="1">
      <c r="A365" s="12"/>
      <c r="B365" s="189"/>
      <c r="C365" s="190"/>
      <c r="D365" s="191" t="s">
        <v>78</v>
      </c>
      <c r="E365" s="203" t="s">
        <v>691</v>
      </c>
      <c r="F365" s="203" t="s">
        <v>692</v>
      </c>
      <c r="G365" s="190"/>
      <c r="H365" s="190"/>
      <c r="I365" s="193"/>
      <c r="J365" s="204">
        <f>BK365</f>
        <v>0</v>
      </c>
      <c r="K365" s="190"/>
      <c r="L365" s="195"/>
      <c r="M365" s="196"/>
      <c r="N365" s="197"/>
      <c r="O365" s="197"/>
      <c r="P365" s="198">
        <f>SUM(P366:P367)</f>
        <v>0</v>
      </c>
      <c r="Q365" s="197"/>
      <c r="R365" s="198">
        <f>SUM(R366:R367)</f>
        <v>0.0038999999999999998</v>
      </c>
      <c r="S365" s="197"/>
      <c r="T365" s="199">
        <f>SUM(T366:T367)</f>
        <v>0</v>
      </c>
      <c r="U365" s="12"/>
      <c r="V365" s="12"/>
      <c r="W365" s="12"/>
      <c r="X365" s="12"/>
      <c r="Y365" s="12"/>
      <c r="Z365" s="12"/>
      <c r="AA365" s="12"/>
      <c r="AB365" s="12"/>
      <c r="AC365" s="12"/>
      <c r="AD365" s="12"/>
      <c r="AE365" s="12"/>
      <c r="AR365" s="200" t="s">
        <v>141</v>
      </c>
      <c r="AT365" s="201" t="s">
        <v>78</v>
      </c>
      <c r="AU365" s="201" t="s">
        <v>21</v>
      </c>
      <c r="AY365" s="200" t="s">
        <v>132</v>
      </c>
      <c r="BK365" s="202">
        <f>SUM(BK366:BK367)</f>
        <v>0</v>
      </c>
    </row>
    <row r="366" s="2" customFormat="1" ht="14.4" customHeight="1">
      <c r="A366" s="40"/>
      <c r="B366" s="41"/>
      <c r="C366" s="205" t="s">
        <v>737</v>
      </c>
      <c r="D366" s="205" t="s">
        <v>135</v>
      </c>
      <c r="E366" s="206" t="s">
        <v>694</v>
      </c>
      <c r="F366" s="207" t="s">
        <v>695</v>
      </c>
      <c r="G366" s="208" t="s">
        <v>696</v>
      </c>
      <c r="H366" s="209">
        <v>5</v>
      </c>
      <c r="I366" s="210"/>
      <c r="J366" s="211">
        <f>ROUND(I366*H366,2)</f>
        <v>0</v>
      </c>
      <c r="K366" s="207" t="s">
        <v>32</v>
      </c>
      <c r="L366" s="46"/>
      <c r="M366" s="212" t="s">
        <v>32</v>
      </c>
      <c r="N366" s="213" t="s">
        <v>51</v>
      </c>
      <c r="O366" s="86"/>
      <c r="P366" s="214">
        <f>O366*H366</f>
        <v>0</v>
      </c>
      <c r="Q366" s="214">
        <v>0.00077999999999999999</v>
      </c>
      <c r="R366" s="214">
        <f>Q366*H366</f>
        <v>0.0038999999999999998</v>
      </c>
      <c r="S366" s="214">
        <v>0</v>
      </c>
      <c r="T366" s="215">
        <f>S366*H366</f>
        <v>0</v>
      </c>
      <c r="U366" s="40"/>
      <c r="V366" s="40"/>
      <c r="W366" s="40"/>
      <c r="X366" s="40"/>
      <c r="Y366" s="40"/>
      <c r="Z366" s="40"/>
      <c r="AA366" s="40"/>
      <c r="AB366" s="40"/>
      <c r="AC366" s="40"/>
      <c r="AD366" s="40"/>
      <c r="AE366" s="40"/>
      <c r="AR366" s="216" t="s">
        <v>270</v>
      </c>
      <c r="AT366" s="216" t="s">
        <v>135</v>
      </c>
      <c r="AU366" s="216" t="s">
        <v>141</v>
      </c>
      <c r="AY366" s="18" t="s">
        <v>132</v>
      </c>
      <c r="BE366" s="217">
        <f>IF(N366="základní",J366,0)</f>
        <v>0</v>
      </c>
      <c r="BF366" s="217">
        <f>IF(N366="snížená",J366,0)</f>
        <v>0</v>
      </c>
      <c r="BG366" s="217">
        <f>IF(N366="zákl. přenesená",J366,0)</f>
        <v>0</v>
      </c>
      <c r="BH366" s="217">
        <f>IF(N366="sníž. přenesená",J366,0)</f>
        <v>0</v>
      </c>
      <c r="BI366" s="217">
        <f>IF(N366="nulová",J366,0)</f>
        <v>0</v>
      </c>
      <c r="BJ366" s="18" t="s">
        <v>141</v>
      </c>
      <c r="BK366" s="217">
        <f>ROUND(I366*H366,2)</f>
        <v>0</v>
      </c>
      <c r="BL366" s="18" t="s">
        <v>270</v>
      </c>
      <c r="BM366" s="216" t="s">
        <v>1843</v>
      </c>
    </row>
    <row r="367" s="2" customFormat="1">
      <c r="A367" s="40"/>
      <c r="B367" s="41"/>
      <c r="C367" s="42"/>
      <c r="D367" s="225" t="s">
        <v>197</v>
      </c>
      <c r="E367" s="42"/>
      <c r="F367" s="226" t="s">
        <v>698</v>
      </c>
      <c r="G367" s="42"/>
      <c r="H367" s="42"/>
      <c r="I367" s="227"/>
      <c r="J367" s="42"/>
      <c r="K367" s="42"/>
      <c r="L367" s="46"/>
      <c r="M367" s="228"/>
      <c r="N367" s="229"/>
      <c r="O367" s="86"/>
      <c r="P367" s="86"/>
      <c r="Q367" s="86"/>
      <c r="R367" s="86"/>
      <c r="S367" s="86"/>
      <c r="T367" s="87"/>
      <c r="U367" s="40"/>
      <c r="V367" s="40"/>
      <c r="W367" s="40"/>
      <c r="X367" s="40"/>
      <c r="Y367" s="40"/>
      <c r="Z367" s="40"/>
      <c r="AA367" s="40"/>
      <c r="AB367" s="40"/>
      <c r="AC367" s="40"/>
      <c r="AD367" s="40"/>
      <c r="AE367" s="40"/>
      <c r="AT367" s="18" t="s">
        <v>197</v>
      </c>
      <c r="AU367" s="18" t="s">
        <v>141</v>
      </c>
    </row>
    <row r="368" s="12" customFormat="1" ht="22.8" customHeight="1">
      <c r="A368" s="12"/>
      <c r="B368" s="189"/>
      <c r="C368" s="190"/>
      <c r="D368" s="191" t="s">
        <v>78</v>
      </c>
      <c r="E368" s="203" t="s">
        <v>699</v>
      </c>
      <c r="F368" s="203" t="s">
        <v>700</v>
      </c>
      <c r="G368" s="190"/>
      <c r="H368" s="190"/>
      <c r="I368" s="193"/>
      <c r="J368" s="204">
        <f>BK368</f>
        <v>0</v>
      </c>
      <c r="K368" s="190"/>
      <c r="L368" s="195"/>
      <c r="M368" s="196"/>
      <c r="N368" s="197"/>
      <c r="O368" s="197"/>
      <c r="P368" s="198">
        <f>SUM(P369:P370)</f>
        <v>0</v>
      </c>
      <c r="Q368" s="197"/>
      <c r="R368" s="198">
        <f>SUM(R369:R370)</f>
        <v>0</v>
      </c>
      <c r="S368" s="197"/>
      <c r="T368" s="199">
        <f>SUM(T369:T370)</f>
        <v>0</v>
      </c>
      <c r="U368" s="12"/>
      <c r="V368" s="12"/>
      <c r="W368" s="12"/>
      <c r="X368" s="12"/>
      <c r="Y368" s="12"/>
      <c r="Z368" s="12"/>
      <c r="AA368" s="12"/>
      <c r="AB368" s="12"/>
      <c r="AC368" s="12"/>
      <c r="AD368" s="12"/>
      <c r="AE368" s="12"/>
      <c r="AR368" s="200" t="s">
        <v>141</v>
      </c>
      <c r="AT368" s="201" t="s">
        <v>78</v>
      </c>
      <c r="AU368" s="201" t="s">
        <v>21</v>
      </c>
      <c r="AY368" s="200" t="s">
        <v>132</v>
      </c>
      <c r="BK368" s="202">
        <f>SUM(BK369:BK370)</f>
        <v>0</v>
      </c>
    </row>
    <row r="369" s="2" customFormat="1" ht="24.15" customHeight="1">
      <c r="A369" s="40"/>
      <c r="B369" s="41"/>
      <c r="C369" s="205" t="s">
        <v>744</v>
      </c>
      <c r="D369" s="205" t="s">
        <v>135</v>
      </c>
      <c r="E369" s="206" t="s">
        <v>702</v>
      </c>
      <c r="F369" s="207" t="s">
        <v>1844</v>
      </c>
      <c r="G369" s="208" t="s">
        <v>138</v>
      </c>
      <c r="H369" s="209">
        <v>1</v>
      </c>
      <c r="I369" s="210"/>
      <c r="J369" s="211">
        <f>ROUND(I369*H369,2)</f>
        <v>0</v>
      </c>
      <c r="K369" s="207" t="s">
        <v>139</v>
      </c>
      <c r="L369" s="46"/>
      <c r="M369" s="212" t="s">
        <v>32</v>
      </c>
      <c r="N369" s="213" t="s">
        <v>51</v>
      </c>
      <c r="O369" s="86"/>
      <c r="P369" s="214">
        <f>O369*H369</f>
        <v>0</v>
      </c>
      <c r="Q369" s="214">
        <v>0</v>
      </c>
      <c r="R369" s="214">
        <f>Q369*H369</f>
        <v>0</v>
      </c>
      <c r="S369" s="214">
        <v>0</v>
      </c>
      <c r="T369" s="215">
        <f>S369*H369</f>
        <v>0</v>
      </c>
      <c r="U369" s="40"/>
      <c r="V369" s="40"/>
      <c r="W369" s="40"/>
      <c r="X369" s="40"/>
      <c r="Y369" s="40"/>
      <c r="Z369" s="40"/>
      <c r="AA369" s="40"/>
      <c r="AB369" s="40"/>
      <c r="AC369" s="40"/>
      <c r="AD369" s="40"/>
      <c r="AE369" s="40"/>
      <c r="AR369" s="216" t="s">
        <v>270</v>
      </c>
      <c r="AT369" s="216" t="s">
        <v>135</v>
      </c>
      <c r="AU369" s="216" t="s">
        <v>141</v>
      </c>
      <c r="AY369" s="18" t="s">
        <v>132</v>
      </c>
      <c r="BE369" s="217">
        <f>IF(N369="základní",J369,0)</f>
        <v>0</v>
      </c>
      <c r="BF369" s="217">
        <f>IF(N369="snížená",J369,0)</f>
        <v>0</v>
      </c>
      <c r="BG369" s="217">
        <f>IF(N369="zákl. přenesená",J369,0)</f>
        <v>0</v>
      </c>
      <c r="BH369" s="217">
        <f>IF(N369="sníž. přenesená",J369,0)</f>
        <v>0</v>
      </c>
      <c r="BI369" s="217">
        <f>IF(N369="nulová",J369,0)</f>
        <v>0</v>
      </c>
      <c r="BJ369" s="18" t="s">
        <v>141</v>
      </c>
      <c r="BK369" s="217">
        <f>ROUND(I369*H369,2)</f>
        <v>0</v>
      </c>
      <c r="BL369" s="18" t="s">
        <v>270</v>
      </c>
      <c r="BM369" s="216" t="s">
        <v>1845</v>
      </c>
    </row>
    <row r="370" s="2" customFormat="1">
      <c r="A370" s="40"/>
      <c r="B370" s="41"/>
      <c r="C370" s="42"/>
      <c r="D370" s="225" t="s">
        <v>197</v>
      </c>
      <c r="E370" s="42"/>
      <c r="F370" s="226" t="s">
        <v>705</v>
      </c>
      <c r="G370" s="42"/>
      <c r="H370" s="42"/>
      <c r="I370" s="227"/>
      <c r="J370" s="42"/>
      <c r="K370" s="42"/>
      <c r="L370" s="46"/>
      <c r="M370" s="228"/>
      <c r="N370" s="229"/>
      <c r="O370" s="86"/>
      <c r="P370" s="86"/>
      <c r="Q370" s="86"/>
      <c r="R370" s="86"/>
      <c r="S370" s="86"/>
      <c r="T370" s="87"/>
      <c r="U370" s="40"/>
      <c r="V370" s="40"/>
      <c r="W370" s="40"/>
      <c r="X370" s="40"/>
      <c r="Y370" s="40"/>
      <c r="Z370" s="40"/>
      <c r="AA370" s="40"/>
      <c r="AB370" s="40"/>
      <c r="AC370" s="40"/>
      <c r="AD370" s="40"/>
      <c r="AE370" s="40"/>
      <c r="AT370" s="18" t="s">
        <v>197</v>
      </c>
      <c r="AU370" s="18" t="s">
        <v>141</v>
      </c>
    </row>
    <row r="371" s="12" customFormat="1" ht="22.8" customHeight="1">
      <c r="A371" s="12"/>
      <c r="B371" s="189"/>
      <c r="C371" s="190"/>
      <c r="D371" s="191" t="s">
        <v>78</v>
      </c>
      <c r="E371" s="203" t="s">
        <v>706</v>
      </c>
      <c r="F371" s="203" t="s">
        <v>707</v>
      </c>
      <c r="G371" s="190"/>
      <c r="H371" s="190"/>
      <c r="I371" s="193"/>
      <c r="J371" s="204">
        <f>BK371</f>
        <v>0</v>
      </c>
      <c r="K371" s="190"/>
      <c r="L371" s="195"/>
      <c r="M371" s="196"/>
      <c r="N371" s="197"/>
      <c r="O371" s="197"/>
      <c r="P371" s="198">
        <f>SUM(P372:P386)</f>
        <v>0</v>
      </c>
      <c r="Q371" s="197"/>
      <c r="R371" s="198">
        <f>SUM(R372:R386)</f>
        <v>4.5846070000000001</v>
      </c>
      <c r="S371" s="197"/>
      <c r="T371" s="199">
        <f>SUM(T372:T386)</f>
        <v>0</v>
      </c>
      <c r="U371" s="12"/>
      <c r="V371" s="12"/>
      <c r="W371" s="12"/>
      <c r="X371" s="12"/>
      <c r="Y371" s="12"/>
      <c r="Z371" s="12"/>
      <c r="AA371" s="12"/>
      <c r="AB371" s="12"/>
      <c r="AC371" s="12"/>
      <c r="AD371" s="12"/>
      <c r="AE371" s="12"/>
      <c r="AR371" s="200" t="s">
        <v>141</v>
      </c>
      <c r="AT371" s="201" t="s">
        <v>78</v>
      </c>
      <c r="AU371" s="201" t="s">
        <v>21</v>
      </c>
      <c r="AY371" s="200" t="s">
        <v>132</v>
      </c>
      <c r="BK371" s="202">
        <f>SUM(BK372:BK386)</f>
        <v>0</v>
      </c>
    </row>
    <row r="372" s="2" customFormat="1" ht="24.15" customHeight="1">
      <c r="A372" s="40"/>
      <c r="B372" s="41"/>
      <c r="C372" s="205" t="s">
        <v>749</v>
      </c>
      <c r="D372" s="205" t="s">
        <v>135</v>
      </c>
      <c r="E372" s="206" t="s">
        <v>709</v>
      </c>
      <c r="F372" s="207" t="s">
        <v>1026</v>
      </c>
      <c r="G372" s="208" t="s">
        <v>195</v>
      </c>
      <c r="H372" s="209">
        <v>79</v>
      </c>
      <c r="I372" s="210"/>
      <c r="J372" s="211">
        <f>ROUND(I372*H372,2)</f>
        <v>0</v>
      </c>
      <c r="K372" s="207" t="s">
        <v>139</v>
      </c>
      <c r="L372" s="46"/>
      <c r="M372" s="212" t="s">
        <v>32</v>
      </c>
      <c r="N372" s="213" t="s">
        <v>51</v>
      </c>
      <c r="O372" s="86"/>
      <c r="P372" s="214">
        <f>O372*H372</f>
        <v>0</v>
      </c>
      <c r="Q372" s="214">
        <v>0</v>
      </c>
      <c r="R372" s="214">
        <f>Q372*H372</f>
        <v>0</v>
      </c>
      <c r="S372" s="214">
        <v>0</v>
      </c>
      <c r="T372" s="215">
        <f>S372*H372</f>
        <v>0</v>
      </c>
      <c r="U372" s="40"/>
      <c r="V372" s="40"/>
      <c r="W372" s="40"/>
      <c r="X372" s="40"/>
      <c r="Y372" s="40"/>
      <c r="Z372" s="40"/>
      <c r="AA372" s="40"/>
      <c r="AB372" s="40"/>
      <c r="AC372" s="40"/>
      <c r="AD372" s="40"/>
      <c r="AE372" s="40"/>
      <c r="AR372" s="216" t="s">
        <v>270</v>
      </c>
      <c r="AT372" s="216" t="s">
        <v>135</v>
      </c>
      <c r="AU372" s="216" t="s">
        <v>141</v>
      </c>
      <c r="AY372" s="18" t="s">
        <v>132</v>
      </c>
      <c r="BE372" s="217">
        <f>IF(N372="základní",J372,0)</f>
        <v>0</v>
      </c>
      <c r="BF372" s="217">
        <f>IF(N372="snížená",J372,0)</f>
        <v>0</v>
      </c>
      <c r="BG372" s="217">
        <f>IF(N372="zákl. přenesená",J372,0)</f>
        <v>0</v>
      </c>
      <c r="BH372" s="217">
        <f>IF(N372="sníž. přenesená",J372,0)</f>
        <v>0</v>
      </c>
      <c r="BI372" s="217">
        <f>IF(N372="nulová",J372,0)</f>
        <v>0</v>
      </c>
      <c r="BJ372" s="18" t="s">
        <v>141</v>
      </c>
      <c r="BK372" s="217">
        <f>ROUND(I372*H372,2)</f>
        <v>0</v>
      </c>
      <c r="BL372" s="18" t="s">
        <v>270</v>
      </c>
      <c r="BM372" s="216" t="s">
        <v>1846</v>
      </c>
    </row>
    <row r="373" s="2" customFormat="1">
      <c r="A373" s="40"/>
      <c r="B373" s="41"/>
      <c r="C373" s="42"/>
      <c r="D373" s="225" t="s">
        <v>197</v>
      </c>
      <c r="E373" s="42"/>
      <c r="F373" s="226" t="s">
        <v>712</v>
      </c>
      <c r="G373" s="42"/>
      <c r="H373" s="42"/>
      <c r="I373" s="227"/>
      <c r="J373" s="42"/>
      <c r="K373" s="42"/>
      <c r="L373" s="46"/>
      <c r="M373" s="228"/>
      <c r="N373" s="229"/>
      <c r="O373" s="86"/>
      <c r="P373" s="86"/>
      <c r="Q373" s="86"/>
      <c r="R373" s="86"/>
      <c r="S373" s="86"/>
      <c r="T373" s="87"/>
      <c r="U373" s="40"/>
      <c r="V373" s="40"/>
      <c r="W373" s="40"/>
      <c r="X373" s="40"/>
      <c r="Y373" s="40"/>
      <c r="Z373" s="40"/>
      <c r="AA373" s="40"/>
      <c r="AB373" s="40"/>
      <c r="AC373" s="40"/>
      <c r="AD373" s="40"/>
      <c r="AE373" s="40"/>
      <c r="AT373" s="18" t="s">
        <v>197</v>
      </c>
      <c r="AU373" s="18" t="s">
        <v>141</v>
      </c>
    </row>
    <row r="374" s="2" customFormat="1" ht="14.4" customHeight="1">
      <c r="A374" s="40"/>
      <c r="B374" s="41"/>
      <c r="C374" s="252" t="s">
        <v>756</v>
      </c>
      <c r="D374" s="252" t="s">
        <v>246</v>
      </c>
      <c r="E374" s="253" t="s">
        <v>714</v>
      </c>
      <c r="F374" s="254" t="s">
        <v>715</v>
      </c>
      <c r="G374" s="255" t="s">
        <v>204</v>
      </c>
      <c r="H374" s="256">
        <v>1.9339999999999999</v>
      </c>
      <c r="I374" s="257"/>
      <c r="J374" s="258">
        <f>ROUND(I374*H374,2)</f>
        <v>0</v>
      </c>
      <c r="K374" s="254" t="s">
        <v>139</v>
      </c>
      <c r="L374" s="259"/>
      <c r="M374" s="260" t="s">
        <v>32</v>
      </c>
      <c r="N374" s="261" t="s">
        <v>51</v>
      </c>
      <c r="O374" s="86"/>
      <c r="P374" s="214">
        <f>O374*H374</f>
        <v>0</v>
      </c>
      <c r="Q374" s="214">
        <v>0.55000000000000004</v>
      </c>
      <c r="R374" s="214">
        <f>Q374*H374</f>
        <v>1.0637000000000001</v>
      </c>
      <c r="S374" s="214">
        <v>0</v>
      </c>
      <c r="T374" s="215">
        <f>S374*H374</f>
        <v>0</v>
      </c>
      <c r="U374" s="40"/>
      <c r="V374" s="40"/>
      <c r="W374" s="40"/>
      <c r="X374" s="40"/>
      <c r="Y374" s="40"/>
      <c r="Z374" s="40"/>
      <c r="AA374" s="40"/>
      <c r="AB374" s="40"/>
      <c r="AC374" s="40"/>
      <c r="AD374" s="40"/>
      <c r="AE374" s="40"/>
      <c r="AR374" s="216" t="s">
        <v>356</v>
      </c>
      <c r="AT374" s="216" t="s">
        <v>246</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1847</v>
      </c>
    </row>
    <row r="375" s="13" customFormat="1">
      <c r="A375" s="13"/>
      <c r="B375" s="230"/>
      <c r="C375" s="231"/>
      <c r="D375" s="225" t="s">
        <v>199</v>
      </c>
      <c r="E375" s="232" t="s">
        <v>32</v>
      </c>
      <c r="F375" s="233" t="s">
        <v>1550</v>
      </c>
      <c r="G375" s="231"/>
      <c r="H375" s="234">
        <v>1.8959999999999999</v>
      </c>
      <c r="I375" s="235"/>
      <c r="J375" s="231"/>
      <c r="K375" s="231"/>
      <c r="L375" s="236"/>
      <c r="M375" s="237"/>
      <c r="N375" s="238"/>
      <c r="O375" s="238"/>
      <c r="P375" s="238"/>
      <c r="Q375" s="238"/>
      <c r="R375" s="238"/>
      <c r="S375" s="238"/>
      <c r="T375" s="239"/>
      <c r="U375" s="13"/>
      <c r="V375" s="13"/>
      <c r="W375" s="13"/>
      <c r="X375" s="13"/>
      <c r="Y375" s="13"/>
      <c r="Z375" s="13"/>
      <c r="AA375" s="13"/>
      <c r="AB375" s="13"/>
      <c r="AC375" s="13"/>
      <c r="AD375" s="13"/>
      <c r="AE375" s="13"/>
      <c r="AT375" s="240" t="s">
        <v>199</v>
      </c>
      <c r="AU375" s="240" t="s">
        <v>141</v>
      </c>
      <c r="AV375" s="13" t="s">
        <v>141</v>
      </c>
      <c r="AW375" s="13" t="s">
        <v>41</v>
      </c>
      <c r="AX375" s="13" t="s">
        <v>79</v>
      </c>
      <c r="AY375" s="240" t="s">
        <v>132</v>
      </c>
    </row>
    <row r="376" s="14" customFormat="1">
      <c r="A376" s="14"/>
      <c r="B376" s="241"/>
      <c r="C376" s="242"/>
      <c r="D376" s="225" t="s">
        <v>199</v>
      </c>
      <c r="E376" s="243" t="s">
        <v>32</v>
      </c>
      <c r="F376" s="244" t="s">
        <v>201</v>
      </c>
      <c r="G376" s="242"/>
      <c r="H376" s="245">
        <v>1.8959999999999999</v>
      </c>
      <c r="I376" s="246"/>
      <c r="J376" s="242"/>
      <c r="K376" s="242"/>
      <c r="L376" s="247"/>
      <c r="M376" s="248"/>
      <c r="N376" s="249"/>
      <c r="O376" s="249"/>
      <c r="P376" s="249"/>
      <c r="Q376" s="249"/>
      <c r="R376" s="249"/>
      <c r="S376" s="249"/>
      <c r="T376" s="250"/>
      <c r="U376" s="14"/>
      <c r="V376" s="14"/>
      <c r="W376" s="14"/>
      <c r="X376" s="14"/>
      <c r="Y376" s="14"/>
      <c r="Z376" s="14"/>
      <c r="AA376" s="14"/>
      <c r="AB376" s="14"/>
      <c r="AC376" s="14"/>
      <c r="AD376" s="14"/>
      <c r="AE376" s="14"/>
      <c r="AT376" s="251" t="s">
        <v>199</v>
      </c>
      <c r="AU376" s="251" t="s">
        <v>141</v>
      </c>
      <c r="AV376" s="14" t="s">
        <v>150</v>
      </c>
      <c r="AW376" s="14" t="s">
        <v>41</v>
      </c>
      <c r="AX376" s="14" t="s">
        <v>21</v>
      </c>
      <c r="AY376" s="251" t="s">
        <v>132</v>
      </c>
    </row>
    <row r="377" s="13" customFormat="1">
      <c r="A377" s="13"/>
      <c r="B377" s="230"/>
      <c r="C377" s="231"/>
      <c r="D377" s="225" t="s">
        <v>199</v>
      </c>
      <c r="E377" s="231"/>
      <c r="F377" s="233" t="s">
        <v>1551</v>
      </c>
      <c r="G377" s="231"/>
      <c r="H377" s="234">
        <v>1.9339999999999999</v>
      </c>
      <c r="I377" s="235"/>
      <c r="J377" s="231"/>
      <c r="K377" s="231"/>
      <c r="L377" s="236"/>
      <c r="M377" s="237"/>
      <c r="N377" s="238"/>
      <c r="O377" s="238"/>
      <c r="P377" s="238"/>
      <c r="Q377" s="238"/>
      <c r="R377" s="238"/>
      <c r="S377" s="238"/>
      <c r="T377" s="239"/>
      <c r="U377" s="13"/>
      <c r="V377" s="13"/>
      <c r="W377" s="13"/>
      <c r="X377" s="13"/>
      <c r="Y377" s="13"/>
      <c r="Z377" s="13"/>
      <c r="AA377" s="13"/>
      <c r="AB377" s="13"/>
      <c r="AC377" s="13"/>
      <c r="AD377" s="13"/>
      <c r="AE377" s="13"/>
      <c r="AT377" s="240" t="s">
        <v>199</v>
      </c>
      <c r="AU377" s="240" t="s">
        <v>141</v>
      </c>
      <c r="AV377" s="13" t="s">
        <v>141</v>
      </c>
      <c r="AW377" s="13" t="s">
        <v>4</v>
      </c>
      <c r="AX377" s="13" t="s">
        <v>21</v>
      </c>
      <c r="AY377" s="240" t="s">
        <v>132</v>
      </c>
    </row>
    <row r="378" s="2" customFormat="1" ht="24.15" customHeight="1">
      <c r="A378" s="40"/>
      <c r="B378" s="41"/>
      <c r="C378" s="205" t="s">
        <v>761</v>
      </c>
      <c r="D378" s="205" t="s">
        <v>135</v>
      </c>
      <c r="E378" s="206" t="s">
        <v>720</v>
      </c>
      <c r="F378" s="207" t="s">
        <v>721</v>
      </c>
      <c r="G378" s="208" t="s">
        <v>195</v>
      </c>
      <c r="H378" s="209">
        <v>152.31999999999999</v>
      </c>
      <c r="I378" s="210"/>
      <c r="J378" s="211">
        <f>ROUND(I378*H378,2)</f>
        <v>0</v>
      </c>
      <c r="K378" s="207" t="s">
        <v>139</v>
      </c>
      <c r="L378" s="46"/>
      <c r="M378" s="212" t="s">
        <v>32</v>
      </c>
      <c r="N378" s="213" t="s">
        <v>51</v>
      </c>
      <c r="O378" s="86"/>
      <c r="P378" s="214">
        <f>O378*H378</f>
        <v>0</v>
      </c>
      <c r="Q378" s="214">
        <v>0</v>
      </c>
      <c r="R378" s="214">
        <f>Q378*H378</f>
        <v>0</v>
      </c>
      <c r="S378" s="214">
        <v>0</v>
      </c>
      <c r="T378" s="215">
        <f>S378*H378</f>
        <v>0</v>
      </c>
      <c r="U378" s="40"/>
      <c r="V378" s="40"/>
      <c r="W378" s="40"/>
      <c r="X378" s="40"/>
      <c r="Y378" s="40"/>
      <c r="Z378" s="40"/>
      <c r="AA378" s="40"/>
      <c r="AB378" s="40"/>
      <c r="AC378" s="40"/>
      <c r="AD378" s="40"/>
      <c r="AE378" s="40"/>
      <c r="AR378" s="216" t="s">
        <v>270</v>
      </c>
      <c r="AT378" s="216" t="s">
        <v>135</v>
      </c>
      <c r="AU378" s="216" t="s">
        <v>141</v>
      </c>
      <c r="AY378" s="18" t="s">
        <v>132</v>
      </c>
      <c r="BE378" s="217">
        <f>IF(N378="základní",J378,0)</f>
        <v>0</v>
      </c>
      <c r="BF378" s="217">
        <f>IF(N378="snížená",J378,0)</f>
        <v>0</v>
      </c>
      <c r="BG378" s="217">
        <f>IF(N378="zákl. přenesená",J378,0)</f>
        <v>0</v>
      </c>
      <c r="BH378" s="217">
        <f>IF(N378="sníž. přenesená",J378,0)</f>
        <v>0</v>
      </c>
      <c r="BI378" s="217">
        <f>IF(N378="nulová",J378,0)</f>
        <v>0</v>
      </c>
      <c r="BJ378" s="18" t="s">
        <v>141</v>
      </c>
      <c r="BK378" s="217">
        <f>ROUND(I378*H378,2)</f>
        <v>0</v>
      </c>
      <c r="BL378" s="18" t="s">
        <v>270</v>
      </c>
      <c r="BM378" s="216" t="s">
        <v>1848</v>
      </c>
    </row>
    <row r="379" s="2" customFormat="1">
      <c r="A379" s="40"/>
      <c r="B379" s="41"/>
      <c r="C379" s="42"/>
      <c r="D379" s="225" t="s">
        <v>197</v>
      </c>
      <c r="E379" s="42"/>
      <c r="F379" s="226" t="s">
        <v>723</v>
      </c>
      <c r="G379" s="42"/>
      <c r="H379" s="42"/>
      <c r="I379" s="227"/>
      <c r="J379" s="42"/>
      <c r="K379" s="42"/>
      <c r="L379" s="46"/>
      <c r="M379" s="228"/>
      <c r="N379" s="229"/>
      <c r="O379" s="86"/>
      <c r="P379" s="86"/>
      <c r="Q379" s="86"/>
      <c r="R379" s="86"/>
      <c r="S379" s="86"/>
      <c r="T379" s="87"/>
      <c r="U379" s="40"/>
      <c r="V379" s="40"/>
      <c r="W379" s="40"/>
      <c r="X379" s="40"/>
      <c r="Y379" s="40"/>
      <c r="Z379" s="40"/>
      <c r="AA379" s="40"/>
      <c r="AB379" s="40"/>
      <c r="AC379" s="40"/>
      <c r="AD379" s="40"/>
      <c r="AE379" s="40"/>
      <c r="AT379" s="18" t="s">
        <v>197</v>
      </c>
      <c r="AU379" s="18" t="s">
        <v>141</v>
      </c>
    </row>
    <row r="380" s="2" customFormat="1" ht="14.4" customHeight="1">
      <c r="A380" s="40"/>
      <c r="B380" s="41"/>
      <c r="C380" s="252" t="s">
        <v>765</v>
      </c>
      <c r="D380" s="252" t="s">
        <v>246</v>
      </c>
      <c r="E380" s="253" t="s">
        <v>725</v>
      </c>
      <c r="F380" s="254" t="s">
        <v>726</v>
      </c>
      <c r="G380" s="255" t="s">
        <v>195</v>
      </c>
      <c r="H380" s="256">
        <v>164.506</v>
      </c>
      <c r="I380" s="257"/>
      <c r="J380" s="258">
        <f>ROUND(I380*H380,2)</f>
        <v>0</v>
      </c>
      <c r="K380" s="254" t="s">
        <v>139</v>
      </c>
      <c r="L380" s="259"/>
      <c r="M380" s="260" t="s">
        <v>32</v>
      </c>
      <c r="N380" s="261" t="s">
        <v>51</v>
      </c>
      <c r="O380" s="86"/>
      <c r="P380" s="214">
        <f>O380*H380</f>
        <v>0</v>
      </c>
      <c r="Q380" s="214">
        <v>0.014500000000000001</v>
      </c>
      <c r="R380" s="214">
        <f>Q380*H380</f>
        <v>2.3853370000000003</v>
      </c>
      <c r="S380" s="214">
        <v>0</v>
      </c>
      <c r="T380" s="215">
        <f>S380*H380</f>
        <v>0</v>
      </c>
      <c r="U380" s="40"/>
      <c r="V380" s="40"/>
      <c r="W380" s="40"/>
      <c r="X380" s="40"/>
      <c r="Y380" s="40"/>
      <c r="Z380" s="40"/>
      <c r="AA380" s="40"/>
      <c r="AB380" s="40"/>
      <c r="AC380" s="40"/>
      <c r="AD380" s="40"/>
      <c r="AE380" s="40"/>
      <c r="AR380" s="216" t="s">
        <v>356</v>
      </c>
      <c r="AT380" s="216" t="s">
        <v>246</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1849</v>
      </c>
    </row>
    <row r="381" s="13" customFormat="1">
      <c r="A381" s="13"/>
      <c r="B381" s="230"/>
      <c r="C381" s="231"/>
      <c r="D381" s="225" t="s">
        <v>199</v>
      </c>
      <c r="E381" s="231"/>
      <c r="F381" s="233" t="s">
        <v>1039</v>
      </c>
      <c r="G381" s="231"/>
      <c r="H381" s="234">
        <v>164.506</v>
      </c>
      <c r="I381" s="235"/>
      <c r="J381" s="231"/>
      <c r="K381" s="231"/>
      <c r="L381" s="236"/>
      <c r="M381" s="237"/>
      <c r="N381" s="238"/>
      <c r="O381" s="238"/>
      <c r="P381" s="238"/>
      <c r="Q381" s="238"/>
      <c r="R381" s="238"/>
      <c r="S381" s="238"/>
      <c r="T381" s="239"/>
      <c r="U381" s="13"/>
      <c r="V381" s="13"/>
      <c r="W381" s="13"/>
      <c r="X381" s="13"/>
      <c r="Y381" s="13"/>
      <c r="Z381" s="13"/>
      <c r="AA381" s="13"/>
      <c r="AB381" s="13"/>
      <c r="AC381" s="13"/>
      <c r="AD381" s="13"/>
      <c r="AE381" s="13"/>
      <c r="AT381" s="240" t="s">
        <v>199</v>
      </c>
      <c r="AU381" s="240" t="s">
        <v>141</v>
      </c>
      <c r="AV381" s="13" t="s">
        <v>141</v>
      </c>
      <c r="AW381" s="13" t="s">
        <v>4</v>
      </c>
      <c r="AX381" s="13" t="s">
        <v>21</v>
      </c>
      <c r="AY381" s="240" t="s">
        <v>132</v>
      </c>
    </row>
    <row r="382" s="2" customFormat="1" ht="14.4" customHeight="1">
      <c r="A382" s="40"/>
      <c r="B382" s="41"/>
      <c r="C382" s="205" t="s">
        <v>772</v>
      </c>
      <c r="D382" s="205" t="s">
        <v>135</v>
      </c>
      <c r="E382" s="206" t="s">
        <v>730</v>
      </c>
      <c r="F382" s="207" t="s">
        <v>731</v>
      </c>
      <c r="G382" s="208" t="s">
        <v>231</v>
      </c>
      <c r="H382" s="209">
        <v>257</v>
      </c>
      <c r="I382" s="210"/>
      <c r="J382" s="211">
        <f>ROUND(I382*H382,2)</f>
        <v>0</v>
      </c>
      <c r="K382" s="207" t="s">
        <v>139</v>
      </c>
      <c r="L382" s="46"/>
      <c r="M382" s="212" t="s">
        <v>32</v>
      </c>
      <c r="N382" s="213" t="s">
        <v>51</v>
      </c>
      <c r="O382" s="86"/>
      <c r="P382" s="214">
        <f>O382*H382</f>
        <v>0</v>
      </c>
      <c r="Q382" s="214">
        <v>1.0000000000000001E-05</v>
      </c>
      <c r="R382" s="214">
        <f>Q382*H382</f>
        <v>0.0025700000000000002</v>
      </c>
      <c r="S382" s="214">
        <v>0</v>
      </c>
      <c r="T382" s="215">
        <f>S382*H382</f>
        <v>0</v>
      </c>
      <c r="U382" s="40"/>
      <c r="V382" s="40"/>
      <c r="W382" s="40"/>
      <c r="X382" s="40"/>
      <c r="Y382" s="40"/>
      <c r="Z382" s="40"/>
      <c r="AA382" s="40"/>
      <c r="AB382" s="40"/>
      <c r="AC382" s="40"/>
      <c r="AD382" s="40"/>
      <c r="AE382" s="40"/>
      <c r="AR382" s="216" t="s">
        <v>270</v>
      </c>
      <c r="AT382" s="216" t="s">
        <v>135</v>
      </c>
      <c r="AU382" s="216" t="s">
        <v>141</v>
      </c>
      <c r="AY382" s="18" t="s">
        <v>132</v>
      </c>
      <c r="BE382" s="217">
        <f>IF(N382="základní",J382,0)</f>
        <v>0</v>
      </c>
      <c r="BF382" s="217">
        <f>IF(N382="snížená",J382,0)</f>
        <v>0</v>
      </c>
      <c r="BG382" s="217">
        <f>IF(N382="zákl. přenesená",J382,0)</f>
        <v>0</v>
      </c>
      <c r="BH382" s="217">
        <f>IF(N382="sníž. přenesená",J382,0)</f>
        <v>0</v>
      </c>
      <c r="BI382" s="217">
        <f>IF(N382="nulová",J382,0)</f>
        <v>0</v>
      </c>
      <c r="BJ382" s="18" t="s">
        <v>141</v>
      </c>
      <c r="BK382" s="217">
        <f>ROUND(I382*H382,2)</f>
        <v>0</v>
      </c>
      <c r="BL382" s="18" t="s">
        <v>270</v>
      </c>
      <c r="BM382" s="216" t="s">
        <v>1850</v>
      </c>
    </row>
    <row r="383" s="2" customFormat="1">
      <c r="A383" s="40"/>
      <c r="B383" s="41"/>
      <c r="C383" s="42"/>
      <c r="D383" s="225" t="s">
        <v>197</v>
      </c>
      <c r="E383" s="42"/>
      <c r="F383" s="226" t="s">
        <v>723</v>
      </c>
      <c r="G383" s="42"/>
      <c r="H383" s="42"/>
      <c r="I383" s="227"/>
      <c r="J383" s="42"/>
      <c r="K383" s="42"/>
      <c r="L383" s="46"/>
      <c r="M383" s="228"/>
      <c r="N383" s="229"/>
      <c r="O383" s="86"/>
      <c r="P383" s="86"/>
      <c r="Q383" s="86"/>
      <c r="R383" s="86"/>
      <c r="S383" s="86"/>
      <c r="T383" s="87"/>
      <c r="U383" s="40"/>
      <c r="V383" s="40"/>
      <c r="W383" s="40"/>
      <c r="X383" s="40"/>
      <c r="Y383" s="40"/>
      <c r="Z383" s="40"/>
      <c r="AA383" s="40"/>
      <c r="AB383" s="40"/>
      <c r="AC383" s="40"/>
      <c r="AD383" s="40"/>
      <c r="AE383" s="40"/>
      <c r="AT383" s="18" t="s">
        <v>197</v>
      </c>
      <c r="AU383" s="18" t="s">
        <v>141</v>
      </c>
    </row>
    <row r="384" s="2" customFormat="1" ht="14.4" customHeight="1">
      <c r="A384" s="40"/>
      <c r="B384" s="41"/>
      <c r="C384" s="252" t="s">
        <v>776</v>
      </c>
      <c r="D384" s="252" t="s">
        <v>246</v>
      </c>
      <c r="E384" s="253" t="s">
        <v>734</v>
      </c>
      <c r="F384" s="254" t="s">
        <v>735</v>
      </c>
      <c r="G384" s="255" t="s">
        <v>204</v>
      </c>
      <c r="H384" s="256">
        <v>2.0600000000000001</v>
      </c>
      <c r="I384" s="257"/>
      <c r="J384" s="258">
        <f>ROUND(I384*H384,2)</f>
        <v>0</v>
      </c>
      <c r="K384" s="254" t="s">
        <v>139</v>
      </c>
      <c r="L384" s="259"/>
      <c r="M384" s="260" t="s">
        <v>32</v>
      </c>
      <c r="N384" s="261" t="s">
        <v>51</v>
      </c>
      <c r="O384" s="86"/>
      <c r="P384" s="214">
        <f>O384*H384</f>
        <v>0</v>
      </c>
      <c r="Q384" s="214">
        <v>0.55000000000000004</v>
      </c>
      <c r="R384" s="214">
        <f>Q384*H384</f>
        <v>1.1330000000000002</v>
      </c>
      <c r="S384" s="214">
        <v>0</v>
      </c>
      <c r="T384" s="215">
        <f>S384*H384</f>
        <v>0</v>
      </c>
      <c r="U384" s="40"/>
      <c r="V384" s="40"/>
      <c r="W384" s="40"/>
      <c r="X384" s="40"/>
      <c r="Y384" s="40"/>
      <c r="Z384" s="40"/>
      <c r="AA384" s="40"/>
      <c r="AB384" s="40"/>
      <c r="AC384" s="40"/>
      <c r="AD384" s="40"/>
      <c r="AE384" s="40"/>
      <c r="AR384" s="216" t="s">
        <v>356</v>
      </c>
      <c r="AT384" s="216" t="s">
        <v>246</v>
      </c>
      <c r="AU384" s="216" t="s">
        <v>141</v>
      </c>
      <c r="AY384" s="18" t="s">
        <v>132</v>
      </c>
      <c r="BE384" s="217">
        <f>IF(N384="základní",J384,0)</f>
        <v>0</v>
      </c>
      <c r="BF384" s="217">
        <f>IF(N384="snížená",J384,0)</f>
        <v>0</v>
      </c>
      <c r="BG384" s="217">
        <f>IF(N384="zákl. přenesená",J384,0)</f>
        <v>0</v>
      </c>
      <c r="BH384" s="217">
        <f>IF(N384="sníž. přenesená",J384,0)</f>
        <v>0</v>
      </c>
      <c r="BI384" s="217">
        <f>IF(N384="nulová",J384,0)</f>
        <v>0</v>
      </c>
      <c r="BJ384" s="18" t="s">
        <v>141</v>
      </c>
      <c r="BK384" s="217">
        <f>ROUND(I384*H384,2)</f>
        <v>0</v>
      </c>
      <c r="BL384" s="18" t="s">
        <v>270</v>
      </c>
      <c r="BM384" s="216" t="s">
        <v>1851</v>
      </c>
    </row>
    <row r="385" s="2" customFormat="1" ht="24.15" customHeight="1">
      <c r="A385" s="40"/>
      <c r="B385" s="41"/>
      <c r="C385" s="205" t="s">
        <v>781</v>
      </c>
      <c r="D385" s="205" t="s">
        <v>135</v>
      </c>
      <c r="E385" s="206" t="s">
        <v>738</v>
      </c>
      <c r="F385" s="207" t="s">
        <v>739</v>
      </c>
      <c r="G385" s="208" t="s">
        <v>254</v>
      </c>
      <c r="H385" s="209">
        <v>4.585</v>
      </c>
      <c r="I385" s="210"/>
      <c r="J385" s="211">
        <f>ROUND(I385*H385,2)</f>
        <v>0</v>
      </c>
      <c r="K385" s="207" t="s">
        <v>139</v>
      </c>
      <c r="L385" s="46"/>
      <c r="M385" s="212" t="s">
        <v>32</v>
      </c>
      <c r="N385" s="213" t="s">
        <v>51</v>
      </c>
      <c r="O385" s="86"/>
      <c r="P385" s="214">
        <f>O385*H385</f>
        <v>0</v>
      </c>
      <c r="Q385" s="214">
        <v>0</v>
      </c>
      <c r="R385" s="214">
        <f>Q385*H385</f>
        <v>0</v>
      </c>
      <c r="S385" s="214">
        <v>0</v>
      </c>
      <c r="T385" s="215">
        <f>S385*H385</f>
        <v>0</v>
      </c>
      <c r="U385" s="40"/>
      <c r="V385" s="40"/>
      <c r="W385" s="40"/>
      <c r="X385" s="40"/>
      <c r="Y385" s="40"/>
      <c r="Z385" s="40"/>
      <c r="AA385" s="40"/>
      <c r="AB385" s="40"/>
      <c r="AC385" s="40"/>
      <c r="AD385" s="40"/>
      <c r="AE385" s="40"/>
      <c r="AR385" s="216" t="s">
        <v>270</v>
      </c>
      <c r="AT385" s="216" t="s">
        <v>135</v>
      </c>
      <c r="AU385" s="216" t="s">
        <v>141</v>
      </c>
      <c r="AY385" s="18" t="s">
        <v>132</v>
      </c>
      <c r="BE385" s="217">
        <f>IF(N385="základní",J385,0)</f>
        <v>0</v>
      </c>
      <c r="BF385" s="217">
        <f>IF(N385="snížená",J385,0)</f>
        <v>0</v>
      </c>
      <c r="BG385" s="217">
        <f>IF(N385="zákl. přenesená",J385,0)</f>
        <v>0</v>
      </c>
      <c r="BH385" s="217">
        <f>IF(N385="sníž. přenesená",J385,0)</f>
        <v>0</v>
      </c>
      <c r="BI385" s="217">
        <f>IF(N385="nulová",J385,0)</f>
        <v>0</v>
      </c>
      <c r="BJ385" s="18" t="s">
        <v>141</v>
      </c>
      <c r="BK385" s="217">
        <f>ROUND(I385*H385,2)</f>
        <v>0</v>
      </c>
      <c r="BL385" s="18" t="s">
        <v>270</v>
      </c>
      <c r="BM385" s="216" t="s">
        <v>1852</v>
      </c>
    </row>
    <row r="386" s="2" customFormat="1">
      <c r="A386" s="40"/>
      <c r="B386" s="41"/>
      <c r="C386" s="42"/>
      <c r="D386" s="225" t="s">
        <v>197</v>
      </c>
      <c r="E386" s="42"/>
      <c r="F386" s="226" t="s">
        <v>741</v>
      </c>
      <c r="G386" s="42"/>
      <c r="H386" s="42"/>
      <c r="I386" s="227"/>
      <c r="J386" s="42"/>
      <c r="K386" s="42"/>
      <c r="L386" s="46"/>
      <c r="M386" s="228"/>
      <c r="N386" s="229"/>
      <c r="O386" s="86"/>
      <c r="P386" s="86"/>
      <c r="Q386" s="86"/>
      <c r="R386" s="86"/>
      <c r="S386" s="86"/>
      <c r="T386" s="87"/>
      <c r="U386" s="40"/>
      <c r="V386" s="40"/>
      <c r="W386" s="40"/>
      <c r="X386" s="40"/>
      <c r="Y386" s="40"/>
      <c r="Z386" s="40"/>
      <c r="AA386" s="40"/>
      <c r="AB386" s="40"/>
      <c r="AC386" s="40"/>
      <c r="AD386" s="40"/>
      <c r="AE386" s="40"/>
      <c r="AT386" s="18" t="s">
        <v>197</v>
      </c>
      <c r="AU386" s="18" t="s">
        <v>141</v>
      </c>
    </row>
    <row r="387" s="12" customFormat="1" ht="22.8" customHeight="1">
      <c r="A387" s="12"/>
      <c r="B387" s="189"/>
      <c r="C387" s="190"/>
      <c r="D387" s="191" t="s">
        <v>78</v>
      </c>
      <c r="E387" s="203" t="s">
        <v>742</v>
      </c>
      <c r="F387" s="203" t="s">
        <v>743</v>
      </c>
      <c r="G387" s="190"/>
      <c r="H387" s="190"/>
      <c r="I387" s="193"/>
      <c r="J387" s="204">
        <f>BK387</f>
        <v>0</v>
      </c>
      <c r="K387" s="190"/>
      <c r="L387" s="195"/>
      <c r="M387" s="196"/>
      <c r="N387" s="197"/>
      <c r="O387" s="197"/>
      <c r="P387" s="198">
        <f>SUM(P388:P391)</f>
        <v>0</v>
      </c>
      <c r="Q387" s="197"/>
      <c r="R387" s="198">
        <f>SUM(R388:R391)</f>
        <v>0.084180000000000005</v>
      </c>
      <c r="S387" s="197"/>
      <c r="T387" s="199">
        <f>SUM(T388:T391)</f>
        <v>0</v>
      </c>
      <c r="U387" s="12"/>
      <c r="V387" s="12"/>
      <c r="W387" s="12"/>
      <c r="X387" s="12"/>
      <c r="Y387" s="12"/>
      <c r="Z387" s="12"/>
      <c r="AA387" s="12"/>
      <c r="AB387" s="12"/>
      <c r="AC387" s="12"/>
      <c r="AD387" s="12"/>
      <c r="AE387" s="12"/>
      <c r="AR387" s="200" t="s">
        <v>141</v>
      </c>
      <c r="AT387" s="201" t="s">
        <v>78</v>
      </c>
      <c r="AU387" s="201" t="s">
        <v>21</v>
      </c>
      <c r="AY387" s="200" t="s">
        <v>132</v>
      </c>
      <c r="BK387" s="202">
        <f>SUM(BK388:BK391)</f>
        <v>0</v>
      </c>
    </row>
    <row r="388" s="2" customFormat="1" ht="24.15" customHeight="1">
      <c r="A388" s="40"/>
      <c r="B388" s="41"/>
      <c r="C388" s="205" t="s">
        <v>786</v>
      </c>
      <c r="D388" s="205" t="s">
        <v>135</v>
      </c>
      <c r="E388" s="206" t="s">
        <v>745</v>
      </c>
      <c r="F388" s="207" t="s">
        <v>746</v>
      </c>
      <c r="G388" s="208" t="s">
        <v>195</v>
      </c>
      <c r="H388" s="209">
        <v>6.9000000000000004</v>
      </c>
      <c r="I388" s="210"/>
      <c r="J388" s="211">
        <f>ROUND(I388*H388,2)</f>
        <v>0</v>
      </c>
      <c r="K388" s="207" t="s">
        <v>139</v>
      </c>
      <c r="L388" s="46"/>
      <c r="M388" s="212" t="s">
        <v>32</v>
      </c>
      <c r="N388" s="213" t="s">
        <v>51</v>
      </c>
      <c r="O388" s="86"/>
      <c r="P388" s="214">
        <f>O388*H388</f>
        <v>0</v>
      </c>
      <c r="Q388" s="214">
        <v>0.012200000000000001</v>
      </c>
      <c r="R388" s="214">
        <f>Q388*H388</f>
        <v>0.084180000000000005</v>
      </c>
      <c r="S388" s="214">
        <v>0</v>
      </c>
      <c r="T388" s="215">
        <f>S388*H388</f>
        <v>0</v>
      </c>
      <c r="U388" s="40"/>
      <c r="V388" s="40"/>
      <c r="W388" s="40"/>
      <c r="X388" s="40"/>
      <c r="Y388" s="40"/>
      <c r="Z388" s="40"/>
      <c r="AA388" s="40"/>
      <c r="AB388" s="40"/>
      <c r="AC388" s="40"/>
      <c r="AD388" s="40"/>
      <c r="AE388" s="40"/>
      <c r="AR388" s="216" t="s">
        <v>270</v>
      </c>
      <c r="AT388" s="216" t="s">
        <v>135</v>
      </c>
      <c r="AU388" s="216" t="s">
        <v>141</v>
      </c>
      <c r="AY388" s="18" t="s">
        <v>132</v>
      </c>
      <c r="BE388" s="217">
        <f>IF(N388="základní",J388,0)</f>
        <v>0</v>
      </c>
      <c r="BF388" s="217">
        <f>IF(N388="snížená",J388,0)</f>
        <v>0</v>
      </c>
      <c r="BG388" s="217">
        <f>IF(N388="zákl. přenesená",J388,0)</f>
        <v>0</v>
      </c>
      <c r="BH388" s="217">
        <f>IF(N388="sníž. přenesená",J388,0)</f>
        <v>0</v>
      </c>
      <c r="BI388" s="217">
        <f>IF(N388="nulová",J388,0)</f>
        <v>0</v>
      </c>
      <c r="BJ388" s="18" t="s">
        <v>141</v>
      </c>
      <c r="BK388" s="217">
        <f>ROUND(I388*H388,2)</f>
        <v>0</v>
      </c>
      <c r="BL388" s="18" t="s">
        <v>270</v>
      </c>
      <c r="BM388" s="216" t="s">
        <v>1853</v>
      </c>
    </row>
    <row r="389" s="2" customFormat="1">
      <c r="A389" s="40"/>
      <c r="B389" s="41"/>
      <c r="C389" s="42"/>
      <c r="D389" s="225" t="s">
        <v>197</v>
      </c>
      <c r="E389" s="42"/>
      <c r="F389" s="226" t="s">
        <v>748</v>
      </c>
      <c r="G389" s="42"/>
      <c r="H389" s="42"/>
      <c r="I389" s="227"/>
      <c r="J389" s="42"/>
      <c r="K389" s="42"/>
      <c r="L389" s="46"/>
      <c r="M389" s="228"/>
      <c r="N389" s="229"/>
      <c r="O389" s="86"/>
      <c r="P389" s="86"/>
      <c r="Q389" s="86"/>
      <c r="R389" s="86"/>
      <c r="S389" s="86"/>
      <c r="T389" s="87"/>
      <c r="U389" s="40"/>
      <c r="V389" s="40"/>
      <c r="W389" s="40"/>
      <c r="X389" s="40"/>
      <c r="Y389" s="40"/>
      <c r="Z389" s="40"/>
      <c r="AA389" s="40"/>
      <c r="AB389" s="40"/>
      <c r="AC389" s="40"/>
      <c r="AD389" s="40"/>
      <c r="AE389" s="40"/>
      <c r="AT389" s="18" t="s">
        <v>197</v>
      </c>
      <c r="AU389" s="18" t="s">
        <v>141</v>
      </c>
    </row>
    <row r="390" s="2" customFormat="1" ht="37.8" customHeight="1">
      <c r="A390" s="40"/>
      <c r="B390" s="41"/>
      <c r="C390" s="205" t="s">
        <v>794</v>
      </c>
      <c r="D390" s="205" t="s">
        <v>135</v>
      </c>
      <c r="E390" s="206" t="s">
        <v>750</v>
      </c>
      <c r="F390" s="207" t="s">
        <v>751</v>
      </c>
      <c r="G390" s="208" t="s">
        <v>254</v>
      </c>
      <c r="H390" s="209">
        <v>0.084000000000000005</v>
      </c>
      <c r="I390" s="210"/>
      <c r="J390" s="211">
        <f>ROUND(I390*H390,2)</f>
        <v>0</v>
      </c>
      <c r="K390" s="207" t="s">
        <v>139</v>
      </c>
      <c r="L390" s="46"/>
      <c r="M390" s="212" t="s">
        <v>32</v>
      </c>
      <c r="N390" s="213" t="s">
        <v>51</v>
      </c>
      <c r="O390" s="86"/>
      <c r="P390" s="214">
        <f>O390*H390</f>
        <v>0</v>
      </c>
      <c r="Q390" s="214">
        <v>0</v>
      </c>
      <c r="R390" s="214">
        <f>Q390*H390</f>
        <v>0</v>
      </c>
      <c r="S390" s="214">
        <v>0</v>
      </c>
      <c r="T390" s="215">
        <f>S390*H390</f>
        <v>0</v>
      </c>
      <c r="U390" s="40"/>
      <c r="V390" s="40"/>
      <c r="W390" s="40"/>
      <c r="X390" s="40"/>
      <c r="Y390" s="40"/>
      <c r="Z390" s="40"/>
      <c r="AA390" s="40"/>
      <c r="AB390" s="40"/>
      <c r="AC390" s="40"/>
      <c r="AD390" s="40"/>
      <c r="AE390" s="40"/>
      <c r="AR390" s="216" t="s">
        <v>270</v>
      </c>
      <c r="AT390" s="216" t="s">
        <v>135</v>
      </c>
      <c r="AU390" s="216" t="s">
        <v>141</v>
      </c>
      <c r="AY390" s="18" t="s">
        <v>132</v>
      </c>
      <c r="BE390" s="217">
        <f>IF(N390="základní",J390,0)</f>
        <v>0</v>
      </c>
      <c r="BF390" s="217">
        <f>IF(N390="snížená",J390,0)</f>
        <v>0</v>
      </c>
      <c r="BG390" s="217">
        <f>IF(N390="zákl. přenesená",J390,0)</f>
        <v>0</v>
      </c>
      <c r="BH390" s="217">
        <f>IF(N390="sníž. přenesená",J390,0)</f>
        <v>0</v>
      </c>
      <c r="BI390" s="217">
        <f>IF(N390="nulová",J390,0)</f>
        <v>0</v>
      </c>
      <c r="BJ390" s="18" t="s">
        <v>141</v>
      </c>
      <c r="BK390" s="217">
        <f>ROUND(I390*H390,2)</f>
        <v>0</v>
      </c>
      <c r="BL390" s="18" t="s">
        <v>270</v>
      </c>
      <c r="BM390" s="216" t="s">
        <v>1854</v>
      </c>
    </row>
    <row r="391" s="2" customFormat="1">
      <c r="A391" s="40"/>
      <c r="B391" s="41"/>
      <c r="C391" s="42"/>
      <c r="D391" s="225" t="s">
        <v>197</v>
      </c>
      <c r="E391" s="42"/>
      <c r="F391" s="226" t="s">
        <v>753</v>
      </c>
      <c r="G391" s="42"/>
      <c r="H391" s="42"/>
      <c r="I391" s="227"/>
      <c r="J391" s="42"/>
      <c r="K391" s="42"/>
      <c r="L391" s="46"/>
      <c r="M391" s="228"/>
      <c r="N391" s="229"/>
      <c r="O391" s="86"/>
      <c r="P391" s="86"/>
      <c r="Q391" s="86"/>
      <c r="R391" s="86"/>
      <c r="S391" s="86"/>
      <c r="T391" s="87"/>
      <c r="U391" s="40"/>
      <c r="V391" s="40"/>
      <c r="W391" s="40"/>
      <c r="X391" s="40"/>
      <c r="Y391" s="40"/>
      <c r="Z391" s="40"/>
      <c r="AA391" s="40"/>
      <c r="AB391" s="40"/>
      <c r="AC391" s="40"/>
      <c r="AD391" s="40"/>
      <c r="AE391" s="40"/>
      <c r="AT391" s="18" t="s">
        <v>197</v>
      </c>
      <c r="AU391" s="18" t="s">
        <v>141</v>
      </c>
    </row>
    <row r="392" s="12" customFormat="1" ht="22.8" customHeight="1">
      <c r="A392" s="12"/>
      <c r="B392" s="189"/>
      <c r="C392" s="190"/>
      <c r="D392" s="191" t="s">
        <v>78</v>
      </c>
      <c r="E392" s="203" t="s">
        <v>754</v>
      </c>
      <c r="F392" s="203" t="s">
        <v>755</v>
      </c>
      <c r="G392" s="190"/>
      <c r="H392" s="190"/>
      <c r="I392" s="193"/>
      <c r="J392" s="204">
        <f>BK392</f>
        <v>0</v>
      </c>
      <c r="K392" s="190"/>
      <c r="L392" s="195"/>
      <c r="M392" s="196"/>
      <c r="N392" s="197"/>
      <c r="O392" s="197"/>
      <c r="P392" s="198">
        <f>SUM(P393:P397)</f>
        <v>0</v>
      </c>
      <c r="Q392" s="197"/>
      <c r="R392" s="198">
        <f>SUM(R393:R397)</f>
        <v>0.039</v>
      </c>
      <c r="S392" s="197"/>
      <c r="T392" s="199">
        <f>SUM(T393:T397)</f>
        <v>0</v>
      </c>
      <c r="U392" s="12"/>
      <c r="V392" s="12"/>
      <c r="W392" s="12"/>
      <c r="X392" s="12"/>
      <c r="Y392" s="12"/>
      <c r="Z392" s="12"/>
      <c r="AA392" s="12"/>
      <c r="AB392" s="12"/>
      <c r="AC392" s="12"/>
      <c r="AD392" s="12"/>
      <c r="AE392" s="12"/>
      <c r="AR392" s="200" t="s">
        <v>141</v>
      </c>
      <c r="AT392" s="201" t="s">
        <v>78</v>
      </c>
      <c r="AU392" s="201" t="s">
        <v>21</v>
      </c>
      <c r="AY392" s="200" t="s">
        <v>132</v>
      </c>
      <c r="BK392" s="202">
        <f>SUM(BK393:BK397)</f>
        <v>0</v>
      </c>
    </row>
    <row r="393" s="2" customFormat="1" ht="24.15" customHeight="1">
      <c r="A393" s="40"/>
      <c r="B393" s="41"/>
      <c r="C393" s="205" t="s">
        <v>799</v>
      </c>
      <c r="D393" s="205" t="s">
        <v>135</v>
      </c>
      <c r="E393" s="206" t="s">
        <v>757</v>
      </c>
      <c r="F393" s="207" t="s">
        <v>758</v>
      </c>
      <c r="G393" s="208" t="s">
        <v>376</v>
      </c>
      <c r="H393" s="209">
        <v>2</v>
      </c>
      <c r="I393" s="210"/>
      <c r="J393" s="211">
        <f>ROUND(I393*H393,2)</f>
        <v>0</v>
      </c>
      <c r="K393" s="207" t="s">
        <v>139</v>
      </c>
      <c r="L393" s="46"/>
      <c r="M393" s="212" t="s">
        <v>32</v>
      </c>
      <c r="N393" s="213" t="s">
        <v>51</v>
      </c>
      <c r="O393" s="86"/>
      <c r="P393" s="214">
        <f>O393*H393</f>
        <v>0</v>
      </c>
      <c r="Q393" s="214">
        <v>0</v>
      </c>
      <c r="R393" s="214">
        <f>Q393*H393</f>
        <v>0</v>
      </c>
      <c r="S393" s="214">
        <v>0</v>
      </c>
      <c r="T393" s="215">
        <f>S393*H393</f>
        <v>0</v>
      </c>
      <c r="U393" s="40"/>
      <c r="V393" s="40"/>
      <c r="W393" s="40"/>
      <c r="X393" s="40"/>
      <c r="Y393" s="40"/>
      <c r="Z393" s="40"/>
      <c r="AA393" s="40"/>
      <c r="AB393" s="40"/>
      <c r="AC393" s="40"/>
      <c r="AD393" s="40"/>
      <c r="AE393" s="40"/>
      <c r="AR393" s="216" t="s">
        <v>150</v>
      </c>
      <c r="AT393" s="216" t="s">
        <v>135</v>
      </c>
      <c r="AU393" s="216" t="s">
        <v>141</v>
      </c>
      <c r="AY393" s="18" t="s">
        <v>132</v>
      </c>
      <c r="BE393" s="217">
        <f>IF(N393="základní",J393,0)</f>
        <v>0</v>
      </c>
      <c r="BF393" s="217">
        <f>IF(N393="snížená",J393,0)</f>
        <v>0</v>
      </c>
      <c r="BG393" s="217">
        <f>IF(N393="zákl. přenesená",J393,0)</f>
        <v>0</v>
      </c>
      <c r="BH393" s="217">
        <f>IF(N393="sníž. přenesená",J393,0)</f>
        <v>0</v>
      </c>
      <c r="BI393" s="217">
        <f>IF(N393="nulová",J393,0)</f>
        <v>0</v>
      </c>
      <c r="BJ393" s="18" t="s">
        <v>141</v>
      </c>
      <c r="BK393" s="217">
        <f>ROUND(I393*H393,2)</f>
        <v>0</v>
      </c>
      <c r="BL393" s="18" t="s">
        <v>150</v>
      </c>
      <c r="BM393" s="216" t="s">
        <v>1855</v>
      </c>
    </row>
    <row r="394" s="2" customFormat="1">
      <c r="A394" s="40"/>
      <c r="B394" s="41"/>
      <c r="C394" s="42"/>
      <c r="D394" s="225" t="s">
        <v>197</v>
      </c>
      <c r="E394" s="42"/>
      <c r="F394" s="226" t="s">
        <v>760</v>
      </c>
      <c r="G394" s="42"/>
      <c r="H394" s="42"/>
      <c r="I394" s="227"/>
      <c r="J394" s="42"/>
      <c r="K394" s="42"/>
      <c r="L394" s="46"/>
      <c r="M394" s="228"/>
      <c r="N394" s="229"/>
      <c r="O394" s="86"/>
      <c r="P394" s="86"/>
      <c r="Q394" s="86"/>
      <c r="R394" s="86"/>
      <c r="S394" s="86"/>
      <c r="T394" s="87"/>
      <c r="U394" s="40"/>
      <c r="V394" s="40"/>
      <c r="W394" s="40"/>
      <c r="X394" s="40"/>
      <c r="Y394" s="40"/>
      <c r="Z394" s="40"/>
      <c r="AA394" s="40"/>
      <c r="AB394" s="40"/>
      <c r="AC394" s="40"/>
      <c r="AD394" s="40"/>
      <c r="AE394" s="40"/>
      <c r="AT394" s="18" t="s">
        <v>197</v>
      </c>
      <c r="AU394" s="18" t="s">
        <v>141</v>
      </c>
    </row>
    <row r="395" s="2" customFormat="1" ht="24.15" customHeight="1">
      <c r="A395" s="40"/>
      <c r="B395" s="41"/>
      <c r="C395" s="252" t="s">
        <v>803</v>
      </c>
      <c r="D395" s="252" t="s">
        <v>246</v>
      </c>
      <c r="E395" s="253" t="s">
        <v>762</v>
      </c>
      <c r="F395" s="254" t="s">
        <v>763</v>
      </c>
      <c r="G395" s="255" t="s">
        <v>376</v>
      </c>
      <c r="H395" s="256">
        <v>2</v>
      </c>
      <c r="I395" s="257"/>
      <c r="J395" s="258">
        <f>ROUND(I395*H395,2)</f>
        <v>0</v>
      </c>
      <c r="K395" s="254" t="s">
        <v>139</v>
      </c>
      <c r="L395" s="259"/>
      <c r="M395" s="260" t="s">
        <v>32</v>
      </c>
      <c r="N395" s="261" t="s">
        <v>51</v>
      </c>
      <c r="O395" s="86"/>
      <c r="P395" s="214">
        <f>O395*H395</f>
        <v>0</v>
      </c>
      <c r="Q395" s="214">
        <v>0.0195</v>
      </c>
      <c r="R395" s="214">
        <f>Q395*H395</f>
        <v>0.039</v>
      </c>
      <c r="S395" s="214">
        <v>0</v>
      </c>
      <c r="T395" s="215">
        <f>S395*H395</f>
        <v>0</v>
      </c>
      <c r="U395" s="40"/>
      <c r="V395" s="40"/>
      <c r="W395" s="40"/>
      <c r="X395" s="40"/>
      <c r="Y395" s="40"/>
      <c r="Z395" s="40"/>
      <c r="AA395" s="40"/>
      <c r="AB395" s="40"/>
      <c r="AC395" s="40"/>
      <c r="AD395" s="40"/>
      <c r="AE395" s="40"/>
      <c r="AR395" s="216" t="s">
        <v>228</v>
      </c>
      <c r="AT395" s="216" t="s">
        <v>246</v>
      </c>
      <c r="AU395" s="216" t="s">
        <v>141</v>
      </c>
      <c r="AY395" s="18" t="s">
        <v>132</v>
      </c>
      <c r="BE395" s="217">
        <f>IF(N395="základní",J395,0)</f>
        <v>0</v>
      </c>
      <c r="BF395" s="217">
        <f>IF(N395="snížená",J395,0)</f>
        <v>0</v>
      </c>
      <c r="BG395" s="217">
        <f>IF(N395="zákl. přenesená",J395,0)</f>
        <v>0</v>
      </c>
      <c r="BH395" s="217">
        <f>IF(N395="sníž. přenesená",J395,0)</f>
        <v>0</v>
      </c>
      <c r="BI395" s="217">
        <f>IF(N395="nulová",J395,0)</f>
        <v>0</v>
      </c>
      <c r="BJ395" s="18" t="s">
        <v>141</v>
      </c>
      <c r="BK395" s="217">
        <f>ROUND(I395*H395,2)</f>
        <v>0</v>
      </c>
      <c r="BL395" s="18" t="s">
        <v>150</v>
      </c>
      <c r="BM395" s="216" t="s">
        <v>1856</v>
      </c>
    </row>
    <row r="396" s="2" customFormat="1" ht="24.15" customHeight="1">
      <c r="A396" s="40"/>
      <c r="B396" s="41"/>
      <c r="C396" s="205" t="s">
        <v>810</v>
      </c>
      <c r="D396" s="205" t="s">
        <v>135</v>
      </c>
      <c r="E396" s="206" t="s">
        <v>766</v>
      </c>
      <c r="F396" s="207" t="s">
        <v>767</v>
      </c>
      <c r="G396" s="208" t="s">
        <v>254</v>
      </c>
      <c r="H396" s="209">
        <v>0.039</v>
      </c>
      <c r="I396" s="210"/>
      <c r="J396" s="211">
        <f>ROUND(I396*H396,2)</f>
        <v>0</v>
      </c>
      <c r="K396" s="207" t="s">
        <v>139</v>
      </c>
      <c r="L396" s="46"/>
      <c r="M396" s="212" t="s">
        <v>32</v>
      </c>
      <c r="N396" s="213" t="s">
        <v>51</v>
      </c>
      <c r="O396" s="86"/>
      <c r="P396" s="214">
        <f>O396*H396</f>
        <v>0</v>
      </c>
      <c r="Q396" s="214">
        <v>0</v>
      </c>
      <c r="R396" s="214">
        <f>Q396*H396</f>
        <v>0</v>
      </c>
      <c r="S396" s="214">
        <v>0</v>
      </c>
      <c r="T396" s="215">
        <f>S396*H396</f>
        <v>0</v>
      </c>
      <c r="U396" s="40"/>
      <c r="V396" s="40"/>
      <c r="W396" s="40"/>
      <c r="X396" s="40"/>
      <c r="Y396" s="40"/>
      <c r="Z396" s="40"/>
      <c r="AA396" s="40"/>
      <c r="AB396" s="40"/>
      <c r="AC396" s="40"/>
      <c r="AD396" s="40"/>
      <c r="AE396" s="40"/>
      <c r="AR396" s="216" t="s">
        <v>270</v>
      </c>
      <c r="AT396" s="216" t="s">
        <v>135</v>
      </c>
      <c r="AU396" s="216" t="s">
        <v>141</v>
      </c>
      <c r="AY396" s="18" t="s">
        <v>132</v>
      </c>
      <c r="BE396" s="217">
        <f>IF(N396="základní",J396,0)</f>
        <v>0</v>
      </c>
      <c r="BF396" s="217">
        <f>IF(N396="snížená",J396,0)</f>
        <v>0</v>
      </c>
      <c r="BG396" s="217">
        <f>IF(N396="zákl. přenesená",J396,0)</f>
        <v>0</v>
      </c>
      <c r="BH396" s="217">
        <f>IF(N396="sníž. přenesená",J396,0)</f>
        <v>0</v>
      </c>
      <c r="BI396" s="217">
        <f>IF(N396="nulová",J396,0)</f>
        <v>0</v>
      </c>
      <c r="BJ396" s="18" t="s">
        <v>141</v>
      </c>
      <c r="BK396" s="217">
        <f>ROUND(I396*H396,2)</f>
        <v>0</v>
      </c>
      <c r="BL396" s="18" t="s">
        <v>270</v>
      </c>
      <c r="BM396" s="216" t="s">
        <v>1857</v>
      </c>
    </row>
    <row r="397" s="2" customFormat="1">
      <c r="A397" s="40"/>
      <c r="B397" s="41"/>
      <c r="C397" s="42"/>
      <c r="D397" s="225" t="s">
        <v>197</v>
      </c>
      <c r="E397" s="42"/>
      <c r="F397" s="226" t="s">
        <v>769</v>
      </c>
      <c r="G397" s="42"/>
      <c r="H397" s="42"/>
      <c r="I397" s="227"/>
      <c r="J397" s="42"/>
      <c r="K397" s="42"/>
      <c r="L397" s="46"/>
      <c r="M397" s="228"/>
      <c r="N397" s="229"/>
      <c r="O397" s="86"/>
      <c r="P397" s="86"/>
      <c r="Q397" s="86"/>
      <c r="R397" s="86"/>
      <c r="S397" s="86"/>
      <c r="T397" s="87"/>
      <c r="U397" s="40"/>
      <c r="V397" s="40"/>
      <c r="W397" s="40"/>
      <c r="X397" s="40"/>
      <c r="Y397" s="40"/>
      <c r="Z397" s="40"/>
      <c r="AA397" s="40"/>
      <c r="AB397" s="40"/>
      <c r="AC397" s="40"/>
      <c r="AD397" s="40"/>
      <c r="AE397" s="40"/>
      <c r="AT397" s="18" t="s">
        <v>197</v>
      </c>
      <c r="AU397" s="18" t="s">
        <v>141</v>
      </c>
    </row>
    <row r="398" s="12" customFormat="1" ht="22.8" customHeight="1">
      <c r="A398" s="12"/>
      <c r="B398" s="189"/>
      <c r="C398" s="190"/>
      <c r="D398" s="191" t="s">
        <v>78</v>
      </c>
      <c r="E398" s="203" t="s">
        <v>770</v>
      </c>
      <c r="F398" s="203" t="s">
        <v>771</v>
      </c>
      <c r="G398" s="190"/>
      <c r="H398" s="190"/>
      <c r="I398" s="193"/>
      <c r="J398" s="204">
        <f>BK398</f>
        <v>0</v>
      </c>
      <c r="K398" s="190"/>
      <c r="L398" s="195"/>
      <c r="M398" s="196"/>
      <c r="N398" s="197"/>
      <c r="O398" s="197"/>
      <c r="P398" s="198">
        <f>SUM(P399:P408)</f>
        <v>0</v>
      </c>
      <c r="Q398" s="197"/>
      <c r="R398" s="198">
        <f>SUM(R399:R408)</f>
        <v>0.000426</v>
      </c>
      <c r="S398" s="197"/>
      <c r="T398" s="199">
        <f>SUM(T399:T408)</f>
        <v>0.36799999999999999</v>
      </c>
      <c r="U398" s="12"/>
      <c r="V398" s="12"/>
      <c r="W398" s="12"/>
      <c r="X398" s="12"/>
      <c r="Y398" s="12"/>
      <c r="Z398" s="12"/>
      <c r="AA398" s="12"/>
      <c r="AB398" s="12"/>
      <c r="AC398" s="12"/>
      <c r="AD398" s="12"/>
      <c r="AE398" s="12"/>
      <c r="AR398" s="200" t="s">
        <v>141</v>
      </c>
      <c r="AT398" s="201" t="s">
        <v>78</v>
      </c>
      <c r="AU398" s="201" t="s">
        <v>21</v>
      </c>
      <c r="AY398" s="200" t="s">
        <v>132</v>
      </c>
      <c r="BK398" s="202">
        <f>SUM(BK399:BK408)</f>
        <v>0</v>
      </c>
    </row>
    <row r="399" s="2" customFormat="1" ht="24.15" customHeight="1">
      <c r="A399" s="40"/>
      <c r="B399" s="41"/>
      <c r="C399" s="205" t="s">
        <v>814</v>
      </c>
      <c r="D399" s="205" t="s">
        <v>135</v>
      </c>
      <c r="E399" s="206" t="s">
        <v>1056</v>
      </c>
      <c r="F399" s="207" t="s">
        <v>1057</v>
      </c>
      <c r="G399" s="208" t="s">
        <v>231</v>
      </c>
      <c r="H399" s="209">
        <v>7.0999999999999996</v>
      </c>
      <c r="I399" s="210"/>
      <c r="J399" s="211">
        <f>ROUND(I399*H399,2)</f>
        <v>0</v>
      </c>
      <c r="K399" s="207" t="s">
        <v>139</v>
      </c>
      <c r="L399" s="46"/>
      <c r="M399" s="212" t="s">
        <v>32</v>
      </c>
      <c r="N399" s="213" t="s">
        <v>51</v>
      </c>
      <c r="O399" s="86"/>
      <c r="P399" s="214">
        <f>O399*H399</f>
        <v>0</v>
      </c>
      <c r="Q399" s="214">
        <v>6.0000000000000002E-05</v>
      </c>
      <c r="R399" s="214">
        <f>Q399*H399</f>
        <v>0.000426</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1858</v>
      </c>
    </row>
    <row r="400" s="2" customFormat="1">
      <c r="A400" s="40"/>
      <c r="B400" s="41"/>
      <c r="C400" s="42"/>
      <c r="D400" s="225" t="s">
        <v>197</v>
      </c>
      <c r="E400" s="42"/>
      <c r="F400" s="226" t="s">
        <v>1059</v>
      </c>
      <c r="G400" s="42"/>
      <c r="H400" s="42"/>
      <c r="I400" s="227"/>
      <c r="J400" s="42"/>
      <c r="K400" s="42"/>
      <c r="L400" s="46"/>
      <c r="M400" s="228"/>
      <c r="N400" s="229"/>
      <c r="O400" s="86"/>
      <c r="P400" s="86"/>
      <c r="Q400" s="86"/>
      <c r="R400" s="86"/>
      <c r="S400" s="86"/>
      <c r="T400" s="87"/>
      <c r="U400" s="40"/>
      <c r="V400" s="40"/>
      <c r="W400" s="40"/>
      <c r="X400" s="40"/>
      <c r="Y400" s="40"/>
      <c r="Z400" s="40"/>
      <c r="AA400" s="40"/>
      <c r="AB400" s="40"/>
      <c r="AC400" s="40"/>
      <c r="AD400" s="40"/>
      <c r="AE400" s="40"/>
      <c r="AT400" s="18" t="s">
        <v>197</v>
      </c>
      <c r="AU400" s="18" t="s">
        <v>141</v>
      </c>
    </row>
    <row r="401" s="2" customFormat="1" ht="14.4" customHeight="1">
      <c r="A401" s="40"/>
      <c r="B401" s="41"/>
      <c r="C401" s="205" t="s">
        <v>818</v>
      </c>
      <c r="D401" s="205" t="s">
        <v>135</v>
      </c>
      <c r="E401" s="206" t="s">
        <v>1061</v>
      </c>
      <c r="F401" s="207" t="s">
        <v>1062</v>
      </c>
      <c r="G401" s="208" t="s">
        <v>231</v>
      </c>
      <c r="H401" s="209">
        <v>7.0999999999999996</v>
      </c>
      <c r="I401" s="210"/>
      <c r="J401" s="211">
        <f>ROUND(I401*H401,2)</f>
        <v>0</v>
      </c>
      <c r="K401" s="207" t="s">
        <v>139</v>
      </c>
      <c r="L401" s="46"/>
      <c r="M401" s="212" t="s">
        <v>32</v>
      </c>
      <c r="N401" s="213" t="s">
        <v>51</v>
      </c>
      <c r="O401" s="86"/>
      <c r="P401" s="214">
        <f>O401*H401</f>
        <v>0</v>
      </c>
      <c r="Q401" s="214">
        <v>0</v>
      </c>
      <c r="R401" s="214">
        <f>Q401*H401</f>
        <v>0</v>
      </c>
      <c r="S401" s="214">
        <v>0.025000000000000001</v>
      </c>
      <c r="T401" s="215">
        <f>S401*H401</f>
        <v>0.17749999999999999</v>
      </c>
      <c r="U401" s="40"/>
      <c r="V401" s="40"/>
      <c r="W401" s="40"/>
      <c r="X401" s="40"/>
      <c r="Y401" s="40"/>
      <c r="Z401" s="40"/>
      <c r="AA401" s="40"/>
      <c r="AB401" s="40"/>
      <c r="AC401" s="40"/>
      <c r="AD401" s="40"/>
      <c r="AE401" s="40"/>
      <c r="AR401" s="216" t="s">
        <v>270</v>
      </c>
      <c r="AT401" s="216" t="s">
        <v>135</v>
      </c>
      <c r="AU401" s="216" t="s">
        <v>141</v>
      </c>
      <c r="AY401" s="18" t="s">
        <v>132</v>
      </c>
      <c r="BE401" s="217">
        <f>IF(N401="základní",J401,0)</f>
        <v>0</v>
      </c>
      <c r="BF401" s="217">
        <f>IF(N401="snížená",J401,0)</f>
        <v>0</v>
      </c>
      <c r="BG401" s="217">
        <f>IF(N401="zákl. přenesená",J401,0)</f>
        <v>0</v>
      </c>
      <c r="BH401" s="217">
        <f>IF(N401="sníž. přenesená",J401,0)</f>
        <v>0</v>
      </c>
      <c r="BI401" s="217">
        <f>IF(N401="nulová",J401,0)</f>
        <v>0</v>
      </c>
      <c r="BJ401" s="18" t="s">
        <v>141</v>
      </c>
      <c r="BK401" s="217">
        <f>ROUND(I401*H401,2)</f>
        <v>0</v>
      </c>
      <c r="BL401" s="18" t="s">
        <v>270</v>
      </c>
      <c r="BM401" s="216" t="s">
        <v>1859</v>
      </c>
    </row>
    <row r="402" s="2" customFormat="1" ht="14.4" customHeight="1">
      <c r="A402" s="40"/>
      <c r="B402" s="41"/>
      <c r="C402" s="205" t="s">
        <v>823</v>
      </c>
      <c r="D402" s="205" t="s">
        <v>135</v>
      </c>
      <c r="E402" s="206" t="s">
        <v>773</v>
      </c>
      <c r="F402" s="207" t="s">
        <v>774</v>
      </c>
      <c r="G402" s="208" t="s">
        <v>376</v>
      </c>
      <c r="H402" s="209">
        <v>2</v>
      </c>
      <c r="I402" s="210"/>
      <c r="J402" s="211">
        <f>ROUND(I402*H402,2)</f>
        <v>0</v>
      </c>
      <c r="K402" s="207" t="s">
        <v>139</v>
      </c>
      <c r="L402" s="46"/>
      <c r="M402" s="212" t="s">
        <v>32</v>
      </c>
      <c r="N402" s="213" t="s">
        <v>51</v>
      </c>
      <c r="O402" s="86"/>
      <c r="P402" s="214">
        <f>O402*H402</f>
        <v>0</v>
      </c>
      <c r="Q402" s="214">
        <v>0</v>
      </c>
      <c r="R402" s="214">
        <f>Q402*H402</f>
        <v>0</v>
      </c>
      <c r="S402" s="214">
        <v>0.012999999999999999</v>
      </c>
      <c r="T402" s="215">
        <f>S402*H402</f>
        <v>0.025999999999999999</v>
      </c>
      <c r="U402" s="40"/>
      <c r="V402" s="40"/>
      <c r="W402" s="40"/>
      <c r="X402" s="40"/>
      <c r="Y402" s="40"/>
      <c r="Z402" s="40"/>
      <c r="AA402" s="40"/>
      <c r="AB402" s="40"/>
      <c r="AC402" s="40"/>
      <c r="AD402" s="40"/>
      <c r="AE402" s="40"/>
      <c r="AR402" s="216" t="s">
        <v>150</v>
      </c>
      <c r="AT402" s="216" t="s">
        <v>135</v>
      </c>
      <c r="AU402" s="216" t="s">
        <v>141</v>
      </c>
      <c r="AY402" s="18" t="s">
        <v>132</v>
      </c>
      <c r="BE402" s="217">
        <f>IF(N402="základní",J402,0)</f>
        <v>0</v>
      </c>
      <c r="BF402" s="217">
        <f>IF(N402="snížená",J402,0)</f>
        <v>0</v>
      </c>
      <c r="BG402" s="217">
        <f>IF(N402="zákl. přenesená",J402,0)</f>
        <v>0</v>
      </c>
      <c r="BH402" s="217">
        <f>IF(N402="sníž. přenesená",J402,0)</f>
        <v>0</v>
      </c>
      <c r="BI402" s="217">
        <f>IF(N402="nulová",J402,0)</f>
        <v>0</v>
      </c>
      <c r="BJ402" s="18" t="s">
        <v>141</v>
      </c>
      <c r="BK402" s="217">
        <f>ROUND(I402*H402,2)</f>
        <v>0</v>
      </c>
      <c r="BL402" s="18" t="s">
        <v>150</v>
      </c>
      <c r="BM402" s="216" t="s">
        <v>1860</v>
      </c>
    </row>
    <row r="403" s="2" customFormat="1" ht="14.4" customHeight="1">
      <c r="A403" s="40"/>
      <c r="B403" s="41"/>
      <c r="C403" s="205" t="s">
        <v>1053</v>
      </c>
      <c r="D403" s="205" t="s">
        <v>135</v>
      </c>
      <c r="E403" s="206" t="s">
        <v>1714</v>
      </c>
      <c r="F403" s="207" t="s">
        <v>1715</v>
      </c>
      <c r="G403" s="208" t="s">
        <v>231</v>
      </c>
      <c r="H403" s="209">
        <v>4.7000000000000002</v>
      </c>
      <c r="I403" s="210"/>
      <c r="J403" s="211">
        <f>ROUND(I403*H403,2)</f>
        <v>0</v>
      </c>
      <c r="K403" s="207" t="s">
        <v>32</v>
      </c>
      <c r="L403" s="46"/>
      <c r="M403" s="212" t="s">
        <v>32</v>
      </c>
      <c r="N403" s="213" t="s">
        <v>51</v>
      </c>
      <c r="O403" s="86"/>
      <c r="P403" s="214">
        <f>O403*H403</f>
        <v>0</v>
      </c>
      <c r="Q403" s="214">
        <v>0</v>
      </c>
      <c r="R403" s="214">
        <f>Q403*H403</f>
        <v>0</v>
      </c>
      <c r="S403" s="214">
        <v>0</v>
      </c>
      <c r="T403" s="215">
        <f>S403*H403</f>
        <v>0</v>
      </c>
      <c r="U403" s="40"/>
      <c r="V403" s="40"/>
      <c r="W403" s="40"/>
      <c r="X403" s="40"/>
      <c r="Y403" s="40"/>
      <c r="Z403" s="40"/>
      <c r="AA403" s="40"/>
      <c r="AB403" s="40"/>
      <c r="AC403" s="40"/>
      <c r="AD403" s="40"/>
      <c r="AE403" s="40"/>
      <c r="AR403" s="216" t="s">
        <v>270</v>
      </c>
      <c r="AT403" s="216" t="s">
        <v>135</v>
      </c>
      <c r="AU403" s="216" t="s">
        <v>141</v>
      </c>
      <c r="AY403" s="18" t="s">
        <v>132</v>
      </c>
      <c r="BE403" s="217">
        <f>IF(N403="základní",J403,0)</f>
        <v>0</v>
      </c>
      <c r="BF403" s="217">
        <f>IF(N403="snížená",J403,0)</f>
        <v>0</v>
      </c>
      <c r="BG403" s="217">
        <f>IF(N403="zákl. přenesená",J403,0)</f>
        <v>0</v>
      </c>
      <c r="BH403" s="217">
        <f>IF(N403="sníž. přenesená",J403,0)</f>
        <v>0</v>
      </c>
      <c r="BI403" s="217">
        <f>IF(N403="nulová",J403,0)</f>
        <v>0</v>
      </c>
      <c r="BJ403" s="18" t="s">
        <v>141</v>
      </c>
      <c r="BK403" s="217">
        <f>ROUND(I403*H403,2)</f>
        <v>0</v>
      </c>
      <c r="BL403" s="18" t="s">
        <v>270</v>
      </c>
      <c r="BM403" s="216" t="s">
        <v>1861</v>
      </c>
    </row>
    <row r="404" s="2" customFormat="1">
      <c r="A404" s="40"/>
      <c r="B404" s="41"/>
      <c r="C404" s="42"/>
      <c r="D404" s="225" t="s">
        <v>197</v>
      </c>
      <c r="E404" s="42"/>
      <c r="F404" s="226" t="s">
        <v>780</v>
      </c>
      <c r="G404" s="42"/>
      <c r="H404" s="42"/>
      <c r="I404" s="227"/>
      <c r="J404" s="42"/>
      <c r="K404" s="42"/>
      <c r="L404" s="46"/>
      <c r="M404" s="228"/>
      <c r="N404" s="229"/>
      <c r="O404" s="86"/>
      <c r="P404" s="86"/>
      <c r="Q404" s="86"/>
      <c r="R404" s="86"/>
      <c r="S404" s="86"/>
      <c r="T404" s="87"/>
      <c r="U404" s="40"/>
      <c r="V404" s="40"/>
      <c r="W404" s="40"/>
      <c r="X404" s="40"/>
      <c r="Y404" s="40"/>
      <c r="Z404" s="40"/>
      <c r="AA404" s="40"/>
      <c r="AB404" s="40"/>
      <c r="AC404" s="40"/>
      <c r="AD404" s="40"/>
      <c r="AE404" s="40"/>
      <c r="AT404" s="18" t="s">
        <v>197</v>
      </c>
      <c r="AU404" s="18" t="s">
        <v>141</v>
      </c>
    </row>
    <row r="405" s="2" customFormat="1" ht="14.4" customHeight="1">
      <c r="A405" s="40"/>
      <c r="B405" s="41"/>
      <c r="C405" s="205" t="s">
        <v>1055</v>
      </c>
      <c r="D405" s="205" t="s">
        <v>135</v>
      </c>
      <c r="E405" s="206" t="s">
        <v>782</v>
      </c>
      <c r="F405" s="207" t="s">
        <v>783</v>
      </c>
      <c r="G405" s="208" t="s">
        <v>231</v>
      </c>
      <c r="H405" s="209">
        <v>4.7000000000000002</v>
      </c>
      <c r="I405" s="210"/>
      <c r="J405" s="211">
        <f>ROUND(I405*H405,2)</f>
        <v>0</v>
      </c>
      <c r="K405" s="207" t="s">
        <v>139</v>
      </c>
      <c r="L405" s="46"/>
      <c r="M405" s="212" t="s">
        <v>32</v>
      </c>
      <c r="N405" s="213" t="s">
        <v>51</v>
      </c>
      <c r="O405" s="86"/>
      <c r="P405" s="214">
        <f>O405*H405</f>
        <v>0</v>
      </c>
      <c r="Q405" s="214">
        <v>0</v>
      </c>
      <c r="R405" s="214">
        <f>Q405*H405</f>
        <v>0</v>
      </c>
      <c r="S405" s="214">
        <v>0.035000000000000003</v>
      </c>
      <c r="T405" s="215">
        <f>S405*H405</f>
        <v>0.16450000000000004</v>
      </c>
      <c r="U405" s="40"/>
      <c r="V405" s="40"/>
      <c r="W405" s="40"/>
      <c r="X405" s="40"/>
      <c r="Y405" s="40"/>
      <c r="Z405" s="40"/>
      <c r="AA405" s="40"/>
      <c r="AB405" s="40"/>
      <c r="AC405" s="40"/>
      <c r="AD405" s="40"/>
      <c r="AE405" s="40"/>
      <c r="AR405" s="216" t="s">
        <v>270</v>
      </c>
      <c r="AT405" s="216" t="s">
        <v>135</v>
      </c>
      <c r="AU405" s="216" t="s">
        <v>141</v>
      </c>
      <c r="AY405" s="18" t="s">
        <v>132</v>
      </c>
      <c r="BE405" s="217">
        <f>IF(N405="základní",J405,0)</f>
        <v>0</v>
      </c>
      <c r="BF405" s="217">
        <f>IF(N405="snížená",J405,0)</f>
        <v>0</v>
      </c>
      <c r="BG405" s="217">
        <f>IF(N405="zákl. přenesená",J405,0)</f>
        <v>0</v>
      </c>
      <c r="BH405" s="217">
        <f>IF(N405="sníž. přenesená",J405,0)</f>
        <v>0</v>
      </c>
      <c r="BI405" s="217">
        <f>IF(N405="nulová",J405,0)</f>
        <v>0</v>
      </c>
      <c r="BJ405" s="18" t="s">
        <v>141</v>
      </c>
      <c r="BK405" s="217">
        <f>ROUND(I405*H405,2)</f>
        <v>0</v>
      </c>
      <c r="BL405" s="18" t="s">
        <v>270</v>
      </c>
      <c r="BM405" s="216" t="s">
        <v>1862</v>
      </c>
    </row>
    <row r="406" s="2" customFormat="1">
      <c r="A406" s="40"/>
      <c r="B406" s="41"/>
      <c r="C406" s="42"/>
      <c r="D406" s="225" t="s">
        <v>197</v>
      </c>
      <c r="E406" s="42"/>
      <c r="F406" s="226" t="s">
        <v>785</v>
      </c>
      <c r="G406" s="42"/>
      <c r="H406" s="42"/>
      <c r="I406" s="227"/>
      <c r="J406" s="42"/>
      <c r="K406" s="42"/>
      <c r="L406" s="46"/>
      <c r="M406" s="228"/>
      <c r="N406" s="229"/>
      <c r="O406" s="86"/>
      <c r="P406" s="86"/>
      <c r="Q406" s="86"/>
      <c r="R406" s="86"/>
      <c r="S406" s="86"/>
      <c r="T406" s="87"/>
      <c r="U406" s="40"/>
      <c r="V406" s="40"/>
      <c r="W406" s="40"/>
      <c r="X406" s="40"/>
      <c r="Y406" s="40"/>
      <c r="Z406" s="40"/>
      <c r="AA406" s="40"/>
      <c r="AB406" s="40"/>
      <c r="AC406" s="40"/>
      <c r="AD406" s="40"/>
      <c r="AE406" s="40"/>
      <c r="AT406" s="18" t="s">
        <v>197</v>
      </c>
      <c r="AU406" s="18" t="s">
        <v>141</v>
      </c>
    </row>
    <row r="407" s="2" customFormat="1" ht="24.15" customHeight="1">
      <c r="A407" s="40"/>
      <c r="B407" s="41"/>
      <c r="C407" s="205" t="s">
        <v>1060</v>
      </c>
      <c r="D407" s="205" t="s">
        <v>135</v>
      </c>
      <c r="E407" s="206" t="s">
        <v>787</v>
      </c>
      <c r="F407" s="207" t="s">
        <v>788</v>
      </c>
      <c r="G407" s="208" t="s">
        <v>789</v>
      </c>
      <c r="H407" s="272"/>
      <c r="I407" s="210"/>
      <c r="J407" s="211">
        <f>ROUND(I407*H407,2)</f>
        <v>0</v>
      </c>
      <c r="K407" s="207" t="s">
        <v>139</v>
      </c>
      <c r="L407" s="46"/>
      <c r="M407" s="212" t="s">
        <v>32</v>
      </c>
      <c r="N407" s="213" t="s">
        <v>51</v>
      </c>
      <c r="O407" s="86"/>
      <c r="P407" s="214">
        <f>O407*H407</f>
        <v>0</v>
      </c>
      <c r="Q407" s="214">
        <v>0</v>
      </c>
      <c r="R407" s="214">
        <f>Q407*H407</f>
        <v>0</v>
      </c>
      <c r="S407" s="214">
        <v>0</v>
      </c>
      <c r="T407" s="215">
        <f>S407*H407</f>
        <v>0</v>
      </c>
      <c r="U407" s="40"/>
      <c r="V407" s="40"/>
      <c r="W407" s="40"/>
      <c r="X407" s="40"/>
      <c r="Y407" s="40"/>
      <c r="Z407" s="40"/>
      <c r="AA407" s="40"/>
      <c r="AB407" s="40"/>
      <c r="AC407" s="40"/>
      <c r="AD407" s="40"/>
      <c r="AE407" s="40"/>
      <c r="AR407" s="216" t="s">
        <v>270</v>
      </c>
      <c r="AT407" s="216" t="s">
        <v>135</v>
      </c>
      <c r="AU407" s="216" t="s">
        <v>141</v>
      </c>
      <c r="AY407" s="18" t="s">
        <v>132</v>
      </c>
      <c r="BE407" s="217">
        <f>IF(N407="základní",J407,0)</f>
        <v>0</v>
      </c>
      <c r="BF407" s="217">
        <f>IF(N407="snížená",J407,0)</f>
        <v>0</v>
      </c>
      <c r="BG407" s="217">
        <f>IF(N407="zákl. přenesená",J407,0)</f>
        <v>0</v>
      </c>
      <c r="BH407" s="217">
        <f>IF(N407="sníž. přenesená",J407,0)</f>
        <v>0</v>
      </c>
      <c r="BI407" s="217">
        <f>IF(N407="nulová",J407,0)</f>
        <v>0</v>
      </c>
      <c r="BJ407" s="18" t="s">
        <v>141</v>
      </c>
      <c r="BK407" s="217">
        <f>ROUND(I407*H407,2)</f>
        <v>0</v>
      </c>
      <c r="BL407" s="18" t="s">
        <v>270</v>
      </c>
      <c r="BM407" s="216" t="s">
        <v>1863</v>
      </c>
    </row>
    <row r="408" s="2" customFormat="1">
      <c r="A408" s="40"/>
      <c r="B408" s="41"/>
      <c r="C408" s="42"/>
      <c r="D408" s="225" t="s">
        <v>197</v>
      </c>
      <c r="E408" s="42"/>
      <c r="F408" s="226" t="s">
        <v>791</v>
      </c>
      <c r="G408" s="42"/>
      <c r="H408" s="42"/>
      <c r="I408" s="227"/>
      <c r="J408" s="42"/>
      <c r="K408" s="42"/>
      <c r="L408" s="46"/>
      <c r="M408" s="228"/>
      <c r="N408" s="229"/>
      <c r="O408" s="86"/>
      <c r="P408" s="86"/>
      <c r="Q408" s="86"/>
      <c r="R408" s="86"/>
      <c r="S408" s="86"/>
      <c r="T408" s="87"/>
      <c r="U408" s="40"/>
      <c r="V408" s="40"/>
      <c r="W408" s="40"/>
      <c r="X408" s="40"/>
      <c r="Y408" s="40"/>
      <c r="Z408" s="40"/>
      <c r="AA408" s="40"/>
      <c r="AB408" s="40"/>
      <c r="AC408" s="40"/>
      <c r="AD408" s="40"/>
      <c r="AE408" s="40"/>
      <c r="AT408" s="18" t="s">
        <v>197</v>
      </c>
      <c r="AU408" s="18" t="s">
        <v>141</v>
      </c>
    </row>
    <row r="409" s="12" customFormat="1" ht="22.8" customHeight="1">
      <c r="A409" s="12"/>
      <c r="B409" s="189"/>
      <c r="C409" s="190"/>
      <c r="D409" s="191" t="s">
        <v>78</v>
      </c>
      <c r="E409" s="203" t="s">
        <v>1073</v>
      </c>
      <c r="F409" s="203" t="s">
        <v>1074</v>
      </c>
      <c r="G409" s="190"/>
      <c r="H409" s="190"/>
      <c r="I409" s="193"/>
      <c r="J409" s="204">
        <f>BK409</f>
        <v>0</v>
      </c>
      <c r="K409" s="190"/>
      <c r="L409" s="195"/>
      <c r="M409" s="196"/>
      <c r="N409" s="197"/>
      <c r="O409" s="197"/>
      <c r="P409" s="198">
        <f>SUM(P410:P431)</f>
        <v>0</v>
      </c>
      <c r="Q409" s="197"/>
      <c r="R409" s="198">
        <f>SUM(R410:R431)</f>
        <v>0.18340782</v>
      </c>
      <c r="S409" s="197"/>
      <c r="T409" s="199">
        <f>SUM(T410:T431)</f>
        <v>0.45918156999999998</v>
      </c>
      <c r="U409" s="12"/>
      <c r="V409" s="12"/>
      <c r="W409" s="12"/>
      <c r="X409" s="12"/>
      <c r="Y409" s="12"/>
      <c r="Z409" s="12"/>
      <c r="AA409" s="12"/>
      <c r="AB409" s="12"/>
      <c r="AC409" s="12"/>
      <c r="AD409" s="12"/>
      <c r="AE409" s="12"/>
      <c r="AR409" s="200" t="s">
        <v>141</v>
      </c>
      <c r="AT409" s="201" t="s">
        <v>78</v>
      </c>
      <c r="AU409" s="201" t="s">
        <v>21</v>
      </c>
      <c r="AY409" s="200" t="s">
        <v>132</v>
      </c>
      <c r="BK409" s="202">
        <f>SUM(BK410:BK431)</f>
        <v>0</v>
      </c>
    </row>
    <row r="410" s="2" customFormat="1" ht="14.4" customHeight="1">
      <c r="A410" s="40"/>
      <c r="B410" s="41"/>
      <c r="C410" s="205" t="s">
        <v>1064</v>
      </c>
      <c r="D410" s="205" t="s">
        <v>135</v>
      </c>
      <c r="E410" s="206" t="s">
        <v>1076</v>
      </c>
      <c r="F410" s="207" t="s">
        <v>1077</v>
      </c>
      <c r="G410" s="208" t="s">
        <v>195</v>
      </c>
      <c r="H410" s="209">
        <v>5.5209999999999999</v>
      </c>
      <c r="I410" s="210"/>
      <c r="J410" s="211">
        <f>ROUND(I410*H410,2)</f>
        <v>0</v>
      </c>
      <c r="K410" s="207" t="s">
        <v>139</v>
      </c>
      <c r="L410" s="46"/>
      <c r="M410" s="212" t="s">
        <v>32</v>
      </c>
      <c r="N410" s="213" t="s">
        <v>51</v>
      </c>
      <c r="O410" s="86"/>
      <c r="P410" s="214">
        <f>O410*H410</f>
        <v>0</v>
      </c>
      <c r="Q410" s="214">
        <v>0.00029999999999999997</v>
      </c>
      <c r="R410" s="214">
        <f>Q410*H410</f>
        <v>0.0016562999999999999</v>
      </c>
      <c r="S410" s="214">
        <v>0</v>
      </c>
      <c r="T410" s="215">
        <f>S410*H410</f>
        <v>0</v>
      </c>
      <c r="U410" s="40"/>
      <c r="V410" s="40"/>
      <c r="W410" s="40"/>
      <c r="X410" s="40"/>
      <c r="Y410" s="40"/>
      <c r="Z410" s="40"/>
      <c r="AA410" s="40"/>
      <c r="AB410" s="40"/>
      <c r="AC410" s="40"/>
      <c r="AD410" s="40"/>
      <c r="AE410" s="40"/>
      <c r="AR410" s="216" t="s">
        <v>270</v>
      </c>
      <c r="AT410" s="216" t="s">
        <v>135</v>
      </c>
      <c r="AU410" s="216" t="s">
        <v>141</v>
      </c>
      <c r="AY410" s="18" t="s">
        <v>132</v>
      </c>
      <c r="BE410" s="217">
        <f>IF(N410="základní",J410,0)</f>
        <v>0</v>
      </c>
      <c r="BF410" s="217">
        <f>IF(N410="snížená",J410,0)</f>
        <v>0</v>
      </c>
      <c r="BG410" s="217">
        <f>IF(N410="zákl. přenesená",J410,0)</f>
        <v>0</v>
      </c>
      <c r="BH410" s="217">
        <f>IF(N410="sníž. přenesená",J410,0)</f>
        <v>0</v>
      </c>
      <c r="BI410" s="217">
        <f>IF(N410="nulová",J410,0)</f>
        <v>0</v>
      </c>
      <c r="BJ410" s="18" t="s">
        <v>141</v>
      </c>
      <c r="BK410" s="217">
        <f>ROUND(I410*H410,2)</f>
        <v>0</v>
      </c>
      <c r="BL410" s="18" t="s">
        <v>270</v>
      </c>
      <c r="BM410" s="216" t="s">
        <v>1864</v>
      </c>
    </row>
    <row r="411" s="2" customFormat="1">
      <c r="A411" s="40"/>
      <c r="B411" s="41"/>
      <c r="C411" s="42"/>
      <c r="D411" s="225" t="s">
        <v>197</v>
      </c>
      <c r="E411" s="42"/>
      <c r="F411" s="226" t="s">
        <v>1079</v>
      </c>
      <c r="G411" s="42"/>
      <c r="H411" s="42"/>
      <c r="I411" s="227"/>
      <c r="J411" s="42"/>
      <c r="K411" s="42"/>
      <c r="L411" s="46"/>
      <c r="M411" s="228"/>
      <c r="N411" s="229"/>
      <c r="O411" s="86"/>
      <c r="P411" s="86"/>
      <c r="Q411" s="86"/>
      <c r="R411" s="86"/>
      <c r="S411" s="86"/>
      <c r="T411" s="87"/>
      <c r="U411" s="40"/>
      <c r="V411" s="40"/>
      <c r="W411" s="40"/>
      <c r="X411" s="40"/>
      <c r="Y411" s="40"/>
      <c r="Z411" s="40"/>
      <c r="AA411" s="40"/>
      <c r="AB411" s="40"/>
      <c r="AC411" s="40"/>
      <c r="AD411" s="40"/>
      <c r="AE411" s="40"/>
      <c r="AT411" s="18" t="s">
        <v>197</v>
      </c>
      <c r="AU411" s="18" t="s">
        <v>141</v>
      </c>
    </row>
    <row r="412" s="13" customFormat="1">
      <c r="A412" s="13"/>
      <c r="B412" s="230"/>
      <c r="C412" s="231"/>
      <c r="D412" s="225" t="s">
        <v>199</v>
      </c>
      <c r="E412" s="232" t="s">
        <v>32</v>
      </c>
      <c r="F412" s="233" t="s">
        <v>1080</v>
      </c>
      <c r="G412" s="231"/>
      <c r="H412" s="234">
        <v>4.9059999999999997</v>
      </c>
      <c r="I412" s="235"/>
      <c r="J412" s="231"/>
      <c r="K412" s="231"/>
      <c r="L412" s="236"/>
      <c r="M412" s="237"/>
      <c r="N412" s="238"/>
      <c r="O412" s="238"/>
      <c r="P412" s="238"/>
      <c r="Q412" s="238"/>
      <c r="R412" s="238"/>
      <c r="S412" s="238"/>
      <c r="T412" s="239"/>
      <c r="U412" s="13"/>
      <c r="V412" s="13"/>
      <c r="W412" s="13"/>
      <c r="X412" s="13"/>
      <c r="Y412" s="13"/>
      <c r="Z412" s="13"/>
      <c r="AA412" s="13"/>
      <c r="AB412" s="13"/>
      <c r="AC412" s="13"/>
      <c r="AD412" s="13"/>
      <c r="AE412" s="13"/>
      <c r="AT412" s="240" t="s">
        <v>199</v>
      </c>
      <c r="AU412" s="240" t="s">
        <v>141</v>
      </c>
      <c r="AV412" s="13" t="s">
        <v>141</v>
      </c>
      <c r="AW412" s="13" t="s">
        <v>41</v>
      </c>
      <c r="AX412" s="13" t="s">
        <v>79</v>
      </c>
      <c r="AY412" s="240" t="s">
        <v>132</v>
      </c>
    </row>
    <row r="413" s="13" customFormat="1">
      <c r="A413" s="13"/>
      <c r="B413" s="230"/>
      <c r="C413" s="231"/>
      <c r="D413" s="225" t="s">
        <v>199</v>
      </c>
      <c r="E413" s="232" t="s">
        <v>32</v>
      </c>
      <c r="F413" s="233" t="s">
        <v>1081</v>
      </c>
      <c r="G413" s="231"/>
      <c r="H413" s="234">
        <v>0.61499999999999999</v>
      </c>
      <c r="I413" s="235"/>
      <c r="J413" s="231"/>
      <c r="K413" s="231"/>
      <c r="L413" s="236"/>
      <c r="M413" s="237"/>
      <c r="N413" s="238"/>
      <c r="O413" s="238"/>
      <c r="P413" s="238"/>
      <c r="Q413" s="238"/>
      <c r="R413" s="238"/>
      <c r="S413" s="238"/>
      <c r="T413" s="239"/>
      <c r="U413" s="13"/>
      <c r="V413" s="13"/>
      <c r="W413" s="13"/>
      <c r="X413" s="13"/>
      <c r="Y413" s="13"/>
      <c r="Z413" s="13"/>
      <c r="AA413" s="13"/>
      <c r="AB413" s="13"/>
      <c r="AC413" s="13"/>
      <c r="AD413" s="13"/>
      <c r="AE413" s="13"/>
      <c r="AT413" s="240" t="s">
        <v>199</v>
      </c>
      <c r="AU413" s="240" t="s">
        <v>141</v>
      </c>
      <c r="AV413" s="13" t="s">
        <v>141</v>
      </c>
      <c r="AW413" s="13" t="s">
        <v>41</v>
      </c>
      <c r="AX413" s="13" t="s">
        <v>79</v>
      </c>
      <c r="AY413" s="240" t="s">
        <v>132</v>
      </c>
    </row>
    <row r="414" s="14" customFormat="1">
      <c r="A414" s="14"/>
      <c r="B414" s="241"/>
      <c r="C414" s="242"/>
      <c r="D414" s="225" t="s">
        <v>199</v>
      </c>
      <c r="E414" s="243" t="s">
        <v>32</v>
      </c>
      <c r="F414" s="244" t="s">
        <v>201</v>
      </c>
      <c r="G414" s="242"/>
      <c r="H414" s="245">
        <v>5.5209999999999999</v>
      </c>
      <c r="I414" s="246"/>
      <c r="J414" s="242"/>
      <c r="K414" s="242"/>
      <c r="L414" s="247"/>
      <c r="M414" s="248"/>
      <c r="N414" s="249"/>
      <c r="O414" s="249"/>
      <c r="P414" s="249"/>
      <c r="Q414" s="249"/>
      <c r="R414" s="249"/>
      <c r="S414" s="249"/>
      <c r="T414" s="250"/>
      <c r="U414" s="14"/>
      <c r="V414" s="14"/>
      <c r="W414" s="14"/>
      <c r="X414" s="14"/>
      <c r="Y414" s="14"/>
      <c r="Z414" s="14"/>
      <c r="AA414" s="14"/>
      <c r="AB414" s="14"/>
      <c r="AC414" s="14"/>
      <c r="AD414" s="14"/>
      <c r="AE414" s="14"/>
      <c r="AT414" s="251" t="s">
        <v>199</v>
      </c>
      <c r="AU414" s="251" t="s">
        <v>141</v>
      </c>
      <c r="AV414" s="14" t="s">
        <v>150</v>
      </c>
      <c r="AW414" s="14" t="s">
        <v>41</v>
      </c>
      <c r="AX414" s="14" t="s">
        <v>21</v>
      </c>
      <c r="AY414" s="251" t="s">
        <v>132</v>
      </c>
    </row>
    <row r="415" s="2" customFormat="1" ht="24.15" customHeight="1">
      <c r="A415" s="40"/>
      <c r="B415" s="41"/>
      <c r="C415" s="205" t="s">
        <v>1066</v>
      </c>
      <c r="D415" s="205" t="s">
        <v>135</v>
      </c>
      <c r="E415" s="206" t="s">
        <v>1083</v>
      </c>
      <c r="F415" s="207" t="s">
        <v>1084</v>
      </c>
      <c r="G415" s="208" t="s">
        <v>195</v>
      </c>
      <c r="H415" s="209">
        <v>5.5209999999999999</v>
      </c>
      <c r="I415" s="210"/>
      <c r="J415" s="211">
        <f>ROUND(I415*H415,2)</f>
        <v>0</v>
      </c>
      <c r="K415" s="207" t="s">
        <v>139</v>
      </c>
      <c r="L415" s="46"/>
      <c r="M415" s="212" t="s">
        <v>32</v>
      </c>
      <c r="N415" s="213" t="s">
        <v>51</v>
      </c>
      <c r="O415" s="86"/>
      <c r="P415" s="214">
        <f>O415*H415</f>
        <v>0</v>
      </c>
      <c r="Q415" s="214">
        <v>0.0044999999999999997</v>
      </c>
      <c r="R415" s="214">
        <f>Q415*H415</f>
        <v>0.024844499999999999</v>
      </c>
      <c r="S415" s="214">
        <v>0</v>
      </c>
      <c r="T415" s="215">
        <f>S415*H415</f>
        <v>0</v>
      </c>
      <c r="U415" s="40"/>
      <c r="V415" s="40"/>
      <c r="W415" s="40"/>
      <c r="X415" s="40"/>
      <c r="Y415" s="40"/>
      <c r="Z415" s="40"/>
      <c r="AA415" s="40"/>
      <c r="AB415" s="40"/>
      <c r="AC415" s="40"/>
      <c r="AD415" s="40"/>
      <c r="AE415" s="40"/>
      <c r="AR415" s="216" t="s">
        <v>270</v>
      </c>
      <c r="AT415" s="216" t="s">
        <v>135</v>
      </c>
      <c r="AU415" s="216" t="s">
        <v>141</v>
      </c>
      <c r="AY415" s="18" t="s">
        <v>132</v>
      </c>
      <c r="BE415" s="217">
        <f>IF(N415="základní",J415,0)</f>
        <v>0</v>
      </c>
      <c r="BF415" s="217">
        <f>IF(N415="snížená",J415,0)</f>
        <v>0</v>
      </c>
      <c r="BG415" s="217">
        <f>IF(N415="zákl. přenesená",J415,0)</f>
        <v>0</v>
      </c>
      <c r="BH415" s="217">
        <f>IF(N415="sníž. přenesená",J415,0)</f>
        <v>0</v>
      </c>
      <c r="BI415" s="217">
        <f>IF(N415="nulová",J415,0)</f>
        <v>0</v>
      </c>
      <c r="BJ415" s="18" t="s">
        <v>141</v>
      </c>
      <c r="BK415" s="217">
        <f>ROUND(I415*H415,2)</f>
        <v>0</v>
      </c>
      <c r="BL415" s="18" t="s">
        <v>270</v>
      </c>
      <c r="BM415" s="216" t="s">
        <v>1865</v>
      </c>
    </row>
    <row r="416" s="2" customFormat="1">
      <c r="A416" s="40"/>
      <c r="B416" s="41"/>
      <c r="C416" s="42"/>
      <c r="D416" s="225" t="s">
        <v>197</v>
      </c>
      <c r="E416" s="42"/>
      <c r="F416" s="226" t="s">
        <v>1079</v>
      </c>
      <c r="G416" s="42"/>
      <c r="H416" s="42"/>
      <c r="I416" s="227"/>
      <c r="J416" s="42"/>
      <c r="K416" s="42"/>
      <c r="L416" s="46"/>
      <c r="M416" s="228"/>
      <c r="N416" s="229"/>
      <c r="O416" s="86"/>
      <c r="P416" s="86"/>
      <c r="Q416" s="86"/>
      <c r="R416" s="86"/>
      <c r="S416" s="86"/>
      <c r="T416" s="87"/>
      <c r="U416" s="40"/>
      <c r="V416" s="40"/>
      <c r="W416" s="40"/>
      <c r="X416" s="40"/>
      <c r="Y416" s="40"/>
      <c r="Z416" s="40"/>
      <c r="AA416" s="40"/>
      <c r="AB416" s="40"/>
      <c r="AC416" s="40"/>
      <c r="AD416" s="40"/>
      <c r="AE416" s="40"/>
      <c r="AT416" s="18" t="s">
        <v>197</v>
      </c>
      <c r="AU416" s="18" t="s">
        <v>141</v>
      </c>
    </row>
    <row r="417" s="2" customFormat="1" ht="24.15" customHeight="1">
      <c r="A417" s="40"/>
      <c r="B417" s="41"/>
      <c r="C417" s="205" t="s">
        <v>1069</v>
      </c>
      <c r="D417" s="205" t="s">
        <v>135</v>
      </c>
      <c r="E417" s="206" t="s">
        <v>1087</v>
      </c>
      <c r="F417" s="207" t="s">
        <v>1088</v>
      </c>
      <c r="G417" s="208" t="s">
        <v>231</v>
      </c>
      <c r="H417" s="209">
        <v>2.484</v>
      </c>
      <c r="I417" s="210"/>
      <c r="J417" s="211">
        <f>ROUND(I417*H417,2)</f>
        <v>0</v>
      </c>
      <c r="K417" s="207" t="s">
        <v>139</v>
      </c>
      <c r="L417" s="46"/>
      <c r="M417" s="212" t="s">
        <v>32</v>
      </c>
      <c r="N417" s="213" t="s">
        <v>51</v>
      </c>
      <c r="O417" s="86"/>
      <c r="P417" s="214">
        <f>O417*H417</f>
        <v>0</v>
      </c>
      <c r="Q417" s="214">
        <v>0.00042999999999999999</v>
      </c>
      <c r="R417" s="214">
        <f>Q417*H417</f>
        <v>0.0010681199999999999</v>
      </c>
      <c r="S417" s="214">
        <v>0</v>
      </c>
      <c r="T417" s="215">
        <f>S417*H417</f>
        <v>0</v>
      </c>
      <c r="U417" s="40"/>
      <c r="V417" s="40"/>
      <c r="W417" s="40"/>
      <c r="X417" s="40"/>
      <c r="Y417" s="40"/>
      <c r="Z417" s="40"/>
      <c r="AA417" s="40"/>
      <c r="AB417" s="40"/>
      <c r="AC417" s="40"/>
      <c r="AD417" s="40"/>
      <c r="AE417" s="40"/>
      <c r="AR417" s="216" t="s">
        <v>270</v>
      </c>
      <c r="AT417" s="216" t="s">
        <v>135</v>
      </c>
      <c r="AU417" s="216" t="s">
        <v>141</v>
      </c>
      <c r="AY417" s="18" t="s">
        <v>132</v>
      </c>
      <c r="BE417" s="217">
        <f>IF(N417="základní",J417,0)</f>
        <v>0</v>
      </c>
      <c r="BF417" s="217">
        <f>IF(N417="snížená",J417,0)</f>
        <v>0</v>
      </c>
      <c r="BG417" s="217">
        <f>IF(N417="zákl. přenesená",J417,0)</f>
        <v>0</v>
      </c>
      <c r="BH417" s="217">
        <f>IF(N417="sníž. přenesená",J417,0)</f>
        <v>0</v>
      </c>
      <c r="BI417" s="217">
        <f>IF(N417="nulová",J417,0)</f>
        <v>0</v>
      </c>
      <c r="BJ417" s="18" t="s">
        <v>141</v>
      </c>
      <c r="BK417" s="217">
        <f>ROUND(I417*H417,2)</f>
        <v>0</v>
      </c>
      <c r="BL417" s="18" t="s">
        <v>270</v>
      </c>
      <c r="BM417" s="216" t="s">
        <v>1866</v>
      </c>
    </row>
    <row r="418" s="13" customFormat="1">
      <c r="A418" s="13"/>
      <c r="B418" s="230"/>
      <c r="C418" s="231"/>
      <c r="D418" s="225" t="s">
        <v>199</v>
      </c>
      <c r="E418" s="232" t="s">
        <v>32</v>
      </c>
      <c r="F418" s="233" t="s">
        <v>1090</v>
      </c>
      <c r="G418" s="231"/>
      <c r="H418" s="234">
        <v>2.484</v>
      </c>
      <c r="I418" s="235"/>
      <c r="J418" s="231"/>
      <c r="K418" s="231"/>
      <c r="L418" s="236"/>
      <c r="M418" s="237"/>
      <c r="N418" s="238"/>
      <c r="O418" s="238"/>
      <c r="P418" s="238"/>
      <c r="Q418" s="238"/>
      <c r="R418" s="238"/>
      <c r="S418" s="238"/>
      <c r="T418" s="239"/>
      <c r="U418" s="13"/>
      <c r="V418" s="13"/>
      <c r="W418" s="13"/>
      <c r="X418" s="13"/>
      <c r="Y418" s="13"/>
      <c r="Z418" s="13"/>
      <c r="AA418" s="13"/>
      <c r="AB418" s="13"/>
      <c r="AC418" s="13"/>
      <c r="AD418" s="13"/>
      <c r="AE418" s="13"/>
      <c r="AT418" s="240" t="s">
        <v>199</v>
      </c>
      <c r="AU418" s="240" t="s">
        <v>141</v>
      </c>
      <c r="AV418" s="13" t="s">
        <v>141</v>
      </c>
      <c r="AW418" s="13" t="s">
        <v>41</v>
      </c>
      <c r="AX418" s="13" t="s">
        <v>79</v>
      </c>
      <c r="AY418" s="240" t="s">
        <v>132</v>
      </c>
    </row>
    <row r="419" s="14" customFormat="1">
      <c r="A419" s="14"/>
      <c r="B419" s="241"/>
      <c r="C419" s="242"/>
      <c r="D419" s="225" t="s">
        <v>199</v>
      </c>
      <c r="E419" s="243" t="s">
        <v>32</v>
      </c>
      <c r="F419" s="244" t="s">
        <v>201</v>
      </c>
      <c r="G419" s="242"/>
      <c r="H419" s="245">
        <v>2.484</v>
      </c>
      <c r="I419" s="246"/>
      <c r="J419" s="242"/>
      <c r="K419" s="242"/>
      <c r="L419" s="247"/>
      <c r="M419" s="248"/>
      <c r="N419" s="249"/>
      <c r="O419" s="249"/>
      <c r="P419" s="249"/>
      <c r="Q419" s="249"/>
      <c r="R419" s="249"/>
      <c r="S419" s="249"/>
      <c r="T419" s="250"/>
      <c r="U419" s="14"/>
      <c r="V419" s="14"/>
      <c r="W419" s="14"/>
      <c r="X419" s="14"/>
      <c r="Y419" s="14"/>
      <c r="Z419" s="14"/>
      <c r="AA419" s="14"/>
      <c r="AB419" s="14"/>
      <c r="AC419" s="14"/>
      <c r="AD419" s="14"/>
      <c r="AE419" s="14"/>
      <c r="AT419" s="251" t="s">
        <v>199</v>
      </c>
      <c r="AU419" s="251" t="s">
        <v>141</v>
      </c>
      <c r="AV419" s="14" t="s">
        <v>150</v>
      </c>
      <c r="AW419" s="14" t="s">
        <v>41</v>
      </c>
      <c r="AX419" s="14" t="s">
        <v>21</v>
      </c>
      <c r="AY419" s="251" t="s">
        <v>132</v>
      </c>
    </row>
    <row r="420" s="2" customFormat="1" ht="14.4" customHeight="1">
      <c r="A420" s="40"/>
      <c r="B420" s="41"/>
      <c r="C420" s="252" t="s">
        <v>1071</v>
      </c>
      <c r="D420" s="252" t="s">
        <v>246</v>
      </c>
      <c r="E420" s="253" t="s">
        <v>1092</v>
      </c>
      <c r="F420" s="254" t="s">
        <v>1093</v>
      </c>
      <c r="G420" s="255" t="s">
        <v>376</v>
      </c>
      <c r="H420" s="256">
        <v>9.9000000000000004</v>
      </c>
      <c r="I420" s="257"/>
      <c r="J420" s="258">
        <f>ROUND(I420*H420,2)</f>
        <v>0</v>
      </c>
      <c r="K420" s="254" t="s">
        <v>139</v>
      </c>
      <c r="L420" s="259"/>
      <c r="M420" s="260" t="s">
        <v>32</v>
      </c>
      <c r="N420" s="261" t="s">
        <v>51</v>
      </c>
      <c r="O420" s="86"/>
      <c r="P420" s="214">
        <f>O420*H420</f>
        <v>0</v>
      </c>
      <c r="Q420" s="214">
        <v>0.00044999999999999999</v>
      </c>
      <c r="R420" s="214">
        <f>Q420*H420</f>
        <v>0.0044549999999999998</v>
      </c>
      <c r="S420" s="214">
        <v>0</v>
      </c>
      <c r="T420" s="215">
        <f>S420*H420</f>
        <v>0</v>
      </c>
      <c r="U420" s="40"/>
      <c r="V420" s="40"/>
      <c r="W420" s="40"/>
      <c r="X420" s="40"/>
      <c r="Y420" s="40"/>
      <c r="Z420" s="40"/>
      <c r="AA420" s="40"/>
      <c r="AB420" s="40"/>
      <c r="AC420" s="40"/>
      <c r="AD420" s="40"/>
      <c r="AE420" s="40"/>
      <c r="AR420" s="216" t="s">
        <v>356</v>
      </c>
      <c r="AT420" s="216" t="s">
        <v>246</v>
      </c>
      <c r="AU420" s="216" t="s">
        <v>141</v>
      </c>
      <c r="AY420" s="18" t="s">
        <v>132</v>
      </c>
      <c r="BE420" s="217">
        <f>IF(N420="základní",J420,0)</f>
        <v>0</v>
      </c>
      <c r="BF420" s="217">
        <f>IF(N420="snížená",J420,0)</f>
        <v>0</v>
      </c>
      <c r="BG420" s="217">
        <f>IF(N420="zákl. přenesená",J420,0)</f>
        <v>0</v>
      </c>
      <c r="BH420" s="217">
        <f>IF(N420="sníž. přenesená",J420,0)</f>
        <v>0</v>
      </c>
      <c r="BI420" s="217">
        <f>IF(N420="nulová",J420,0)</f>
        <v>0</v>
      </c>
      <c r="BJ420" s="18" t="s">
        <v>141</v>
      </c>
      <c r="BK420" s="217">
        <f>ROUND(I420*H420,2)</f>
        <v>0</v>
      </c>
      <c r="BL420" s="18" t="s">
        <v>270</v>
      </c>
      <c r="BM420" s="216" t="s">
        <v>1867</v>
      </c>
    </row>
    <row r="421" s="13" customFormat="1">
      <c r="A421" s="13"/>
      <c r="B421" s="230"/>
      <c r="C421" s="231"/>
      <c r="D421" s="225" t="s">
        <v>199</v>
      </c>
      <c r="E421" s="231"/>
      <c r="F421" s="233" t="s">
        <v>1095</v>
      </c>
      <c r="G421" s="231"/>
      <c r="H421" s="234">
        <v>9.9000000000000004</v>
      </c>
      <c r="I421" s="235"/>
      <c r="J421" s="231"/>
      <c r="K421" s="231"/>
      <c r="L421" s="236"/>
      <c r="M421" s="237"/>
      <c r="N421" s="238"/>
      <c r="O421" s="238"/>
      <c r="P421" s="238"/>
      <c r="Q421" s="238"/>
      <c r="R421" s="238"/>
      <c r="S421" s="238"/>
      <c r="T421" s="239"/>
      <c r="U421" s="13"/>
      <c r="V421" s="13"/>
      <c r="W421" s="13"/>
      <c r="X421" s="13"/>
      <c r="Y421" s="13"/>
      <c r="Z421" s="13"/>
      <c r="AA421" s="13"/>
      <c r="AB421" s="13"/>
      <c r="AC421" s="13"/>
      <c r="AD421" s="13"/>
      <c r="AE421" s="13"/>
      <c r="AT421" s="240" t="s">
        <v>199</v>
      </c>
      <c r="AU421" s="240" t="s">
        <v>141</v>
      </c>
      <c r="AV421" s="13" t="s">
        <v>141</v>
      </c>
      <c r="AW421" s="13" t="s">
        <v>4</v>
      </c>
      <c r="AX421" s="13" t="s">
        <v>21</v>
      </c>
      <c r="AY421" s="240" t="s">
        <v>132</v>
      </c>
    </row>
    <row r="422" s="2" customFormat="1" ht="14.4" customHeight="1">
      <c r="A422" s="40"/>
      <c r="B422" s="41"/>
      <c r="C422" s="205" t="s">
        <v>1075</v>
      </c>
      <c r="D422" s="205" t="s">
        <v>135</v>
      </c>
      <c r="E422" s="206" t="s">
        <v>1097</v>
      </c>
      <c r="F422" s="207" t="s">
        <v>1098</v>
      </c>
      <c r="G422" s="208" t="s">
        <v>195</v>
      </c>
      <c r="H422" s="209">
        <v>5.5209999999999999</v>
      </c>
      <c r="I422" s="210"/>
      <c r="J422" s="211">
        <f>ROUND(I422*H422,2)</f>
        <v>0</v>
      </c>
      <c r="K422" s="207" t="s">
        <v>139</v>
      </c>
      <c r="L422" s="46"/>
      <c r="M422" s="212" t="s">
        <v>32</v>
      </c>
      <c r="N422" s="213" t="s">
        <v>51</v>
      </c>
      <c r="O422" s="86"/>
      <c r="P422" s="214">
        <f>O422*H422</f>
        <v>0</v>
      </c>
      <c r="Q422" s="214">
        <v>0</v>
      </c>
      <c r="R422" s="214">
        <f>Q422*H422</f>
        <v>0</v>
      </c>
      <c r="S422" s="214">
        <v>0.083169999999999994</v>
      </c>
      <c r="T422" s="215">
        <f>S422*H422</f>
        <v>0.45918156999999998</v>
      </c>
      <c r="U422" s="40"/>
      <c r="V422" s="40"/>
      <c r="W422" s="40"/>
      <c r="X422" s="40"/>
      <c r="Y422" s="40"/>
      <c r="Z422" s="40"/>
      <c r="AA422" s="40"/>
      <c r="AB422" s="40"/>
      <c r="AC422" s="40"/>
      <c r="AD422" s="40"/>
      <c r="AE422" s="40"/>
      <c r="AR422" s="216" t="s">
        <v>270</v>
      </c>
      <c r="AT422" s="216" t="s">
        <v>135</v>
      </c>
      <c r="AU422" s="216" t="s">
        <v>141</v>
      </c>
      <c r="AY422" s="18" t="s">
        <v>132</v>
      </c>
      <c r="BE422" s="217">
        <f>IF(N422="základní",J422,0)</f>
        <v>0</v>
      </c>
      <c r="BF422" s="217">
        <f>IF(N422="snížená",J422,0)</f>
        <v>0</v>
      </c>
      <c r="BG422" s="217">
        <f>IF(N422="zákl. přenesená",J422,0)</f>
        <v>0</v>
      </c>
      <c r="BH422" s="217">
        <f>IF(N422="sníž. přenesená",J422,0)</f>
        <v>0</v>
      </c>
      <c r="BI422" s="217">
        <f>IF(N422="nulová",J422,0)</f>
        <v>0</v>
      </c>
      <c r="BJ422" s="18" t="s">
        <v>141</v>
      </c>
      <c r="BK422" s="217">
        <f>ROUND(I422*H422,2)</f>
        <v>0</v>
      </c>
      <c r="BL422" s="18" t="s">
        <v>270</v>
      </c>
      <c r="BM422" s="216" t="s">
        <v>1868</v>
      </c>
    </row>
    <row r="423" s="2" customFormat="1" ht="24.15" customHeight="1">
      <c r="A423" s="40"/>
      <c r="B423" s="41"/>
      <c r="C423" s="205" t="s">
        <v>1082</v>
      </c>
      <c r="D423" s="205" t="s">
        <v>135</v>
      </c>
      <c r="E423" s="206" t="s">
        <v>1101</v>
      </c>
      <c r="F423" s="207" t="s">
        <v>1102</v>
      </c>
      <c r="G423" s="208" t="s">
        <v>195</v>
      </c>
      <c r="H423" s="209">
        <v>5.5209999999999999</v>
      </c>
      <c r="I423" s="210"/>
      <c r="J423" s="211">
        <f>ROUND(I423*H423,2)</f>
        <v>0</v>
      </c>
      <c r="K423" s="207" t="s">
        <v>139</v>
      </c>
      <c r="L423" s="46"/>
      <c r="M423" s="212" t="s">
        <v>32</v>
      </c>
      <c r="N423" s="213" t="s">
        <v>51</v>
      </c>
      <c r="O423" s="86"/>
      <c r="P423" s="214">
        <f>O423*H423</f>
        <v>0</v>
      </c>
      <c r="Q423" s="214">
        <v>0.0063</v>
      </c>
      <c r="R423" s="214">
        <f>Q423*H423</f>
        <v>0.034782300000000002</v>
      </c>
      <c r="S423" s="214">
        <v>0</v>
      </c>
      <c r="T423" s="215">
        <f>S423*H423</f>
        <v>0</v>
      </c>
      <c r="U423" s="40"/>
      <c r="V423" s="40"/>
      <c r="W423" s="40"/>
      <c r="X423" s="40"/>
      <c r="Y423" s="40"/>
      <c r="Z423" s="40"/>
      <c r="AA423" s="40"/>
      <c r="AB423" s="40"/>
      <c r="AC423" s="40"/>
      <c r="AD423" s="40"/>
      <c r="AE423" s="40"/>
      <c r="AR423" s="216" t="s">
        <v>270</v>
      </c>
      <c r="AT423" s="216" t="s">
        <v>135</v>
      </c>
      <c r="AU423" s="216" t="s">
        <v>141</v>
      </c>
      <c r="AY423" s="18" t="s">
        <v>132</v>
      </c>
      <c r="BE423" s="217">
        <f>IF(N423="základní",J423,0)</f>
        <v>0</v>
      </c>
      <c r="BF423" s="217">
        <f>IF(N423="snížená",J423,0)</f>
        <v>0</v>
      </c>
      <c r="BG423" s="217">
        <f>IF(N423="zákl. přenesená",J423,0)</f>
        <v>0</v>
      </c>
      <c r="BH423" s="217">
        <f>IF(N423="sníž. přenesená",J423,0)</f>
        <v>0</v>
      </c>
      <c r="BI423" s="217">
        <f>IF(N423="nulová",J423,0)</f>
        <v>0</v>
      </c>
      <c r="BJ423" s="18" t="s">
        <v>141</v>
      </c>
      <c r="BK423" s="217">
        <f>ROUND(I423*H423,2)</f>
        <v>0</v>
      </c>
      <c r="BL423" s="18" t="s">
        <v>270</v>
      </c>
      <c r="BM423" s="216" t="s">
        <v>1869</v>
      </c>
    </row>
    <row r="424" s="2" customFormat="1">
      <c r="A424" s="40"/>
      <c r="B424" s="41"/>
      <c r="C424" s="42"/>
      <c r="D424" s="225" t="s">
        <v>197</v>
      </c>
      <c r="E424" s="42"/>
      <c r="F424" s="226" t="s">
        <v>1104</v>
      </c>
      <c r="G424" s="42"/>
      <c r="H424" s="42"/>
      <c r="I424" s="227"/>
      <c r="J424" s="42"/>
      <c r="K424" s="42"/>
      <c r="L424" s="46"/>
      <c r="M424" s="228"/>
      <c r="N424" s="229"/>
      <c r="O424" s="86"/>
      <c r="P424" s="86"/>
      <c r="Q424" s="86"/>
      <c r="R424" s="86"/>
      <c r="S424" s="86"/>
      <c r="T424" s="87"/>
      <c r="U424" s="40"/>
      <c r="V424" s="40"/>
      <c r="W424" s="40"/>
      <c r="X424" s="40"/>
      <c r="Y424" s="40"/>
      <c r="Z424" s="40"/>
      <c r="AA424" s="40"/>
      <c r="AB424" s="40"/>
      <c r="AC424" s="40"/>
      <c r="AD424" s="40"/>
      <c r="AE424" s="40"/>
      <c r="AT424" s="18" t="s">
        <v>197</v>
      </c>
      <c r="AU424" s="18" t="s">
        <v>141</v>
      </c>
    </row>
    <row r="425" s="13" customFormat="1">
      <c r="A425" s="13"/>
      <c r="B425" s="230"/>
      <c r="C425" s="231"/>
      <c r="D425" s="225" t="s">
        <v>199</v>
      </c>
      <c r="E425" s="232" t="s">
        <v>32</v>
      </c>
      <c r="F425" s="233" t="s">
        <v>1080</v>
      </c>
      <c r="G425" s="231"/>
      <c r="H425" s="234">
        <v>4.9059999999999997</v>
      </c>
      <c r="I425" s="235"/>
      <c r="J425" s="231"/>
      <c r="K425" s="231"/>
      <c r="L425" s="236"/>
      <c r="M425" s="237"/>
      <c r="N425" s="238"/>
      <c r="O425" s="238"/>
      <c r="P425" s="238"/>
      <c r="Q425" s="238"/>
      <c r="R425" s="238"/>
      <c r="S425" s="238"/>
      <c r="T425" s="239"/>
      <c r="U425" s="13"/>
      <c r="V425" s="13"/>
      <c r="W425" s="13"/>
      <c r="X425" s="13"/>
      <c r="Y425" s="13"/>
      <c r="Z425" s="13"/>
      <c r="AA425" s="13"/>
      <c r="AB425" s="13"/>
      <c r="AC425" s="13"/>
      <c r="AD425" s="13"/>
      <c r="AE425" s="13"/>
      <c r="AT425" s="240" t="s">
        <v>199</v>
      </c>
      <c r="AU425" s="240" t="s">
        <v>141</v>
      </c>
      <c r="AV425" s="13" t="s">
        <v>141</v>
      </c>
      <c r="AW425" s="13" t="s">
        <v>41</v>
      </c>
      <c r="AX425" s="13" t="s">
        <v>79</v>
      </c>
      <c r="AY425" s="240" t="s">
        <v>132</v>
      </c>
    </row>
    <row r="426" s="13" customFormat="1">
      <c r="A426" s="13"/>
      <c r="B426" s="230"/>
      <c r="C426" s="231"/>
      <c r="D426" s="225" t="s">
        <v>199</v>
      </c>
      <c r="E426" s="232" t="s">
        <v>32</v>
      </c>
      <c r="F426" s="233" t="s">
        <v>1081</v>
      </c>
      <c r="G426" s="231"/>
      <c r="H426" s="234">
        <v>0.61499999999999999</v>
      </c>
      <c r="I426" s="235"/>
      <c r="J426" s="231"/>
      <c r="K426" s="231"/>
      <c r="L426" s="236"/>
      <c r="M426" s="237"/>
      <c r="N426" s="238"/>
      <c r="O426" s="238"/>
      <c r="P426" s="238"/>
      <c r="Q426" s="238"/>
      <c r="R426" s="238"/>
      <c r="S426" s="238"/>
      <c r="T426" s="239"/>
      <c r="U426" s="13"/>
      <c r="V426" s="13"/>
      <c r="W426" s="13"/>
      <c r="X426" s="13"/>
      <c r="Y426" s="13"/>
      <c r="Z426" s="13"/>
      <c r="AA426" s="13"/>
      <c r="AB426" s="13"/>
      <c r="AC426" s="13"/>
      <c r="AD426" s="13"/>
      <c r="AE426" s="13"/>
      <c r="AT426" s="240" t="s">
        <v>199</v>
      </c>
      <c r="AU426" s="240" t="s">
        <v>141</v>
      </c>
      <c r="AV426" s="13" t="s">
        <v>141</v>
      </c>
      <c r="AW426" s="13" t="s">
        <v>41</v>
      </c>
      <c r="AX426" s="13" t="s">
        <v>79</v>
      </c>
      <c r="AY426" s="240" t="s">
        <v>132</v>
      </c>
    </row>
    <row r="427" s="14" customFormat="1">
      <c r="A427" s="14"/>
      <c r="B427" s="241"/>
      <c r="C427" s="242"/>
      <c r="D427" s="225" t="s">
        <v>199</v>
      </c>
      <c r="E427" s="243" t="s">
        <v>32</v>
      </c>
      <c r="F427" s="244" t="s">
        <v>201</v>
      </c>
      <c r="G427" s="242"/>
      <c r="H427" s="245">
        <v>5.5209999999999999</v>
      </c>
      <c r="I427" s="246"/>
      <c r="J427" s="242"/>
      <c r="K427" s="242"/>
      <c r="L427" s="247"/>
      <c r="M427" s="248"/>
      <c r="N427" s="249"/>
      <c r="O427" s="249"/>
      <c r="P427" s="249"/>
      <c r="Q427" s="249"/>
      <c r="R427" s="249"/>
      <c r="S427" s="249"/>
      <c r="T427" s="250"/>
      <c r="U427" s="14"/>
      <c r="V427" s="14"/>
      <c r="W427" s="14"/>
      <c r="X427" s="14"/>
      <c r="Y427" s="14"/>
      <c r="Z427" s="14"/>
      <c r="AA427" s="14"/>
      <c r="AB427" s="14"/>
      <c r="AC427" s="14"/>
      <c r="AD427" s="14"/>
      <c r="AE427" s="14"/>
      <c r="AT427" s="251" t="s">
        <v>199</v>
      </c>
      <c r="AU427" s="251" t="s">
        <v>141</v>
      </c>
      <c r="AV427" s="14" t="s">
        <v>150</v>
      </c>
      <c r="AW427" s="14" t="s">
        <v>41</v>
      </c>
      <c r="AX427" s="14" t="s">
        <v>21</v>
      </c>
      <c r="AY427" s="251" t="s">
        <v>132</v>
      </c>
    </row>
    <row r="428" s="2" customFormat="1" ht="14.4" customHeight="1">
      <c r="A428" s="40"/>
      <c r="B428" s="41"/>
      <c r="C428" s="252" t="s">
        <v>1086</v>
      </c>
      <c r="D428" s="252" t="s">
        <v>246</v>
      </c>
      <c r="E428" s="253" t="s">
        <v>1106</v>
      </c>
      <c r="F428" s="254" t="s">
        <v>1107</v>
      </c>
      <c r="G428" s="255" t="s">
        <v>195</v>
      </c>
      <c r="H428" s="256">
        <v>6.0730000000000004</v>
      </c>
      <c r="I428" s="257"/>
      <c r="J428" s="258">
        <f>ROUND(I428*H428,2)</f>
        <v>0</v>
      </c>
      <c r="K428" s="254" t="s">
        <v>139</v>
      </c>
      <c r="L428" s="259"/>
      <c r="M428" s="260" t="s">
        <v>32</v>
      </c>
      <c r="N428" s="261" t="s">
        <v>51</v>
      </c>
      <c r="O428" s="86"/>
      <c r="P428" s="214">
        <f>O428*H428</f>
        <v>0</v>
      </c>
      <c r="Q428" s="214">
        <v>0.019199999999999998</v>
      </c>
      <c r="R428" s="214">
        <f>Q428*H428</f>
        <v>0.1166016</v>
      </c>
      <c r="S428" s="214">
        <v>0</v>
      </c>
      <c r="T428" s="215">
        <f>S428*H428</f>
        <v>0</v>
      </c>
      <c r="U428" s="40"/>
      <c r="V428" s="40"/>
      <c r="W428" s="40"/>
      <c r="X428" s="40"/>
      <c r="Y428" s="40"/>
      <c r="Z428" s="40"/>
      <c r="AA428" s="40"/>
      <c r="AB428" s="40"/>
      <c r="AC428" s="40"/>
      <c r="AD428" s="40"/>
      <c r="AE428" s="40"/>
      <c r="AR428" s="216" t="s">
        <v>356</v>
      </c>
      <c r="AT428" s="216" t="s">
        <v>246</v>
      </c>
      <c r="AU428" s="216" t="s">
        <v>141</v>
      </c>
      <c r="AY428" s="18" t="s">
        <v>132</v>
      </c>
      <c r="BE428" s="217">
        <f>IF(N428="základní",J428,0)</f>
        <v>0</v>
      </c>
      <c r="BF428" s="217">
        <f>IF(N428="snížená",J428,0)</f>
        <v>0</v>
      </c>
      <c r="BG428" s="217">
        <f>IF(N428="zákl. přenesená",J428,0)</f>
        <v>0</v>
      </c>
      <c r="BH428" s="217">
        <f>IF(N428="sníž. přenesená",J428,0)</f>
        <v>0</v>
      </c>
      <c r="BI428" s="217">
        <f>IF(N428="nulová",J428,0)</f>
        <v>0</v>
      </c>
      <c r="BJ428" s="18" t="s">
        <v>141</v>
      </c>
      <c r="BK428" s="217">
        <f>ROUND(I428*H428,2)</f>
        <v>0</v>
      </c>
      <c r="BL428" s="18" t="s">
        <v>270</v>
      </c>
      <c r="BM428" s="216" t="s">
        <v>1870</v>
      </c>
    </row>
    <row r="429" s="13" customFormat="1">
      <c r="A429" s="13"/>
      <c r="B429" s="230"/>
      <c r="C429" s="231"/>
      <c r="D429" s="225" t="s">
        <v>199</v>
      </c>
      <c r="E429" s="231"/>
      <c r="F429" s="233" t="s">
        <v>1109</v>
      </c>
      <c r="G429" s="231"/>
      <c r="H429" s="234">
        <v>6.0730000000000004</v>
      </c>
      <c r="I429" s="235"/>
      <c r="J429" s="231"/>
      <c r="K429" s="231"/>
      <c r="L429" s="236"/>
      <c r="M429" s="237"/>
      <c r="N429" s="238"/>
      <c r="O429" s="238"/>
      <c r="P429" s="238"/>
      <c r="Q429" s="238"/>
      <c r="R429" s="238"/>
      <c r="S429" s="238"/>
      <c r="T429" s="239"/>
      <c r="U429" s="13"/>
      <c r="V429" s="13"/>
      <c r="W429" s="13"/>
      <c r="X429" s="13"/>
      <c r="Y429" s="13"/>
      <c r="Z429" s="13"/>
      <c r="AA429" s="13"/>
      <c r="AB429" s="13"/>
      <c r="AC429" s="13"/>
      <c r="AD429" s="13"/>
      <c r="AE429" s="13"/>
      <c r="AT429" s="240" t="s">
        <v>199</v>
      </c>
      <c r="AU429" s="240" t="s">
        <v>141</v>
      </c>
      <c r="AV429" s="13" t="s">
        <v>141</v>
      </c>
      <c r="AW429" s="13" t="s">
        <v>4</v>
      </c>
      <c r="AX429" s="13" t="s">
        <v>21</v>
      </c>
      <c r="AY429" s="240" t="s">
        <v>132</v>
      </c>
    </row>
    <row r="430" s="2" customFormat="1" ht="24.15" customHeight="1">
      <c r="A430" s="40"/>
      <c r="B430" s="41"/>
      <c r="C430" s="205" t="s">
        <v>1091</v>
      </c>
      <c r="D430" s="205" t="s">
        <v>135</v>
      </c>
      <c r="E430" s="206" t="s">
        <v>1111</v>
      </c>
      <c r="F430" s="207" t="s">
        <v>1112</v>
      </c>
      <c r="G430" s="208" t="s">
        <v>254</v>
      </c>
      <c r="H430" s="209">
        <v>0.183</v>
      </c>
      <c r="I430" s="210"/>
      <c r="J430" s="211">
        <f>ROUND(I430*H430,2)</f>
        <v>0</v>
      </c>
      <c r="K430" s="207" t="s">
        <v>139</v>
      </c>
      <c r="L430" s="46"/>
      <c r="M430" s="212" t="s">
        <v>32</v>
      </c>
      <c r="N430" s="213" t="s">
        <v>51</v>
      </c>
      <c r="O430" s="86"/>
      <c r="P430" s="214">
        <f>O430*H430</f>
        <v>0</v>
      </c>
      <c r="Q430" s="214">
        <v>0</v>
      </c>
      <c r="R430" s="214">
        <f>Q430*H430</f>
        <v>0</v>
      </c>
      <c r="S430" s="214">
        <v>0</v>
      </c>
      <c r="T430" s="215">
        <f>S430*H430</f>
        <v>0</v>
      </c>
      <c r="U430" s="40"/>
      <c r="V430" s="40"/>
      <c r="W430" s="40"/>
      <c r="X430" s="40"/>
      <c r="Y430" s="40"/>
      <c r="Z430" s="40"/>
      <c r="AA430" s="40"/>
      <c r="AB430" s="40"/>
      <c r="AC430" s="40"/>
      <c r="AD430" s="40"/>
      <c r="AE430" s="40"/>
      <c r="AR430" s="216" t="s">
        <v>270</v>
      </c>
      <c r="AT430" s="216" t="s">
        <v>135</v>
      </c>
      <c r="AU430" s="216" t="s">
        <v>141</v>
      </c>
      <c r="AY430" s="18" t="s">
        <v>132</v>
      </c>
      <c r="BE430" s="217">
        <f>IF(N430="základní",J430,0)</f>
        <v>0</v>
      </c>
      <c r="BF430" s="217">
        <f>IF(N430="snížená",J430,0)</f>
        <v>0</v>
      </c>
      <c r="BG430" s="217">
        <f>IF(N430="zákl. přenesená",J430,0)</f>
        <v>0</v>
      </c>
      <c r="BH430" s="217">
        <f>IF(N430="sníž. přenesená",J430,0)</f>
        <v>0</v>
      </c>
      <c r="BI430" s="217">
        <f>IF(N430="nulová",J430,0)</f>
        <v>0</v>
      </c>
      <c r="BJ430" s="18" t="s">
        <v>141</v>
      </c>
      <c r="BK430" s="217">
        <f>ROUND(I430*H430,2)</f>
        <v>0</v>
      </c>
      <c r="BL430" s="18" t="s">
        <v>270</v>
      </c>
      <c r="BM430" s="216" t="s">
        <v>1871</v>
      </c>
    </row>
    <row r="431" s="2" customFormat="1">
      <c r="A431" s="40"/>
      <c r="B431" s="41"/>
      <c r="C431" s="42"/>
      <c r="D431" s="225" t="s">
        <v>197</v>
      </c>
      <c r="E431" s="42"/>
      <c r="F431" s="226" t="s">
        <v>604</v>
      </c>
      <c r="G431" s="42"/>
      <c r="H431" s="42"/>
      <c r="I431" s="227"/>
      <c r="J431" s="42"/>
      <c r="K431" s="42"/>
      <c r="L431" s="46"/>
      <c r="M431" s="228"/>
      <c r="N431" s="229"/>
      <c r="O431" s="86"/>
      <c r="P431" s="86"/>
      <c r="Q431" s="86"/>
      <c r="R431" s="86"/>
      <c r="S431" s="86"/>
      <c r="T431" s="87"/>
      <c r="U431" s="40"/>
      <c r="V431" s="40"/>
      <c r="W431" s="40"/>
      <c r="X431" s="40"/>
      <c r="Y431" s="40"/>
      <c r="Z431" s="40"/>
      <c r="AA431" s="40"/>
      <c r="AB431" s="40"/>
      <c r="AC431" s="40"/>
      <c r="AD431" s="40"/>
      <c r="AE431" s="40"/>
      <c r="AT431" s="18" t="s">
        <v>197</v>
      </c>
      <c r="AU431" s="18" t="s">
        <v>141</v>
      </c>
    </row>
    <row r="432" s="12" customFormat="1" ht="22.8" customHeight="1">
      <c r="A432" s="12"/>
      <c r="B432" s="189"/>
      <c r="C432" s="190"/>
      <c r="D432" s="191" t="s">
        <v>78</v>
      </c>
      <c r="E432" s="203" t="s">
        <v>792</v>
      </c>
      <c r="F432" s="203" t="s">
        <v>793</v>
      </c>
      <c r="G432" s="190"/>
      <c r="H432" s="190"/>
      <c r="I432" s="193"/>
      <c r="J432" s="204">
        <f>BK432</f>
        <v>0</v>
      </c>
      <c r="K432" s="190"/>
      <c r="L432" s="195"/>
      <c r="M432" s="196"/>
      <c r="N432" s="197"/>
      <c r="O432" s="197"/>
      <c r="P432" s="198">
        <f>SUM(P433:P438)</f>
        <v>0</v>
      </c>
      <c r="Q432" s="197"/>
      <c r="R432" s="198">
        <f>SUM(R433:R438)</f>
        <v>0.063974400000000001</v>
      </c>
      <c r="S432" s="197"/>
      <c r="T432" s="199">
        <f>SUM(T433:T438)</f>
        <v>0</v>
      </c>
      <c r="U432" s="12"/>
      <c r="V432" s="12"/>
      <c r="W432" s="12"/>
      <c r="X432" s="12"/>
      <c r="Y432" s="12"/>
      <c r="Z432" s="12"/>
      <c r="AA432" s="12"/>
      <c r="AB432" s="12"/>
      <c r="AC432" s="12"/>
      <c r="AD432" s="12"/>
      <c r="AE432" s="12"/>
      <c r="AR432" s="200" t="s">
        <v>141</v>
      </c>
      <c r="AT432" s="201" t="s">
        <v>78</v>
      </c>
      <c r="AU432" s="201" t="s">
        <v>21</v>
      </c>
      <c r="AY432" s="200" t="s">
        <v>132</v>
      </c>
      <c r="BK432" s="202">
        <f>SUM(BK433:BK438)</f>
        <v>0</v>
      </c>
    </row>
    <row r="433" s="2" customFormat="1" ht="14.4" customHeight="1">
      <c r="A433" s="40"/>
      <c r="B433" s="41"/>
      <c r="C433" s="205" t="s">
        <v>1096</v>
      </c>
      <c r="D433" s="205" t="s">
        <v>135</v>
      </c>
      <c r="E433" s="206" t="s">
        <v>795</v>
      </c>
      <c r="F433" s="207" t="s">
        <v>796</v>
      </c>
      <c r="G433" s="208" t="s">
        <v>195</v>
      </c>
      <c r="H433" s="209">
        <v>152.31999999999999</v>
      </c>
      <c r="I433" s="210"/>
      <c r="J433" s="211">
        <f>ROUND(I433*H433,2)</f>
        <v>0</v>
      </c>
      <c r="K433" s="207" t="s">
        <v>139</v>
      </c>
      <c r="L433" s="46"/>
      <c r="M433" s="212" t="s">
        <v>32</v>
      </c>
      <c r="N433" s="213" t="s">
        <v>51</v>
      </c>
      <c r="O433" s="86"/>
      <c r="P433" s="214">
        <f>O433*H433</f>
        <v>0</v>
      </c>
      <c r="Q433" s="214">
        <v>0</v>
      </c>
      <c r="R433" s="214">
        <f>Q433*H433</f>
        <v>0</v>
      </c>
      <c r="S433" s="214">
        <v>0</v>
      </c>
      <c r="T433" s="215">
        <f>S433*H433</f>
        <v>0</v>
      </c>
      <c r="U433" s="40"/>
      <c r="V433" s="40"/>
      <c r="W433" s="40"/>
      <c r="X433" s="40"/>
      <c r="Y433" s="40"/>
      <c r="Z433" s="40"/>
      <c r="AA433" s="40"/>
      <c r="AB433" s="40"/>
      <c r="AC433" s="40"/>
      <c r="AD433" s="40"/>
      <c r="AE433" s="40"/>
      <c r="AR433" s="216" t="s">
        <v>270</v>
      </c>
      <c r="AT433" s="216" t="s">
        <v>135</v>
      </c>
      <c r="AU433" s="216" t="s">
        <v>141</v>
      </c>
      <c r="AY433" s="18" t="s">
        <v>132</v>
      </c>
      <c r="BE433" s="217">
        <f>IF(N433="základní",J433,0)</f>
        <v>0</v>
      </c>
      <c r="BF433" s="217">
        <f>IF(N433="snížená",J433,0)</f>
        <v>0</v>
      </c>
      <c r="BG433" s="217">
        <f>IF(N433="zákl. přenesená",J433,0)</f>
        <v>0</v>
      </c>
      <c r="BH433" s="217">
        <f>IF(N433="sníž. přenesená",J433,0)</f>
        <v>0</v>
      </c>
      <c r="BI433" s="217">
        <f>IF(N433="nulová",J433,0)</f>
        <v>0</v>
      </c>
      <c r="BJ433" s="18" t="s">
        <v>141</v>
      </c>
      <c r="BK433" s="217">
        <f>ROUND(I433*H433,2)</f>
        <v>0</v>
      </c>
      <c r="BL433" s="18" t="s">
        <v>270</v>
      </c>
      <c r="BM433" s="216" t="s">
        <v>1872</v>
      </c>
    </row>
    <row r="434" s="2" customFormat="1">
      <c r="A434" s="40"/>
      <c r="B434" s="41"/>
      <c r="C434" s="42"/>
      <c r="D434" s="225" t="s">
        <v>197</v>
      </c>
      <c r="E434" s="42"/>
      <c r="F434" s="226" t="s">
        <v>798</v>
      </c>
      <c r="G434" s="42"/>
      <c r="H434" s="42"/>
      <c r="I434" s="227"/>
      <c r="J434" s="42"/>
      <c r="K434" s="42"/>
      <c r="L434" s="46"/>
      <c r="M434" s="228"/>
      <c r="N434" s="229"/>
      <c r="O434" s="86"/>
      <c r="P434" s="86"/>
      <c r="Q434" s="86"/>
      <c r="R434" s="86"/>
      <c r="S434" s="86"/>
      <c r="T434" s="87"/>
      <c r="U434" s="40"/>
      <c r="V434" s="40"/>
      <c r="W434" s="40"/>
      <c r="X434" s="40"/>
      <c r="Y434" s="40"/>
      <c r="Z434" s="40"/>
      <c r="AA434" s="40"/>
      <c r="AB434" s="40"/>
      <c r="AC434" s="40"/>
      <c r="AD434" s="40"/>
      <c r="AE434" s="40"/>
      <c r="AT434" s="18" t="s">
        <v>197</v>
      </c>
      <c r="AU434" s="18" t="s">
        <v>141</v>
      </c>
    </row>
    <row r="435" s="2" customFormat="1" ht="24.15" customHeight="1">
      <c r="A435" s="40"/>
      <c r="B435" s="41"/>
      <c r="C435" s="252" t="s">
        <v>1100</v>
      </c>
      <c r="D435" s="252" t="s">
        <v>246</v>
      </c>
      <c r="E435" s="253" t="s">
        <v>800</v>
      </c>
      <c r="F435" s="254" t="s">
        <v>801</v>
      </c>
      <c r="G435" s="255" t="s">
        <v>231</v>
      </c>
      <c r="H435" s="256">
        <v>159.93600000000001</v>
      </c>
      <c r="I435" s="257"/>
      <c r="J435" s="258">
        <f>ROUND(I435*H435,2)</f>
        <v>0</v>
      </c>
      <c r="K435" s="254" t="s">
        <v>139</v>
      </c>
      <c r="L435" s="259"/>
      <c r="M435" s="260" t="s">
        <v>32</v>
      </c>
      <c r="N435" s="261" t="s">
        <v>51</v>
      </c>
      <c r="O435" s="86"/>
      <c r="P435" s="214">
        <f>O435*H435</f>
        <v>0</v>
      </c>
      <c r="Q435" s="214">
        <v>0.00040000000000000002</v>
      </c>
      <c r="R435" s="214">
        <f>Q435*H435</f>
        <v>0.063974400000000001</v>
      </c>
      <c r="S435" s="214">
        <v>0</v>
      </c>
      <c r="T435" s="215">
        <f>S435*H435</f>
        <v>0</v>
      </c>
      <c r="U435" s="40"/>
      <c r="V435" s="40"/>
      <c r="W435" s="40"/>
      <c r="X435" s="40"/>
      <c r="Y435" s="40"/>
      <c r="Z435" s="40"/>
      <c r="AA435" s="40"/>
      <c r="AB435" s="40"/>
      <c r="AC435" s="40"/>
      <c r="AD435" s="40"/>
      <c r="AE435" s="40"/>
      <c r="AR435" s="216" t="s">
        <v>356</v>
      </c>
      <c r="AT435" s="216" t="s">
        <v>246</v>
      </c>
      <c r="AU435" s="216" t="s">
        <v>141</v>
      </c>
      <c r="AY435" s="18" t="s">
        <v>132</v>
      </c>
      <c r="BE435" s="217">
        <f>IF(N435="základní",J435,0)</f>
        <v>0</v>
      </c>
      <c r="BF435" s="217">
        <f>IF(N435="snížená",J435,0)</f>
        <v>0</v>
      </c>
      <c r="BG435" s="217">
        <f>IF(N435="zákl. přenesená",J435,0)</f>
        <v>0</v>
      </c>
      <c r="BH435" s="217">
        <f>IF(N435="sníž. přenesená",J435,0)</f>
        <v>0</v>
      </c>
      <c r="BI435" s="217">
        <f>IF(N435="nulová",J435,0)</f>
        <v>0</v>
      </c>
      <c r="BJ435" s="18" t="s">
        <v>141</v>
      </c>
      <c r="BK435" s="217">
        <f>ROUND(I435*H435,2)</f>
        <v>0</v>
      </c>
      <c r="BL435" s="18" t="s">
        <v>270</v>
      </c>
      <c r="BM435" s="216" t="s">
        <v>1873</v>
      </c>
    </row>
    <row r="436" s="13" customFormat="1">
      <c r="A436" s="13"/>
      <c r="B436" s="230"/>
      <c r="C436" s="231"/>
      <c r="D436" s="225" t="s">
        <v>199</v>
      </c>
      <c r="E436" s="231"/>
      <c r="F436" s="233" t="s">
        <v>1005</v>
      </c>
      <c r="G436" s="231"/>
      <c r="H436" s="234">
        <v>159.93600000000001</v>
      </c>
      <c r="I436" s="235"/>
      <c r="J436" s="231"/>
      <c r="K436" s="231"/>
      <c r="L436" s="236"/>
      <c r="M436" s="237"/>
      <c r="N436" s="238"/>
      <c r="O436" s="238"/>
      <c r="P436" s="238"/>
      <c r="Q436" s="238"/>
      <c r="R436" s="238"/>
      <c r="S436" s="238"/>
      <c r="T436" s="239"/>
      <c r="U436" s="13"/>
      <c r="V436" s="13"/>
      <c r="W436" s="13"/>
      <c r="X436" s="13"/>
      <c r="Y436" s="13"/>
      <c r="Z436" s="13"/>
      <c r="AA436" s="13"/>
      <c r="AB436" s="13"/>
      <c r="AC436" s="13"/>
      <c r="AD436" s="13"/>
      <c r="AE436" s="13"/>
      <c r="AT436" s="240" t="s">
        <v>199</v>
      </c>
      <c r="AU436" s="240" t="s">
        <v>141</v>
      </c>
      <c r="AV436" s="13" t="s">
        <v>141</v>
      </c>
      <c r="AW436" s="13" t="s">
        <v>4</v>
      </c>
      <c r="AX436" s="13" t="s">
        <v>21</v>
      </c>
      <c r="AY436" s="240" t="s">
        <v>132</v>
      </c>
    </row>
    <row r="437" s="2" customFormat="1" ht="24.15" customHeight="1">
      <c r="A437" s="40"/>
      <c r="B437" s="41"/>
      <c r="C437" s="205" t="s">
        <v>1105</v>
      </c>
      <c r="D437" s="205" t="s">
        <v>135</v>
      </c>
      <c r="E437" s="206" t="s">
        <v>804</v>
      </c>
      <c r="F437" s="207" t="s">
        <v>805</v>
      </c>
      <c r="G437" s="208" t="s">
        <v>254</v>
      </c>
      <c r="H437" s="209">
        <v>0.064000000000000001</v>
      </c>
      <c r="I437" s="210"/>
      <c r="J437" s="211">
        <f>ROUND(I437*H437,2)</f>
        <v>0</v>
      </c>
      <c r="K437" s="207" t="s">
        <v>139</v>
      </c>
      <c r="L437" s="46"/>
      <c r="M437" s="212" t="s">
        <v>32</v>
      </c>
      <c r="N437" s="213" t="s">
        <v>51</v>
      </c>
      <c r="O437" s="86"/>
      <c r="P437" s="214">
        <f>O437*H437</f>
        <v>0</v>
      </c>
      <c r="Q437" s="214">
        <v>0</v>
      </c>
      <c r="R437" s="214">
        <f>Q437*H437</f>
        <v>0</v>
      </c>
      <c r="S437" s="214">
        <v>0</v>
      </c>
      <c r="T437" s="215">
        <f>S437*H437</f>
        <v>0</v>
      </c>
      <c r="U437" s="40"/>
      <c r="V437" s="40"/>
      <c r="W437" s="40"/>
      <c r="X437" s="40"/>
      <c r="Y437" s="40"/>
      <c r="Z437" s="40"/>
      <c r="AA437" s="40"/>
      <c r="AB437" s="40"/>
      <c r="AC437" s="40"/>
      <c r="AD437" s="40"/>
      <c r="AE437" s="40"/>
      <c r="AR437" s="216" t="s">
        <v>270</v>
      </c>
      <c r="AT437" s="216" t="s">
        <v>135</v>
      </c>
      <c r="AU437" s="216" t="s">
        <v>141</v>
      </c>
      <c r="AY437" s="18" t="s">
        <v>132</v>
      </c>
      <c r="BE437" s="217">
        <f>IF(N437="základní",J437,0)</f>
        <v>0</v>
      </c>
      <c r="BF437" s="217">
        <f>IF(N437="snížená",J437,0)</f>
        <v>0</v>
      </c>
      <c r="BG437" s="217">
        <f>IF(N437="zákl. přenesená",J437,0)</f>
        <v>0</v>
      </c>
      <c r="BH437" s="217">
        <f>IF(N437="sníž. přenesená",J437,0)</f>
        <v>0</v>
      </c>
      <c r="BI437" s="217">
        <f>IF(N437="nulová",J437,0)</f>
        <v>0</v>
      </c>
      <c r="BJ437" s="18" t="s">
        <v>141</v>
      </c>
      <c r="BK437" s="217">
        <f>ROUND(I437*H437,2)</f>
        <v>0</v>
      </c>
      <c r="BL437" s="18" t="s">
        <v>270</v>
      </c>
      <c r="BM437" s="216" t="s">
        <v>1874</v>
      </c>
    </row>
    <row r="438" s="2" customFormat="1">
      <c r="A438" s="40"/>
      <c r="B438" s="41"/>
      <c r="C438" s="42"/>
      <c r="D438" s="225" t="s">
        <v>197</v>
      </c>
      <c r="E438" s="42"/>
      <c r="F438" s="226" t="s">
        <v>807</v>
      </c>
      <c r="G438" s="42"/>
      <c r="H438" s="42"/>
      <c r="I438" s="227"/>
      <c r="J438" s="42"/>
      <c r="K438" s="42"/>
      <c r="L438" s="46"/>
      <c r="M438" s="228"/>
      <c r="N438" s="229"/>
      <c r="O438" s="86"/>
      <c r="P438" s="86"/>
      <c r="Q438" s="86"/>
      <c r="R438" s="86"/>
      <c r="S438" s="86"/>
      <c r="T438" s="87"/>
      <c r="U438" s="40"/>
      <c r="V438" s="40"/>
      <c r="W438" s="40"/>
      <c r="X438" s="40"/>
      <c r="Y438" s="40"/>
      <c r="Z438" s="40"/>
      <c r="AA438" s="40"/>
      <c r="AB438" s="40"/>
      <c r="AC438" s="40"/>
      <c r="AD438" s="40"/>
      <c r="AE438" s="40"/>
      <c r="AT438" s="18" t="s">
        <v>197</v>
      </c>
      <c r="AU438" s="18" t="s">
        <v>141</v>
      </c>
    </row>
    <row r="439" s="12" customFormat="1" ht="22.8" customHeight="1">
      <c r="A439" s="12"/>
      <c r="B439" s="189"/>
      <c r="C439" s="190"/>
      <c r="D439" s="191" t="s">
        <v>78</v>
      </c>
      <c r="E439" s="203" t="s">
        <v>808</v>
      </c>
      <c r="F439" s="203" t="s">
        <v>809</v>
      </c>
      <c r="G439" s="190"/>
      <c r="H439" s="190"/>
      <c r="I439" s="193"/>
      <c r="J439" s="204">
        <f>BK439</f>
        <v>0</v>
      </c>
      <c r="K439" s="190"/>
      <c r="L439" s="195"/>
      <c r="M439" s="196"/>
      <c r="N439" s="197"/>
      <c r="O439" s="197"/>
      <c r="P439" s="198">
        <f>SUM(P440:P444)</f>
        <v>0</v>
      </c>
      <c r="Q439" s="197"/>
      <c r="R439" s="198">
        <f>SUM(R440:R444)</f>
        <v>0.097500000000000003</v>
      </c>
      <c r="S439" s="197"/>
      <c r="T439" s="199">
        <f>SUM(T440:T444)</f>
        <v>0</v>
      </c>
      <c r="U439" s="12"/>
      <c r="V439" s="12"/>
      <c r="W439" s="12"/>
      <c r="X439" s="12"/>
      <c r="Y439" s="12"/>
      <c r="Z439" s="12"/>
      <c r="AA439" s="12"/>
      <c r="AB439" s="12"/>
      <c r="AC439" s="12"/>
      <c r="AD439" s="12"/>
      <c r="AE439" s="12"/>
      <c r="AR439" s="200" t="s">
        <v>141</v>
      </c>
      <c r="AT439" s="201" t="s">
        <v>78</v>
      </c>
      <c r="AU439" s="201" t="s">
        <v>21</v>
      </c>
      <c r="AY439" s="200" t="s">
        <v>132</v>
      </c>
      <c r="BK439" s="202">
        <f>SUM(BK440:BK444)</f>
        <v>0</v>
      </c>
    </row>
    <row r="440" s="2" customFormat="1" ht="14.4" customHeight="1">
      <c r="A440" s="40"/>
      <c r="B440" s="41"/>
      <c r="C440" s="205" t="s">
        <v>1110</v>
      </c>
      <c r="D440" s="205" t="s">
        <v>135</v>
      </c>
      <c r="E440" s="206" t="s">
        <v>811</v>
      </c>
      <c r="F440" s="207" t="s">
        <v>812</v>
      </c>
      <c r="G440" s="208" t="s">
        <v>195</v>
      </c>
      <c r="H440" s="209">
        <v>370</v>
      </c>
      <c r="I440" s="210"/>
      <c r="J440" s="211">
        <f>ROUND(I440*H440,2)</f>
        <v>0</v>
      </c>
      <c r="K440" s="207" t="s">
        <v>139</v>
      </c>
      <c r="L440" s="46"/>
      <c r="M440" s="212" t="s">
        <v>32</v>
      </c>
      <c r="N440" s="213" t="s">
        <v>51</v>
      </c>
      <c r="O440" s="86"/>
      <c r="P440" s="214">
        <f>O440*H440</f>
        <v>0</v>
      </c>
      <c r="Q440" s="214">
        <v>2.0000000000000002E-05</v>
      </c>
      <c r="R440" s="214">
        <f>Q440*H440</f>
        <v>0.0074000000000000003</v>
      </c>
      <c r="S440" s="214">
        <v>0</v>
      </c>
      <c r="T440" s="215">
        <f>S440*H440</f>
        <v>0</v>
      </c>
      <c r="U440" s="40"/>
      <c r="V440" s="40"/>
      <c r="W440" s="40"/>
      <c r="X440" s="40"/>
      <c r="Y440" s="40"/>
      <c r="Z440" s="40"/>
      <c r="AA440" s="40"/>
      <c r="AB440" s="40"/>
      <c r="AC440" s="40"/>
      <c r="AD440" s="40"/>
      <c r="AE440" s="40"/>
      <c r="AR440" s="216" t="s">
        <v>270</v>
      </c>
      <c r="AT440" s="216" t="s">
        <v>135</v>
      </c>
      <c r="AU440" s="216" t="s">
        <v>141</v>
      </c>
      <c r="AY440" s="18" t="s">
        <v>132</v>
      </c>
      <c r="BE440" s="217">
        <f>IF(N440="základní",J440,0)</f>
        <v>0</v>
      </c>
      <c r="BF440" s="217">
        <f>IF(N440="snížená",J440,0)</f>
        <v>0</v>
      </c>
      <c r="BG440" s="217">
        <f>IF(N440="zákl. přenesená",J440,0)</f>
        <v>0</v>
      </c>
      <c r="BH440" s="217">
        <f>IF(N440="sníž. přenesená",J440,0)</f>
        <v>0</v>
      </c>
      <c r="BI440" s="217">
        <f>IF(N440="nulová",J440,0)</f>
        <v>0</v>
      </c>
      <c r="BJ440" s="18" t="s">
        <v>141</v>
      </c>
      <c r="BK440" s="217">
        <f>ROUND(I440*H440,2)</f>
        <v>0</v>
      </c>
      <c r="BL440" s="18" t="s">
        <v>270</v>
      </c>
      <c r="BM440" s="216" t="s">
        <v>1875</v>
      </c>
    </row>
    <row r="441" s="2" customFormat="1" ht="14.4" customHeight="1">
      <c r="A441" s="40"/>
      <c r="B441" s="41"/>
      <c r="C441" s="205" t="s">
        <v>1114</v>
      </c>
      <c r="D441" s="205" t="s">
        <v>135</v>
      </c>
      <c r="E441" s="206" t="s">
        <v>815</v>
      </c>
      <c r="F441" s="207" t="s">
        <v>816</v>
      </c>
      <c r="G441" s="208" t="s">
        <v>195</v>
      </c>
      <c r="H441" s="209">
        <v>370</v>
      </c>
      <c r="I441" s="210"/>
      <c r="J441" s="211">
        <f>ROUND(I441*H441,2)</f>
        <v>0</v>
      </c>
      <c r="K441" s="207" t="s">
        <v>139</v>
      </c>
      <c r="L441" s="46"/>
      <c r="M441" s="212" t="s">
        <v>32</v>
      </c>
      <c r="N441" s="213" t="s">
        <v>51</v>
      </c>
      <c r="O441" s="86"/>
      <c r="P441" s="214">
        <f>O441*H441</f>
        <v>0</v>
      </c>
      <c r="Q441" s="214">
        <v>0</v>
      </c>
      <c r="R441" s="214">
        <f>Q441*H441</f>
        <v>0</v>
      </c>
      <c r="S441" s="214">
        <v>0</v>
      </c>
      <c r="T441" s="215">
        <f>S441*H441</f>
        <v>0</v>
      </c>
      <c r="U441" s="40"/>
      <c r="V441" s="40"/>
      <c r="W441" s="40"/>
      <c r="X441" s="40"/>
      <c r="Y441" s="40"/>
      <c r="Z441" s="40"/>
      <c r="AA441" s="40"/>
      <c r="AB441" s="40"/>
      <c r="AC441" s="40"/>
      <c r="AD441" s="40"/>
      <c r="AE441" s="40"/>
      <c r="AR441" s="216" t="s">
        <v>270</v>
      </c>
      <c r="AT441" s="216" t="s">
        <v>135</v>
      </c>
      <c r="AU441" s="216" t="s">
        <v>141</v>
      </c>
      <c r="AY441" s="18" t="s">
        <v>132</v>
      </c>
      <c r="BE441" s="217">
        <f>IF(N441="základní",J441,0)</f>
        <v>0</v>
      </c>
      <c r="BF441" s="217">
        <f>IF(N441="snížená",J441,0)</f>
        <v>0</v>
      </c>
      <c r="BG441" s="217">
        <f>IF(N441="zákl. přenesená",J441,0)</f>
        <v>0</v>
      </c>
      <c r="BH441" s="217">
        <f>IF(N441="sníž. přenesená",J441,0)</f>
        <v>0</v>
      </c>
      <c r="BI441" s="217">
        <f>IF(N441="nulová",J441,0)</f>
        <v>0</v>
      </c>
      <c r="BJ441" s="18" t="s">
        <v>141</v>
      </c>
      <c r="BK441" s="217">
        <f>ROUND(I441*H441,2)</f>
        <v>0</v>
      </c>
      <c r="BL441" s="18" t="s">
        <v>270</v>
      </c>
      <c r="BM441" s="216" t="s">
        <v>1876</v>
      </c>
    </row>
    <row r="442" s="2" customFormat="1" ht="24.15" customHeight="1">
      <c r="A442" s="40"/>
      <c r="B442" s="41"/>
      <c r="C442" s="205" t="s">
        <v>1116</v>
      </c>
      <c r="D442" s="205" t="s">
        <v>135</v>
      </c>
      <c r="E442" s="206" t="s">
        <v>819</v>
      </c>
      <c r="F442" s="207" t="s">
        <v>820</v>
      </c>
      <c r="G442" s="208" t="s">
        <v>195</v>
      </c>
      <c r="H442" s="209">
        <v>370</v>
      </c>
      <c r="I442" s="210"/>
      <c r="J442" s="211">
        <f>ROUND(I442*H442,2)</f>
        <v>0</v>
      </c>
      <c r="K442" s="207" t="s">
        <v>139</v>
      </c>
      <c r="L442" s="46"/>
      <c r="M442" s="212" t="s">
        <v>32</v>
      </c>
      <c r="N442" s="213" t="s">
        <v>51</v>
      </c>
      <c r="O442" s="86"/>
      <c r="P442" s="214">
        <f>O442*H442</f>
        <v>0</v>
      </c>
      <c r="Q442" s="214">
        <v>0.00022000000000000001</v>
      </c>
      <c r="R442" s="214">
        <f>Q442*H442</f>
        <v>0.0814</v>
      </c>
      <c r="S442" s="214">
        <v>0</v>
      </c>
      <c r="T442" s="215">
        <f>S442*H442</f>
        <v>0</v>
      </c>
      <c r="U442" s="40"/>
      <c r="V442" s="40"/>
      <c r="W442" s="40"/>
      <c r="X442" s="40"/>
      <c r="Y442" s="40"/>
      <c r="Z442" s="40"/>
      <c r="AA442" s="40"/>
      <c r="AB442" s="40"/>
      <c r="AC442" s="40"/>
      <c r="AD442" s="40"/>
      <c r="AE442" s="40"/>
      <c r="AR442" s="216" t="s">
        <v>270</v>
      </c>
      <c r="AT442" s="216" t="s">
        <v>135</v>
      </c>
      <c r="AU442" s="216" t="s">
        <v>141</v>
      </c>
      <c r="AY442" s="18" t="s">
        <v>132</v>
      </c>
      <c r="BE442" s="217">
        <f>IF(N442="základní",J442,0)</f>
        <v>0</v>
      </c>
      <c r="BF442" s="217">
        <f>IF(N442="snížená",J442,0)</f>
        <v>0</v>
      </c>
      <c r="BG442" s="217">
        <f>IF(N442="zákl. přenesená",J442,0)</f>
        <v>0</v>
      </c>
      <c r="BH442" s="217">
        <f>IF(N442="sníž. přenesená",J442,0)</f>
        <v>0</v>
      </c>
      <c r="BI442" s="217">
        <f>IF(N442="nulová",J442,0)</f>
        <v>0</v>
      </c>
      <c r="BJ442" s="18" t="s">
        <v>141</v>
      </c>
      <c r="BK442" s="217">
        <f>ROUND(I442*H442,2)</f>
        <v>0</v>
      </c>
      <c r="BL442" s="18" t="s">
        <v>270</v>
      </c>
      <c r="BM442" s="216" t="s">
        <v>1877</v>
      </c>
    </row>
    <row r="443" s="2" customFormat="1">
      <c r="A443" s="40"/>
      <c r="B443" s="41"/>
      <c r="C443" s="42"/>
      <c r="D443" s="225" t="s">
        <v>197</v>
      </c>
      <c r="E443" s="42"/>
      <c r="F443" s="226" t="s">
        <v>822</v>
      </c>
      <c r="G443" s="42"/>
      <c r="H443" s="42"/>
      <c r="I443" s="227"/>
      <c r="J443" s="42"/>
      <c r="K443" s="42"/>
      <c r="L443" s="46"/>
      <c r="M443" s="228"/>
      <c r="N443" s="229"/>
      <c r="O443" s="86"/>
      <c r="P443" s="86"/>
      <c r="Q443" s="86"/>
      <c r="R443" s="86"/>
      <c r="S443" s="86"/>
      <c r="T443" s="87"/>
      <c r="U443" s="40"/>
      <c r="V443" s="40"/>
      <c r="W443" s="40"/>
      <c r="X443" s="40"/>
      <c r="Y443" s="40"/>
      <c r="Z443" s="40"/>
      <c r="AA443" s="40"/>
      <c r="AB443" s="40"/>
      <c r="AC443" s="40"/>
      <c r="AD443" s="40"/>
      <c r="AE443" s="40"/>
      <c r="AT443" s="18" t="s">
        <v>197</v>
      </c>
      <c r="AU443" s="18" t="s">
        <v>141</v>
      </c>
    </row>
    <row r="444" s="2" customFormat="1" ht="24.15" customHeight="1">
      <c r="A444" s="40"/>
      <c r="B444" s="41"/>
      <c r="C444" s="205" t="s">
        <v>1118</v>
      </c>
      <c r="D444" s="205" t="s">
        <v>135</v>
      </c>
      <c r="E444" s="206" t="s">
        <v>824</v>
      </c>
      <c r="F444" s="207" t="s">
        <v>825</v>
      </c>
      <c r="G444" s="208" t="s">
        <v>195</v>
      </c>
      <c r="H444" s="209">
        <v>58</v>
      </c>
      <c r="I444" s="210"/>
      <c r="J444" s="211">
        <f>ROUND(I444*H444,2)</f>
        <v>0</v>
      </c>
      <c r="K444" s="207" t="s">
        <v>139</v>
      </c>
      <c r="L444" s="46"/>
      <c r="M444" s="218" t="s">
        <v>32</v>
      </c>
      <c r="N444" s="219" t="s">
        <v>51</v>
      </c>
      <c r="O444" s="220"/>
      <c r="P444" s="221">
        <f>O444*H444</f>
        <v>0</v>
      </c>
      <c r="Q444" s="221">
        <v>0.00014999999999999999</v>
      </c>
      <c r="R444" s="221">
        <f>Q444*H444</f>
        <v>0.0086999999999999994</v>
      </c>
      <c r="S444" s="221">
        <v>0</v>
      </c>
      <c r="T444" s="222">
        <f>S444*H444</f>
        <v>0</v>
      </c>
      <c r="U444" s="40"/>
      <c r="V444" s="40"/>
      <c r="W444" s="40"/>
      <c r="X444" s="40"/>
      <c r="Y444" s="40"/>
      <c r="Z444" s="40"/>
      <c r="AA444" s="40"/>
      <c r="AB444" s="40"/>
      <c r="AC444" s="40"/>
      <c r="AD444" s="40"/>
      <c r="AE444" s="40"/>
      <c r="AR444" s="216" t="s">
        <v>270</v>
      </c>
      <c r="AT444" s="216" t="s">
        <v>135</v>
      </c>
      <c r="AU444" s="216" t="s">
        <v>141</v>
      </c>
      <c r="AY444" s="18" t="s">
        <v>132</v>
      </c>
      <c r="BE444" s="217">
        <f>IF(N444="základní",J444,0)</f>
        <v>0</v>
      </c>
      <c r="BF444" s="217">
        <f>IF(N444="snížená",J444,0)</f>
        <v>0</v>
      </c>
      <c r="BG444" s="217">
        <f>IF(N444="zákl. přenesená",J444,0)</f>
        <v>0</v>
      </c>
      <c r="BH444" s="217">
        <f>IF(N444="sníž. přenesená",J444,0)</f>
        <v>0</v>
      </c>
      <c r="BI444" s="217">
        <f>IF(N444="nulová",J444,0)</f>
        <v>0</v>
      </c>
      <c r="BJ444" s="18" t="s">
        <v>141</v>
      </c>
      <c r="BK444" s="217">
        <f>ROUND(I444*H444,2)</f>
        <v>0</v>
      </c>
      <c r="BL444" s="18" t="s">
        <v>270</v>
      </c>
      <c r="BM444" s="216" t="s">
        <v>1878</v>
      </c>
    </row>
    <row r="445" s="2" customFormat="1" ht="6.96" customHeight="1">
      <c r="A445" s="40"/>
      <c r="B445" s="61"/>
      <c r="C445" s="62"/>
      <c r="D445" s="62"/>
      <c r="E445" s="62"/>
      <c r="F445" s="62"/>
      <c r="G445" s="62"/>
      <c r="H445" s="62"/>
      <c r="I445" s="62"/>
      <c r="J445" s="62"/>
      <c r="K445" s="62"/>
      <c r="L445" s="46"/>
      <c r="M445" s="40"/>
      <c r="O445" s="40"/>
      <c r="P445" s="40"/>
      <c r="Q445" s="40"/>
      <c r="R445" s="40"/>
      <c r="S445" s="40"/>
      <c r="T445" s="40"/>
      <c r="U445" s="40"/>
      <c r="V445" s="40"/>
      <c r="W445" s="40"/>
      <c r="X445" s="40"/>
      <c r="Y445" s="40"/>
      <c r="Z445" s="40"/>
      <c r="AA445" s="40"/>
      <c r="AB445" s="40"/>
      <c r="AC445" s="40"/>
      <c r="AD445" s="40"/>
      <c r="AE445" s="40"/>
    </row>
  </sheetData>
  <sheetProtection sheet="1" autoFilter="0" formatColumns="0" formatRows="0" objects="1" scenarios="1" spinCount="100000" saltValue="8pvgdXJVQWEBIYnXmzJPY2SkR0iwITPrdPqobzvRWb+Fhq5vkTcsrLHo66n3UM0nSWXTcxOumX5BuP+ZVP7QRg==" hashValue="ho6Q7p1sLZ1dwS6+h67vZ4DoHsczfPO8AfBM3uVMg2XthMnMHtwaX/yjlhBVX57uvt11PV0Kh+z5Awq5vNBriw==" algorithmName="SHA-512" password="CC35"/>
  <autoFilter ref="C102:K444"/>
  <mergeCells count="9">
    <mergeCell ref="E7:H7"/>
    <mergeCell ref="E9:H9"/>
    <mergeCell ref="E18:H18"/>
    <mergeCell ref="E27:H27"/>
    <mergeCell ref="E48:H48"/>
    <mergeCell ref="E50:H50"/>
    <mergeCell ref="E93:H93"/>
    <mergeCell ref="E95:H9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73" customWidth="1"/>
    <col min="2" max="2" width="1.667969" style="273" customWidth="1"/>
    <col min="3" max="4" width="5" style="273" customWidth="1"/>
    <col min="5" max="5" width="11.66016" style="273" customWidth="1"/>
    <col min="6" max="6" width="9.160156" style="273" customWidth="1"/>
    <col min="7" max="7" width="5" style="273" customWidth="1"/>
    <col min="8" max="8" width="77.83203" style="273" customWidth="1"/>
    <col min="9" max="10" width="20" style="273" customWidth="1"/>
    <col min="11" max="11" width="1.667969" style="273" customWidth="1"/>
  </cols>
  <sheetData>
    <row r="1" s="1" customFormat="1" ht="37.5" customHeight="1"/>
    <row r="2" s="1" customFormat="1" ht="7.5" customHeight="1">
      <c r="B2" s="274"/>
      <c r="C2" s="275"/>
      <c r="D2" s="275"/>
      <c r="E2" s="275"/>
      <c r="F2" s="275"/>
      <c r="G2" s="275"/>
      <c r="H2" s="275"/>
      <c r="I2" s="275"/>
      <c r="J2" s="275"/>
      <c r="K2" s="276"/>
    </row>
    <row r="3" s="16" customFormat="1" ht="45" customHeight="1">
      <c r="B3" s="277"/>
      <c r="C3" s="278" t="s">
        <v>1879</v>
      </c>
      <c r="D3" s="278"/>
      <c r="E3" s="278"/>
      <c r="F3" s="278"/>
      <c r="G3" s="278"/>
      <c r="H3" s="278"/>
      <c r="I3" s="278"/>
      <c r="J3" s="278"/>
      <c r="K3" s="279"/>
    </row>
    <row r="4" s="1" customFormat="1" ht="25.5" customHeight="1">
      <c r="B4" s="280"/>
      <c r="C4" s="281" t="s">
        <v>1880</v>
      </c>
      <c r="D4" s="281"/>
      <c r="E4" s="281"/>
      <c r="F4" s="281"/>
      <c r="G4" s="281"/>
      <c r="H4" s="281"/>
      <c r="I4" s="281"/>
      <c r="J4" s="281"/>
      <c r="K4" s="282"/>
    </row>
    <row r="5" s="1" customFormat="1" ht="5.25" customHeight="1">
      <c r="B5" s="280"/>
      <c r="C5" s="283"/>
      <c r="D5" s="283"/>
      <c r="E5" s="283"/>
      <c r="F5" s="283"/>
      <c r="G5" s="283"/>
      <c r="H5" s="283"/>
      <c r="I5" s="283"/>
      <c r="J5" s="283"/>
      <c r="K5" s="282"/>
    </row>
    <row r="6" s="1" customFormat="1" ht="15" customHeight="1">
      <c r="B6" s="280"/>
      <c r="C6" s="284" t="s">
        <v>1881</v>
      </c>
      <c r="D6" s="284"/>
      <c r="E6" s="284"/>
      <c r="F6" s="284"/>
      <c r="G6" s="284"/>
      <c r="H6" s="284"/>
      <c r="I6" s="284"/>
      <c r="J6" s="284"/>
      <c r="K6" s="282"/>
    </row>
    <row r="7" s="1" customFormat="1" ht="15" customHeight="1">
      <c r="B7" s="285"/>
      <c r="C7" s="284" t="s">
        <v>1882</v>
      </c>
      <c r="D7" s="284"/>
      <c r="E7" s="284"/>
      <c r="F7" s="284"/>
      <c r="G7" s="284"/>
      <c r="H7" s="284"/>
      <c r="I7" s="284"/>
      <c r="J7" s="284"/>
      <c r="K7" s="282"/>
    </row>
    <row r="8" s="1" customFormat="1" ht="12.75" customHeight="1">
      <c r="B8" s="285"/>
      <c r="C8" s="284"/>
      <c r="D8" s="284"/>
      <c r="E8" s="284"/>
      <c r="F8" s="284"/>
      <c r="G8" s="284"/>
      <c r="H8" s="284"/>
      <c r="I8" s="284"/>
      <c r="J8" s="284"/>
      <c r="K8" s="282"/>
    </row>
    <row r="9" s="1" customFormat="1" ht="15" customHeight="1">
      <c r="B9" s="285"/>
      <c r="C9" s="284" t="s">
        <v>1883</v>
      </c>
      <c r="D9" s="284"/>
      <c r="E9" s="284"/>
      <c r="F9" s="284"/>
      <c r="G9" s="284"/>
      <c r="H9" s="284"/>
      <c r="I9" s="284"/>
      <c r="J9" s="284"/>
      <c r="K9" s="282"/>
    </row>
    <row r="10" s="1" customFormat="1" ht="15" customHeight="1">
      <c r="B10" s="285"/>
      <c r="C10" s="284"/>
      <c r="D10" s="284" t="s">
        <v>1884</v>
      </c>
      <c r="E10" s="284"/>
      <c r="F10" s="284"/>
      <c r="G10" s="284"/>
      <c r="H10" s="284"/>
      <c r="I10" s="284"/>
      <c r="J10" s="284"/>
      <c r="K10" s="282"/>
    </row>
    <row r="11" s="1" customFormat="1" ht="15" customHeight="1">
      <c r="B11" s="285"/>
      <c r="C11" s="286"/>
      <c r="D11" s="284" t="s">
        <v>1885</v>
      </c>
      <c r="E11" s="284"/>
      <c r="F11" s="284"/>
      <c r="G11" s="284"/>
      <c r="H11" s="284"/>
      <c r="I11" s="284"/>
      <c r="J11" s="284"/>
      <c r="K11" s="282"/>
    </row>
    <row r="12" s="1" customFormat="1" ht="15" customHeight="1">
      <c r="B12" s="285"/>
      <c r="C12" s="286"/>
      <c r="D12" s="284"/>
      <c r="E12" s="284"/>
      <c r="F12" s="284"/>
      <c r="G12" s="284"/>
      <c r="H12" s="284"/>
      <c r="I12" s="284"/>
      <c r="J12" s="284"/>
      <c r="K12" s="282"/>
    </row>
    <row r="13" s="1" customFormat="1" ht="15" customHeight="1">
      <c r="B13" s="285"/>
      <c r="C13" s="286"/>
      <c r="D13" s="287" t="s">
        <v>1886</v>
      </c>
      <c r="E13" s="284"/>
      <c r="F13" s="284"/>
      <c r="G13" s="284"/>
      <c r="H13" s="284"/>
      <c r="I13" s="284"/>
      <c r="J13" s="284"/>
      <c r="K13" s="282"/>
    </row>
    <row r="14" s="1" customFormat="1" ht="12.75" customHeight="1">
      <c r="B14" s="285"/>
      <c r="C14" s="286"/>
      <c r="D14" s="286"/>
      <c r="E14" s="286"/>
      <c r="F14" s="286"/>
      <c r="G14" s="286"/>
      <c r="H14" s="286"/>
      <c r="I14" s="286"/>
      <c r="J14" s="286"/>
      <c r="K14" s="282"/>
    </row>
    <row r="15" s="1" customFormat="1" ht="15" customHeight="1">
      <c r="B15" s="285"/>
      <c r="C15" s="286"/>
      <c r="D15" s="284" t="s">
        <v>1887</v>
      </c>
      <c r="E15" s="284"/>
      <c r="F15" s="284"/>
      <c r="G15" s="284"/>
      <c r="H15" s="284"/>
      <c r="I15" s="284"/>
      <c r="J15" s="284"/>
      <c r="K15" s="282"/>
    </row>
    <row r="16" s="1" customFormat="1" ht="15" customHeight="1">
      <c r="B16" s="285"/>
      <c r="C16" s="286"/>
      <c r="D16" s="284" t="s">
        <v>1888</v>
      </c>
      <c r="E16" s="284"/>
      <c r="F16" s="284"/>
      <c r="G16" s="284"/>
      <c r="H16" s="284"/>
      <c r="I16" s="284"/>
      <c r="J16" s="284"/>
      <c r="K16" s="282"/>
    </row>
    <row r="17" s="1" customFormat="1" ht="15" customHeight="1">
      <c r="B17" s="285"/>
      <c r="C17" s="286"/>
      <c r="D17" s="284" t="s">
        <v>1889</v>
      </c>
      <c r="E17" s="284"/>
      <c r="F17" s="284"/>
      <c r="G17" s="284"/>
      <c r="H17" s="284"/>
      <c r="I17" s="284"/>
      <c r="J17" s="284"/>
      <c r="K17" s="282"/>
    </row>
    <row r="18" s="1" customFormat="1" ht="15" customHeight="1">
      <c r="B18" s="285"/>
      <c r="C18" s="286"/>
      <c r="D18" s="286"/>
      <c r="E18" s="288" t="s">
        <v>83</v>
      </c>
      <c r="F18" s="284" t="s">
        <v>1890</v>
      </c>
      <c r="G18" s="284"/>
      <c r="H18" s="284"/>
      <c r="I18" s="284"/>
      <c r="J18" s="284"/>
      <c r="K18" s="282"/>
    </row>
    <row r="19" s="1" customFormat="1" ht="15" customHeight="1">
      <c r="B19" s="285"/>
      <c r="C19" s="286"/>
      <c r="D19" s="286"/>
      <c r="E19" s="288" t="s">
        <v>1891</v>
      </c>
      <c r="F19" s="284" t="s">
        <v>1892</v>
      </c>
      <c r="G19" s="284"/>
      <c r="H19" s="284"/>
      <c r="I19" s="284"/>
      <c r="J19" s="284"/>
      <c r="K19" s="282"/>
    </row>
    <row r="20" s="1" customFormat="1" ht="15" customHeight="1">
      <c r="B20" s="285"/>
      <c r="C20" s="286"/>
      <c r="D20" s="286"/>
      <c r="E20" s="288" t="s">
        <v>1893</v>
      </c>
      <c r="F20" s="284" t="s">
        <v>1894</v>
      </c>
      <c r="G20" s="284"/>
      <c r="H20" s="284"/>
      <c r="I20" s="284"/>
      <c r="J20" s="284"/>
      <c r="K20" s="282"/>
    </row>
    <row r="21" s="1" customFormat="1" ht="15" customHeight="1">
      <c r="B21" s="285"/>
      <c r="C21" s="286"/>
      <c r="D21" s="286"/>
      <c r="E21" s="288" t="s">
        <v>1895</v>
      </c>
      <c r="F21" s="284" t="s">
        <v>1896</v>
      </c>
      <c r="G21" s="284"/>
      <c r="H21" s="284"/>
      <c r="I21" s="284"/>
      <c r="J21" s="284"/>
      <c r="K21" s="282"/>
    </row>
    <row r="22" s="1" customFormat="1" ht="15" customHeight="1">
      <c r="B22" s="285"/>
      <c r="C22" s="286"/>
      <c r="D22" s="286"/>
      <c r="E22" s="288" t="s">
        <v>1897</v>
      </c>
      <c r="F22" s="284" t="s">
        <v>1898</v>
      </c>
      <c r="G22" s="284"/>
      <c r="H22" s="284"/>
      <c r="I22" s="284"/>
      <c r="J22" s="284"/>
      <c r="K22" s="282"/>
    </row>
    <row r="23" s="1" customFormat="1" ht="15" customHeight="1">
      <c r="B23" s="285"/>
      <c r="C23" s="286"/>
      <c r="D23" s="286"/>
      <c r="E23" s="288" t="s">
        <v>1899</v>
      </c>
      <c r="F23" s="284" t="s">
        <v>1900</v>
      </c>
      <c r="G23" s="284"/>
      <c r="H23" s="284"/>
      <c r="I23" s="284"/>
      <c r="J23" s="284"/>
      <c r="K23" s="282"/>
    </row>
    <row r="24" s="1" customFormat="1" ht="12.75" customHeight="1">
      <c r="B24" s="285"/>
      <c r="C24" s="286"/>
      <c r="D24" s="286"/>
      <c r="E24" s="286"/>
      <c r="F24" s="286"/>
      <c r="G24" s="286"/>
      <c r="H24" s="286"/>
      <c r="I24" s="286"/>
      <c r="J24" s="286"/>
      <c r="K24" s="282"/>
    </row>
    <row r="25" s="1" customFormat="1" ht="15" customHeight="1">
      <c r="B25" s="285"/>
      <c r="C25" s="284" t="s">
        <v>1901</v>
      </c>
      <c r="D25" s="284"/>
      <c r="E25" s="284"/>
      <c r="F25" s="284"/>
      <c r="G25" s="284"/>
      <c r="H25" s="284"/>
      <c r="I25" s="284"/>
      <c r="J25" s="284"/>
      <c r="K25" s="282"/>
    </row>
    <row r="26" s="1" customFormat="1" ht="15" customHeight="1">
      <c r="B26" s="285"/>
      <c r="C26" s="284" t="s">
        <v>1902</v>
      </c>
      <c r="D26" s="284"/>
      <c r="E26" s="284"/>
      <c r="F26" s="284"/>
      <c r="G26" s="284"/>
      <c r="H26" s="284"/>
      <c r="I26" s="284"/>
      <c r="J26" s="284"/>
      <c r="K26" s="282"/>
    </row>
    <row r="27" s="1" customFormat="1" ht="15" customHeight="1">
      <c r="B27" s="285"/>
      <c r="C27" s="284"/>
      <c r="D27" s="284" t="s">
        <v>1903</v>
      </c>
      <c r="E27" s="284"/>
      <c r="F27" s="284"/>
      <c r="G27" s="284"/>
      <c r="H27" s="284"/>
      <c r="I27" s="284"/>
      <c r="J27" s="284"/>
      <c r="K27" s="282"/>
    </row>
    <row r="28" s="1" customFormat="1" ht="15" customHeight="1">
      <c r="B28" s="285"/>
      <c r="C28" s="286"/>
      <c r="D28" s="284" t="s">
        <v>1904</v>
      </c>
      <c r="E28" s="284"/>
      <c r="F28" s="284"/>
      <c r="G28" s="284"/>
      <c r="H28" s="284"/>
      <c r="I28" s="284"/>
      <c r="J28" s="284"/>
      <c r="K28" s="282"/>
    </row>
    <row r="29" s="1" customFormat="1" ht="12.75" customHeight="1">
      <c r="B29" s="285"/>
      <c r="C29" s="286"/>
      <c r="D29" s="286"/>
      <c r="E29" s="286"/>
      <c r="F29" s="286"/>
      <c r="G29" s="286"/>
      <c r="H29" s="286"/>
      <c r="I29" s="286"/>
      <c r="J29" s="286"/>
      <c r="K29" s="282"/>
    </row>
    <row r="30" s="1" customFormat="1" ht="15" customHeight="1">
      <c r="B30" s="285"/>
      <c r="C30" s="286"/>
      <c r="D30" s="284" t="s">
        <v>1905</v>
      </c>
      <c r="E30" s="284"/>
      <c r="F30" s="284"/>
      <c r="G30" s="284"/>
      <c r="H30" s="284"/>
      <c r="I30" s="284"/>
      <c r="J30" s="284"/>
      <c r="K30" s="282"/>
    </row>
    <row r="31" s="1" customFormat="1" ht="15" customHeight="1">
      <c r="B31" s="285"/>
      <c r="C31" s="286"/>
      <c r="D31" s="284" t="s">
        <v>1906</v>
      </c>
      <c r="E31" s="284"/>
      <c r="F31" s="284"/>
      <c r="G31" s="284"/>
      <c r="H31" s="284"/>
      <c r="I31" s="284"/>
      <c r="J31" s="284"/>
      <c r="K31" s="282"/>
    </row>
    <row r="32" s="1" customFormat="1" ht="12.75" customHeight="1">
      <c r="B32" s="285"/>
      <c r="C32" s="286"/>
      <c r="D32" s="286"/>
      <c r="E32" s="286"/>
      <c r="F32" s="286"/>
      <c r="G32" s="286"/>
      <c r="H32" s="286"/>
      <c r="I32" s="286"/>
      <c r="J32" s="286"/>
      <c r="K32" s="282"/>
    </row>
    <row r="33" s="1" customFormat="1" ht="15" customHeight="1">
      <c r="B33" s="285"/>
      <c r="C33" s="286"/>
      <c r="D33" s="284" t="s">
        <v>1907</v>
      </c>
      <c r="E33" s="284"/>
      <c r="F33" s="284"/>
      <c r="G33" s="284"/>
      <c r="H33" s="284"/>
      <c r="I33" s="284"/>
      <c r="J33" s="284"/>
      <c r="K33" s="282"/>
    </row>
    <row r="34" s="1" customFormat="1" ht="15" customHeight="1">
      <c r="B34" s="285"/>
      <c r="C34" s="286"/>
      <c r="D34" s="284" t="s">
        <v>1908</v>
      </c>
      <c r="E34" s="284"/>
      <c r="F34" s="284"/>
      <c r="G34" s="284"/>
      <c r="H34" s="284"/>
      <c r="I34" s="284"/>
      <c r="J34" s="284"/>
      <c r="K34" s="282"/>
    </row>
    <row r="35" s="1" customFormat="1" ht="15" customHeight="1">
      <c r="B35" s="285"/>
      <c r="C35" s="286"/>
      <c r="D35" s="284" t="s">
        <v>1909</v>
      </c>
      <c r="E35" s="284"/>
      <c r="F35" s="284"/>
      <c r="G35" s="284"/>
      <c r="H35" s="284"/>
      <c r="I35" s="284"/>
      <c r="J35" s="284"/>
      <c r="K35" s="282"/>
    </row>
    <row r="36" s="1" customFormat="1" ht="15" customHeight="1">
      <c r="B36" s="285"/>
      <c r="C36" s="286"/>
      <c r="D36" s="284"/>
      <c r="E36" s="287" t="s">
        <v>117</v>
      </c>
      <c r="F36" s="284"/>
      <c r="G36" s="284" t="s">
        <v>1910</v>
      </c>
      <c r="H36" s="284"/>
      <c r="I36" s="284"/>
      <c r="J36" s="284"/>
      <c r="K36" s="282"/>
    </row>
    <row r="37" s="1" customFormat="1" ht="30.75" customHeight="1">
      <c r="B37" s="285"/>
      <c r="C37" s="286"/>
      <c r="D37" s="284"/>
      <c r="E37" s="287" t="s">
        <v>1911</v>
      </c>
      <c r="F37" s="284"/>
      <c r="G37" s="284" t="s">
        <v>1912</v>
      </c>
      <c r="H37" s="284"/>
      <c r="I37" s="284"/>
      <c r="J37" s="284"/>
      <c r="K37" s="282"/>
    </row>
    <row r="38" s="1" customFormat="1" ht="15" customHeight="1">
      <c r="B38" s="285"/>
      <c r="C38" s="286"/>
      <c r="D38" s="284"/>
      <c r="E38" s="287" t="s">
        <v>60</v>
      </c>
      <c r="F38" s="284"/>
      <c r="G38" s="284" t="s">
        <v>1913</v>
      </c>
      <c r="H38" s="284"/>
      <c r="I38" s="284"/>
      <c r="J38" s="284"/>
      <c r="K38" s="282"/>
    </row>
    <row r="39" s="1" customFormat="1" ht="15" customHeight="1">
      <c r="B39" s="285"/>
      <c r="C39" s="286"/>
      <c r="D39" s="284"/>
      <c r="E39" s="287" t="s">
        <v>61</v>
      </c>
      <c r="F39" s="284"/>
      <c r="G39" s="284" t="s">
        <v>1914</v>
      </c>
      <c r="H39" s="284"/>
      <c r="I39" s="284"/>
      <c r="J39" s="284"/>
      <c r="K39" s="282"/>
    </row>
    <row r="40" s="1" customFormat="1" ht="15" customHeight="1">
      <c r="B40" s="285"/>
      <c r="C40" s="286"/>
      <c r="D40" s="284"/>
      <c r="E40" s="287" t="s">
        <v>118</v>
      </c>
      <c r="F40" s="284"/>
      <c r="G40" s="284" t="s">
        <v>1915</v>
      </c>
      <c r="H40" s="284"/>
      <c r="I40" s="284"/>
      <c r="J40" s="284"/>
      <c r="K40" s="282"/>
    </row>
    <row r="41" s="1" customFormat="1" ht="15" customHeight="1">
      <c r="B41" s="285"/>
      <c r="C41" s="286"/>
      <c r="D41" s="284"/>
      <c r="E41" s="287" t="s">
        <v>119</v>
      </c>
      <c r="F41" s="284"/>
      <c r="G41" s="284" t="s">
        <v>1916</v>
      </c>
      <c r="H41" s="284"/>
      <c r="I41" s="284"/>
      <c r="J41" s="284"/>
      <c r="K41" s="282"/>
    </row>
    <row r="42" s="1" customFormat="1" ht="15" customHeight="1">
      <c r="B42" s="285"/>
      <c r="C42" s="286"/>
      <c r="D42" s="284"/>
      <c r="E42" s="287" t="s">
        <v>1917</v>
      </c>
      <c r="F42" s="284"/>
      <c r="G42" s="284" t="s">
        <v>1918</v>
      </c>
      <c r="H42" s="284"/>
      <c r="I42" s="284"/>
      <c r="J42" s="284"/>
      <c r="K42" s="282"/>
    </row>
    <row r="43" s="1" customFormat="1" ht="15" customHeight="1">
      <c r="B43" s="285"/>
      <c r="C43" s="286"/>
      <c r="D43" s="284"/>
      <c r="E43" s="287"/>
      <c r="F43" s="284"/>
      <c r="G43" s="284" t="s">
        <v>1919</v>
      </c>
      <c r="H43" s="284"/>
      <c r="I43" s="284"/>
      <c r="J43" s="284"/>
      <c r="K43" s="282"/>
    </row>
    <row r="44" s="1" customFormat="1" ht="15" customHeight="1">
      <c r="B44" s="285"/>
      <c r="C44" s="286"/>
      <c r="D44" s="284"/>
      <c r="E44" s="287" t="s">
        <v>1920</v>
      </c>
      <c r="F44" s="284"/>
      <c r="G44" s="284" t="s">
        <v>1921</v>
      </c>
      <c r="H44" s="284"/>
      <c r="I44" s="284"/>
      <c r="J44" s="284"/>
      <c r="K44" s="282"/>
    </row>
    <row r="45" s="1" customFormat="1" ht="15" customHeight="1">
      <c r="B45" s="285"/>
      <c r="C45" s="286"/>
      <c r="D45" s="284"/>
      <c r="E45" s="287" t="s">
        <v>121</v>
      </c>
      <c r="F45" s="284"/>
      <c r="G45" s="284" t="s">
        <v>1922</v>
      </c>
      <c r="H45" s="284"/>
      <c r="I45" s="284"/>
      <c r="J45" s="284"/>
      <c r="K45" s="282"/>
    </row>
    <row r="46" s="1" customFormat="1" ht="12.75" customHeight="1">
      <c r="B46" s="285"/>
      <c r="C46" s="286"/>
      <c r="D46" s="284"/>
      <c r="E46" s="284"/>
      <c r="F46" s="284"/>
      <c r="G46" s="284"/>
      <c r="H46" s="284"/>
      <c r="I46" s="284"/>
      <c r="J46" s="284"/>
      <c r="K46" s="282"/>
    </row>
    <row r="47" s="1" customFormat="1" ht="15" customHeight="1">
      <c r="B47" s="285"/>
      <c r="C47" s="286"/>
      <c r="D47" s="284" t="s">
        <v>1923</v>
      </c>
      <c r="E47" s="284"/>
      <c r="F47" s="284"/>
      <c r="G47" s="284"/>
      <c r="H47" s="284"/>
      <c r="I47" s="284"/>
      <c r="J47" s="284"/>
      <c r="K47" s="282"/>
    </row>
    <row r="48" s="1" customFormat="1" ht="15" customHeight="1">
      <c r="B48" s="285"/>
      <c r="C48" s="286"/>
      <c r="D48" s="286"/>
      <c r="E48" s="284" t="s">
        <v>1924</v>
      </c>
      <c r="F48" s="284"/>
      <c r="G48" s="284"/>
      <c r="H48" s="284"/>
      <c r="I48" s="284"/>
      <c r="J48" s="284"/>
      <c r="K48" s="282"/>
    </row>
    <row r="49" s="1" customFormat="1" ht="15" customHeight="1">
      <c r="B49" s="285"/>
      <c r="C49" s="286"/>
      <c r="D49" s="286"/>
      <c r="E49" s="284" t="s">
        <v>1925</v>
      </c>
      <c r="F49" s="284"/>
      <c r="G49" s="284"/>
      <c r="H49" s="284"/>
      <c r="I49" s="284"/>
      <c r="J49" s="284"/>
      <c r="K49" s="282"/>
    </row>
    <row r="50" s="1" customFormat="1" ht="15" customHeight="1">
      <c r="B50" s="285"/>
      <c r="C50" s="286"/>
      <c r="D50" s="286"/>
      <c r="E50" s="284" t="s">
        <v>1926</v>
      </c>
      <c r="F50" s="284"/>
      <c r="G50" s="284"/>
      <c r="H50" s="284"/>
      <c r="I50" s="284"/>
      <c r="J50" s="284"/>
      <c r="K50" s="282"/>
    </row>
    <row r="51" s="1" customFormat="1" ht="15" customHeight="1">
      <c r="B51" s="285"/>
      <c r="C51" s="286"/>
      <c r="D51" s="284" t="s">
        <v>1927</v>
      </c>
      <c r="E51" s="284"/>
      <c r="F51" s="284"/>
      <c r="G51" s="284"/>
      <c r="H51" s="284"/>
      <c r="I51" s="284"/>
      <c r="J51" s="284"/>
      <c r="K51" s="282"/>
    </row>
    <row r="52" s="1" customFormat="1" ht="25.5" customHeight="1">
      <c r="B52" s="280"/>
      <c r="C52" s="281" t="s">
        <v>1928</v>
      </c>
      <c r="D52" s="281"/>
      <c r="E52" s="281"/>
      <c r="F52" s="281"/>
      <c r="G52" s="281"/>
      <c r="H52" s="281"/>
      <c r="I52" s="281"/>
      <c r="J52" s="281"/>
      <c r="K52" s="282"/>
    </row>
    <row r="53" s="1" customFormat="1" ht="5.25" customHeight="1">
      <c r="B53" s="280"/>
      <c r="C53" s="283"/>
      <c r="D53" s="283"/>
      <c r="E53" s="283"/>
      <c r="F53" s="283"/>
      <c r="G53" s="283"/>
      <c r="H53" s="283"/>
      <c r="I53" s="283"/>
      <c r="J53" s="283"/>
      <c r="K53" s="282"/>
    </row>
    <row r="54" s="1" customFormat="1" ht="15" customHeight="1">
      <c r="B54" s="280"/>
      <c r="C54" s="284" t="s">
        <v>1929</v>
      </c>
      <c r="D54" s="284"/>
      <c r="E54" s="284"/>
      <c r="F54" s="284"/>
      <c r="G54" s="284"/>
      <c r="H54" s="284"/>
      <c r="I54" s="284"/>
      <c r="J54" s="284"/>
      <c r="K54" s="282"/>
    </row>
    <row r="55" s="1" customFormat="1" ht="15" customHeight="1">
      <c r="B55" s="280"/>
      <c r="C55" s="284" t="s">
        <v>1930</v>
      </c>
      <c r="D55" s="284"/>
      <c r="E55" s="284"/>
      <c r="F55" s="284"/>
      <c r="G55" s="284"/>
      <c r="H55" s="284"/>
      <c r="I55" s="284"/>
      <c r="J55" s="284"/>
      <c r="K55" s="282"/>
    </row>
    <row r="56" s="1" customFormat="1" ht="12.75" customHeight="1">
      <c r="B56" s="280"/>
      <c r="C56" s="284"/>
      <c r="D56" s="284"/>
      <c r="E56" s="284"/>
      <c r="F56" s="284"/>
      <c r="G56" s="284"/>
      <c r="H56" s="284"/>
      <c r="I56" s="284"/>
      <c r="J56" s="284"/>
      <c r="K56" s="282"/>
    </row>
    <row r="57" s="1" customFormat="1" ht="15" customHeight="1">
      <c r="B57" s="280"/>
      <c r="C57" s="284" t="s">
        <v>1931</v>
      </c>
      <c r="D57" s="284"/>
      <c r="E57" s="284"/>
      <c r="F57" s="284"/>
      <c r="G57" s="284"/>
      <c r="H57" s="284"/>
      <c r="I57" s="284"/>
      <c r="J57" s="284"/>
      <c r="K57" s="282"/>
    </row>
    <row r="58" s="1" customFormat="1" ht="15" customHeight="1">
      <c r="B58" s="280"/>
      <c r="C58" s="286"/>
      <c r="D58" s="284" t="s">
        <v>1932</v>
      </c>
      <c r="E58" s="284"/>
      <c r="F58" s="284"/>
      <c r="G58" s="284"/>
      <c r="H58" s="284"/>
      <c r="I58" s="284"/>
      <c r="J58" s="284"/>
      <c r="K58" s="282"/>
    </row>
    <row r="59" s="1" customFormat="1" ht="15" customHeight="1">
      <c r="B59" s="280"/>
      <c r="C59" s="286"/>
      <c r="D59" s="284" t="s">
        <v>1933</v>
      </c>
      <c r="E59" s="284"/>
      <c r="F59" s="284"/>
      <c r="G59" s="284"/>
      <c r="H59" s="284"/>
      <c r="I59" s="284"/>
      <c r="J59" s="284"/>
      <c r="K59" s="282"/>
    </row>
    <row r="60" s="1" customFormat="1" ht="15" customHeight="1">
      <c r="B60" s="280"/>
      <c r="C60" s="286"/>
      <c r="D60" s="284" t="s">
        <v>1934</v>
      </c>
      <c r="E60" s="284"/>
      <c r="F60" s="284"/>
      <c r="G60" s="284"/>
      <c r="H60" s="284"/>
      <c r="I60" s="284"/>
      <c r="J60" s="284"/>
      <c r="K60" s="282"/>
    </row>
    <row r="61" s="1" customFormat="1" ht="15" customHeight="1">
      <c r="B61" s="280"/>
      <c r="C61" s="286"/>
      <c r="D61" s="284" t="s">
        <v>1935</v>
      </c>
      <c r="E61" s="284"/>
      <c r="F61" s="284"/>
      <c r="G61" s="284"/>
      <c r="H61" s="284"/>
      <c r="I61" s="284"/>
      <c r="J61" s="284"/>
      <c r="K61" s="282"/>
    </row>
    <row r="62" s="1" customFormat="1" ht="15" customHeight="1">
      <c r="B62" s="280"/>
      <c r="C62" s="286"/>
      <c r="D62" s="289" t="s">
        <v>1936</v>
      </c>
      <c r="E62" s="289"/>
      <c r="F62" s="289"/>
      <c r="G62" s="289"/>
      <c r="H62" s="289"/>
      <c r="I62" s="289"/>
      <c r="J62" s="289"/>
      <c r="K62" s="282"/>
    </row>
    <row r="63" s="1" customFormat="1" ht="15" customHeight="1">
      <c r="B63" s="280"/>
      <c r="C63" s="286"/>
      <c r="D63" s="284" t="s">
        <v>1937</v>
      </c>
      <c r="E63" s="284"/>
      <c r="F63" s="284"/>
      <c r="G63" s="284"/>
      <c r="H63" s="284"/>
      <c r="I63" s="284"/>
      <c r="J63" s="284"/>
      <c r="K63" s="282"/>
    </row>
    <row r="64" s="1" customFormat="1" ht="12.75" customHeight="1">
      <c r="B64" s="280"/>
      <c r="C64" s="286"/>
      <c r="D64" s="286"/>
      <c r="E64" s="290"/>
      <c r="F64" s="286"/>
      <c r="G64" s="286"/>
      <c r="H64" s="286"/>
      <c r="I64" s="286"/>
      <c r="J64" s="286"/>
      <c r="K64" s="282"/>
    </row>
    <row r="65" s="1" customFormat="1" ht="15" customHeight="1">
      <c r="B65" s="280"/>
      <c r="C65" s="286"/>
      <c r="D65" s="284" t="s">
        <v>1938</v>
      </c>
      <c r="E65" s="284"/>
      <c r="F65" s="284"/>
      <c r="G65" s="284"/>
      <c r="H65" s="284"/>
      <c r="I65" s="284"/>
      <c r="J65" s="284"/>
      <c r="K65" s="282"/>
    </row>
    <row r="66" s="1" customFormat="1" ht="15" customHeight="1">
      <c r="B66" s="280"/>
      <c r="C66" s="286"/>
      <c r="D66" s="289" t="s">
        <v>1939</v>
      </c>
      <c r="E66" s="289"/>
      <c r="F66" s="289"/>
      <c r="G66" s="289"/>
      <c r="H66" s="289"/>
      <c r="I66" s="289"/>
      <c r="J66" s="289"/>
      <c r="K66" s="282"/>
    </row>
    <row r="67" s="1" customFormat="1" ht="15" customHeight="1">
      <c r="B67" s="280"/>
      <c r="C67" s="286"/>
      <c r="D67" s="284" t="s">
        <v>1940</v>
      </c>
      <c r="E67" s="284"/>
      <c r="F67" s="284"/>
      <c r="G67" s="284"/>
      <c r="H67" s="284"/>
      <c r="I67" s="284"/>
      <c r="J67" s="284"/>
      <c r="K67" s="282"/>
    </row>
    <row r="68" s="1" customFormat="1" ht="15" customHeight="1">
      <c r="B68" s="280"/>
      <c r="C68" s="286"/>
      <c r="D68" s="284" t="s">
        <v>1941</v>
      </c>
      <c r="E68" s="284"/>
      <c r="F68" s="284"/>
      <c r="G68" s="284"/>
      <c r="H68" s="284"/>
      <c r="I68" s="284"/>
      <c r="J68" s="284"/>
      <c r="K68" s="282"/>
    </row>
    <row r="69" s="1" customFormat="1" ht="15" customHeight="1">
      <c r="B69" s="280"/>
      <c r="C69" s="286"/>
      <c r="D69" s="284" t="s">
        <v>1942</v>
      </c>
      <c r="E69" s="284"/>
      <c r="F69" s="284"/>
      <c r="G69" s="284"/>
      <c r="H69" s="284"/>
      <c r="I69" s="284"/>
      <c r="J69" s="284"/>
      <c r="K69" s="282"/>
    </row>
    <row r="70" s="1" customFormat="1" ht="15" customHeight="1">
      <c r="B70" s="280"/>
      <c r="C70" s="286"/>
      <c r="D70" s="284" t="s">
        <v>1943</v>
      </c>
      <c r="E70" s="284"/>
      <c r="F70" s="284"/>
      <c r="G70" s="284"/>
      <c r="H70" s="284"/>
      <c r="I70" s="284"/>
      <c r="J70" s="284"/>
      <c r="K70" s="282"/>
    </row>
    <row r="71" s="1" customFormat="1" ht="12.75" customHeight="1">
      <c r="B71" s="291"/>
      <c r="C71" s="292"/>
      <c r="D71" s="292"/>
      <c r="E71" s="292"/>
      <c r="F71" s="292"/>
      <c r="G71" s="292"/>
      <c r="H71" s="292"/>
      <c r="I71" s="292"/>
      <c r="J71" s="292"/>
      <c r="K71" s="293"/>
    </row>
    <row r="72" s="1" customFormat="1" ht="18.75" customHeight="1">
      <c r="B72" s="294"/>
      <c r="C72" s="294"/>
      <c r="D72" s="294"/>
      <c r="E72" s="294"/>
      <c r="F72" s="294"/>
      <c r="G72" s="294"/>
      <c r="H72" s="294"/>
      <c r="I72" s="294"/>
      <c r="J72" s="294"/>
      <c r="K72" s="295"/>
    </row>
    <row r="73" s="1" customFormat="1" ht="18.75" customHeight="1">
      <c r="B73" s="295"/>
      <c r="C73" s="295"/>
      <c r="D73" s="295"/>
      <c r="E73" s="295"/>
      <c r="F73" s="295"/>
      <c r="G73" s="295"/>
      <c r="H73" s="295"/>
      <c r="I73" s="295"/>
      <c r="J73" s="295"/>
      <c r="K73" s="295"/>
    </row>
    <row r="74" s="1" customFormat="1" ht="7.5" customHeight="1">
      <c r="B74" s="296"/>
      <c r="C74" s="297"/>
      <c r="D74" s="297"/>
      <c r="E74" s="297"/>
      <c r="F74" s="297"/>
      <c r="G74" s="297"/>
      <c r="H74" s="297"/>
      <c r="I74" s="297"/>
      <c r="J74" s="297"/>
      <c r="K74" s="298"/>
    </row>
    <row r="75" s="1" customFormat="1" ht="45" customHeight="1">
      <c r="B75" s="299"/>
      <c r="C75" s="300" t="s">
        <v>1944</v>
      </c>
      <c r="D75" s="300"/>
      <c r="E75" s="300"/>
      <c r="F75" s="300"/>
      <c r="G75" s="300"/>
      <c r="H75" s="300"/>
      <c r="I75" s="300"/>
      <c r="J75" s="300"/>
      <c r="K75" s="301"/>
    </row>
    <row r="76" s="1" customFormat="1" ht="17.25" customHeight="1">
      <c r="B76" s="299"/>
      <c r="C76" s="302" t="s">
        <v>1945</v>
      </c>
      <c r="D76" s="302"/>
      <c r="E76" s="302"/>
      <c r="F76" s="302" t="s">
        <v>1946</v>
      </c>
      <c r="G76" s="303"/>
      <c r="H76" s="302" t="s">
        <v>61</v>
      </c>
      <c r="I76" s="302" t="s">
        <v>64</v>
      </c>
      <c r="J76" s="302" t="s">
        <v>1947</v>
      </c>
      <c r="K76" s="301"/>
    </row>
    <row r="77" s="1" customFormat="1" ht="17.25" customHeight="1">
      <c r="B77" s="299"/>
      <c r="C77" s="304" t="s">
        <v>1948</v>
      </c>
      <c r="D77" s="304"/>
      <c r="E77" s="304"/>
      <c r="F77" s="305" t="s">
        <v>1949</v>
      </c>
      <c r="G77" s="306"/>
      <c r="H77" s="304"/>
      <c r="I77" s="304"/>
      <c r="J77" s="304" t="s">
        <v>1950</v>
      </c>
      <c r="K77" s="301"/>
    </row>
    <row r="78" s="1" customFormat="1" ht="5.25" customHeight="1">
      <c r="B78" s="299"/>
      <c r="C78" s="307"/>
      <c r="D78" s="307"/>
      <c r="E78" s="307"/>
      <c r="F78" s="307"/>
      <c r="G78" s="308"/>
      <c r="H78" s="307"/>
      <c r="I78" s="307"/>
      <c r="J78" s="307"/>
      <c r="K78" s="301"/>
    </row>
    <row r="79" s="1" customFormat="1" ht="15" customHeight="1">
      <c r="B79" s="299"/>
      <c r="C79" s="287" t="s">
        <v>60</v>
      </c>
      <c r="D79" s="309"/>
      <c r="E79" s="309"/>
      <c r="F79" s="310" t="s">
        <v>1951</v>
      </c>
      <c r="G79" s="311"/>
      <c r="H79" s="287" t="s">
        <v>1952</v>
      </c>
      <c r="I79" s="287" t="s">
        <v>1953</v>
      </c>
      <c r="J79" s="287">
        <v>20</v>
      </c>
      <c r="K79" s="301"/>
    </row>
    <row r="80" s="1" customFormat="1" ht="15" customHeight="1">
      <c r="B80" s="299"/>
      <c r="C80" s="287" t="s">
        <v>1954</v>
      </c>
      <c r="D80" s="287"/>
      <c r="E80" s="287"/>
      <c r="F80" s="310" t="s">
        <v>1951</v>
      </c>
      <c r="G80" s="311"/>
      <c r="H80" s="287" t="s">
        <v>1955</v>
      </c>
      <c r="I80" s="287" t="s">
        <v>1953</v>
      </c>
      <c r="J80" s="287">
        <v>120</v>
      </c>
      <c r="K80" s="301"/>
    </row>
    <row r="81" s="1" customFormat="1" ht="15" customHeight="1">
      <c r="B81" s="312"/>
      <c r="C81" s="287" t="s">
        <v>1956</v>
      </c>
      <c r="D81" s="287"/>
      <c r="E81" s="287"/>
      <c r="F81" s="310" t="s">
        <v>1957</v>
      </c>
      <c r="G81" s="311"/>
      <c r="H81" s="287" t="s">
        <v>1958</v>
      </c>
      <c r="I81" s="287" t="s">
        <v>1953</v>
      </c>
      <c r="J81" s="287">
        <v>50</v>
      </c>
      <c r="K81" s="301"/>
    </row>
    <row r="82" s="1" customFormat="1" ht="15" customHeight="1">
      <c r="B82" s="312"/>
      <c r="C82" s="287" t="s">
        <v>1959</v>
      </c>
      <c r="D82" s="287"/>
      <c r="E82" s="287"/>
      <c r="F82" s="310" t="s">
        <v>1951</v>
      </c>
      <c r="G82" s="311"/>
      <c r="H82" s="287" t="s">
        <v>1960</v>
      </c>
      <c r="I82" s="287" t="s">
        <v>1961</v>
      </c>
      <c r="J82" s="287"/>
      <c r="K82" s="301"/>
    </row>
    <row r="83" s="1" customFormat="1" ht="15" customHeight="1">
      <c r="B83" s="312"/>
      <c r="C83" s="313" t="s">
        <v>1962</v>
      </c>
      <c r="D83" s="313"/>
      <c r="E83" s="313"/>
      <c r="F83" s="314" t="s">
        <v>1957</v>
      </c>
      <c r="G83" s="313"/>
      <c r="H83" s="313" t="s">
        <v>1963</v>
      </c>
      <c r="I83" s="313" t="s">
        <v>1953</v>
      </c>
      <c r="J83" s="313">
        <v>15</v>
      </c>
      <c r="K83" s="301"/>
    </row>
    <row r="84" s="1" customFormat="1" ht="15" customHeight="1">
      <c r="B84" s="312"/>
      <c r="C84" s="313" t="s">
        <v>1964</v>
      </c>
      <c r="D84" s="313"/>
      <c r="E84" s="313"/>
      <c r="F84" s="314" t="s">
        <v>1957</v>
      </c>
      <c r="G84" s="313"/>
      <c r="H84" s="313" t="s">
        <v>1965</v>
      </c>
      <c r="I84" s="313" t="s">
        <v>1953</v>
      </c>
      <c r="J84" s="313">
        <v>15</v>
      </c>
      <c r="K84" s="301"/>
    </row>
    <row r="85" s="1" customFormat="1" ht="15" customHeight="1">
      <c r="B85" s="312"/>
      <c r="C85" s="313" t="s">
        <v>1966</v>
      </c>
      <c r="D85" s="313"/>
      <c r="E85" s="313"/>
      <c r="F85" s="314" t="s">
        <v>1957</v>
      </c>
      <c r="G85" s="313"/>
      <c r="H85" s="313" t="s">
        <v>1967</v>
      </c>
      <c r="I85" s="313" t="s">
        <v>1953</v>
      </c>
      <c r="J85" s="313">
        <v>20</v>
      </c>
      <c r="K85" s="301"/>
    </row>
    <row r="86" s="1" customFormat="1" ht="15" customHeight="1">
      <c r="B86" s="312"/>
      <c r="C86" s="313" t="s">
        <v>1968</v>
      </c>
      <c r="D86" s="313"/>
      <c r="E86" s="313"/>
      <c r="F86" s="314" t="s">
        <v>1957</v>
      </c>
      <c r="G86" s="313"/>
      <c r="H86" s="313" t="s">
        <v>1969</v>
      </c>
      <c r="I86" s="313" t="s">
        <v>1953</v>
      </c>
      <c r="J86" s="313">
        <v>20</v>
      </c>
      <c r="K86" s="301"/>
    </row>
    <row r="87" s="1" customFormat="1" ht="15" customHeight="1">
      <c r="B87" s="312"/>
      <c r="C87" s="287" t="s">
        <v>1970</v>
      </c>
      <c r="D87" s="287"/>
      <c r="E87" s="287"/>
      <c r="F87" s="310" t="s">
        <v>1957</v>
      </c>
      <c r="G87" s="311"/>
      <c r="H87" s="287" t="s">
        <v>1971</v>
      </c>
      <c r="I87" s="287" t="s">
        <v>1953</v>
      </c>
      <c r="J87" s="287">
        <v>50</v>
      </c>
      <c r="K87" s="301"/>
    </row>
    <row r="88" s="1" customFormat="1" ht="15" customHeight="1">
      <c r="B88" s="312"/>
      <c r="C88" s="287" t="s">
        <v>1972</v>
      </c>
      <c r="D88" s="287"/>
      <c r="E88" s="287"/>
      <c r="F88" s="310" t="s">
        <v>1957</v>
      </c>
      <c r="G88" s="311"/>
      <c r="H88" s="287" t="s">
        <v>1973</v>
      </c>
      <c r="I88" s="287" t="s">
        <v>1953</v>
      </c>
      <c r="J88" s="287">
        <v>20</v>
      </c>
      <c r="K88" s="301"/>
    </row>
    <row r="89" s="1" customFormat="1" ht="15" customHeight="1">
      <c r="B89" s="312"/>
      <c r="C89" s="287" t="s">
        <v>1974</v>
      </c>
      <c r="D89" s="287"/>
      <c r="E89" s="287"/>
      <c r="F89" s="310" t="s">
        <v>1957</v>
      </c>
      <c r="G89" s="311"/>
      <c r="H89" s="287" t="s">
        <v>1975</v>
      </c>
      <c r="I89" s="287" t="s">
        <v>1953</v>
      </c>
      <c r="J89" s="287">
        <v>20</v>
      </c>
      <c r="K89" s="301"/>
    </row>
    <row r="90" s="1" customFormat="1" ht="15" customHeight="1">
      <c r="B90" s="312"/>
      <c r="C90" s="287" t="s">
        <v>1976</v>
      </c>
      <c r="D90" s="287"/>
      <c r="E90" s="287"/>
      <c r="F90" s="310" t="s">
        <v>1957</v>
      </c>
      <c r="G90" s="311"/>
      <c r="H90" s="287" t="s">
        <v>1977</v>
      </c>
      <c r="I90" s="287" t="s">
        <v>1953</v>
      </c>
      <c r="J90" s="287">
        <v>50</v>
      </c>
      <c r="K90" s="301"/>
    </row>
    <row r="91" s="1" customFormat="1" ht="15" customHeight="1">
      <c r="B91" s="312"/>
      <c r="C91" s="287" t="s">
        <v>1978</v>
      </c>
      <c r="D91" s="287"/>
      <c r="E91" s="287"/>
      <c r="F91" s="310" t="s">
        <v>1957</v>
      </c>
      <c r="G91" s="311"/>
      <c r="H91" s="287" t="s">
        <v>1978</v>
      </c>
      <c r="I91" s="287" t="s">
        <v>1953</v>
      </c>
      <c r="J91" s="287">
        <v>50</v>
      </c>
      <c r="K91" s="301"/>
    </row>
    <row r="92" s="1" customFormat="1" ht="15" customHeight="1">
      <c r="B92" s="312"/>
      <c r="C92" s="287" t="s">
        <v>1979</v>
      </c>
      <c r="D92" s="287"/>
      <c r="E92" s="287"/>
      <c r="F92" s="310" t="s">
        <v>1957</v>
      </c>
      <c r="G92" s="311"/>
      <c r="H92" s="287" t="s">
        <v>1980</v>
      </c>
      <c r="I92" s="287" t="s">
        <v>1953</v>
      </c>
      <c r="J92" s="287">
        <v>255</v>
      </c>
      <c r="K92" s="301"/>
    </row>
    <row r="93" s="1" customFormat="1" ht="15" customHeight="1">
      <c r="B93" s="312"/>
      <c r="C93" s="287" t="s">
        <v>1981</v>
      </c>
      <c r="D93" s="287"/>
      <c r="E93" s="287"/>
      <c r="F93" s="310" t="s">
        <v>1951</v>
      </c>
      <c r="G93" s="311"/>
      <c r="H93" s="287" t="s">
        <v>1982</v>
      </c>
      <c r="I93" s="287" t="s">
        <v>1983</v>
      </c>
      <c r="J93" s="287"/>
      <c r="K93" s="301"/>
    </row>
    <row r="94" s="1" customFormat="1" ht="15" customHeight="1">
      <c r="B94" s="312"/>
      <c r="C94" s="287" t="s">
        <v>1984</v>
      </c>
      <c r="D94" s="287"/>
      <c r="E94" s="287"/>
      <c r="F94" s="310" t="s">
        <v>1951</v>
      </c>
      <c r="G94" s="311"/>
      <c r="H94" s="287" t="s">
        <v>1985</v>
      </c>
      <c r="I94" s="287" t="s">
        <v>1986</v>
      </c>
      <c r="J94" s="287"/>
      <c r="K94" s="301"/>
    </row>
    <row r="95" s="1" customFormat="1" ht="15" customHeight="1">
      <c r="B95" s="312"/>
      <c r="C95" s="287" t="s">
        <v>1987</v>
      </c>
      <c r="D95" s="287"/>
      <c r="E95" s="287"/>
      <c r="F95" s="310" t="s">
        <v>1951</v>
      </c>
      <c r="G95" s="311"/>
      <c r="H95" s="287" t="s">
        <v>1987</v>
      </c>
      <c r="I95" s="287" t="s">
        <v>1986</v>
      </c>
      <c r="J95" s="287"/>
      <c r="K95" s="301"/>
    </row>
    <row r="96" s="1" customFormat="1" ht="15" customHeight="1">
      <c r="B96" s="312"/>
      <c r="C96" s="287" t="s">
        <v>45</v>
      </c>
      <c r="D96" s="287"/>
      <c r="E96" s="287"/>
      <c r="F96" s="310" t="s">
        <v>1951</v>
      </c>
      <c r="G96" s="311"/>
      <c r="H96" s="287" t="s">
        <v>1988</v>
      </c>
      <c r="I96" s="287" t="s">
        <v>1986</v>
      </c>
      <c r="J96" s="287"/>
      <c r="K96" s="301"/>
    </row>
    <row r="97" s="1" customFormat="1" ht="15" customHeight="1">
      <c r="B97" s="312"/>
      <c r="C97" s="287" t="s">
        <v>55</v>
      </c>
      <c r="D97" s="287"/>
      <c r="E97" s="287"/>
      <c r="F97" s="310" t="s">
        <v>1951</v>
      </c>
      <c r="G97" s="311"/>
      <c r="H97" s="287" t="s">
        <v>1989</v>
      </c>
      <c r="I97" s="287" t="s">
        <v>1986</v>
      </c>
      <c r="J97" s="287"/>
      <c r="K97" s="301"/>
    </row>
    <row r="98" s="1" customFormat="1" ht="15" customHeight="1">
      <c r="B98" s="315"/>
      <c r="C98" s="316"/>
      <c r="D98" s="316"/>
      <c r="E98" s="316"/>
      <c r="F98" s="316"/>
      <c r="G98" s="316"/>
      <c r="H98" s="316"/>
      <c r="I98" s="316"/>
      <c r="J98" s="316"/>
      <c r="K98" s="317"/>
    </row>
    <row r="99" s="1" customFormat="1" ht="18.75" customHeight="1">
      <c r="B99" s="318"/>
      <c r="C99" s="319"/>
      <c r="D99" s="319"/>
      <c r="E99" s="319"/>
      <c r="F99" s="319"/>
      <c r="G99" s="319"/>
      <c r="H99" s="319"/>
      <c r="I99" s="319"/>
      <c r="J99" s="319"/>
      <c r="K99" s="318"/>
    </row>
    <row r="100" s="1" customFormat="1" ht="18.75" customHeight="1">
      <c r="B100" s="295"/>
      <c r="C100" s="295"/>
      <c r="D100" s="295"/>
      <c r="E100" s="295"/>
      <c r="F100" s="295"/>
      <c r="G100" s="295"/>
      <c r="H100" s="295"/>
      <c r="I100" s="295"/>
      <c r="J100" s="295"/>
      <c r="K100" s="295"/>
    </row>
    <row r="101" s="1" customFormat="1" ht="7.5" customHeight="1">
      <c r="B101" s="296"/>
      <c r="C101" s="297"/>
      <c r="D101" s="297"/>
      <c r="E101" s="297"/>
      <c r="F101" s="297"/>
      <c r="G101" s="297"/>
      <c r="H101" s="297"/>
      <c r="I101" s="297"/>
      <c r="J101" s="297"/>
      <c r="K101" s="298"/>
    </row>
    <row r="102" s="1" customFormat="1" ht="45" customHeight="1">
      <c r="B102" s="299"/>
      <c r="C102" s="300" t="s">
        <v>1990</v>
      </c>
      <c r="D102" s="300"/>
      <c r="E102" s="300"/>
      <c r="F102" s="300"/>
      <c r="G102" s="300"/>
      <c r="H102" s="300"/>
      <c r="I102" s="300"/>
      <c r="J102" s="300"/>
      <c r="K102" s="301"/>
    </row>
    <row r="103" s="1" customFormat="1" ht="17.25" customHeight="1">
      <c r="B103" s="299"/>
      <c r="C103" s="302" t="s">
        <v>1945</v>
      </c>
      <c r="D103" s="302"/>
      <c r="E103" s="302"/>
      <c r="F103" s="302" t="s">
        <v>1946</v>
      </c>
      <c r="G103" s="303"/>
      <c r="H103" s="302" t="s">
        <v>61</v>
      </c>
      <c r="I103" s="302" t="s">
        <v>64</v>
      </c>
      <c r="J103" s="302" t="s">
        <v>1947</v>
      </c>
      <c r="K103" s="301"/>
    </row>
    <row r="104" s="1" customFormat="1" ht="17.25" customHeight="1">
      <c r="B104" s="299"/>
      <c r="C104" s="304" t="s">
        <v>1948</v>
      </c>
      <c r="D104" s="304"/>
      <c r="E104" s="304"/>
      <c r="F104" s="305" t="s">
        <v>1949</v>
      </c>
      <c r="G104" s="306"/>
      <c r="H104" s="304"/>
      <c r="I104" s="304"/>
      <c r="J104" s="304" t="s">
        <v>1950</v>
      </c>
      <c r="K104" s="301"/>
    </row>
    <row r="105" s="1" customFormat="1" ht="5.25" customHeight="1">
      <c r="B105" s="299"/>
      <c r="C105" s="302"/>
      <c r="D105" s="302"/>
      <c r="E105" s="302"/>
      <c r="F105" s="302"/>
      <c r="G105" s="320"/>
      <c r="H105" s="302"/>
      <c r="I105" s="302"/>
      <c r="J105" s="302"/>
      <c r="K105" s="301"/>
    </row>
    <row r="106" s="1" customFormat="1" ht="15" customHeight="1">
      <c r="B106" s="299"/>
      <c r="C106" s="287" t="s">
        <v>60</v>
      </c>
      <c r="D106" s="309"/>
      <c r="E106" s="309"/>
      <c r="F106" s="310" t="s">
        <v>1951</v>
      </c>
      <c r="G106" s="287"/>
      <c r="H106" s="287" t="s">
        <v>1991</v>
      </c>
      <c r="I106" s="287" t="s">
        <v>1953</v>
      </c>
      <c r="J106" s="287">
        <v>20</v>
      </c>
      <c r="K106" s="301"/>
    </row>
    <row r="107" s="1" customFormat="1" ht="15" customHeight="1">
      <c r="B107" s="299"/>
      <c r="C107" s="287" t="s">
        <v>1954</v>
      </c>
      <c r="D107" s="287"/>
      <c r="E107" s="287"/>
      <c r="F107" s="310" t="s">
        <v>1951</v>
      </c>
      <c r="G107" s="287"/>
      <c r="H107" s="287" t="s">
        <v>1991</v>
      </c>
      <c r="I107" s="287" t="s">
        <v>1953</v>
      </c>
      <c r="J107" s="287">
        <v>120</v>
      </c>
      <c r="K107" s="301"/>
    </row>
    <row r="108" s="1" customFormat="1" ht="15" customHeight="1">
      <c r="B108" s="312"/>
      <c r="C108" s="287" t="s">
        <v>1956</v>
      </c>
      <c r="D108" s="287"/>
      <c r="E108" s="287"/>
      <c r="F108" s="310" t="s">
        <v>1957</v>
      </c>
      <c r="G108" s="287"/>
      <c r="H108" s="287" t="s">
        <v>1991</v>
      </c>
      <c r="I108" s="287" t="s">
        <v>1953</v>
      </c>
      <c r="J108" s="287">
        <v>50</v>
      </c>
      <c r="K108" s="301"/>
    </row>
    <row r="109" s="1" customFormat="1" ht="15" customHeight="1">
      <c r="B109" s="312"/>
      <c r="C109" s="287" t="s">
        <v>1959</v>
      </c>
      <c r="D109" s="287"/>
      <c r="E109" s="287"/>
      <c r="F109" s="310" t="s">
        <v>1951</v>
      </c>
      <c r="G109" s="287"/>
      <c r="H109" s="287" t="s">
        <v>1991</v>
      </c>
      <c r="I109" s="287" t="s">
        <v>1961</v>
      </c>
      <c r="J109" s="287"/>
      <c r="K109" s="301"/>
    </row>
    <row r="110" s="1" customFormat="1" ht="15" customHeight="1">
      <c r="B110" s="312"/>
      <c r="C110" s="287" t="s">
        <v>1970</v>
      </c>
      <c r="D110" s="287"/>
      <c r="E110" s="287"/>
      <c r="F110" s="310" t="s">
        <v>1957</v>
      </c>
      <c r="G110" s="287"/>
      <c r="H110" s="287" t="s">
        <v>1991</v>
      </c>
      <c r="I110" s="287" t="s">
        <v>1953</v>
      </c>
      <c r="J110" s="287">
        <v>50</v>
      </c>
      <c r="K110" s="301"/>
    </row>
    <row r="111" s="1" customFormat="1" ht="15" customHeight="1">
      <c r="B111" s="312"/>
      <c r="C111" s="287" t="s">
        <v>1978</v>
      </c>
      <c r="D111" s="287"/>
      <c r="E111" s="287"/>
      <c r="F111" s="310" t="s">
        <v>1957</v>
      </c>
      <c r="G111" s="287"/>
      <c r="H111" s="287" t="s">
        <v>1991</v>
      </c>
      <c r="I111" s="287" t="s">
        <v>1953</v>
      </c>
      <c r="J111" s="287">
        <v>50</v>
      </c>
      <c r="K111" s="301"/>
    </row>
    <row r="112" s="1" customFormat="1" ht="15" customHeight="1">
      <c r="B112" s="312"/>
      <c r="C112" s="287" t="s">
        <v>1976</v>
      </c>
      <c r="D112" s="287"/>
      <c r="E112" s="287"/>
      <c r="F112" s="310" t="s">
        <v>1957</v>
      </c>
      <c r="G112" s="287"/>
      <c r="H112" s="287" t="s">
        <v>1991</v>
      </c>
      <c r="I112" s="287" t="s">
        <v>1953</v>
      </c>
      <c r="J112" s="287">
        <v>50</v>
      </c>
      <c r="K112" s="301"/>
    </row>
    <row r="113" s="1" customFormat="1" ht="15" customHeight="1">
      <c r="B113" s="312"/>
      <c r="C113" s="287" t="s">
        <v>60</v>
      </c>
      <c r="D113" s="287"/>
      <c r="E113" s="287"/>
      <c r="F113" s="310" t="s">
        <v>1951</v>
      </c>
      <c r="G113" s="287"/>
      <c r="H113" s="287" t="s">
        <v>1992</v>
      </c>
      <c r="I113" s="287" t="s">
        <v>1953</v>
      </c>
      <c r="J113" s="287">
        <v>20</v>
      </c>
      <c r="K113" s="301"/>
    </row>
    <row r="114" s="1" customFormat="1" ht="15" customHeight="1">
      <c r="B114" s="312"/>
      <c r="C114" s="287" t="s">
        <v>1993</v>
      </c>
      <c r="D114" s="287"/>
      <c r="E114" s="287"/>
      <c r="F114" s="310" t="s">
        <v>1951</v>
      </c>
      <c r="G114" s="287"/>
      <c r="H114" s="287" t="s">
        <v>1994</v>
      </c>
      <c r="I114" s="287" t="s">
        <v>1953</v>
      </c>
      <c r="J114" s="287">
        <v>120</v>
      </c>
      <c r="K114" s="301"/>
    </row>
    <row r="115" s="1" customFormat="1" ht="15" customHeight="1">
      <c r="B115" s="312"/>
      <c r="C115" s="287" t="s">
        <v>45</v>
      </c>
      <c r="D115" s="287"/>
      <c r="E115" s="287"/>
      <c r="F115" s="310" t="s">
        <v>1951</v>
      </c>
      <c r="G115" s="287"/>
      <c r="H115" s="287" t="s">
        <v>1995</v>
      </c>
      <c r="I115" s="287" t="s">
        <v>1986</v>
      </c>
      <c r="J115" s="287"/>
      <c r="K115" s="301"/>
    </row>
    <row r="116" s="1" customFormat="1" ht="15" customHeight="1">
      <c r="B116" s="312"/>
      <c r="C116" s="287" t="s">
        <v>55</v>
      </c>
      <c r="D116" s="287"/>
      <c r="E116" s="287"/>
      <c r="F116" s="310" t="s">
        <v>1951</v>
      </c>
      <c r="G116" s="287"/>
      <c r="H116" s="287" t="s">
        <v>1996</v>
      </c>
      <c r="I116" s="287" t="s">
        <v>1986</v>
      </c>
      <c r="J116" s="287"/>
      <c r="K116" s="301"/>
    </row>
    <row r="117" s="1" customFormat="1" ht="15" customHeight="1">
      <c r="B117" s="312"/>
      <c r="C117" s="287" t="s">
        <v>64</v>
      </c>
      <c r="D117" s="287"/>
      <c r="E117" s="287"/>
      <c r="F117" s="310" t="s">
        <v>1951</v>
      </c>
      <c r="G117" s="287"/>
      <c r="H117" s="287" t="s">
        <v>1997</v>
      </c>
      <c r="I117" s="287" t="s">
        <v>1998</v>
      </c>
      <c r="J117" s="287"/>
      <c r="K117" s="301"/>
    </row>
    <row r="118" s="1" customFormat="1" ht="15" customHeight="1">
      <c r="B118" s="315"/>
      <c r="C118" s="321"/>
      <c r="D118" s="321"/>
      <c r="E118" s="321"/>
      <c r="F118" s="321"/>
      <c r="G118" s="321"/>
      <c r="H118" s="321"/>
      <c r="I118" s="321"/>
      <c r="J118" s="321"/>
      <c r="K118" s="317"/>
    </row>
    <row r="119" s="1" customFormat="1" ht="18.75" customHeight="1">
      <c r="B119" s="322"/>
      <c r="C119" s="323"/>
      <c r="D119" s="323"/>
      <c r="E119" s="323"/>
      <c r="F119" s="324"/>
      <c r="G119" s="323"/>
      <c r="H119" s="323"/>
      <c r="I119" s="323"/>
      <c r="J119" s="323"/>
      <c r="K119" s="322"/>
    </row>
    <row r="120" s="1" customFormat="1" ht="18.75" customHeight="1">
      <c r="B120" s="295"/>
      <c r="C120" s="295"/>
      <c r="D120" s="295"/>
      <c r="E120" s="295"/>
      <c r="F120" s="295"/>
      <c r="G120" s="295"/>
      <c r="H120" s="295"/>
      <c r="I120" s="295"/>
      <c r="J120" s="295"/>
      <c r="K120" s="295"/>
    </row>
    <row r="121" s="1" customFormat="1" ht="7.5" customHeight="1">
      <c r="B121" s="325"/>
      <c r="C121" s="326"/>
      <c r="D121" s="326"/>
      <c r="E121" s="326"/>
      <c r="F121" s="326"/>
      <c r="G121" s="326"/>
      <c r="H121" s="326"/>
      <c r="I121" s="326"/>
      <c r="J121" s="326"/>
      <c r="K121" s="327"/>
    </row>
    <row r="122" s="1" customFormat="1" ht="45" customHeight="1">
      <c r="B122" s="328"/>
      <c r="C122" s="278" t="s">
        <v>1999</v>
      </c>
      <c r="D122" s="278"/>
      <c r="E122" s="278"/>
      <c r="F122" s="278"/>
      <c r="G122" s="278"/>
      <c r="H122" s="278"/>
      <c r="I122" s="278"/>
      <c r="J122" s="278"/>
      <c r="K122" s="329"/>
    </row>
    <row r="123" s="1" customFormat="1" ht="17.25" customHeight="1">
      <c r="B123" s="330"/>
      <c r="C123" s="302" t="s">
        <v>1945</v>
      </c>
      <c r="D123" s="302"/>
      <c r="E123" s="302"/>
      <c r="F123" s="302" t="s">
        <v>1946</v>
      </c>
      <c r="G123" s="303"/>
      <c r="H123" s="302" t="s">
        <v>61</v>
      </c>
      <c r="I123" s="302" t="s">
        <v>64</v>
      </c>
      <c r="J123" s="302" t="s">
        <v>1947</v>
      </c>
      <c r="K123" s="331"/>
    </row>
    <row r="124" s="1" customFormat="1" ht="17.25" customHeight="1">
      <c r="B124" s="330"/>
      <c r="C124" s="304" t="s">
        <v>1948</v>
      </c>
      <c r="D124" s="304"/>
      <c r="E124" s="304"/>
      <c r="F124" s="305" t="s">
        <v>1949</v>
      </c>
      <c r="G124" s="306"/>
      <c r="H124" s="304"/>
      <c r="I124" s="304"/>
      <c r="J124" s="304" t="s">
        <v>1950</v>
      </c>
      <c r="K124" s="331"/>
    </row>
    <row r="125" s="1" customFormat="1" ht="5.25" customHeight="1">
      <c r="B125" s="332"/>
      <c r="C125" s="307"/>
      <c r="D125" s="307"/>
      <c r="E125" s="307"/>
      <c r="F125" s="307"/>
      <c r="G125" s="333"/>
      <c r="H125" s="307"/>
      <c r="I125" s="307"/>
      <c r="J125" s="307"/>
      <c r="K125" s="334"/>
    </row>
    <row r="126" s="1" customFormat="1" ht="15" customHeight="1">
      <c r="B126" s="332"/>
      <c r="C126" s="287" t="s">
        <v>1954</v>
      </c>
      <c r="D126" s="309"/>
      <c r="E126" s="309"/>
      <c r="F126" s="310" t="s">
        <v>1951</v>
      </c>
      <c r="G126" s="287"/>
      <c r="H126" s="287" t="s">
        <v>1991</v>
      </c>
      <c r="I126" s="287" t="s">
        <v>1953</v>
      </c>
      <c r="J126" s="287">
        <v>120</v>
      </c>
      <c r="K126" s="335"/>
    </row>
    <row r="127" s="1" customFormat="1" ht="15" customHeight="1">
      <c r="B127" s="332"/>
      <c r="C127" s="287" t="s">
        <v>2000</v>
      </c>
      <c r="D127" s="287"/>
      <c r="E127" s="287"/>
      <c r="F127" s="310" t="s">
        <v>1951</v>
      </c>
      <c r="G127" s="287"/>
      <c r="H127" s="287" t="s">
        <v>2001</v>
      </c>
      <c r="I127" s="287" t="s">
        <v>1953</v>
      </c>
      <c r="J127" s="287" t="s">
        <v>2002</v>
      </c>
      <c r="K127" s="335"/>
    </row>
    <row r="128" s="1" customFormat="1" ht="15" customHeight="1">
      <c r="B128" s="332"/>
      <c r="C128" s="287" t="s">
        <v>1899</v>
      </c>
      <c r="D128" s="287"/>
      <c r="E128" s="287"/>
      <c r="F128" s="310" t="s">
        <v>1951</v>
      </c>
      <c r="G128" s="287"/>
      <c r="H128" s="287" t="s">
        <v>2003</v>
      </c>
      <c r="I128" s="287" t="s">
        <v>1953</v>
      </c>
      <c r="J128" s="287" t="s">
        <v>2002</v>
      </c>
      <c r="K128" s="335"/>
    </row>
    <row r="129" s="1" customFormat="1" ht="15" customHeight="1">
      <c r="B129" s="332"/>
      <c r="C129" s="287" t="s">
        <v>1962</v>
      </c>
      <c r="D129" s="287"/>
      <c r="E129" s="287"/>
      <c r="F129" s="310" t="s">
        <v>1957</v>
      </c>
      <c r="G129" s="287"/>
      <c r="H129" s="287" t="s">
        <v>1963</v>
      </c>
      <c r="I129" s="287" t="s">
        <v>1953</v>
      </c>
      <c r="J129" s="287">
        <v>15</v>
      </c>
      <c r="K129" s="335"/>
    </row>
    <row r="130" s="1" customFormat="1" ht="15" customHeight="1">
      <c r="B130" s="332"/>
      <c r="C130" s="313" t="s">
        <v>1964</v>
      </c>
      <c r="D130" s="313"/>
      <c r="E130" s="313"/>
      <c r="F130" s="314" t="s">
        <v>1957</v>
      </c>
      <c r="G130" s="313"/>
      <c r="H130" s="313" t="s">
        <v>1965</v>
      </c>
      <c r="I130" s="313" t="s">
        <v>1953</v>
      </c>
      <c r="J130" s="313">
        <v>15</v>
      </c>
      <c r="K130" s="335"/>
    </row>
    <row r="131" s="1" customFormat="1" ht="15" customHeight="1">
      <c r="B131" s="332"/>
      <c r="C131" s="313" t="s">
        <v>1966</v>
      </c>
      <c r="D131" s="313"/>
      <c r="E131" s="313"/>
      <c r="F131" s="314" t="s">
        <v>1957</v>
      </c>
      <c r="G131" s="313"/>
      <c r="H131" s="313" t="s">
        <v>1967</v>
      </c>
      <c r="I131" s="313" t="s">
        <v>1953</v>
      </c>
      <c r="J131" s="313">
        <v>20</v>
      </c>
      <c r="K131" s="335"/>
    </row>
    <row r="132" s="1" customFormat="1" ht="15" customHeight="1">
      <c r="B132" s="332"/>
      <c r="C132" s="313" t="s">
        <v>1968</v>
      </c>
      <c r="D132" s="313"/>
      <c r="E132" s="313"/>
      <c r="F132" s="314" t="s">
        <v>1957</v>
      </c>
      <c r="G132" s="313"/>
      <c r="H132" s="313" t="s">
        <v>1969</v>
      </c>
      <c r="I132" s="313" t="s">
        <v>1953</v>
      </c>
      <c r="J132" s="313">
        <v>20</v>
      </c>
      <c r="K132" s="335"/>
    </row>
    <row r="133" s="1" customFormat="1" ht="15" customHeight="1">
      <c r="B133" s="332"/>
      <c r="C133" s="287" t="s">
        <v>1956</v>
      </c>
      <c r="D133" s="287"/>
      <c r="E133" s="287"/>
      <c r="F133" s="310" t="s">
        <v>1957</v>
      </c>
      <c r="G133" s="287"/>
      <c r="H133" s="287" t="s">
        <v>1991</v>
      </c>
      <c r="I133" s="287" t="s">
        <v>1953</v>
      </c>
      <c r="J133" s="287">
        <v>50</v>
      </c>
      <c r="K133" s="335"/>
    </row>
    <row r="134" s="1" customFormat="1" ht="15" customHeight="1">
      <c r="B134" s="332"/>
      <c r="C134" s="287" t="s">
        <v>1970</v>
      </c>
      <c r="D134" s="287"/>
      <c r="E134" s="287"/>
      <c r="F134" s="310" t="s">
        <v>1957</v>
      </c>
      <c r="G134" s="287"/>
      <c r="H134" s="287" t="s">
        <v>1991</v>
      </c>
      <c r="I134" s="287" t="s">
        <v>1953</v>
      </c>
      <c r="J134" s="287">
        <v>50</v>
      </c>
      <c r="K134" s="335"/>
    </row>
    <row r="135" s="1" customFormat="1" ht="15" customHeight="1">
      <c r="B135" s="332"/>
      <c r="C135" s="287" t="s">
        <v>1976</v>
      </c>
      <c r="D135" s="287"/>
      <c r="E135" s="287"/>
      <c r="F135" s="310" t="s">
        <v>1957</v>
      </c>
      <c r="G135" s="287"/>
      <c r="H135" s="287" t="s">
        <v>1991</v>
      </c>
      <c r="I135" s="287" t="s">
        <v>1953</v>
      </c>
      <c r="J135" s="287">
        <v>50</v>
      </c>
      <c r="K135" s="335"/>
    </row>
    <row r="136" s="1" customFormat="1" ht="15" customHeight="1">
      <c r="B136" s="332"/>
      <c r="C136" s="287" t="s">
        <v>1978</v>
      </c>
      <c r="D136" s="287"/>
      <c r="E136" s="287"/>
      <c r="F136" s="310" t="s">
        <v>1957</v>
      </c>
      <c r="G136" s="287"/>
      <c r="H136" s="287" t="s">
        <v>1991</v>
      </c>
      <c r="I136" s="287" t="s">
        <v>1953</v>
      </c>
      <c r="J136" s="287">
        <v>50</v>
      </c>
      <c r="K136" s="335"/>
    </row>
    <row r="137" s="1" customFormat="1" ht="15" customHeight="1">
      <c r="B137" s="332"/>
      <c r="C137" s="287" t="s">
        <v>1979</v>
      </c>
      <c r="D137" s="287"/>
      <c r="E137" s="287"/>
      <c r="F137" s="310" t="s">
        <v>1957</v>
      </c>
      <c r="G137" s="287"/>
      <c r="H137" s="287" t="s">
        <v>2004</v>
      </c>
      <c r="I137" s="287" t="s">
        <v>1953</v>
      </c>
      <c r="J137" s="287">
        <v>255</v>
      </c>
      <c r="K137" s="335"/>
    </row>
    <row r="138" s="1" customFormat="1" ht="15" customHeight="1">
      <c r="B138" s="332"/>
      <c r="C138" s="287" t="s">
        <v>1981</v>
      </c>
      <c r="D138" s="287"/>
      <c r="E138" s="287"/>
      <c r="F138" s="310" t="s">
        <v>1951</v>
      </c>
      <c r="G138" s="287"/>
      <c r="H138" s="287" t="s">
        <v>2005</v>
      </c>
      <c r="I138" s="287" t="s">
        <v>1983</v>
      </c>
      <c r="J138" s="287"/>
      <c r="K138" s="335"/>
    </row>
    <row r="139" s="1" customFormat="1" ht="15" customHeight="1">
      <c r="B139" s="332"/>
      <c r="C139" s="287" t="s">
        <v>1984</v>
      </c>
      <c r="D139" s="287"/>
      <c r="E139" s="287"/>
      <c r="F139" s="310" t="s">
        <v>1951</v>
      </c>
      <c r="G139" s="287"/>
      <c r="H139" s="287" t="s">
        <v>2006</v>
      </c>
      <c r="I139" s="287" t="s">
        <v>1986</v>
      </c>
      <c r="J139" s="287"/>
      <c r="K139" s="335"/>
    </row>
    <row r="140" s="1" customFormat="1" ht="15" customHeight="1">
      <c r="B140" s="332"/>
      <c r="C140" s="287" t="s">
        <v>1987</v>
      </c>
      <c r="D140" s="287"/>
      <c r="E140" s="287"/>
      <c r="F140" s="310" t="s">
        <v>1951</v>
      </c>
      <c r="G140" s="287"/>
      <c r="H140" s="287" t="s">
        <v>1987</v>
      </c>
      <c r="I140" s="287" t="s">
        <v>1986</v>
      </c>
      <c r="J140" s="287"/>
      <c r="K140" s="335"/>
    </row>
    <row r="141" s="1" customFormat="1" ht="15" customHeight="1">
      <c r="B141" s="332"/>
      <c r="C141" s="287" t="s">
        <v>45</v>
      </c>
      <c r="D141" s="287"/>
      <c r="E141" s="287"/>
      <c r="F141" s="310" t="s">
        <v>1951</v>
      </c>
      <c r="G141" s="287"/>
      <c r="H141" s="287" t="s">
        <v>2007</v>
      </c>
      <c r="I141" s="287" t="s">
        <v>1986</v>
      </c>
      <c r="J141" s="287"/>
      <c r="K141" s="335"/>
    </row>
    <row r="142" s="1" customFormat="1" ht="15" customHeight="1">
      <c r="B142" s="332"/>
      <c r="C142" s="287" t="s">
        <v>2008</v>
      </c>
      <c r="D142" s="287"/>
      <c r="E142" s="287"/>
      <c r="F142" s="310" t="s">
        <v>1951</v>
      </c>
      <c r="G142" s="287"/>
      <c r="H142" s="287" t="s">
        <v>2009</v>
      </c>
      <c r="I142" s="287" t="s">
        <v>1986</v>
      </c>
      <c r="J142" s="287"/>
      <c r="K142" s="335"/>
    </row>
    <row r="143" s="1" customFormat="1" ht="15" customHeight="1">
      <c r="B143" s="336"/>
      <c r="C143" s="337"/>
      <c r="D143" s="337"/>
      <c r="E143" s="337"/>
      <c r="F143" s="337"/>
      <c r="G143" s="337"/>
      <c r="H143" s="337"/>
      <c r="I143" s="337"/>
      <c r="J143" s="337"/>
      <c r="K143" s="338"/>
    </row>
    <row r="144" s="1" customFormat="1" ht="18.75" customHeight="1">
      <c r="B144" s="323"/>
      <c r="C144" s="323"/>
      <c r="D144" s="323"/>
      <c r="E144" s="323"/>
      <c r="F144" s="324"/>
      <c r="G144" s="323"/>
      <c r="H144" s="323"/>
      <c r="I144" s="323"/>
      <c r="J144" s="323"/>
      <c r="K144" s="323"/>
    </row>
    <row r="145" s="1" customFormat="1" ht="18.75" customHeight="1">
      <c r="B145" s="295"/>
      <c r="C145" s="295"/>
      <c r="D145" s="295"/>
      <c r="E145" s="295"/>
      <c r="F145" s="295"/>
      <c r="G145" s="295"/>
      <c r="H145" s="295"/>
      <c r="I145" s="295"/>
      <c r="J145" s="295"/>
      <c r="K145" s="295"/>
    </row>
    <row r="146" s="1" customFormat="1" ht="7.5" customHeight="1">
      <c r="B146" s="296"/>
      <c r="C146" s="297"/>
      <c r="D146" s="297"/>
      <c r="E146" s="297"/>
      <c r="F146" s="297"/>
      <c r="G146" s="297"/>
      <c r="H146" s="297"/>
      <c r="I146" s="297"/>
      <c r="J146" s="297"/>
      <c r="K146" s="298"/>
    </row>
    <row r="147" s="1" customFormat="1" ht="45" customHeight="1">
      <c r="B147" s="299"/>
      <c r="C147" s="300" t="s">
        <v>2010</v>
      </c>
      <c r="D147" s="300"/>
      <c r="E147" s="300"/>
      <c r="F147" s="300"/>
      <c r="G147" s="300"/>
      <c r="H147" s="300"/>
      <c r="I147" s="300"/>
      <c r="J147" s="300"/>
      <c r="K147" s="301"/>
    </row>
    <row r="148" s="1" customFormat="1" ht="17.25" customHeight="1">
      <c r="B148" s="299"/>
      <c r="C148" s="302" t="s">
        <v>1945</v>
      </c>
      <c r="D148" s="302"/>
      <c r="E148" s="302"/>
      <c r="F148" s="302" t="s">
        <v>1946</v>
      </c>
      <c r="G148" s="303"/>
      <c r="H148" s="302" t="s">
        <v>61</v>
      </c>
      <c r="I148" s="302" t="s">
        <v>64</v>
      </c>
      <c r="J148" s="302" t="s">
        <v>1947</v>
      </c>
      <c r="K148" s="301"/>
    </row>
    <row r="149" s="1" customFormat="1" ht="17.25" customHeight="1">
      <c r="B149" s="299"/>
      <c r="C149" s="304" t="s">
        <v>1948</v>
      </c>
      <c r="D149" s="304"/>
      <c r="E149" s="304"/>
      <c r="F149" s="305" t="s">
        <v>1949</v>
      </c>
      <c r="G149" s="306"/>
      <c r="H149" s="304"/>
      <c r="I149" s="304"/>
      <c r="J149" s="304" t="s">
        <v>1950</v>
      </c>
      <c r="K149" s="301"/>
    </row>
    <row r="150" s="1" customFormat="1" ht="5.25" customHeight="1">
      <c r="B150" s="312"/>
      <c r="C150" s="307"/>
      <c r="D150" s="307"/>
      <c r="E150" s="307"/>
      <c r="F150" s="307"/>
      <c r="G150" s="308"/>
      <c r="H150" s="307"/>
      <c r="I150" s="307"/>
      <c r="J150" s="307"/>
      <c r="K150" s="335"/>
    </row>
    <row r="151" s="1" customFormat="1" ht="15" customHeight="1">
      <c r="B151" s="312"/>
      <c r="C151" s="339" t="s">
        <v>1954</v>
      </c>
      <c r="D151" s="287"/>
      <c r="E151" s="287"/>
      <c r="F151" s="340" t="s">
        <v>1951</v>
      </c>
      <c r="G151" s="287"/>
      <c r="H151" s="339" t="s">
        <v>1991</v>
      </c>
      <c r="I151" s="339" t="s">
        <v>1953</v>
      </c>
      <c r="J151" s="339">
        <v>120</v>
      </c>
      <c r="K151" s="335"/>
    </row>
    <row r="152" s="1" customFormat="1" ht="15" customHeight="1">
      <c r="B152" s="312"/>
      <c r="C152" s="339" t="s">
        <v>2000</v>
      </c>
      <c r="D152" s="287"/>
      <c r="E152" s="287"/>
      <c r="F152" s="340" t="s">
        <v>1951</v>
      </c>
      <c r="G152" s="287"/>
      <c r="H152" s="339" t="s">
        <v>2011</v>
      </c>
      <c r="I152" s="339" t="s">
        <v>1953</v>
      </c>
      <c r="J152" s="339" t="s">
        <v>2002</v>
      </c>
      <c r="K152" s="335"/>
    </row>
    <row r="153" s="1" customFormat="1" ht="15" customHeight="1">
      <c r="B153" s="312"/>
      <c r="C153" s="339" t="s">
        <v>1899</v>
      </c>
      <c r="D153" s="287"/>
      <c r="E153" s="287"/>
      <c r="F153" s="340" t="s">
        <v>1951</v>
      </c>
      <c r="G153" s="287"/>
      <c r="H153" s="339" t="s">
        <v>2012</v>
      </c>
      <c r="I153" s="339" t="s">
        <v>1953</v>
      </c>
      <c r="J153" s="339" t="s">
        <v>2002</v>
      </c>
      <c r="K153" s="335"/>
    </row>
    <row r="154" s="1" customFormat="1" ht="15" customHeight="1">
      <c r="B154" s="312"/>
      <c r="C154" s="339" t="s">
        <v>1956</v>
      </c>
      <c r="D154" s="287"/>
      <c r="E154" s="287"/>
      <c r="F154" s="340" t="s">
        <v>1957</v>
      </c>
      <c r="G154" s="287"/>
      <c r="H154" s="339" t="s">
        <v>1991</v>
      </c>
      <c r="I154" s="339" t="s">
        <v>1953</v>
      </c>
      <c r="J154" s="339">
        <v>50</v>
      </c>
      <c r="K154" s="335"/>
    </row>
    <row r="155" s="1" customFormat="1" ht="15" customHeight="1">
      <c r="B155" s="312"/>
      <c r="C155" s="339" t="s">
        <v>1959</v>
      </c>
      <c r="D155" s="287"/>
      <c r="E155" s="287"/>
      <c r="F155" s="340" t="s">
        <v>1951</v>
      </c>
      <c r="G155" s="287"/>
      <c r="H155" s="339" t="s">
        <v>1991</v>
      </c>
      <c r="I155" s="339" t="s">
        <v>1961</v>
      </c>
      <c r="J155" s="339"/>
      <c r="K155" s="335"/>
    </row>
    <row r="156" s="1" customFormat="1" ht="15" customHeight="1">
      <c r="B156" s="312"/>
      <c r="C156" s="339" t="s">
        <v>1970</v>
      </c>
      <c r="D156" s="287"/>
      <c r="E156" s="287"/>
      <c r="F156" s="340" t="s">
        <v>1957</v>
      </c>
      <c r="G156" s="287"/>
      <c r="H156" s="339" t="s">
        <v>1991</v>
      </c>
      <c r="I156" s="339" t="s">
        <v>1953</v>
      </c>
      <c r="J156" s="339">
        <v>50</v>
      </c>
      <c r="K156" s="335"/>
    </row>
    <row r="157" s="1" customFormat="1" ht="15" customHeight="1">
      <c r="B157" s="312"/>
      <c r="C157" s="339" t="s">
        <v>1978</v>
      </c>
      <c r="D157" s="287"/>
      <c r="E157" s="287"/>
      <c r="F157" s="340" t="s">
        <v>1957</v>
      </c>
      <c r="G157" s="287"/>
      <c r="H157" s="339" t="s">
        <v>1991</v>
      </c>
      <c r="I157" s="339" t="s">
        <v>1953</v>
      </c>
      <c r="J157" s="339">
        <v>50</v>
      </c>
      <c r="K157" s="335"/>
    </row>
    <row r="158" s="1" customFormat="1" ht="15" customHeight="1">
      <c r="B158" s="312"/>
      <c r="C158" s="339" t="s">
        <v>1976</v>
      </c>
      <c r="D158" s="287"/>
      <c r="E158" s="287"/>
      <c r="F158" s="340" t="s">
        <v>1957</v>
      </c>
      <c r="G158" s="287"/>
      <c r="H158" s="339" t="s">
        <v>1991</v>
      </c>
      <c r="I158" s="339" t="s">
        <v>1953</v>
      </c>
      <c r="J158" s="339">
        <v>50</v>
      </c>
      <c r="K158" s="335"/>
    </row>
    <row r="159" s="1" customFormat="1" ht="15" customHeight="1">
      <c r="B159" s="312"/>
      <c r="C159" s="339" t="s">
        <v>111</v>
      </c>
      <c r="D159" s="287"/>
      <c r="E159" s="287"/>
      <c r="F159" s="340" t="s">
        <v>1951</v>
      </c>
      <c r="G159" s="287"/>
      <c r="H159" s="339" t="s">
        <v>2013</v>
      </c>
      <c r="I159" s="339" t="s">
        <v>1953</v>
      </c>
      <c r="J159" s="339" t="s">
        <v>2014</v>
      </c>
      <c r="K159" s="335"/>
    </row>
    <row r="160" s="1" customFormat="1" ht="15" customHeight="1">
      <c r="B160" s="312"/>
      <c r="C160" s="339" t="s">
        <v>2015</v>
      </c>
      <c r="D160" s="287"/>
      <c r="E160" s="287"/>
      <c r="F160" s="340" t="s">
        <v>1951</v>
      </c>
      <c r="G160" s="287"/>
      <c r="H160" s="339" t="s">
        <v>2016</v>
      </c>
      <c r="I160" s="339" t="s">
        <v>1986</v>
      </c>
      <c r="J160" s="339"/>
      <c r="K160" s="335"/>
    </row>
    <row r="161" s="1" customFormat="1" ht="15" customHeight="1">
      <c r="B161" s="341"/>
      <c r="C161" s="321"/>
      <c r="D161" s="321"/>
      <c r="E161" s="321"/>
      <c r="F161" s="321"/>
      <c r="G161" s="321"/>
      <c r="H161" s="321"/>
      <c r="I161" s="321"/>
      <c r="J161" s="321"/>
      <c r="K161" s="342"/>
    </row>
    <row r="162" s="1" customFormat="1" ht="18.75" customHeight="1">
      <c r="B162" s="323"/>
      <c r="C162" s="333"/>
      <c r="D162" s="333"/>
      <c r="E162" s="333"/>
      <c r="F162" s="343"/>
      <c r="G162" s="333"/>
      <c r="H162" s="333"/>
      <c r="I162" s="333"/>
      <c r="J162" s="333"/>
      <c r="K162" s="323"/>
    </row>
    <row r="163" s="1" customFormat="1" ht="18.75" customHeight="1">
      <c r="B163" s="295"/>
      <c r="C163" s="295"/>
      <c r="D163" s="295"/>
      <c r="E163" s="295"/>
      <c r="F163" s="295"/>
      <c r="G163" s="295"/>
      <c r="H163" s="295"/>
      <c r="I163" s="295"/>
      <c r="J163" s="295"/>
      <c r="K163" s="295"/>
    </row>
    <row r="164" s="1" customFormat="1" ht="7.5" customHeight="1">
      <c r="B164" s="274"/>
      <c r="C164" s="275"/>
      <c r="D164" s="275"/>
      <c r="E164" s="275"/>
      <c r="F164" s="275"/>
      <c r="G164" s="275"/>
      <c r="H164" s="275"/>
      <c r="I164" s="275"/>
      <c r="J164" s="275"/>
      <c r="K164" s="276"/>
    </row>
    <row r="165" s="1" customFormat="1" ht="45" customHeight="1">
      <c r="B165" s="277"/>
      <c r="C165" s="278" t="s">
        <v>2017</v>
      </c>
      <c r="D165" s="278"/>
      <c r="E165" s="278"/>
      <c r="F165" s="278"/>
      <c r="G165" s="278"/>
      <c r="H165" s="278"/>
      <c r="I165" s="278"/>
      <c r="J165" s="278"/>
      <c r="K165" s="279"/>
    </row>
    <row r="166" s="1" customFormat="1" ht="17.25" customHeight="1">
      <c r="B166" s="277"/>
      <c r="C166" s="302" t="s">
        <v>1945</v>
      </c>
      <c r="D166" s="302"/>
      <c r="E166" s="302"/>
      <c r="F166" s="302" t="s">
        <v>1946</v>
      </c>
      <c r="G166" s="344"/>
      <c r="H166" s="345" t="s">
        <v>61</v>
      </c>
      <c r="I166" s="345" t="s">
        <v>64</v>
      </c>
      <c r="J166" s="302" t="s">
        <v>1947</v>
      </c>
      <c r="K166" s="279"/>
    </row>
    <row r="167" s="1" customFormat="1" ht="17.25" customHeight="1">
      <c r="B167" s="280"/>
      <c r="C167" s="304" t="s">
        <v>1948</v>
      </c>
      <c r="D167" s="304"/>
      <c r="E167" s="304"/>
      <c r="F167" s="305" t="s">
        <v>1949</v>
      </c>
      <c r="G167" s="346"/>
      <c r="H167" s="347"/>
      <c r="I167" s="347"/>
      <c r="J167" s="304" t="s">
        <v>1950</v>
      </c>
      <c r="K167" s="282"/>
    </row>
    <row r="168" s="1" customFormat="1" ht="5.25" customHeight="1">
      <c r="B168" s="312"/>
      <c r="C168" s="307"/>
      <c r="D168" s="307"/>
      <c r="E168" s="307"/>
      <c r="F168" s="307"/>
      <c r="G168" s="308"/>
      <c r="H168" s="307"/>
      <c r="I168" s="307"/>
      <c r="J168" s="307"/>
      <c r="K168" s="335"/>
    </row>
    <row r="169" s="1" customFormat="1" ht="15" customHeight="1">
      <c r="B169" s="312"/>
      <c r="C169" s="287" t="s">
        <v>1954</v>
      </c>
      <c r="D169" s="287"/>
      <c r="E169" s="287"/>
      <c r="F169" s="310" t="s">
        <v>1951</v>
      </c>
      <c r="G169" s="287"/>
      <c r="H169" s="287" t="s">
        <v>1991</v>
      </c>
      <c r="I169" s="287" t="s">
        <v>1953</v>
      </c>
      <c r="J169" s="287">
        <v>120</v>
      </c>
      <c r="K169" s="335"/>
    </row>
    <row r="170" s="1" customFormat="1" ht="15" customHeight="1">
      <c r="B170" s="312"/>
      <c r="C170" s="287" t="s">
        <v>2000</v>
      </c>
      <c r="D170" s="287"/>
      <c r="E170" s="287"/>
      <c r="F170" s="310" t="s">
        <v>1951</v>
      </c>
      <c r="G170" s="287"/>
      <c r="H170" s="287" t="s">
        <v>2001</v>
      </c>
      <c r="I170" s="287" t="s">
        <v>1953</v>
      </c>
      <c r="J170" s="287" t="s">
        <v>2002</v>
      </c>
      <c r="K170" s="335"/>
    </row>
    <row r="171" s="1" customFormat="1" ht="15" customHeight="1">
      <c r="B171" s="312"/>
      <c r="C171" s="287" t="s">
        <v>1899</v>
      </c>
      <c r="D171" s="287"/>
      <c r="E171" s="287"/>
      <c r="F171" s="310" t="s">
        <v>1951</v>
      </c>
      <c r="G171" s="287"/>
      <c r="H171" s="287" t="s">
        <v>2018</v>
      </c>
      <c r="I171" s="287" t="s">
        <v>1953</v>
      </c>
      <c r="J171" s="287" t="s">
        <v>2002</v>
      </c>
      <c r="K171" s="335"/>
    </row>
    <row r="172" s="1" customFormat="1" ht="15" customHeight="1">
      <c r="B172" s="312"/>
      <c r="C172" s="287" t="s">
        <v>1956</v>
      </c>
      <c r="D172" s="287"/>
      <c r="E172" s="287"/>
      <c r="F172" s="310" t="s">
        <v>1957</v>
      </c>
      <c r="G172" s="287"/>
      <c r="H172" s="287" t="s">
        <v>2018</v>
      </c>
      <c r="I172" s="287" t="s">
        <v>1953</v>
      </c>
      <c r="J172" s="287">
        <v>50</v>
      </c>
      <c r="K172" s="335"/>
    </row>
    <row r="173" s="1" customFormat="1" ht="15" customHeight="1">
      <c r="B173" s="312"/>
      <c r="C173" s="287" t="s">
        <v>1959</v>
      </c>
      <c r="D173" s="287"/>
      <c r="E173" s="287"/>
      <c r="F173" s="310" t="s">
        <v>1951</v>
      </c>
      <c r="G173" s="287"/>
      <c r="H173" s="287" t="s">
        <v>2018</v>
      </c>
      <c r="I173" s="287" t="s">
        <v>1961</v>
      </c>
      <c r="J173" s="287"/>
      <c r="K173" s="335"/>
    </row>
    <row r="174" s="1" customFormat="1" ht="15" customHeight="1">
      <c r="B174" s="312"/>
      <c r="C174" s="287" t="s">
        <v>1970</v>
      </c>
      <c r="D174" s="287"/>
      <c r="E174" s="287"/>
      <c r="F174" s="310" t="s">
        <v>1957</v>
      </c>
      <c r="G174" s="287"/>
      <c r="H174" s="287" t="s">
        <v>2018</v>
      </c>
      <c r="I174" s="287" t="s">
        <v>1953</v>
      </c>
      <c r="J174" s="287">
        <v>50</v>
      </c>
      <c r="K174" s="335"/>
    </row>
    <row r="175" s="1" customFormat="1" ht="15" customHeight="1">
      <c r="B175" s="312"/>
      <c r="C175" s="287" t="s">
        <v>1978</v>
      </c>
      <c r="D175" s="287"/>
      <c r="E175" s="287"/>
      <c r="F175" s="310" t="s">
        <v>1957</v>
      </c>
      <c r="G175" s="287"/>
      <c r="H175" s="287" t="s">
        <v>2018</v>
      </c>
      <c r="I175" s="287" t="s">
        <v>1953</v>
      </c>
      <c r="J175" s="287">
        <v>50</v>
      </c>
      <c r="K175" s="335"/>
    </row>
    <row r="176" s="1" customFormat="1" ht="15" customHeight="1">
      <c r="B176" s="312"/>
      <c r="C176" s="287" t="s">
        <v>1976</v>
      </c>
      <c r="D176" s="287"/>
      <c r="E176" s="287"/>
      <c r="F176" s="310" t="s">
        <v>1957</v>
      </c>
      <c r="G176" s="287"/>
      <c r="H176" s="287" t="s">
        <v>2018</v>
      </c>
      <c r="I176" s="287" t="s">
        <v>1953</v>
      </c>
      <c r="J176" s="287">
        <v>50</v>
      </c>
      <c r="K176" s="335"/>
    </row>
    <row r="177" s="1" customFormat="1" ht="15" customHeight="1">
      <c r="B177" s="312"/>
      <c r="C177" s="287" t="s">
        <v>117</v>
      </c>
      <c r="D177" s="287"/>
      <c r="E177" s="287"/>
      <c r="F177" s="310" t="s">
        <v>1951</v>
      </c>
      <c r="G177" s="287"/>
      <c r="H177" s="287" t="s">
        <v>2019</v>
      </c>
      <c r="I177" s="287" t="s">
        <v>2020</v>
      </c>
      <c r="J177" s="287"/>
      <c r="K177" s="335"/>
    </row>
    <row r="178" s="1" customFormat="1" ht="15" customHeight="1">
      <c r="B178" s="312"/>
      <c r="C178" s="287" t="s">
        <v>64</v>
      </c>
      <c r="D178" s="287"/>
      <c r="E178" s="287"/>
      <c r="F178" s="310" t="s">
        <v>1951</v>
      </c>
      <c r="G178" s="287"/>
      <c r="H178" s="287" t="s">
        <v>2021</v>
      </c>
      <c r="I178" s="287" t="s">
        <v>2022</v>
      </c>
      <c r="J178" s="287">
        <v>1</v>
      </c>
      <c r="K178" s="335"/>
    </row>
    <row r="179" s="1" customFormat="1" ht="15" customHeight="1">
      <c r="B179" s="312"/>
      <c r="C179" s="287" t="s">
        <v>60</v>
      </c>
      <c r="D179" s="287"/>
      <c r="E179" s="287"/>
      <c r="F179" s="310" t="s">
        <v>1951</v>
      </c>
      <c r="G179" s="287"/>
      <c r="H179" s="287" t="s">
        <v>2023</v>
      </c>
      <c r="I179" s="287" t="s">
        <v>1953</v>
      </c>
      <c r="J179" s="287">
        <v>20</v>
      </c>
      <c r="K179" s="335"/>
    </row>
    <row r="180" s="1" customFormat="1" ht="15" customHeight="1">
      <c r="B180" s="312"/>
      <c r="C180" s="287" t="s">
        <v>61</v>
      </c>
      <c r="D180" s="287"/>
      <c r="E180" s="287"/>
      <c r="F180" s="310" t="s">
        <v>1951</v>
      </c>
      <c r="G180" s="287"/>
      <c r="H180" s="287" t="s">
        <v>2024</v>
      </c>
      <c r="I180" s="287" t="s">
        <v>1953</v>
      </c>
      <c r="J180" s="287">
        <v>255</v>
      </c>
      <c r="K180" s="335"/>
    </row>
    <row r="181" s="1" customFormat="1" ht="15" customHeight="1">
      <c r="B181" s="312"/>
      <c r="C181" s="287" t="s">
        <v>118</v>
      </c>
      <c r="D181" s="287"/>
      <c r="E181" s="287"/>
      <c r="F181" s="310" t="s">
        <v>1951</v>
      </c>
      <c r="G181" s="287"/>
      <c r="H181" s="287" t="s">
        <v>1915</v>
      </c>
      <c r="I181" s="287" t="s">
        <v>1953</v>
      </c>
      <c r="J181" s="287">
        <v>10</v>
      </c>
      <c r="K181" s="335"/>
    </row>
    <row r="182" s="1" customFormat="1" ht="15" customHeight="1">
      <c r="B182" s="312"/>
      <c r="C182" s="287" t="s">
        <v>119</v>
      </c>
      <c r="D182" s="287"/>
      <c r="E182" s="287"/>
      <c r="F182" s="310" t="s">
        <v>1951</v>
      </c>
      <c r="G182" s="287"/>
      <c r="H182" s="287" t="s">
        <v>2025</v>
      </c>
      <c r="I182" s="287" t="s">
        <v>1986</v>
      </c>
      <c r="J182" s="287"/>
      <c r="K182" s="335"/>
    </row>
    <row r="183" s="1" customFormat="1" ht="15" customHeight="1">
      <c r="B183" s="312"/>
      <c r="C183" s="287" t="s">
        <v>2026</v>
      </c>
      <c r="D183" s="287"/>
      <c r="E183" s="287"/>
      <c r="F183" s="310" t="s">
        <v>1951</v>
      </c>
      <c r="G183" s="287"/>
      <c r="H183" s="287" t="s">
        <v>2027</v>
      </c>
      <c r="I183" s="287" t="s">
        <v>1986</v>
      </c>
      <c r="J183" s="287"/>
      <c r="K183" s="335"/>
    </row>
    <row r="184" s="1" customFormat="1" ht="15" customHeight="1">
      <c r="B184" s="312"/>
      <c r="C184" s="287" t="s">
        <v>2015</v>
      </c>
      <c r="D184" s="287"/>
      <c r="E184" s="287"/>
      <c r="F184" s="310" t="s">
        <v>1951</v>
      </c>
      <c r="G184" s="287"/>
      <c r="H184" s="287" t="s">
        <v>2028</v>
      </c>
      <c r="I184" s="287" t="s">
        <v>1986</v>
      </c>
      <c r="J184" s="287"/>
      <c r="K184" s="335"/>
    </row>
    <row r="185" s="1" customFormat="1" ht="15" customHeight="1">
      <c r="B185" s="312"/>
      <c r="C185" s="287" t="s">
        <v>121</v>
      </c>
      <c r="D185" s="287"/>
      <c r="E185" s="287"/>
      <c r="F185" s="310" t="s">
        <v>1957</v>
      </c>
      <c r="G185" s="287"/>
      <c r="H185" s="287" t="s">
        <v>2029</v>
      </c>
      <c r="I185" s="287" t="s">
        <v>1953</v>
      </c>
      <c r="J185" s="287">
        <v>50</v>
      </c>
      <c r="K185" s="335"/>
    </row>
    <row r="186" s="1" customFormat="1" ht="15" customHeight="1">
      <c r="B186" s="312"/>
      <c r="C186" s="287" t="s">
        <v>2030</v>
      </c>
      <c r="D186" s="287"/>
      <c r="E186" s="287"/>
      <c r="F186" s="310" t="s">
        <v>1957</v>
      </c>
      <c r="G186" s="287"/>
      <c r="H186" s="287" t="s">
        <v>2031</v>
      </c>
      <c r="I186" s="287" t="s">
        <v>2032</v>
      </c>
      <c r="J186" s="287"/>
      <c r="K186" s="335"/>
    </row>
    <row r="187" s="1" customFormat="1" ht="15" customHeight="1">
      <c r="B187" s="312"/>
      <c r="C187" s="287" t="s">
        <v>2033</v>
      </c>
      <c r="D187" s="287"/>
      <c r="E187" s="287"/>
      <c r="F187" s="310" t="s">
        <v>1957</v>
      </c>
      <c r="G187" s="287"/>
      <c r="H187" s="287" t="s">
        <v>2034</v>
      </c>
      <c r="I187" s="287" t="s">
        <v>2032</v>
      </c>
      <c r="J187" s="287"/>
      <c r="K187" s="335"/>
    </row>
    <row r="188" s="1" customFormat="1" ht="15" customHeight="1">
      <c r="B188" s="312"/>
      <c r="C188" s="287" t="s">
        <v>2035</v>
      </c>
      <c r="D188" s="287"/>
      <c r="E188" s="287"/>
      <c r="F188" s="310" t="s">
        <v>1957</v>
      </c>
      <c r="G188" s="287"/>
      <c r="H188" s="287" t="s">
        <v>2036</v>
      </c>
      <c r="I188" s="287" t="s">
        <v>2032</v>
      </c>
      <c r="J188" s="287"/>
      <c r="K188" s="335"/>
    </row>
    <row r="189" s="1" customFormat="1" ht="15" customHeight="1">
      <c r="B189" s="312"/>
      <c r="C189" s="348" t="s">
        <v>2037</v>
      </c>
      <c r="D189" s="287"/>
      <c r="E189" s="287"/>
      <c r="F189" s="310" t="s">
        <v>1957</v>
      </c>
      <c r="G189" s="287"/>
      <c r="H189" s="287" t="s">
        <v>2038</v>
      </c>
      <c r="I189" s="287" t="s">
        <v>2039</v>
      </c>
      <c r="J189" s="349" t="s">
        <v>2040</v>
      </c>
      <c r="K189" s="335"/>
    </row>
    <row r="190" s="1" customFormat="1" ht="15" customHeight="1">
      <c r="B190" s="312"/>
      <c r="C190" s="348" t="s">
        <v>49</v>
      </c>
      <c r="D190" s="287"/>
      <c r="E190" s="287"/>
      <c r="F190" s="310" t="s">
        <v>1951</v>
      </c>
      <c r="G190" s="287"/>
      <c r="H190" s="284" t="s">
        <v>2041</v>
      </c>
      <c r="I190" s="287" t="s">
        <v>2042</v>
      </c>
      <c r="J190" s="287"/>
      <c r="K190" s="335"/>
    </row>
    <row r="191" s="1" customFormat="1" ht="15" customHeight="1">
      <c r="B191" s="312"/>
      <c r="C191" s="348" t="s">
        <v>2043</v>
      </c>
      <c r="D191" s="287"/>
      <c r="E191" s="287"/>
      <c r="F191" s="310" t="s">
        <v>1951</v>
      </c>
      <c r="G191" s="287"/>
      <c r="H191" s="287" t="s">
        <v>2044</v>
      </c>
      <c r="I191" s="287" t="s">
        <v>1986</v>
      </c>
      <c r="J191" s="287"/>
      <c r="K191" s="335"/>
    </row>
    <row r="192" s="1" customFormat="1" ht="15" customHeight="1">
      <c r="B192" s="312"/>
      <c r="C192" s="348" t="s">
        <v>2045</v>
      </c>
      <c r="D192" s="287"/>
      <c r="E192" s="287"/>
      <c r="F192" s="310" t="s">
        <v>1951</v>
      </c>
      <c r="G192" s="287"/>
      <c r="H192" s="287" t="s">
        <v>2046</v>
      </c>
      <c r="I192" s="287" t="s">
        <v>1986</v>
      </c>
      <c r="J192" s="287"/>
      <c r="K192" s="335"/>
    </row>
    <row r="193" s="1" customFormat="1" ht="15" customHeight="1">
      <c r="B193" s="312"/>
      <c r="C193" s="348" t="s">
        <v>2047</v>
      </c>
      <c r="D193" s="287"/>
      <c r="E193" s="287"/>
      <c r="F193" s="310" t="s">
        <v>1957</v>
      </c>
      <c r="G193" s="287"/>
      <c r="H193" s="287" t="s">
        <v>2048</v>
      </c>
      <c r="I193" s="287" t="s">
        <v>1986</v>
      </c>
      <c r="J193" s="287"/>
      <c r="K193" s="335"/>
    </row>
    <row r="194" s="1" customFormat="1" ht="15" customHeight="1">
      <c r="B194" s="341"/>
      <c r="C194" s="350"/>
      <c r="D194" s="321"/>
      <c r="E194" s="321"/>
      <c r="F194" s="321"/>
      <c r="G194" s="321"/>
      <c r="H194" s="321"/>
      <c r="I194" s="321"/>
      <c r="J194" s="321"/>
      <c r="K194" s="342"/>
    </row>
    <row r="195" s="1" customFormat="1" ht="18.75" customHeight="1">
      <c r="B195" s="323"/>
      <c r="C195" s="333"/>
      <c r="D195" s="333"/>
      <c r="E195" s="333"/>
      <c r="F195" s="343"/>
      <c r="G195" s="333"/>
      <c r="H195" s="333"/>
      <c r="I195" s="333"/>
      <c r="J195" s="333"/>
      <c r="K195" s="323"/>
    </row>
    <row r="196" s="1" customFormat="1" ht="18.75" customHeight="1">
      <c r="B196" s="323"/>
      <c r="C196" s="333"/>
      <c r="D196" s="333"/>
      <c r="E196" s="333"/>
      <c r="F196" s="343"/>
      <c r="G196" s="333"/>
      <c r="H196" s="333"/>
      <c r="I196" s="333"/>
      <c r="J196" s="333"/>
      <c r="K196" s="323"/>
    </row>
    <row r="197" s="1" customFormat="1" ht="18.75" customHeight="1">
      <c r="B197" s="295"/>
      <c r="C197" s="295"/>
      <c r="D197" s="295"/>
      <c r="E197" s="295"/>
      <c r="F197" s="295"/>
      <c r="G197" s="295"/>
      <c r="H197" s="295"/>
      <c r="I197" s="295"/>
      <c r="J197" s="295"/>
      <c r="K197" s="295"/>
    </row>
    <row r="198" s="1" customFormat="1" ht="13.5">
      <c r="B198" s="274"/>
      <c r="C198" s="275"/>
      <c r="D198" s="275"/>
      <c r="E198" s="275"/>
      <c r="F198" s="275"/>
      <c r="G198" s="275"/>
      <c r="H198" s="275"/>
      <c r="I198" s="275"/>
      <c r="J198" s="275"/>
      <c r="K198" s="276"/>
    </row>
    <row r="199" s="1" customFormat="1" ht="21">
      <c r="B199" s="277"/>
      <c r="C199" s="278" t="s">
        <v>2049</v>
      </c>
      <c r="D199" s="278"/>
      <c r="E199" s="278"/>
      <c r="F199" s="278"/>
      <c r="G199" s="278"/>
      <c r="H199" s="278"/>
      <c r="I199" s="278"/>
      <c r="J199" s="278"/>
      <c r="K199" s="279"/>
    </row>
    <row r="200" s="1" customFormat="1" ht="25.5" customHeight="1">
      <c r="B200" s="277"/>
      <c r="C200" s="351" t="s">
        <v>2050</v>
      </c>
      <c r="D200" s="351"/>
      <c r="E200" s="351"/>
      <c r="F200" s="351" t="s">
        <v>2051</v>
      </c>
      <c r="G200" s="352"/>
      <c r="H200" s="351" t="s">
        <v>2052</v>
      </c>
      <c r="I200" s="351"/>
      <c r="J200" s="351"/>
      <c r="K200" s="279"/>
    </row>
    <row r="201" s="1" customFormat="1" ht="5.25" customHeight="1">
      <c r="B201" s="312"/>
      <c r="C201" s="307"/>
      <c r="D201" s="307"/>
      <c r="E201" s="307"/>
      <c r="F201" s="307"/>
      <c r="G201" s="333"/>
      <c r="H201" s="307"/>
      <c r="I201" s="307"/>
      <c r="J201" s="307"/>
      <c r="K201" s="335"/>
    </row>
    <row r="202" s="1" customFormat="1" ht="15" customHeight="1">
      <c r="B202" s="312"/>
      <c r="C202" s="287" t="s">
        <v>2042</v>
      </c>
      <c r="D202" s="287"/>
      <c r="E202" s="287"/>
      <c r="F202" s="310" t="s">
        <v>50</v>
      </c>
      <c r="G202" s="287"/>
      <c r="H202" s="287" t="s">
        <v>2053</v>
      </c>
      <c r="I202" s="287"/>
      <c r="J202" s="287"/>
      <c r="K202" s="335"/>
    </row>
    <row r="203" s="1" customFormat="1" ht="15" customHeight="1">
      <c r="B203" s="312"/>
      <c r="C203" s="287"/>
      <c r="D203" s="287"/>
      <c r="E203" s="287"/>
      <c r="F203" s="310" t="s">
        <v>51</v>
      </c>
      <c r="G203" s="287"/>
      <c r="H203" s="287" t="s">
        <v>2054</v>
      </c>
      <c r="I203" s="287"/>
      <c r="J203" s="287"/>
      <c r="K203" s="335"/>
    </row>
    <row r="204" s="1" customFormat="1" ht="15" customHeight="1">
      <c r="B204" s="312"/>
      <c r="C204" s="287"/>
      <c r="D204" s="287"/>
      <c r="E204" s="287"/>
      <c r="F204" s="310" t="s">
        <v>54</v>
      </c>
      <c r="G204" s="287"/>
      <c r="H204" s="287" t="s">
        <v>2055</v>
      </c>
      <c r="I204" s="287"/>
      <c r="J204" s="287"/>
      <c r="K204" s="335"/>
    </row>
    <row r="205" s="1" customFormat="1" ht="15" customHeight="1">
      <c r="B205" s="312"/>
      <c r="C205" s="287"/>
      <c r="D205" s="287"/>
      <c r="E205" s="287"/>
      <c r="F205" s="310" t="s">
        <v>52</v>
      </c>
      <c r="G205" s="287"/>
      <c r="H205" s="287" t="s">
        <v>2056</v>
      </c>
      <c r="I205" s="287"/>
      <c r="J205" s="287"/>
      <c r="K205" s="335"/>
    </row>
    <row r="206" s="1" customFormat="1" ht="15" customHeight="1">
      <c r="B206" s="312"/>
      <c r="C206" s="287"/>
      <c r="D206" s="287"/>
      <c r="E206" s="287"/>
      <c r="F206" s="310" t="s">
        <v>53</v>
      </c>
      <c r="G206" s="287"/>
      <c r="H206" s="287" t="s">
        <v>2057</v>
      </c>
      <c r="I206" s="287"/>
      <c r="J206" s="287"/>
      <c r="K206" s="335"/>
    </row>
    <row r="207" s="1" customFormat="1" ht="15" customHeight="1">
      <c r="B207" s="312"/>
      <c r="C207" s="287"/>
      <c r="D207" s="287"/>
      <c r="E207" s="287"/>
      <c r="F207" s="310"/>
      <c r="G207" s="287"/>
      <c r="H207" s="287"/>
      <c r="I207" s="287"/>
      <c r="J207" s="287"/>
      <c r="K207" s="335"/>
    </row>
    <row r="208" s="1" customFormat="1" ht="15" customHeight="1">
      <c r="B208" s="312"/>
      <c r="C208" s="287" t="s">
        <v>1998</v>
      </c>
      <c r="D208" s="287"/>
      <c r="E208" s="287"/>
      <c r="F208" s="310" t="s">
        <v>83</v>
      </c>
      <c r="G208" s="287"/>
      <c r="H208" s="287" t="s">
        <v>2058</v>
      </c>
      <c r="I208" s="287"/>
      <c r="J208" s="287"/>
      <c r="K208" s="335"/>
    </row>
    <row r="209" s="1" customFormat="1" ht="15" customHeight="1">
      <c r="B209" s="312"/>
      <c r="C209" s="287"/>
      <c r="D209" s="287"/>
      <c r="E209" s="287"/>
      <c r="F209" s="310" t="s">
        <v>1893</v>
      </c>
      <c r="G209" s="287"/>
      <c r="H209" s="287" t="s">
        <v>1894</v>
      </c>
      <c r="I209" s="287"/>
      <c r="J209" s="287"/>
      <c r="K209" s="335"/>
    </row>
    <row r="210" s="1" customFormat="1" ht="15" customHeight="1">
      <c r="B210" s="312"/>
      <c r="C210" s="287"/>
      <c r="D210" s="287"/>
      <c r="E210" s="287"/>
      <c r="F210" s="310" t="s">
        <v>1891</v>
      </c>
      <c r="G210" s="287"/>
      <c r="H210" s="287" t="s">
        <v>2059</v>
      </c>
      <c r="I210" s="287"/>
      <c r="J210" s="287"/>
      <c r="K210" s="335"/>
    </row>
    <row r="211" s="1" customFormat="1" ht="15" customHeight="1">
      <c r="B211" s="353"/>
      <c r="C211" s="287"/>
      <c r="D211" s="287"/>
      <c r="E211" s="287"/>
      <c r="F211" s="310" t="s">
        <v>1895</v>
      </c>
      <c r="G211" s="348"/>
      <c r="H211" s="339" t="s">
        <v>1896</v>
      </c>
      <c r="I211" s="339"/>
      <c r="J211" s="339"/>
      <c r="K211" s="354"/>
    </row>
    <row r="212" s="1" customFormat="1" ht="15" customHeight="1">
      <c r="B212" s="353"/>
      <c r="C212" s="287"/>
      <c r="D212" s="287"/>
      <c r="E212" s="287"/>
      <c r="F212" s="310" t="s">
        <v>1897</v>
      </c>
      <c r="G212" s="348"/>
      <c r="H212" s="339" t="s">
        <v>2060</v>
      </c>
      <c r="I212" s="339"/>
      <c r="J212" s="339"/>
      <c r="K212" s="354"/>
    </row>
    <row r="213" s="1" customFormat="1" ht="15" customHeight="1">
      <c r="B213" s="353"/>
      <c r="C213" s="287"/>
      <c r="D213" s="287"/>
      <c r="E213" s="287"/>
      <c r="F213" s="310"/>
      <c r="G213" s="348"/>
      <c r="H213" s="339"/>
      <c r="I213" s="339"/>
      <c r="J213" s="339"/>
      <c r="K213" s="354"/>
    </row>
    <row r="214" s="1" customFormat="1" ht="15" customHeight="1">
      <c r="B214" s="353"/>
      <c r="C214" s="287" t="s">
        <v>2022</v>
      </c>
      <c r="D214" s="287"/>
      <c r="E214" s="287"/>
      <c r="F214" s="310">
        <v>1</v>
      </c>
      <c r="G214" s="348"/>
      <c r="H214" s="339" t="s">
        <v>2061</v>
      </c>
      <c r="I214" s="339"/>
      <c r="J214" s="339"/>
      <c r="K214" s="354"/>
    </row>
    <row r="215" s="1" customFormat="1" ht="15" customHeight="1">
      <c r="B215" s="353"/>
      <c r="C215" s="287"/>
      <c r="D215" s="287"/>
      <c r="E215" s="287"/>
      <c r="F215" s="310">
        <v>2</v>
      </c>
      <c r="G215" s="348"/>
      <c r="H215" s="339" t="s">
        <v>2062</v>
      </c>
      <c r="I215" s="339"/>
      <c r="J215" s="339"/>
      <c r="K215" s="354"/>
    </row>
    <row r="216" s="1" customFormat="1" ht="15" customHeight="1">
      <c r="B216" s="353"/>
      <c r="C216" s="287"/>
      <c r="D216" s="287"/>
      <c r="E216" s="287"/>
      <c r="F216" s="310">
        <v>3</v>
      </c>
      <c r="G216" s="348"/>
      <c r="H216" s="339" t="s">
        <v>2063</v>
      </c>
      <c r="I216" s="339"/>
      <c r="J216" s="339"/>
      <c r="K216" s="354"/>
    </row>
    <row r="217" s="1" customFormat="1" ht="15" customHeight="1">
      <c r="B217" s="353"/>
      <c r="C217" s="287"/>
      <c r="D217" s="287"/>
      <c r="E217" s="287"/>
      <c r="F217" s="310">
        <v>4</v>
      </c>
      <c r="G217" s="348"/>
      <c r="H217" s="339" t="s">
        <v>2064</v>
      </c>
      <c r="I217" s="339"/>
      <c r="J217" s="339"/>
      <c r="K217" s="354"/>
    </row>
    <row r="218" s="1" customFormat="1" ht="12.75" customHeight="1">
      <c r="B218" s="355"/>
      <c r="C218" s="356"/>
      <c r="D218" s="356"/>
      <c r="E218" s="356"/>
      <c r="F218" s="356"/>
      <c r="G218" s="356"/>
      <c r="H218" s="356"/>
      <c r="I218" s="356"/>
      <c r="J218" s="356"/>
      <c r="K218" s="357"/>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5</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2" customFormat="1" ht="12" customHeight="1">
      <c r="A6" s="40"/>
      <c r="B6" s="46"/>
      <c r="C6" s="40"/>
      <c r="D6" s="133" t="s">
        <v>16</v>
      </c>
      <c r="E6" s="40"/>
      <c r="F6" s="40"/>
      <c r="G6" s="40"/>
      <c r="H6" s="40"/>
      <c r="I6" s="40"/>
      <c r="J6" s="40"/>
      <c r="K6" s="40"/>
      <c r="L6" s="134"/>
      <c r="S6" s="40"/>
      <c r="T6" s="40"/>
      <c r="U6" s="40"/>
      <c r="V6" s="40"/>
      <c r="W6" s="40"/>
      <c r="X6" s="40"/>
      <c r="Y6" s="40"/>
      <c r="Z6" s="40"/>
      <c r="AA6" s="40"/>
      <c r="AB6" s="40"/>
      <c r="AC6" s="40"/>
      <c r="AD6" s="40"/>
      <c r="AE6" s="40"/>
    </row>
    <row r="7" s="2" customFormat="1" ht="16.5" customHeight="1">
      <c r="A7" s="40"/>
      <c r="B7" s="46"/>
      <c r="C7" s="40"/>
      <c r="D7" s="40"/>
      <c r="E7" s="135" t="s">
        <v>17</v>
      </c>
      <c r="F7" s="40"/>
      <c r="G7" s="40"/>
      <c r="H7" s="40"/>
      <c r="I7" s="40"/>
      <c r="J7" s="40"/>
      <c r="K7" s="40"/>
      <c r="L7" s="134"/>
      <c r="S7" s="40"/>
      <c r="T7" s="40"/>
      <c r="U7" s="40"/>
      <c r="V7" s="40"/>
      <c r="W7" s="40"/>
      <c r="X7" s="40"/>
      <c r="Y7" s="40"/>
      <c r="Z7" s="40"/>
      <c r="AA7" s="40"/>
      <c r="AB7" s="40"/>
      <c r="AC7" s="40"/>
      <c r="AD7" s="40"/>
      <c r="AE7" s="40"/>
    </row>
    <row r="8" s="2" customFormat="1">
      <c r="A8" s="40"/>
      <c r="B8" s="46"/>
      <c r="C8" s="40"/>
      <c r="D8" s="40"/>
      <c r="E8" s="40"/>
      <c r="F8" s="40"/>
      <c r="G8" s="40"/>
      <c r="H8" s="40"/>
      <c r="I8" s="40"/>
      <c r="J8" s="40"/>
      <c r="K8" s="40"/>
      <c r="L8" s="134"/>
      <c r="S8" s="40"/>
      <c r="T8" s="40"/>
      <c r="U8" s="40"/>
      <c r="V8" s="40"/>
      <c r="W8" s="40"/>
      <c r="X8" s="40"/>
      <c r="Y8" s="40"/>
      <c r="Z8" s="40"/>
      <c r="AA8" s="40"/>
      <c r="AB8" s="40"/>
      <c r="AC8" s="40"/>
      <c r="AD8" s="40"/>
      <c r="AE8" s="40"/>
    </row>
    <row r="9" s="2" customFormat="1" ht="12" customHeight="1">
      <c r="A9" s="40"/>
      <c r="B9" s="46"/>
      <c r="C9" s="40"/>
      <c r="D9" s="133" t="s">
        <v>18</v>
      </c>
      <c r="E9" s="40"/>
      <c r="F9" s="136" t="s">
        <v>19</v>
      </c>
      <c r="G9" s="40"/>
      <c r="H9" s="40"/>
      <c r="I9" s="133" t="s">
        <v>20</v>
      </c>
      <c r="J9" s="136" t="s">
        <v>21</v>
      </c>
      <c r="K9" s="40"/>
      <c r="L9" s="134"/>
      <c r="S9" s="40"/>
      <c r="T9" s="40"/>
      <c r="U9" s="40"/>
      <c r="V9" s="40"/>
      <c r="W9" s="40"/>
      <c r="X9" s="40"/>
      <c r="Y9" s="40"/>
      <c r="Z9" s="40"/>
      <c r="AA9" s="40"/>
      <c r="AB9" s="40"/>
      <c r="AC9" s="40"/>
      <c r="AD9" s="40"/>
      <c r="AE9" s="40"/>
    </row>
    <row r="10" s="2" customFormat="1" ht="12" customHeight="1">
      <c r="A10" s="40"/>
      <c r="B10" s="46"/>
      <c r="C10" s="40"/>
      <c r="D10" s="133" t="s">
        <v>22</v>
      </c>
      <c r="E10" s="40"/>
      <c r="F10" s="136" t="s">
        <v>23</v>
      </c>
      <c r="G10" s="40"/>
      <c r="H10" s="40"/>
      <c r="I10" s="133" t="s">
        <v>24</v>
      </c>
      <c r="J10" s="137" t="str">
        <f>'Rekapitulace stavby'!AN8</f>
        <v>22. 3. 2020</v>
      </c>
      <c r="K10" s="40"/>
      <c r="L10" s="134"/>
      <c r="S10" s="40"/>
      <c r="T10" s="40"/>
      <c r="U10" s="40"/>
      <c r="V10" s="40"/>
      <c r="W10" s="40"/>
      <c r="X10" s="40"/>
      <c r="Y10" s="40"/>
      <c r="Z10" s="40"/>
      <c r="AA10" s="40"/>
      <c r="AB10" s="40"/>
      <c r="AC10" s="40"/>
      <c r="AD10" s="40"/>
      <c r="AE10" s="40"/>
    </row>
    <row r="11" s="2" customFormat="1" ht="21.84" customHeight="1">
      <c r="A11" s="40"/>
      <c r="B11" s="46"/>
      <c r="C11" s="40"/>
      <c r="D11" s="138" t="s">
        <v>26</v>
      </c>
      <c r="E11" s="40"/>
      <c r="F11" s="139" t="s">
        <v>27</v>
      </c>
      <c r="G11" s="40"/>
      <c r="H11" s="40"/>
      <c r="I11" s="138" t="s">
        <v>28</v>
      </c>
      <c r="J11" s="139" t="s">
        <v>29</v>
      </c>
      <c r="K11" s="40"/>
      <c r="L11" s="134"/>
      <c r="S11" s="40"/>
      <c r="T11" s="40"/>
      <c r="U11" s="40"/>
      <c r="V11" s="40"/>
      <c r="W11" s="40"/>
      <c r="X11" s="40"/>
      <c r="Y11" s="40"/>
      <c r="Z11" s="40"/>
      <c r="AA11" s="40"/>
      <c r="AB11" s="40"/>
      <c r="AC11" s="40"/>
      <c r="AD11" s="40"/>
      <c r="AE11" s="40"/>
    </row>
    <row r="12" s="2" customFormat="1" ht="12" customHeight="1">
      <c r="A12" s="40"/>
      <c r="B12" s="46"/>
      <c r="C12" s="40"/>
      <c r="D12" s="133" t="s">
        <v>30</v>
      </c>
      <c r="E12" s="40"/>
      <c r="F12" s="40"/>
      <c r="G12" s="40"/>
      <c r="H12" s="40"/>
      <c r="I12" s="133" t="s">
        <v>31</v>
      </c>
      <c r="J12" s="136" t="str">
        <f>IF('Rekapitulace stavby'!AN10="","",'Rekapitulace stavby'!AN10)</f>
        <v/>
      </c>
      <c r="K12" s="40"/>
      <c r="L12" s="134"/>
      <c r="S12" s="40"/>
      <c r="T12" s="40"/>
      <c r="U12" s="40"/>
      <c r="V12" s="40"/>
      <c r="W12" s="40"/>
      <c r="X12" s="40"/>
      <c r="Y12" s="40"/>
      <c r="Z12" s="40"/>
      <c r="AA12" s="40"/>
      <c r="AB12" s="40"/>
      <c r="AC12" s="40"/>
      <c r="AD12" s="40"/>
      <c r="AE12" s="40"/>
    </row>
    <row r="13" s="2" customFormat="1" ht="18" customHeight="1">
      <c r="A13" s="40"/>
      <c r="B13" s="46"/>
      <c r="C13" s="40"/>
      <c r="D13" s="40"/>
      <c r="E13" s="136" t="str">
        <f>IF('Rekapitulace stavby'!E11="","",'Rekapitulace stavby'!E11)</f>
        <v xml:space="preserve"> </v>
      </c>
      <c r="F13" s="40"/>
      <c r="G13" s="40"/>
      <c r="H13" s="40"/>
      <c r="I13" s="133" t="s">
        <v>34</v>
      </c>
      <c r="J13" s="136" t="str">
        <f>IF('Rekapitulace stavby'!AN11="","",'Rekapitulace stavby'!AN11)</f>
        <v/>
      </c>
      <c r="K13" s="40"/>
      <c r="L13" s="134"/>
      <c r="S13" s="40"/>
      <c r="T13" s="40"/>
      <c r="U13" s="40"/>
      <c r="V13" s="40"/>
      <c r="W13" s="40"/>
      <c r="X13" s="40"/>
      <c r="Y13" s="40"/>
      <c r="Z13" s="40"/>
      <c r="AA13" s="40"/>
      <c r="AB13" s="40"/>
      <c r="AC13" s="40"/>
      <c r="AD13" s="40"/>
      <c r="AE13" s="40"/>
    </row>
    <row r="14" s="2" customFormat="1" ht="6.96" customHeight="1">
      <c r="A14" s="40"/>
      <c r="B14" s="46"/>
      <c r="C14" s="40"/>
      <c r="D14" s="40"/>
      <c r="E14" s="40"/>
      <c r="F14" s="40"/>
      <c r="G14" s="40"/>
      <c r="H14" s="40"/>
      <c r="I14" s="40"/>
      <c r="J14" s="40"/>
      <c r="K14" s="40"/>
      <c r="L14" s="134"/>
      <c r="S14" s="40"/>
      <c r="T14" s="40"/>
      <c r="U14" s="40"/>
      <c r="V14" s="40"/>
      <c r="W14" s="40"/>
      <c r="X14" s="40"/>
      <c r="Y14" s="40"/>
      <c r="Z14" s="40"/>
      <c r="AA14" s="40"/>
      <c r="AB14" s="40"/>
      <c r="AC14" s="40"/>
      <c r="AD14" s="40"/>
      <c r="AE14" s="40"/>
    </row>
    <row r="15" s="2" customFormat="1" ht="12" customHeight="1">
      <c r="A15" s="40"/>
      <c r="B15" s="46"/>
      <c r="C15" s="40"/>
      <c r="D15" s="133" t="s">
        <v>35</v>
      </c>
      <c r="E15" s="40"/>
      <c r="F15" s="40"/>
      <c r="G15" s="40"/>
      <c r="H15" s="40"/>
      <c r="I15" s="133" t="s">
        <v>31</v>
      </c>
      <c r="J15" s="34" t="str">
        <f>'Rekapitulace stavby'!AN13</f>
        <v>Vyplň údaj</v>
      </c>
      <c r="K15" s="40"/>
      <c r="L15" s="134"/>
      <c r="S15" s="40"/>
      <c r="T15" s="40"/>
      <c r="U15" s="40"/>
      <c r="V15" s="40"/>
      <c r="W15" s="40"/>
      <c r="X15" s="40"/>
      <c r="Y15" s="40"/>
      <c r="Z15" s="40"/>
      <c r="AA15" s="40"/>
      <c r="AB15" s="40"/>
      <c r="AC15" s="40"/>
      <c r="AD15" s="40"/>
      <c r="AE15" s="40"/>
    </row>
    <row r="16" s="2" customFormat="1" ht="18" customHeight="1">
      <c r="A16" s="40"/>
      <c r="B16" s="46"/>
      <c r="C16" s="40"/>
      <c r="D16" s="40"/>
      <c r="E16" s="34" t="str">
        <f>'Rekapitulace stavby'!E14</f>
        <v>Vyplň údaj</v>
      </c>
      <c r="F16" s="136"/>
      <c r="G16" s="136"/>
      <c r="H16" s="136"/>
      <c r="I16" s="133" t="s">
        <v>34</v>
      </c>
      <c r="J16" s="34" t="str">
        <f>'Rekapitulace stavby'!AN14</f>
        <v>Vyplň údaj</v>
      </c>
      <c r="K16" s="40"/>
      <c r="L16" s="134"/>
      <c r="S16" s="40"/>
      <c r="T16" s="40"/>
      <c r="U16" s="40"/>
      <c r="V16" s="40"/>
      <c r="W16" s="40"/>
      <c r="X16" s="40"/>
      <c r="Y16" s="40"/>
      <c r="Z16" s="40"/>
      <c r="AA16" s="40"/>
      <c r="AB16" s="40"/>
      <c r="AC16" s="40"/>
      <c r="AD16" s="40"/>
      <c r="AE16" s="40"/>
    </row>
    <row r="17" s="2" customFormat="1" ht="6.96" customHeight="1">
      <c r="A17" s="40"/>
      <c r="B17" s="46"/>
      <c r="C17" s="40"/>
      <c r="D17" s="40"/>
      <c r="E17" s="40"/>
      <c r="F17" s="40"/>
      <c r="G17" s="40"/>
      <c r="H17" s="40"/>
      <c r="I17" s="40"/>
      <c r="J17" s="40"/>
      <c r="K17" s="40"/>
      <c r="L17" s="134"/>
      <c r="S17" s="40"/>
      <c r="T17" s="40"/>
      <c r="U17" s="40"/>
      <c r="V17" s="40"/>
      <c r="W17" s="40"/>
      <c r="X17" s="40"/>
      <c r="Y17" s="40"/>
      <c r="Z17" s="40"/>
      <c r="AA17" s="40"/>
      <c r="AB17" s="40"/>
      <c r="AC17" s="40"/>
      <c r="AD17" s="40"/>
      <c r="AE17" s="40"/>
    </row>
    <row r="18" s="2" customFormat="1" ht="12" customHeight="1">
      <c r="A18" s="40"/>
      <c r="B18" s="46"/>
      <c r="C18" s="40"/>
      <c r="D18" s="133" t="s">
        <v>37</v>
      </c>
      <c r="E18" s="40"/>
      <c r="F18" s="40"/>
      <c r="G18" s="40"/>
      <c r="H18" s="40"/>
      <c r="I18" s="133" t="s">
        <v>31</v>
      </c>
      <c r="J18" s="136" t="s">
        <v>38</v>
      </c>
      <c r="K18" s="40"/>
      <c r="L18" s="134"/>
      <c r="S18" s="40"/>
      <c r="T18" s="40"/>
      <c r="U18" s="40"/>
      <c r="V18" s="40"/>
      <c r="W18" s="40"/>
      <c r="X18" s="40"/>
      <c r="Y18" s="40"/>
      <c r="Z18" s="40"/>
      <c r="AA18" s="40"/>
      <c r="AB18" s="40"/>
      <c r="AC18" s="40"/>
      <c r="AD18" s="40"/>
      <c r="AE18" s="40"/>
    </row>
    <row r="19" s="2" customFormat="1" ht="18" customHeight="1">
      <c r="A19" s="40"/>
      <c r="B19" s="46"/>
      <c r="C19" s="40"/>
      <c r="D19" s="40"/>
      <c r="E19" s="136" t="s">
        <v>39</v>
      </c>
      <c r="F19" s="40"/>
      <c r="G19" s="40"/>
      <c r="H19" s="40"/>
      <c r="I19" s="133" t="s">
        <v>34</v>
      </c>
      <c r="J19" s="136" t="s">
        <v>40</v>
      </c>
      <c r="K19" s="40"/>
      <c r="L19" s="134"/>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34"/>
      <c r="S20" s="40"/>
      <c r="T20" s="40"/>
      <c r="U20" s="40"/>
      <c r="V20" s="40"/>
      <c r="W20" s="40"/>
      <c r="X20" s="40"/>
      <c r="Y20" s="40"/>
      <c r="Z20" s="40"/>
      <c r="AA20" s="40"/>
      <c r="AB20" s="40"/>
      <c r="AC20" s="40"/>
      <c r="AD20" s="40"/>
      <c r="AE20" s="40"/>
    </row>
    <row r="21" s="2" customFormat="1" ht="12" customHeight="1">
      <c r="A21" s="40"/>
      <c r="B21" s="46"/>
      <c r="C21" s="40"/>
      <c r="D21" s="133" t="s">
        <v>42</v>
      </c>
      <c r="E21" s="40"/>
      <c r="F21" s="40"/>
      <c r="G21" s="40"/>
      <c r="H21" s="40"/>
      <c r="I21" s="133" t="s">
        <v>31</v>
      </c>
      <c r="J21" s="136" t="s">
        <v>38</v>
      </c>
      <c r="K21" s="40"/>
      <c r="L21" s="134"/>
      <c r="S21" s="40"/>
      <c r="T21" s="40"/>
      <c r="U21" s="40"/>
      <c r="V21" s="40"/>
      <c r="W21" s="40"/>
      <c r="X21" s="40"/>
      <c r="Y21" s="40"/>
      <c r="Z21" s="40"/>
      <c r="AA21" s="40"/>
      <c r="AB21" s="40"/>
      <c r="AC21" s="40"/>
      <c r="AD21" s="40"/>
      <c r="AE21" s="40"/>
    </row>
    <row r="22" s="2" customFormat="1" ht="18" customHeight="1">
      <c r="A22" s="40"/>
      <c r="B22" s="46"/>
      <c r="C22" s="40"/>
      <c r="D22" s="40"/>
      <c r="E22" s="136" t="s">
        <v>39</v>
      </c>
      <c r="F22" s="40"/>
      <c r="G22" s="40"/>
      <c r="H22" s="40"/>
      <c r="I22" s="133" t="s">
        <v>34</v>
      </c>
      <c r="J22" s="136" t="s">
        <v>32</v>
      </c>
      <c r="K22" s="40"/>
      <c r="L22" s="134"/>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34"/>
      <c r="S23" s="40"/>
      <c r="T23" s="40"/>
      <c r="U23" s="40"/>
      <c r="V23" s="40"/>
      <c r="W23" s="40"/>
      <c r="X23" s="40"/>
      <c r="Y23" s="40"/>
      <c r="Z23" s="40"/>
      <c r="AA23" s="40"/>
      <c r="AB23" s="40"/>
      <c r="AC23" s="40"/>
      <c r="AD23" s="40"/>
      <c r="AE23" s="40"/>
    </row>
    <row r="24" s="2" customFormat="1" ht="12" customHeight="1">
      <c r="A24" s="40"/>
      <c r="B24" s="46"/>
      <c r="C24" s="40"/>
      <c r="D24" s="133" t="s">
        <v>43</v>
      </c>
      <c r="E24" s="40"/>
      <c r="F24" s="40"/>
      <c r="G24" s="40"/>
      <c r="H24" s="40"/>
      <c r="I24" s="40"/>
      <c r="J24" s="40"/>
      <c r="K24" s="40"/>
      <c r="L24" s="134"/>
      <c r="S24" s="40"/>
      <c r="T24" s="40"/>
      <c r="U24" s="40"/>
      <c r="V24" s="40"/>
      <c r="W24" s="40"/>
      <c r="X24" s="40"/>
      <c r="Y24" s="40"/>
      <c r="Z24" s="40"/>
      <c r="AA24" s="40"/>
      <c r="AB24" s="40"/>
      <c r="AC24" s="40"/>
      <c r="AD24" s="40"/>
      <c r="AE24" s="40"/>
    </row>
    <row r="25" s="8" customFormat="1" ht="47.25" customHeight="1">
      <c r="A25" s="140"/>
      <c r="B25" s="141"/>
      <c r="C25" s="140"/>
      <c r="D25" s="140"/>
      <c r="E25" s="142" t="s">
        <v>44</v>
      </c>
      <c r="F25" s="142"/>
      <c r="G25" s="142"/>
      <c r="H25" s="142"/>
      <c r="I25" s="140"/>
      <c r="J25" s="140"/>
      <c r="K25" s="140"/>
      <c r="L25" s="143"/>
      <c r="S25" s="140"/>
      <c r="T25" s="140"/>
      <c r="U25" s="140"/>
      <c r="V25" s="140"/>
      <c r="W25" s="140"/>
      <c r="X25" s="140"/>
      <c r="Y25" s="140"/>
      <c r="Z25" s="140"/>
      <c r="AA25" s="140"/>
      <c r="AB25" s="140"/>
      <c r="AC25" s="140"/>
      <c r="AD25" s="140"/>
      <c r="AE25" s="140"/>
    </row>
    <row r="26" s="2" customFormat="1" ht="6.96" customHeight="1">
      <c r="A26" s="40"/>
      <c r="B26" s="46"/>
      <c r="C26" s="40"/>
      <c r="D26" s="40"/>
      <c r="E26" s="40"/>
      <c r="F26" s="40"/>
      <c r="G26" s="40"/>
      <c r="H26" s="40"/>
      <c r="I26" s="40"/>
      <c r="J26" s="40"/>
      <c r="K26" s="40"/>
      <c r="L26" s="134"/>
      <c r="S26" s="40"/>
      <c r="T26" s="40"/>
      <c r="U26" s="40"/>
      <c r="V26" s="40"/>
      <c r="W26" s="40"/>
      <c r="X26" s="40"/>
      <c r="Y26" s="40"/>
      <c r="Z26" s="40"/>
      <c r="AA26" s="40"/>
      <c r="AB26" s="40"/>
      <c r="AC26" s="40"/>
      <c r="AD26" s="40"/>
      <c r="AE26" s="40"/>
    </row>
    <row r="27" s="2" customFormat="1" ht="6.96" customHeight="1">
      <c r="A27" s="40"/>
      <c r="B27" s="46"/>
      <c r="C27" s="40"/>
      <c r="D27" s="144"/>
      <c r="E27" s="144"/>
      <c r="F27" s="144"/>
      <c r="G27" s="144"/>
      <c r="H27" s="144"/>
      <c r="I27" s="144"/>
      <c r="J27" s="144"/>
      <c r="K27" s="144"/>
      <c r="L27" s="134"/>
      <c r="S27" s="40"/>
      <c r="T27" s="40"/>
      <c r="U27" s="40"/>
      <c r="V27" s="40"/>
      <c r="W27" s="40"/>
      <c r="X27" s="40"/>
      <c r="Y27" s="40"/>
      <c r="Z27" s="40"/>
      <c r="AA27" s="40"/>
      <c r="AB27" s="40"/>
      <c r="AC27" s="40"/>
      <c r="AD27" s="40"/>
      <c r="AE27" s="40"/>
    </row>
    <row r="28" s="2" customFormat="1" ht="25.44" customHeight="1">
      <c r="A28" s="40"/>
      <c r="B28" s="46"/>
      <c r="C28" s="40"/>
      <c r="D28" s="145" t="s">
        <v>45</v>
      </c>
      <c r="E28" s="40"/>
      <c r="F28" s="40"/>
      <c r="G28" s="40"/>
      <c r="H28" s="40"/>
      <c r="I28" s="40"/>
      <c r="J28" s="146">
        <f>ROUND(J75, 2)</f>
        <v>0</v>
      </c>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14.4" customHeight="1">
      <c r="A30" s="40"/>
      <c r="B30" s="46"/>
      <c r="C30" s="40"/>
      <c r="D30" s="40"/>
      <c r="E30" s="40"/>
      <c r="F30" s="147" t="s">
        <v>47</v>
      </c>
      <c r="G30" s="40"/>
      <c r="H30" s="40"/>
      <c r="I30" s="147" t="s">
        <v>46</v>
      </c>
      <c r="J30" s="147" t="s">
        <v>48</v>
      </c>
      <c r="K30" s="40"/>
      <c r="L30" s="134"/>
      <c r="S30" s="40"/>
      <c r="T30" s="40"/>
      <c r="U30" s="40"/>
      <c r="V30" s="40"/>
      <c r="W30" s="40"/>
      <c r="X30" s="40"/>
      <c r="Y30" s="40"/>
      <c r="Z30" s="40"/>
      <c r="AA30" s="40"/>
      <c r="AB30" s="40"/>
      <c r="AC30" s="40"/>
      <c r="AD30" s="40"/>
      <c r="AE30" s="40"/>
    </row>
    <row r="31" s="2" customFormat="1" ht="14.4" customHeight="1">
      <c r="A31" s="40"/>
      <c r="B31" s="46"/>
      <c r="C31" s="40"/>
      <c r="D31" s="148" t="s">
        <v>49</v>
      </c>
      <c r="E31" s="133" t="s">
        <v>50</v>
      </c>
      <c r="F31" s="149">
        <f>ROUND((SUM(BE75:BE84)),  2)</f>
        <v>0</v>
      </c>
      <c r="G31" s="40"/>
      <c r="H31" s="40"/>
      <c r="I31" s="150">
        <v>0.20999999999999999</v>
      </c>
      <c r="J31" s="149">
        <f>ROUND(((SUM(BE75:BE84))*I31),  2)</f>
        <v>0</v>
      </c>
      <c r="K31" s="40"/>
      <c r="L31" s="134"/>
      <c r="S31" s="40"/>
      <c r="T31" s="40"/>
      <c r="U31" s="40"/>
      <c r="V31" s="40"/>
      <c r="W31" s="40"/>
      <c r="X31" s="40"/>
      <c r="Y31" s="40"/>
      <c r="Z31" s="40"/>
      <c r="AA31" s="40"/>
      <c r="AB31" s="40"/>
      <c r="AC31" s="40"/>
      <c r="AD31" s="40"/>
      <c r="AE31" s="40"/>
    </row>
    <row r="32" s="2" customFormat="1" ht="14.4" customHeight="1">
      <c r="A32" s="40"/>
      <c r="B32" s="46"/>
      <c r="C32" s="40"/>
      <c r="D32" s="40"/>
      <c r="E32" s="133" t="s">
        <v>51</v>
      </c>
      <c r="F32" s="149">
        <f>ROUND((SUM(BF75:BF84)),  2)</f>
        <v>0</v>
      </c>
      <c r="G32" s="40"/>
      <c r="H32" s="40"/>
      <c r="I32" s="150">
        <v>0.14999999999999999</v>
      </c>
      <c r="J32" s="149">
        <f>ROUND(((SUM(BF75:BF84))*I32),  2)</f>
        <v>0</v>
      </c>
      <c r="K32" s="40"/>
      <c r="L32" s="134"/>
      <c r="S32" s="40"/>
      <c r="T32" s="40"/>
      <c r="U32" s="40"/>
      <c r="V32" s="40"/>
      <c r="W32" s="40"/>
      <c r="X32" s="40"/>
      <c r="Y32" s="40"/>
      <c r="Z32" s="40"/>
      <c r="AA32" s="40"/>
      <c r="AB32" s="40"/>
      <c r="AC32" s="40"/>
      <c r="AD32" s="40"/>
      <c r="AE32" s="40"/>
    </row>
    <row r="33" hidden="1" s="2" customFormat="1" ht="14.4" customHeight="1">
      <c r="A33" s="40"/>
      <c r="B33" s="46"/>
      <c r="C33" s="40"/>
      <c r="D33" s="40"/>
      <c r="E33" s="133" t="s">
        <v>52</v>
      </c>
      <c r="F33" s="149">
        <f>ROUND((SUM(BG75:BG84)),  2)</f>
        <v>0</v>
      </c>
      <c r="G33" s="40"/>
      <c r="H33" s="40"/>
      <c r="I33" s="150">
        <v>0.20999999999999999</v>
      </c>
      <c r="J33" s="149">
        <f>0</f>
        <v>0</v>
      </c>
      <c r="K33" s="40"/>
      <c r="L33" s="134"/>
      <c r="S33" s="40"/>
      <c r="T33" s="40"/>
      <c r="U33" s="40"/>
      <c r="V33" s="40"/>
      <c r="W33" s="40"/>
      <c r="X33" s="40"/>
      <c r="Y33" s="40"/>
      <c r="Z33" s="40"/>
      <c r="AA33" s="40"/>
      <c r="AB33" s="40"/>
      <c r="AC33" s="40"/>
      <c r="AD33" s="40"/>
      <c r="AE33" s="40"/>
    </row>
    <row r="34" hidden="1" s="2" customFormat="1" ht="14.4" customHeight="1">
      <c r="A34" s="40"/>
      <c r="B34" s="46"/>
      <c r="C34" s="40"/>
      <c r="D34" s="40"/>
      <c r="E34" s="133" t="s">
        <v>53</v>
      </c>
      <c r="F34" s="149">
        <f>ROUND((SUM(BH75:BH84)),  2)</f>
        <v>0</v>
      </c>
      <c r="G34" s="40"/>
      <c r="H34" s="40"/>
      <c r="I34" s="150">
        <v>0.14999999999999999</v>
      </c>
      <c r="J34" s="149">
        <f>0</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54</v>
      </c>
      <c r="F35" s="149">
        <f>ROUND((SUM(BI75:BI84)),  2)</f>
        <v>0</v>
      </c>
      <c r="G35" s="40"/>
      <c r="H35" s="40"/>
      <c r="I35" s="150">
        <v>0</v>
      </c>
      <c r="J35" s="149">
        <f>0</f>
        <v>0</v>
      </c>
      <c r="K35" s="40"/>
      <c r="L35" s="134"/>
      <c r="S35" s="40"/>
      <c r="T35" s="40"/>
      <c r="U35" s="40"/>
      <c r="V35" s="40"/>
      <c r="W35" s="40"/>
      <c r="X35" s="40"/>
      <c r="Y35" s="40"/>
      <c r="Z35" s="40"/>
      <c r="AA35" s="40"/>
      <c r="AB35" s="40"/>
      <c r="AC35" s="40"/>
      <c r="AD35" s="40"/>
      <c r="AE35" s="40"/>
    </row>
    <row r="36" s="2" customFormat="1" ht="6.96" customHeight="1">
      <c r="A36" s="40"/>
      <c r="B36" s="46"/>
      <c r="C36" s="40"/>
      <c r="D36" s="40"/>
      <c r="E36" s="40"/>
      <c r="F36" s="40"/>
      <c r="G36" s="40"/>
      <c r="H36" s="40"/>
      <c r="I36" s="40"/>
      <c r="J36" s="40"/>
      <c r="K36" s="40"/>
      <c r="L36" s="134"/>
      <c r="S36" s="40"/>
      <c r="T36" s="40"/>
      <c r="U36" s="40"/>
      <c r="V36" s="40"/>
      <c r="W36" s="40"/>
      <c r="X36" s="40"/>
      <c r="Y36" s="40"/>
      <c r="Z36" s="40"/>
      <c r="AA36" s="40"/>
      <c r="AB36" s="40"/>
      <c r="AC36" s="40"/>
      <c r="AD36" s="40"/>
      <c r="AE36" s="40"/>
    </row>
    <row r="37" s="2" customFormat="1" ht="25.44" customHeight="1">
      <c r="A37" s="40"/>
      <c r="B37" s="46"/>
      <c r="C37" s="151"/>
      <c r="D37" s="152" t="s">
        <v>55</v>
      </c>
      <c r="E37" s="153"/>
      <c r="F37" s="153"/>
      <c r="G37" s="154" t="s">
        <v>56</v>
      </c>
      <c r="H37" s="155" t="s">
        <v>57</v>
      </c>
      <c r="I37" s="153"/>
      <c r="J37" s="156">
        <f>SUM(J28:J35)</f>
        <v>0</v>
      </c>
      <c r="K37" s="157"/>
      <c r="L37" s="134"/>
      <c r="S37" s="40"/>
      <c r="T37" s="40"/>
      <c r="U37" s="40"/>
      <c r="V37" s="40"/>
      <c r="W37" s="40"/>
      <c r="X37" s="40"/>
      <c r="Y37" s="40"/>
      <c r="Z37" s="40"/>
      <c r="AA37" s="40"/>
      <c r="AB37" s="40"/>
      <c r="AC37" s="40"/>
      <c r="AD37" s="40"/>
      <c r="AE37" s="40"/>
    </row>
    <row r="38" s="2" customFormat="1" ht="14.4" customHeight="1">
      <c r="A38" s="40"/>
      <c r="B38" s="158"/>
      <c r="C38" s="159"/>
      <c r="D38" s="159"/>
      <c r="E38" s="159"/>
      <c r="F38" s="159"/>
      <c r="G38" s="159"/>
      <c r="H38" s="159"/>
      <c r="I38" s="159"/>
      <c r="J38" s="159"/>
      <c r="K38" s="159"/>
      <c r="L38" s="134"/>
      <c r="S38" s="40"/>
      <c r="T38" s="40"/>
      <c r="U38" s="40"/>
      <c r="V38" s="40"/>
      <c r="W38" s="40"/>
      <c r="X38" s="40"/>
      <c r="Y38" s="40"/>
      <c r="Z38" s="40"/>
      <c r="AA38" s="40"/>
      <c r="AB38" s="40"/>
      <c r="AC38" s="40"/>
      <c r="AD38" s="40"/>
      <c r="AE38" s="40"/>
    </row>
    <row r="42" s="2" customFormat="1" ht="6.96" customHeight="1">
      <c r="A42" s="40"/>
      <c r="B42" s="160"/>
      <c r="C42" s="161"/>
      <c r="D42" s="161"/>
      <c r="E42" s="161"/>
      <c r="F42" s="161"/>
      <c r="G42" s="161"/>
      <c r="H42" s="161"/>
      <c r="I42" s="161"/>
      <c r="J42" s="161"/>
      <c r="K42" s="161"/>
      <c r="L42" s="134"/>
      <c r="S42" s="40"/>
      <c r="T42" s="40"/>
      <c r="U42" s="40"/>
      <c r="V42" s="40"/>
      <c r="W42" s="40"/>
      <c r="X42" s="40"/>
      <c r="Y42" s="40"/>
      <c r="Z42" s="40"/>
      <c r="AA42" s="40"/>
      <c r="AB42" s="40"/>
      <c r="AC42" s="40"/>
      <c r="AD42" s="40"/>
      <c r="AE42" s="40"/>
    </row>
    <row r="43" s="2" customFormat="1" ht="24.96" customHeight="1">
      <c r="A43" s="40"/>
      <c r="B43" s="41"/>
      <c r="C43" s="24" t="s">
        <v>110</v>
      </c>
      <c r="D43" s="42"/>
      <c r="E43" s="42"/>
      <c r="F43" s="42"/>
      <c r="G43" s="42"/>
      <c r="H43" s="42"/>
      <c r="I43" s="42"/>
      <c r="J43" s="42"/>
      <c r="K43" s="42"/>
      <c r="L43" s="134"/>
      <c r="S43" s="40"/>
      <c r="T43" s="40"/>
      <c r="U43" s="40"/>
      <c r="V43" s="40"/>
      <c r="W43" s="40"/>
      <c r="X43" s="40"/>
      <c r="Y43" s="40"/>
      <c r="Z43" s="40"/>
      <c r="AA43" s="40"/>
      <c r="AB43" s="40"/>
      <c r="AC43" s="40"/>
      <c r="AD43" s="40"/>
      <c r="AE43" s="40"/>
    </row>
    <row r="44" s="2" customFormat="1" ht="6.96" customHeight="1">
      <c r="A44" s="40"/>
      <c r="B44" s="41"/>
      <c r="C44" s="42"/>
      <c r="D44" s="42"/>
      <c r="E44" s="42"/>
      <c r="F44" s="42"/>
      <c r="G44" s="42"/>
      <c r="H44" s="42"/>
      <c r="I44" s="42"/>
      <c r="J44" s="42"/>
      <c r="K44" s="42"/>
      <c r="L44" s="134"/>
      <c r="S44" s="40"/>
      <c r="T44" s="40"/>
      <c r="U44" s="40"/>
      <c r="V44" s="40"/>
      <c r="W44" s="40"/>
      <c r="X44" s="40"/>
      <c r="Y44" s="40"/>
      <c r="Z44" s="40"/>
      <c r="AA44" s="40"/>
      <c r="AB44" s="40"/>
      <c r="AC44" s="40"/>
      <c r="AD44" s="40"/>
      <c r="AE44" s="40"/>
    </row>
    <row r="45" s="2" customFormat="1" ht="12" customHeight="1">
      <c r="A45" s="40"/>
      <c r="B45" s="41"/>
      <c r="C45" s="33" t="s">
        <v>16</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16.5" customHeight="1">
      <c r="A46" s="40"/>
      <c r="B46" s="41"/>
      <c r="C46" s="42"/>
      <c r="D46" s="42"/>
      <c r="E46" s="71" t="str">
        <f>E7</f>
        <v>Regenerace bytového fondu Mírová osada I.etapa -ul.Chrustova - VZ ZATEPLENÍ ,IZOLACE</v>
      </c>
      <c r="F46" s="42"/>
      <c r="G46" s="42"/>
      <c r="H46" s="42"/>
      <c r="I46" s="42"/>
      <c r="J46" s="42"/>
      <c r="K46" s="42"/>
      <c r="L46" s="134"/>
      <c r="S46" s="40"/>
      <c r="T46" s="40"/>
      <c r="U46" s="40"/>
      <c r="V46" s="40"/>
      <c r="W46" s="40"/>
      <c r="X46" s="40"/>
      <c r="Y46" s="40"/>
      <c r="Z46" s="40"/>
      <c r="AA46" s="40"/>
      <c r="AB46" s="40"/>
      <c r="AC46" s="40"/>
      <c r="AD46" s="40"/>
      <c r="AE46" s="40"/>
    </row>
    <row r="47" s="2" customFormat="1" ht="6.96" customHeight="1">
      <c r="A47" s="40"/>
      <c r="B47" s="41"/>
      <c r="C47" s="42"/>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2" customHeight="1">
      <c r="A48" s="40"/>
      <c r="B48" s="41"/>
      <c r="C48" s="33" t="s">
        <v>22</v>
      </c>
      <c r="D48" s="42"/>
      <c r="E48" s="42"/>
      <c r="F48" s="28" t="str">
        <f>F10</f>
        <v xml:space="preserve">Slezská Ostrava </v>
      </c>
      <c r="G48" s="42"/>
      <c r="H48" s="42"/>
      <c r="I48" s="33" t="s">
        <v>24</v>
      </c>
      <c r="J48" s="74" t="str">
        <f>IF(J10="","",J10)</f>
        <v>22. 3. 2020</v>
      </c>
      <c r="K48" s="42"/>
      <c r="L48" s="134"/>
      <c r="S48" s="40"/>
      <c r="T48" s="40"/>
      <c r="U48" s="40"/>
      <c r="V48" s="40"/>
      <c r="W48" s="40"/>
      <c r="X48" s="40"/>
      <c r="Y48" s="40"/>
      <c r="Z48" s="40"/>
      <c r="AA48" s="40"/>
      <c r="AB48" s="40"/>
      <c r="AC48" s="40"/>
      <c r="AD48" s="40"/>
      <c r="AE48" s="40"/>
    </row>
    <row r="49" s="2" customFormat="1" ht="6.96" customHeight="1">
      <c r="A49" s="40"/>
      <c r="B49" s="41"/>
      <c r="C49" s="42"/>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5.15" customHeight="1">
      <c r="A50" s="40"/>
      <c r="B50" s="41"/>
      <c r="C50" s="33" t="s">
        <v>30</v>
      </c>
      <c r="D50" s="42"/>
      <c r="E50" s="42"/>
      <c r="F50" s="28" t="str">
        <f>E13</f>
        <v xml:space="preserve"> </v>
      </c>
      <c r="G50" s="42"/>
      <c r="H50" s="42"/>
      <c r="I50" s="33" t="s">
        <v>37</v>
      </c>
      <c r="J50" s="38" t="str">
        <f>E19</f>
        <v xml:space="preserve">Lenka Jerakasová </v>
      </c>
      <c r="K50" s="42"/>
      <c r="L50" s="134"/>
      <c r="S50" s="40"/>
      <c r="T50" s="40"/>
      <c r="U50" s="40"/>
      <c r="V50" s="40"/>
      <c r="W50" s="40"/>
      <c r="X50" s="40"/>
      <c r="Y50" s="40"/>
      <c r="Z50" s="40"/>
      <c r="AA50" s="40"/>
      <c r="AB50" s="40"/>
      <c r="AC50" s="40"/>
      <c r="AD50" s="40"/>
      <c r="AE50" s="40"/>
    </row>
    <row r="51" s="2" customFormat="1" ht="15.15" customHeight="1">
      <c r="A51" s="40"/>
      <c r="B51" s="41"/>
      <c r="C51" s="33" t="s">
        <v>35</v>
      </c>
      <c r="D51" s="42"/>
      <c r="E51" s="42"/>
      <c r="F51" s="28" t="str">
        <f>IF(E16="","",E16)</f>
        <v>Vyplň údaj</v>
      </c>
      <c r="G51" s="42"/>
      <c r="H51" s="42"/>
      <c r="I51" s="33" t="s">
        <v>42</v>
      </c>
      <c r="J51" s="38" t="str">
        <f>E22</f>
        <v xml:space="preserve">Lenka Jerakasová </v>
      </c>
      <c r="K51" s="42"/>
      <c r="L51" s="134"/>
      <c r="S51" s="40"/>
      <c r="T51" s="40"/>
      <c r="U51" s="40"/>
      <c r="V51" s="40"/>
      <c r="W51" s="40"/>
      <c r="X51" s="40"/>
      <c r="Y51" s="40"/>
      <c r="Z51" s="40"/>
      <c r="AA51" s="40"/>
      <c r="AB51" s="40"/>
      <c r="AC51" s="40"/>
      <c r="AD51" s="40"/>
      <c r="AE51" s="40"/>
    </row>
    <row r="52" s="2" customFormat="1" ht="10.32" customHeight="1">
      <c r="A52" s="40"/>
      <c r="B52" s="41"/>
      <c r="C52" s="42"/>
      <c r="D52" s="42"/>
      <c r="E52" s="42"/>
      <c r="F52" s="42"/>
      <c r="G52" s="42"/>
      <c r="H52" s="42"/>
      <c r="I52" s="42"/>
      <c r="J52" s="42"/>
      <c r="K52" s="42"/>
      <c r="L52" s="134"/>
      <c r="S52" s="40"/>
      <c r="T52" s="40"/>
      <c r="U52" s="40"/>
      <c r="V52" s="40"/>
      <c r="W52" s="40"/>
      <c r="X52" s="40"/>
      <c r="Y52" s="40"/>
      <c r="Z52" s="40"/>
      <c r="AA52" s="40"/>
      <c r="AB52" s="40"/>
      <c r="AC52" s="40"/>
      <c r="AD52" s="40"/>
      <c r="AE52" s="40"/>
    </row>
    <row r="53" s="2" customFormat="1" ht="29.28" customHeight="1">
      <c r="A53" s="40"/>
      <c r="B53" s="41"/>
      <c r="C53" s="162" t="s">
        <v>111</v>
      </c>
      <c r="D53" s="163"/>
      <c r="E53" s="163"/>
      <c r="F53" s="163"/>
      <c r="G53" s="163"/>
      <c r="H53" s="163"/>
      <c r="I53" s="163"/>
      <c r="J53" s="164" t="s">
        <v>112</v>
      </c>
      <c r="K53" s="163"/>
      <c r="L53" s="134"/>
      <c r="S53" s="40"/>
      <c r="T53" s="40"/>
      <c r="U53" s="40"/>
      <c r="V53" s="40"/>
      <c r="W53" s="40"/>
      <c r="X53" s="40"/>
      <c r="Y53" s="40"/>
      <c r="Z53" s="40"/>
      <c r="AA53" s="40"/>
      <c r="AB53" s="40"/>
      <c r="AC53" s="40"/>
      <c r="AD53" s="40"/>
      <c r="AE53" s="40"/>
    </row>
    <row r="54" s="2" customFormat="1" ht="10.32" customHeight="1">
      <c r="A54" s="40"/>
      <c r="B54" s="41"/>
      <c r="C54" s="42"/>
      <c r="D54" s="42"/>
      <c r="E54" s="42"/>
      <c r="F54" s="42"/>
      <c r="G54" s="42"/>
      <c r="H54" s="42"/>
      <c r="I54" s="42"/>
      <c r="J54" s="42"/>
      <c r="K54" s="42"/>
      <c r="L54" s="134"/>
      <c r="S54" s="40"/>
      <c r="T54" s="40"/>
      <c r="U54" s="40"/>
      <c r="V54" s="40"/>
      <c r="W54" s="40"/>
      <c r="X54" s="40"/>
      <c r="Y54" s="40"/>
      <c r="Z54" s="40"/>
      <c r="AA54" s="40"/>
      <c r="AB54" s="40"/>
      <c r="AC54" s="40"/>
      <c r="AD54" s="40"/>
      <c r="AE54" s="40"/>
    </row>
    <row r="55" s="2" customFormat="1" ht="22.8" customHeight="1">
      <c r="A55" s="40"/>
      <c r="B55" s="41"/>
      <c r="C55" s="165" t="s">
        <v>77</v>
      </c>
      <c r="D55" s="42"/>
      <c r="E55" s="42"/>
      <c r="F55" s="42"/>
      <c r="G55" s="42"/>
      <c r="H55" s="42"/>
      <c r="I55" s="42"/>
      <c r="J55" s="104">
        <f>J75</f>
        <v>0</v>
      </c>
      <c r="K55" s="42"/>
      <c r="L55" s="134"/>
      <c r="S55" s="40"/>
      <c r="T55" s="40"/>
      <c r="U55" s="40"/>
      <c r="V55" s="40"/>
      <c r="W55" s="40"/>
      <c r="X55" s="40"/>
      <c r="Y55" s="40"/>
      <c r="Z55" s="40"/>
      <c r="AA55" s="40"/>
      <c r="AB55" s="40"/>
      <c r="AC55" s="40"/>
      <c r="AD55" s="40"/>
      <c r="AE55" s="40"/>
      <c r="AU55" s="18" t="s">
        <v>113</v>
      </c>
    </row>
    <row r="56" s="9" customFormat="1" ht="24.96" customHeight="1">
      <c r="A56" s="9"/>
      <c r="B56" s="166"/>
      <c r="C56" s="167"/>
      <c r="D56" s="168" t="s">
        <v>114</v>
      </c>
      <c r="E56" s="169"/>
      <c r="F56" s="169"/>
      <c r="G56" s="169"/>
      <c r="H56" s="169"/>
      <c r="I56" s="169"/>
      <c r="J56" s="170">
        <f>J76</f>
        <v>0</v>
      </c>
      <c r="K56" s="167"/>
      <c r="L56" s="171"/>
      <c r="S56" s="9"/>
      <c r="T56" s="9"/>
      <c r="U56" s="9"/>
      <c r="V56" s="9"/>
      <c r="W56" s="9"/>
      <c r="X56" s="9"/>
      <c r="Y56" s="9"/>
      <c r="Z56" s="9"/>
      <c r="AA56" s="9"/>
      <c r="AB56" s="9"/>
      <c r="AC56" s="9"/>
      <c r="AD56" s="9"/>
      <c r="AE56" s="9"/>
    </row>
    <row r="57" s="10" customFormat="1" ht="19.92" customHeight="1">
      <c r="A57" s="10"/>
      <c r="B57" s="172"/>
      <c r="C57" s="173"/>
      <c r="D57" s="174" t="s">
        <v>115</v>
      </c>
      <c r="E57" s="175"/>
      <c r="F57" s="175"/>
      <c r="G57" s="175"/>
      <c r="H57" s="175"/>
      <c r="I57" s="175"/>
      <c r="J57" s="176">
        <f>J77</f>
        <v>0</v>
      </c>
      <c r="K57" s="173"/>
      <c r="L57" s="177"/>
      <c r="S57" s="10"/>
      <c r="T57" s="10"/>
      <c r="U57" s="10"/>
      <c r="V57" s="10"/>
      <c r="W57" s="10"/>
      <c r="X57" s="10"/>
      <c r="Y57" s="10"/>
      <c r="Z57" s="10"/>
      <c r="AA57" s="10"/>
      <c r="AB57" s="10"/>
      <c r="AC57" s="10"/>
      <c r="AD57" s="10"/>
      <c r="AE57" s="10"/>
    </row>
    <row r="58" s="2" customFormat="1" ht="21.84"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6.96" customHeight="1">
      <c r="A59" s="40"/>
      <c r="B59" s="61"/>
      <c r="C59" s="62"/>
      <c r="D59" s="62"/>
      <c r="E59" s="62"/>
      <c r="F59" s="62"/>
      <c r="G59" s="62"/>
      <c r="H59" s="62"/>
      <c r="I59" s="62"/>
      <c r="J59" s="62"/>
      <c r="K59" s="62"/>
      <c r="L59" s="134"/>
      <c r="S59" s="40"/>
      <c r="T59" s="40"/>
      <c r="U59" s="40"/>
      <c r="V59" s="40"/>
      <c r="W59" s="40"/>
      <c r="X59" s="40"/>
      <c r="Y59" s="40"/>
      <c r="Z59" s="40"/>
      <c r="AA59" s="40"/>
      <c r="AB59" s="40"/>
      <c r="AC59" s="40"/>
      <c r="AD59" s="40"/>
      <c r="AE59" s="40"/>
    </row>
    <row r="63" s="2" customFormat="1" ht="6.96" customHeight="1">
      <c r="A63" s="40"/>
      <c r="B63" s="63"/>
      <c r="C63" s="64"/>
      <c r="D63" s="64"/>
      <c r="E63" s="64"/>
      <c r="F63" s="64"/>
      <c r="G63" s="64"/>
      <c r="H63" s="64"/>
      <c r="I63" s="64"/>
      <c r="J63" s="64"/>
      <c r="K63" s="64"/>
      <c r="L63" s="134"/>
      <c r="S63" s="40"/>
      <c r="T63" s="40"/>
      <c r="U63" s="40"/>
      <c r="V63" s="40"/>
      <c r="W63" s="40"/>
      <c r="X63" s="40"/>
      <c r="Y63" s="40"/>
      <c r="Z63" s="40"/>
      <c r="AA63" s="40"/>
      <c r="AB63" s="40"/>
      <c r="AC63" s="40"/>
      <c r="AD63" s="40"/>
      <c r="AE63" s="40"/>
    </row>
    <row r="64" s="2" customFormat="1" ht="24.96" customHeight="1">
      <c r="A64" s="40"/>
      <c r="B64" s="41"/>
      <c r="C64" s="24" t="s">
        <v>116</v>
      </c>
      <c r="D64" s="42"/>
      <c r="E64" s="42"/>
      <c r="F64" s="42"/>
      <c r="G64" s="42"/>
      <c r="H64" s="42"/>
      <c r="I64" s="42"/>
      <c r="J64" s="42"/>
      <c r="K64" s="42"/>
      <c r="L64" s="134"/>
      <c r="S64" s="40"/>
      <c r="T64" s="40"/>
      <c r="U64" s="40"/>
      <c r="V64" s="40"/>
      <c r="W64" s="40"/>
      <c r="X64" s="40"/>
      <c r="Y64" s="40"/>
      <c r="Z64" s="40"/>
      <c r="AA64" s="40"/>
      <c r="AB64" s="40"/>
      <c r="AC64" s="40"/>
      <c r="AD64" s="40"/>
      <c r="AE64" s="40"/>
    </row>
    <row r="65" s="2" customFormat="1" ht="6.96" customHeight="1">
      <c r="A65" s="40"/>
      <c r="B65" s="41"/>
      <c r="C65" s="42"/>
      <c r="D65" s="42"/>
      <c r="E65" s="42"/>
      <c r="F65" s="42"/>
      <c r="G65" s="42"/>
      <c r="H65" s="42"/>
      <c r="I65" s="42"/>
      <c r="J65" s="42"/>
      <c r="K65" s="42"/>
      <c r="L65" s="134"/>
      <c r="S65" s="40"/>
      <c r="T65" s="40"/>
      <c r="U65" s="40"/>
      <c r="V65" s="40"/>
      <c r="W65" s="40"/>
      <c r="X65" s="40"/>
      <c r="Y65" s="40"/>
      <c r="Z65" s="40"/>
      <c r="AA65" s="40"/>
      <c r="AB65" s="40"/>
      <c r="AC65" s="40"/>
      <c r="AD65" s="40"/>
      <c r="AE65" s="40"/>
    </row>
    <row r="66" s="2" customFormat="1" ht="12" customHeight="1">
      <c r="A66" s="40"/>
      <c r="B66" s="41"/>
      <c r="C66" s="33" t="s">
        <v>16</v>
      </c>
      <c r="D66" s="42"/>
      <c r="E66" s="42"/>
      <c r="F66" s="42"/>
      <c r="G66" s="42"/>
      <c r="H66" s="42"/>
      <c r="I66" s="42"/>
      <c r="J66" s="42"/>
      <c r="K66" s="42"/>
      <c r="L66" s="134"/>
      <c r="S66" s="40"/>
      <c r="T66" s="40"/>
      <c r="U66" s="40"/>
      <c r="V66" s="40"/>
      <c r="W66" s="40"/>
      <c r="X66" s="40"/>
      <c r="Y66" s="40"/>
      <c r="Z66" s="40"/>
      <c r="AA66" s="40"/>
      <c r="AB66" s="40"/>
      <c r="AC66" s="40"/>
      <c r="AD66" s="40"/>
      <c r="AE66" s="40"/>
    </row>
    <row r="67" s="2" customFormat="1" ht="16.5" customHeight="1">
      <c r="A67" s="40"/>
      <c r="B67" s="41"/>
      <c r="C67" s="42"/>
      <c r="D67" s="42"/>
      <c r="E67" s="71" t="str">
        <f>E7</f>
        <v>Regenerace bytového fondu Mírová osada I.etapa -ul.Chrustova - VZ ZATEPLENÍ ,IZOLACE</v>
      </c>
      <c r="F67" s="42"/>
      <c r="G67" s="42"/>
      <c r="H67" s="42"/>
      <c r="I67" s="42"/>
      <c r="J67" s="42"/>
      <c r="K67" s="42"/>
      <c r="L67" s="134"/>
      <c r="S67" s="40"/>
      <c r="T67" s="40"/>
      <c r="U67" s="40"/>
      <c r="V67" s="40"/>
      <c r="W67" s="40"/>
      <c r="X67" s="40"/>
      <c r="Y67" s="40"/>
      <c r="Z67" s="40"/>
      <c r="AA67" s="40"/>
      <c r="AB67" s="40"/>
      <c r="AC67" s="40"/>
      <c r="AD67" s="40"/>
      <c r="AE67" s="40"/>
    </row>
    <row r="68" s="2" customFormat="1" ht="6.96" customHeight="1">
      <c r="A68" s="40"/>
      <c r="B68" s="41"/>
      <c r="C68" s="42"/>
      <c r="D68" s="42"/>
      <c r="E68" s="42"/>
      <c r="F68" s="42"/>
      <c r="G68" s="42"/>
      <c r="H68" s="42"/>
      <c r="I68" s="42"/>
      <c r="J68" s="42"/>
      <c r="K68" s="42"/>
      <c r="L68" s="134"/>
      <c r="S68" s="40"/>
      <c r="T68" s="40"/>
      <c r="U68" s="40"/>
      <c r="V68" s="40"/>
      <c r="W68" s="40"/>
      <c r="X68" s="40"/>
      <c r="Y68" s="40"/>
      <c r="Z68" s="40"/>
      <c r="AA68" s="40"/>
      <c r="AB68" s="40"/>
      <c r="AC68" s="40"/>
      <c r="AD68" s="40"/>
      <c r="AE68" s="40"/>
    </row>
    <row r="69" s="2" customFormat="1" ht="12" customHeight="1">
      <c r="A69" s="40"/>
      <c r="B69" s="41"/>
      <c r="C69" s="33" t="s">
        <v>22</v>
      </c>
      <c r="D69" s="42"/>
      <c r="E69" s="42"/>
      <c r="F69" s="28" t="str">
        <f>F10</f>
        <v xml:space="preserve">Slezská Ostrava </v>
      </c>
      <c r="G69" s="42"/>
      <c r="H69" s="42"/>
      <c r="I69" s="33" t="s">
        <v>24</v>
      </c>
      <c r="J69" s="74" t="str">
        <f>IF(J10="","",J10)</f>
        <v>22. 3. 2020</v>
      </c>
      <c r="K69" s="42"/>
      <c r="L69" s="134"/>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34"/>
      <c r="S70" s="40"/>
      <c r="T70" s="40"/>
      <c r="U70" s="40"/>
      <c r="V70" s="40"/>
      <c r="W70" s="40"/>
      <c r="X70" s="40"/>
      <c r="Y70" s="40"/>
      <c r="Z70" s="40"/>
      <c r="AA70" s="40"/>
      <c r="AB70" s="40"/>
      <c r="AC70" s="40"/>
      <c r="AD70" s="40"/>
      <c r="AE70" s="40"/>
    </row>
    <row r="71" s="2" customFormat="1" ht="15.15" customHeight="1">
      <c r="A71" s="40"/>
      <c r="B71" s="41"/>
      <c r="C71" s="33" t="s">
        <v>30</v>
      </c>
      <c r="D71" s="42"/>
      <c r="E71" s="42"/>
      <c r="F71" s="28" t="str">
        <f>E13</f>
        <v xml:space="preserve"> </v>
      </c>
      <c r="G71" s="42"/>
      <c r="H71" s="42"/>
      <c r="I71" s="33" t="s">
        <v>37</v>
      </c>
      <c r="J71" s="38" t="str">
        <f>E19</f>
        <v xml:space="preserve">Lenka Jerakasová </v>
      </c>
      <c r="K71" s="42"/>
      <c r="L71" s="134"/>
      <c r="S71" s="40"/>
      <c r="T71" s="40"/>
      <c r="U71" s="40"/>
      <c r="V71" s="40"/>
      <c r="W71" s="40"/>
      <c r="X71" s="40"/>
      <c r="Y71" s="40"/>
      <c r="Z71" s="40"/>
      <c r="AA71" s="40"/>
      <c r="AB71" s="40"/>
      <c r="AC71" s="40"/>
      <c r="AD71" s="40"/>
      <c r="AE71" s="40"/>
    </row>
    <row r="72" s="2" customFormat="1" ht="15.15" customHeight="1">
      <c r="A72" s="40"/>
      <c r="B72" s="41"/>
      <c r="C72" s="33" t="s">
        <v>35</v>
      </c>
      <c r="D72" s="42"/>
      <c r="E72" s="42"/>
      <c r="F72" s="28" t="str">
        <f>IF(E16="","",E16)</f>
        <v>Vyplň údaj</v>
      </c>
      <c r="G72" s="42"/>
      <c r="H72" s="42"/>
      <c r="I72" s="33" t="s">
        <v>42</v>
      </c>
      <c r="J72" s="38" t="str">
        <f>E22</f>
        <v xml:space="preserve">Lenka Jerakasová </v>
      </c>
      <c r="K72" s="42"/>
      <c r="L72" s="134"/>
      <c r="S72" s="40"/>
      <c r="T72" s="40"/>
      <c r="U72" s="40"/>
      <c r="V72" s="40"/>
      <c r="W72" s="40"/>
      <c r="X72" s="40"/>
      <c r="Y72" s="40"/>
      <c r="Z72" s="40"/>
      <c r="AA72" s="40"/>
      <c r="AB72" s="40"/>
      <c r="AC72" s="40"/>
      <c r="AD72" s="40"/>
      <c r="AE72" s="40"/>
    </row>
    <row r="73" s="2" customFormat="1" ht="10.32" customHeight="1">
      <c r="A73" s="40"/>
      <c r="B73" s="41"/>
      <c r="C73" s="42"/>
      <c r="D73" s="42"/>
      <c r="E73" s="42"/>
      <c r="F73" s="42"/>
      <c r="G73" s="42"/>
      <c r="H73" s="42"/>
      <c r="I73" s="42"/>
      <c r="J73" s="42"/>
      <c r="K73" s="42"/>
      <c r="L73" s="134"/>
      <c r="S73" s="40"/>
      <c r="T73" s="40"/>
      <c r="U73" s="40"/>
      <c r="V73" s="40"/>
      <c r="W73" s="40"/>
      <c r="X73" s="40"/>
      <c r="Y73" s="40"/>
      <c r="Z73" s="40"/>
      <c r="AA73" s="40"/>
      <c r="AB73" s="40"/>
      <c r="AC73" s="40"/>
      <c r="AD73" s="40"/>
      <c r="AE73" s="40"/>
    </row>
    <row r="74" s="11" customFormat="1" ht="29.28" customHeight="1">
      <c r="A74" s="178"/>
      <c r="B74" s="179"/>
      <c r="C74" s="180" t="s">
        <v>117</v>
      </c>
      <c r="D74" s="181" t="s">
        <v>64</v>
      </c>
      <c r="E74" s="181" t="s">
        <v>60</v>
      </c>
      <c r="F74" s="181" t="s">
        <v>61</v>
      </c>
      <c r="G74" s="181" t="s">
        <v>118</v>
      </c>
      <c r="H74" s="181" t="s">
        <v>119</v>
      </c>
      <c r="I74" s="181" t="s">
        <v>120</v>
      </c>
      <c r="J74" s="181" t="s">
        <v>112</v>
      </c>
      <c r="K74" s="182" t="s">
        <v>121</v>
      </c>
      <c r="L74" s="183"/>
      <c r="M74" s="94" t="s">
        <v>32</v>
      </c>
      <c r="N74" s="95" t="s">
        <v>49</v>
      </c>
      <c r="O74" s="95" t="s">
        <v>122</v>
      </c>
      <c r="P74" s="95" t="s">
        <v>123</v>
      </c>
      <c r="Q74" s="95" t="s">
        <v>124</v>
      </c>
      <c r="R74" s="95" t="s">
        <v>125</v>
      </c>
      <c r="S74" s="95" t="s">
        <v>126</v>
      </c>
      <c r="T74" s="96" t="s">
        <v>127</v>
      </c>
      <c r="U74" s="178"/>
      <c r="V74" s="178"/>
      <c r="W74" s="178"/>
      <c r="X74" s="178"/>
      <c r="Y74" s="178"/>
      <c r="Z74" s="178"/>
      <c r="AA74" s="178"/>
      <c r="AB74" s="178"/>
      <c r="AC74" s="178"/>
      <c r="AD74" s="178"/>
      <c r="AE74" s="178"/>
    </row>
    <row r="75" s="2" customFormat="1" ht="22.8" customHeight="1">
      <c r="A75" s="40"/>
      <c r="B75" s="41"/>
      <c r="C75" s="101" t="s">
        <v>128</v>
      </c>
      <c r="D75" s="42"/>
      <c r="E75" s="42"/>
      <c r="F75" s="42"/>
      <c r="G75" s="42"/>
      <c r="H75" s="42"/>
      <c r="I75" s="42"/>
      <c r="J75" s="184">
        <f>BK75</f>
        <v>0</v>
      </c>
      <c r="K75" s="42"/>
      <c r="L75" s="46"/>
      <c r="M75" s="97"/>
      <c r="N75" s="185"/>
      <c r="O75" s="98"/>
      <c r="P75" s="186">
        <f>P76</f>
        <v>0</v>
      </c>
      <c r="Q75" s="98"/>
      <c r="R75" s="186">
        <f>R76</f>
        <v>0</v>
      </c>
      <c r="S75" s="98"/>
      <c r="T75" s="187">
        <f>T76</f>
        <v>0</v>
      </c>
      <c r="U75" s="40"/>
      <c r="V75" s="40"/>
      <c r="W75" s="40"/>
      <c r="X75" s="40"/>
      <c r="Y75" s="40"/>
      <c r="Z75" s="40"/>
      <c r="AA75" s="40"/>
      <c r="AB75" s="40"/>
      <c r="AC75" s="40"/>
      <c r="AD75" s="40"/>
      <c r="AE75" s="40"/>
      <c r="AT75" s="18" t="s">
        <v>78</v>
      </c>
      <c r="AU75" s="18" t="s">
        <v>113</v>
      </c>
      <c r="BK75" s="188">
        <f>BK76</f>
        <v>0</v>
      </c>
    </row>
    <row r="76" s="12" customFormat="1" ht="25.92" customHeight="1">
      <c r="A76" s="12"/>
      <c r="B76" s="189"/>
      <c r="C76" s="190"/>
      <c r="D76" s="191" t="s">
        <v>78</v>
      </c>
      <c r="E76" s="192" t="s">
        <v>129</v>
      </c>
      <c r="F76" s="192" t="s">
        <v>130</v>
      </c>
      <c r="G76" s="190"/>
      <c r="H76" s="190"/>
      <c r="I76" s="193"/>
      <c r="J76" s="194">
        <f>BK76</f>
        <v>0</v>
      </c>
      <c r="K76" s="190"/>
      <c r="L76" s="195"/>
      <c r="M76" s="196"/>
      <c r="N76" s="197"/>
      <c r="O76" s="197"/>
      <c r="P76" s="198">
        <f>P77</f>
        <v>0</v>
      </c>
      <c r="Q76" s="197"/>
      <c r="R76" s="198">
        <f>R77</f>
        <v>0</v>
      </c>
      <c r="S76" s="197"/>
      <c r="T76" s="199">
        <f>T77</f>
        <v>0</v>
      </c>
      <c r="U76" s="12"/>
      <c r="V76" s="12"/>
      <c r="W76" s="12"/>
      <c r="X76" s="12"/>
      <c r="Y76" s="12"/>
      <c r="Z76" s="12"/>
      <c r="AA76" s="12"/>
      <c r="AB76" s="12"/>
      <c r="AC76" s="12"/>
      <c r="AD76" s="12"/>
      <c r="AE76" s="12"/>
      <c r="AR76" s="200" t="s">
        <v>131</v>
      </c>
      <c r="AT76" s="201" t="s">
        <v>78</v>
      </c>
      <c r="AU76" s="201" t="s">
        <v>79</v>
      </c>
      <c r="AY76" s="200" t="s">
        <v>132</v>
      </c>
      <c r="BK76" s="202">
        <f>BK77</f>
        <v>0</v>
      </c>
    </row>
    <row r="77" s="12" customFormat="1" ht="22.8" customHeight="1">
      <c r="A77" s="12"/>
      <c r="B77" s="189"/>
      <c r="C77" s="190"/>
      <c r="D77" s="191" t="s">
        <v>78</v>
      </c>
      <c r="E77" s="203" t="s">
        <v>133</v>
      </c>
      <c r="F77" s="203" t="s">
        <v>134</v>
      </c>
      <c r="G77" s="190"/>
      <c r="H77" s="190"/>
      <c r="I77" s="193"/>
      <c r="J77" s="204">
        <f>BK77</f>
        <v>0</v>
      </c>
      <c r="K77" s="190"/>
      <c r="L77" s="195"/>
      <c r="M77" s="196"/>
      <c r="N77" s="197"/>
      <c r="O77" s="197"/>
      <c r="P77" s="198">
        <f>SUM(P78:P84)</f>
        <v>0</v>
      </c>
      <c r="Q77" s="197"/>
      <c r="R77" s="198">
        <f>SUM(R78:R84)</f>
        <v>0</v>
      </c>
      <c r="S77" s="197"/>
      <c r="T77" s="199">
        <f>SUM(T78:T84)</f>
        <v>0</v>
      </c>
      <c r="U77" s="12"/>
      <c r="V77" s="12"/>
      <c r="W77" s="12"/>
      <c r="X77" s="12"/>
      <c r="Y77" s="12"/>
      <c r="Z77" s="12"/>
      <c r="AA77" s="12"/>
      <c r="AB77" s="12"/>
      <c r="AC77" s="12"/>
      <c r="AD77" s="12"/>
      <c r="AE77" s="12"/>
      <c r="AR77" s="200" t="s">
        <v>131</v>
      </c>
      <c r="AT77" s="201" t="s">
        <v>78</v>
      </c>
      <c r="AU77" s="201" t="s">
        <v>21</v>
      </c>
      <c r="AY77" s="200" t="s">
        <v>132</v>
      </c>
      <c r="BK77" s="202">
        <f>SUM(BK78:BK84)</f>
        <v>0</v>
      </c>
    </row>
    <row r="78" s="2" customFormat="1" ht="24.15" customHeight="1">
      <c r="A78" s="40"/>
      <c r="B78" s="41"/>
      <c r="C78" s="205" t="s">
        <v>21</v>
      </c>
      <c r="D78" s="205" t="s">
        <v>135</v>
      </c>
      <c r="E78" s="206" t="s">
        <v>136</v>
      </c>
      <c r="F78" s="207" t="s">
        <v>137</v>
      </c>
      <c r="G78" s="208" t="s">
        <v>138</v>
      </c>
      <c r="H78" s="209">
        <v>1</v>
      </c>
      <c r="I78" s="210"/>
      <c r="J78" s="211">
        <f>ROUND(I78*H78,2)</f>
        <v>0</v>
      </c>
      <c r="K78" s="207" t="s">
        <v>139</v>
      </c>
      <c r="L78" s="46"/>
      <c r="M78" s="212" t="s">
        <v>32</v>
      </c>
      <c r="N78" s="213" t="s">
        <v>51</v>
      </c>
      <c r="O78" s="86"/>
      <c r="P78" s="214">
        <f>O78*H78</f>
        <v>0</v>
      </c>
      <c r="Q78" s="214">
        <v>0</v>
      </c>
      <c r="R78" s="214">
        <f>Q78*H78</f>
        <v>0</v>
      </c>
      <c r="S78" s="214">
        <v>0</v>
      </c>
      <c r="T78" s="215">
        <f>S78*H78</f>
        <v>0</v>
      </c>
      <c r="U78" s="40"/>
      <c r="V78" s="40"/>
      <c r="W78" s="40"/>
      <c r="X78" s="40"/>
      <c r="Y78" s="40"/>
      <c r="Z78" s="40"/>
      <c r="AA78" s="40"/>
      <c r="AB78" s="40"/>
      <c r="AC78" s="40"/>
      <c r="AD78" s="40"/>
      <c r="AE78" s="40"/>
      <c r="AR78" s="216" t="s">
        <v>140</v>
      </c>
      <c r="AT78" s="216" t="s">
        <v>135</v>
      </c>
      <c r="AU78" s="216" t="s">
        <v>141</v>
      </c>
      <c r="AY78" s="18" t="s">
        <v>132</v>
      </c>
      <c r="BE78" s="217">
        <f>IF(N78="základní",J78,0)</f>
        <v>0</v>
      </c>
      <c r="BF78" s="217">
        <f>IF(N78="snížená",J78,0)</f>
        <v>0</v>
      </c>
      <c r="BG78" s="217">
        <f>IF(N78="zákl. přenesená",J78,0)</f>
        <v>0</v>
      </c>
      <c r="BH78" s="217">
        <f>IF(N78="sníž. přenesená",J78,0)</f>
        <v>0</v>
      </c>
      <c r="BI78" s="217">
        <f>IF(N78="nulová",J78,0)</f>
        <v>0</v>
      </c>
      <c r="BJ78" s="18" t="s">
        <v>141</v>
      </c>
      <c r="BK78" s="217">
        <f>ROUND(I78*H78,2)</f>
        <v>0</v>
      </c>
      <c r="BL78" s="18" t="s">
        <v>140</v>
      </c>
      <c r="BM78" s="216" t="s">
        <v>142</v>
      </c>
    </row>
    <row r="79" s="2" customFormat="1" ht="24.15" customHeight="1">
      <c r="A79" s="40"/>
      <c r="B79" s="41"/>
      <c r="C79" s="205" t="s">
        <v>141</v>
      </c>
      <c r="D79" s="205" t="s">
        <v>135</v>
      </c>
      <c r="E79" s="206" t="s">
        <v>143</v>
      </c>
      <c r="F79" s="207" t="s">
        <v>144</v>
      </c>
      <c r="G79" s="208" t="s">
        <v>138</v>
      </c>
      <c r="H79" s="209">
        <v>1</v>
      </c>
      <c r="I79" s="210"/>
      <c r="J79" s="211">
        <f>ROUND(I79*H79,2)</f>
        <v>0</v>
      </c>
      <c r="K79" s="207" t="s">
        <v>139</v>
      </c>
      <c r="L79" s="46"/>
      <c r="M79" s="212" t="s">
        <v>32</v>
      </c>
      <c r="N79" s="213" t="s">
        <v>51</v>
      </c>
      <c r="O79" s="86"/>
      <c r="P79" s="214">
        <f>O79*H79</f>
        <v>0</v>
      </c>
      <c r="Q79" s="214">
        <v>0</v>
      </c>
      <c r="R79" s="214">
        <f>Q79*H79</f>
        <v>0</v>
      </c>
      <c r="S79" s="214">
        <v>0</v>
      </c>
      <c r="T79" s="215">
        <f>S79*H79</f>
        <v>0</v>
      </c>
      <c r="U79" s="40"/>
      <c r="V79" s="40"/>
      <c r="W79" s="40"/>
      <c r="X79" s="40"/>
      <c r="Y79" s="40"/>
      <c r="Z79" s="40"/>
      <c r="AA79" s="40"/>
      <c r="AB79" s="40"/>
      <c r="AC79" s="40"/>
      <c r="AD79" s="40"/>
      <c r="AE79" s="40"/>
      <c r="AR79" s="216" t="s">
        <v>140</v>
      </c>
      <c r="AT79" s="216" t="s">
        <v>135</v>
      </c>
      <c r="AU79" s="216" t="s">
        <v>141</v>
      </c>
      <c r="AY79" s="18" t="s">
        <v>132</v>
      </c>
      <c r="BE79" s="217">
        <f>IF(N79="základní",J79,0)</f>
        <v>0</v>
      </c>
      <c r="BF79" s="217">
        <f>IF(N79="snížená",J79,0)</f>
        <v>0</v>
      </c>
      <c r="BG79" s="217">
        <f>IF(N79="zákl. přenesená",J79,0)</f>
        <v>0</v>
      </c>
      <c r="BH79" s="217">
        <f>IF(N79="sníž. přenesená",J79,0)</f>
        <v>0</v>
      </c>
      <c r="BI79" s="217">
        <f>IF(N79="nulová",J79,0)</f>
        <v>0</v>
      </c>
      <c r="BJ79" s="18" t="s">
        <v>141</v>
      </c>
      <c r="BK79" s="217">
        <f>ROUND(I79*H79,2)</f>
        <v>0</v>
      </c>
      <c r="BL79" s="18" t="s">
        <v>140</v>
      </c>
      <c r="BM79" s="216" t="s">
        <v>145</v>
      </c>
    </row>
    <row r="80" s="2" customFormat="1" ht="24.15" customHeight="1">
      <c r="A80" s="40"/>
      <c r="B80" s="41"/>
      <c r="C80" s="205" t="s">
        <v>146</v>
      </c>
      <c r="D80" s="205" t="s">
        <v>135</v>
      </c>
      <c r="E80" s="206" t="s">
        <v>147</v>
      </c>
      <c r="F80" s="207" t="s">
        <v>148</v>
      </c>
      <c r="G80" s="208" t="s">
        <v>138</v>
      </c>
      <c r="H80" s="209">
        <v>1</v>
      </c>
      <c r="I80" s="210"/>
      <c r="J80" s="211">
        <f>ROUND(I80*H80,2)</f>
        <v>0</v>
      </c>
      <c r="K80" s="207" t="s">
        <v>139</v>
      </c>
      <c r="L80" s="46"/>
      <c r="M80" s="212" t="s">
        <v>32</v>
      </c>
      <c r="N80" s="213" t="s">
        <v>51</v>
      </c>
      <c r="O80" s="86"/>
      <c r="P80" s="214">
        <f>O80*H80</f>
        <v>0</v>
      </c>
      <c r="Q80" s="214">
        <v>0</v>
      </c>
      <c r="R80" s="214">
        <f>Q80*H80</f>
        <v>0</v>
      </c>
      <c r="S80" s="214">
        <v>0</v>
      </c>
      <c r="T80" s="215">
        <f>S80*H80</f>
        <v>0</v>
      </c>
      <c r="U80" s="40"/>
      <c r="V80" s="40"/>
      <c r="W80" s="40"/>
      <c r="X80" s="40"/>
      <c r="Y80" s="40"/>
      <c r="Z80" s="40"/>
      <c r="AA80" s="40"/>
      <c r="AB80" s="40"/>
      <c r="AC80" s="40"/>
      <c r="AD80" s="40"/>
      <c r="AE80" s="40"/>
      <c r="AR80" s="216" t="s">
        <v>140</v>
      </c>
      <c r="AT80" s="216" t="s">
        <v>135</v>
      </c>
      <c r="AU80" s="216" t="s">
        <v>141</v>
      </c>
      <c r="AY80" s="18" t="s">
        <v>132</v>
      </c>
      <c r="BE80" s="217">
        <f>IF(N80="základní",J80,0)</f>
        <v>0</v>
      </c>
      <c r="BF80" s="217">
        <f>IF(N80="snížená",J80,0)</f>
        <v>0</v>
      </c>
      <c r="BG80" s="217">
        <f>IF(N80="zákl. přenesená",J80,0)</f>
        <v>0</v>
      </c>
      <c r="BH80" s="217">
        <f>IF(N80="sníž. přenesená",J80,0)</f>
        <v>0</v>
      </c>
      <c r="BI80" s="217">
        <f>IF(N80="nulová",J80,0)</f>
        <v>0</v>
      </c>
      <c r="BJ80" s="18" t="s">
        <v>141</v>
      </c>
      <c r="BK80" s="217">
        <f>ROUND(I80*H80,2)</f>
        <v>0</v>
      </c>
      <c r="BL80" s="18" t="s">
        <v>140</v>
      </c>
      <c r="BM80" s="216" t="s">
        <v>149</v>
      </c>
    </row>
    <row r="81" s="2" customFormat="1" ht="24.15" customHeight="1">
      <c r="A81" s="40"/>
      <c r="B81" s="41"/>
      <c r="C81" s="205" t="s">
        <v>150</v>
      </c>
      <c r="D81" s="205" t="s">
        <v>135</v>
      </c>
      <c r="E81" s="206" t="s">
        <v>151</v>
      </c>
      <c r="F81" s="207" t="s">
        <v>152</v>
      </c>
      <c r="G81" s="208" t="s">
        <v>138</v>
      </c>
      <c r="H81" s="209">
        <v>1</v>
      </c>
      <c r="I81" s="210"/>
      <c r="J81" s="211">
        <f>ROUND(I81*H81,2)</f>
        <v>0</v>
      </c>
      <c r="K81" s="207" t="s">
        <v>139</v>
      </c>
      <c r="L81" s="46"/>
      <c r="M81" s="212" t="s">
        <v>32</v>
      </c>
      <c r="N81" s="213" t="s">
        <v>51</v>
      </c>
      <c r="O81" s="86"/>
      <c r="P81" s="214">
        <f>O81*H81</f>
        <v>0</v>
      </c>
      <c r="Q81" s="214">
        <v>0</v>
      </c>
      <c r="R81" s="214">
        <f>Q81*H81</f>
        <v>0</v>
      </c>
      <c r="S81" s="214">
        <v>0</v>
      </c>
      <c r="T81" s="215">
        <f>S81*H81</f>
        <v>0</v>
      </c>
      <c r="U81" s="40"/>
      <c r="V81" s="40"/>
      <c r="W81" s="40"/>
      <c r="X81" s="40"/>
      <c r="Y81" s="40"/>
      <c r="Z81" s="40"/>
      <c r="AA81" s="40"/>
      <c r="AB81" s="40"/>
      <c r="AC81" s="40"/>
      <c r="AD81" s="40"/>
      <c r="AE81" s="40"/>
      <c r="AR81" s="216" t="s">
        <v>140</v>
      </c>
      <c r="AT81" s="216" t="s">
        <v>135</v>
      </c>
      <c r="AU81" s="216" t="s">
        <v>141</v>
      </c>
      <c r="AY81" s="18" t="s">
        <v>132</v>
      </c>
      <c r="BE81" s="217">
        <f>IF(N81="základní",J81,0)</f>
        <v>0</v>
      </c>
      <c r="BF81" s="217">
        <f>IF(N81="snížená",J81,0)</f>
        <v>0</v>
      </c>
      <c r="BG81" s="217">
        <f>IF(N81="zákl. přenesená",J81,0)</f>
        <v>0</v>
      </c>
      <c r="BH81" s="217">
        <f>IF(N81="sníž. přenesená",J81,0)</f>
        <v>0</v>
      </c>
      <c r="BI81" s="217">
        <f>IF(N81="nulová",J81,0)</f>
        <v>0</v>
      </c>
      <c r="BJ81" s="18" t="s">
        <v>141</v>
      </c>
      <c r="BK81" s="217">
        <f>ROUND(I81*H81,2)</f>
        <v>0</v>
      </c>
      <c r="BL81" s="18" t="s">
        <v>140</v>
      </c>
      <c r="BM81" s="216" t="s">
        <v>153</v>
      </c>
    </row>
    <row r="82" s="2" customFormat="1" ht="24.15" customHeight="1">
      <c r="A82" s="40"/>
      <c r="B82" s="41"/>
      <c r="C82" s="205" t="s">
        <v>131</v>
      </c>
      <c r="D82" s="205" t="s">
        <v>135</v>
      </c>
      <c r="E82" s="206" t="s">
        <v>154</v>
      </c>
      <c r="F82" s="207" t="s">
        <v>155</v>
      </c>
      <c r="G82" s="208" t="s">
        <v>138</v>
      </c>
      <c r="H82" s="209">
        <v>1</v>
      </c>
      <c r="I82" s="210"/>
      <c r="J82" s="211">
        <f>ROUND(I82*H82,2)</f>
        <v>0</v>
      </c>
      <c r="K82" s="207" t="s">
        <v>139</v>
      </c>
      <c r="L82" s="46"/>
      <c r="M82" s="212" t="s">
        <v>32</v>
      </c>
      <c r="N82" s="213" t="s">
        <v>51</v>
      </c>
      <c r="O82" s="86"/>
      <c r="P82" s="214">
        <f>O82*H82</f>
        <v>0</v>
      </c>
      <c r="Q82" s="214">
        <v>0</v>
      </c>
      <c r="R82" s="214">
        <f>Q82*H82</f>
        <v>0</v>
      </c>
      <c r="S82" s="214">
        <v>0</v>
      </c>
      <c r="T82" s="215">
        <f>S82*H82</f>
        <v>0</v>
      </c>
      <c r="U82" s="40"/>
      <c r="V82" s="40"/>
      <c r="W82" s="40"/>
      <c r="X82" s="40"/>
      <c r="Y82" s="40"/>
      <c r="Z82" s="40"/>
      <c r="AA82" s="40"/>
      <c r="AB82" s="40"/>
      <c r="AC82" s="40"/>
      <c r="AD82" s="40"/>
      <c r="AE82" s="40"/>
      <c r="AR82" s="216" t="s">
        <v>140</v>
      </c>
      <c r="AT82" s="216" t="s">
        <v>135</v>
      </c>
      <c r="AU82" s="216" t="s">
        <v>141</v>
      </c>
      <c r="AY82" s="18" t="s">
        <v>132</v>
      </c>
      <c r="BE82" s="217">
        <f>IF(N82="základní",J82,0)</f>
        <v>0</v>
      </c>
      <c r="BF82" s="217">
        <f>IF(N82="snížená",J82,0)</f>
        <v>0</v>
      </c>
      <c r="BG82" s="217">
        <f>IF(N82="zákl. přenesená",J82,0)</f>
        <v>0</v>
      </c>
      <c r="BH82" s="217">
        <f>IF(N82="sníž. přenesená",J82,0)</f>
        <v>0</v>
      </c>
      <c r="BI82" s="217">
        <f>IF(N82="nulová",J82,0)</f>
        <v>0</v>
      </c>
      <c r="BJ82" s="18" t="s">
        <v>141</v>
      </c>
      <c r="BK82" s="217">
        <f>ROUND(I82*H82,2)</f>
        <v>0</v>
      </c>
      <c r="BL82" s="18" t="s">
        <v>140</v>
      </c>
      <c r="BM82" s="216" t="s">
        <v>156</v>
      </c>
    </row>
    <row r="83" s="2" customFormat="1" ht="24.15" customHeight="1">
      <c r="A83" s="40"/>
      <c r="B83" s="41"/>
      <c r="C83" s="205" t="s">
        <v>157</v>
      </c>
      <c r="D83" s="205" t="s">
        <v>135</v>
      </c>
      <c r="E83" s="206" t="s">
        <v>158</v>
      </c>
      <c r="F83" s="207" t="s">
        <v>159</v>
      </c>
      <c r="G83" s="208" t="s">
        <v>138</v>
      </c>
      <c r="H83" s="209">
        <v>1</v>
      </c>
      <c r="I83" s="210"/>
      <c r="J83" s="211">
        <f>ROUND(I83*H83,2)</f>
        <v>0</v>
      </c>
      <c r="K83" s="207" t="s">
        <v>139</v>
      </c>
      <c r="L83" s="46"/>
      <c r="M83" s="212" t="s">
        <v>32</v>
      </c>
      <c r="N83" s="213" t="s">
        <v>51</v>
      </c>
      <c r="O83" s="86"/>
      <c r="P83" s="214">
        <f>O83*H83</f>
        <v>0</v>
      </c>
      <c r="Q83" s="214">
        <v>0</v>
      </c>
      <c r="R83" s="214">
        <f>Q83*H83</f>
        <v>0</v>
      </c>
      <c r="S83" s="214">
        <v>0</v>
      </c>
      <c r="T83" s="215">
        <f>S83*H83</f>
        <v>0</v>
      </c>
      <c r="U83" s="40"/>
      <c r="V83" s="40"/>
      <c r="W83" s="40"/>
      <c r="X83" s="40"/>
      <c r="Y83" s="40"/>
      <c r="Z83" s="40"/>
      <c r="AA83" s="40"/>
      <c r="AB83" s="40"/>
      <c r="AC83" s="40"/>
      <c r="AD83" s="40"/>
      <c r="AE83" s="40"/>
      <c r="AR83" s="216" t="s">
        <v>140</v>
      </c>
      <c r="AT83" s="216" t="s">
        <v>135</v>
      </c>
      <c r="AU83" s="216" t="s">
        <v>141</v>
      </c>
      <c r="AY83" s="18" t="s">
        <v>132</v>
      </c>
      <c r="BE83" s="217">
        <f>IF(N83="základní",J83,0)</f>
        <v>0</v>
      </c>
      <c r="BF83" s="217">
        <f>IF(N83="snížená",J83,0)</f>
        <v>0</v>
      </c>
      <c r="BG83" s="217">
        <f>IF(N83="zákl. přenesená",J83,0)</f>
        <v>0</v>
      </c>
      <c r="BH83" s="217">
        <f>IF(N83="sníž. přenesená",J83,0)</f>
        <v>0</v>
      </c>
      <c r="BI83" s="217">
        <f>IF(N83="nulová",J83,0)</f>
        <v>0</v>
      </c>
      <c r="BJ83" s="18" t="s">
        <v>141</v>
      </c>
      <c r="BK83" s="217">
        <f>ROUND(I83*H83,2)</f>
        <v>0</v>
      </c>
      <c r="BL83" s="18" t="s">
        <v>140</v>
      </c>
      <c r="BM83" s="216" t="s">
        <v>160</v>
      </c>
    </row>
    <row r="84" s="2" customFormat="1" ht="24.15" customHeight="1">
      <c r="A84" s="40"/>
      <c r="B84" s="41"/>
      <c r="C84" s="205" t="s">
        <v>161</v>
      </c>
      <c r="D84" s="205" t="s">
        <v>135</v>
      </c>
      <c r="E84" s="206" t="s">
        <v>162</v>
      </c>
      <c r="F84" s="207" t="s">
        <v>163</v>
      </c>
      <c r="G84" s="208" t="s">
        <v>138</v>
      </c>
      <c r="H84" s="209">
        <v>1</v>
      </c>
      <c r="I84" s="210"/>
      <c r="J84" s="211">
        <f>ROUND(I84*H84,2)</f>
        <v>0</v>
      </c>
      <c r="K84" s="207" t="s">
        <v>139</v>
      </c>
      <c r="L84" s="46"/>
      <c r="M84" s="218" t="s">
        <v>32</v>
      </c>
      <c r="N84" s="219" t="s">
        <v>51</v>
      </c>
      <c r="O84" s="220"/>
      <c r="P84" s="221">
        <f>O84*H84</f>
        <v>0</v>
      </c>
      <c r="Q84" s="221">
        <v>0</v>
      </c>
      <c r="R84" s="221">
        <f>Q84*H84</f>
        <v>0</v>
      </c>
      <c r="S84" s="221">
        <v>0</v>
      </c>
      <c r="T84" s="222">
        <f>S84*H84</f>
        <v>0</v>
      </c>
      <c r="U84" s="40"/>
      <c r="V84" s="40"/>
      <c r="W84" s="40"/>
      <c r="X84" s="40"/>
      <c r="Y84" s="40"/>
      <c r="Z84" s="40"/>
      <c r="AA84" s="40"/>
      <c r="AB84" s="40"/>
      <c r="AC84" s="40"/>
      <c r="AD84" s="40"/>
      <c r="AE84" s="40"/>
      <c r="AR84" s="216" t="s">
        <v>140</v>
      </c>
      <c r="AT84" s="216" t="s">
        <v>135</v>
      </c>
      <c r="AU84" s="216" t="s">
        <v>141</v>
      </c>
      <c r="AY84" s="18" t="s">
        <v>132</v>
      </c>
      <c r="BE84" s="217">
        <f>IF(N84="základní",J84,0)</f>
        <v>0</v>
      </c>
      <c r="BF84" s="217">
        <f>IF(N84="snížená",J84,0)</f>
        <v>0</v>
      </c>
      <c r="BG84" s="217">
        <f>IF(N84="zákl. přenesená",J84,0)</f>
        <v>0</v>
      </c>
      <c r="BH84" s="217">
        <f>IF(N84="sníž. přenesená",J84,0)</f>
        <v>0</v>
      </c>
      <c r="BI84" s="217">
        <f>IF(N84="nulová",J84,0)</f>
        <v>0</v>
      </c>
      <c r="BJ84" s="18" t="s">
        <v>141</v>
      </c>
      <c r="BK84" s="217">
        <f>ROUND(I84*H84,2)</f>
        <v>0</v>
      </c>
      <c r="BL84" s="18" t="s">
        <v>140</v>
      </c>
      <c r="BM84" s="216" t="s">
        <v>164</v>
      </c>
    </row>
    <row r="85" s="2" customFormat="1" ht="6.96" customHeight="1">
      <c r="A85" s="40"/>
      <c r="B85" s="61"/>
      <c r="C85" s="62"/>
      <c r="D85" s="62"/>
      <c r="E85" s="62"/>
      <c r="F85" s="62"/>
      <c r="G85" s="62"/>
      <c r="H85" s="62"/>
      <c r="I85" s="62"/>
      <c r="J85" s="62"/>
      <c r="K85" s="62"/>
      <c r="L85" s="46"/>
      <c r="M85" s="40"/>
      <c r="O85" s="40"/>
      <c r="P85" s="40"/>
      <c r="Q85" s="40"/>
      <c r="R85" s="40"/>
      <c r="S85" s="40"/>
      <c r="T85" s="40"/>
      <c r="U85" s="40"/>
      <c r="V85" s="40"/>
      <c r="W85" s="40"/>
      <c r="X85" s="40"/>
      <c r="Y85" s="40"/>
      <c r="Z85" s="40"/>
      <c r="AA85" s="40"/>
      <c r="AB85" s="40"/>
      <c r="AC85" s="40"/>
      <c r="AD85" s="40"/>
      <c r="AE85" s="40"/>
    </row>
  </sheetData>
  <sheetProtection sheet="1" autoFilter="0" formatColumns="0" formatRows="0" objects="1" scenarios="1" spinCount="100000" saltValue="NgGDDunrdQJvjW6zuAn8KX3IL6ILhpUQBhBEv1SRA9Ua8uH0yuA5NOMbAxw2ctPsJNUYwuRlboaa6sCztp2Fcw==" hashValue="AP0fpwYSc7s6BWVE5+c86I7EbgbyLOXCmHxjlX5tycNQ/mYgKPhGKbgN+xQLwhgNoOYLrvhk6ZqV980DvOY01Q==" algorithmName="SHA-512" password="CC35"/>
  <autoFilter ref="C74:K84"/>
  <mergeCells count="6">
    <mergeCell ref="E7:H7"/>
    <mergeCell ref="E16:H16"/>
    <mergeCell ref="E25:H25"/>
    <mergeCell ref="E46:H46"/>
    <mergeCell ref="E67:H6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87</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166</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32</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ROUND(J102,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ROUND((SUM(BE102:BE389)),  2)</f>
        <v>0</v>
      </c>
      <c r="G33" s="40"/>
      <c r="H33" s="40"/>
      <c r="I33" s="150">
        <v>0.20999999999999999</v>
      </c>
      <c r="J33" s="149">
        <f>ROUND(((SUM(BE102:BE389))*I33),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ROUND((SUM(BF102:BF389)),  2)</f>
        <v>0</v>
      </c>
      <c r="G34" s="40"/>
      <c r="H34" s="40"/>
      <c r="I34" s="150">
        <v>0.14999999999999999</v>
      </c>
      <c r="J34" s="149">
        <f>ROUND(((SUM(BF102:BF389))*I34),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ROUND((SUM(BG102:BG389)),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ROUND((SUM(BH102:BH389)),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ROUND((SUM(BI102:BI389)),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 xml:space="preserve">D.1.1/1-12 - Chrustova 12 - Stavební práce vnější - zateplení objektu,izolace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J102</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J103</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J104</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169</v>
      </c>
      <c r="E62" s="175"/>
      <c r="F62" s="175"/>
      <c r="G62" s="175"/>
      <c r="H62" s="175"/>
      <c r="I62" s="175"/>
      <c r="J62" s="176">
        <f>J123</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170</v>
      </c>
      <c r="E63" s="175"/>
      <c r="F63" s="175"/>
      <c r="G63" s="175"/>
      <c r="H63" s="175"/>
      <c r="I63" s="175"/>
      <c r="J63" s="176">
        <f>J125</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171</v>
      </c>
      <c r="E64" s="175"/>
      <c r="F64" s="175"/>
      <c r="G64" s="175"/>
      <c r="H64" s="175"/>
      <c r="I64" s="175"/>
      <c r="J64" s="176">
        <f>J128</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172</v>
      </c>
      <c r="E65" s="175"/>
      <c r="F65" s="175"/>
      <c r="G65" s="175"/>
      <c r="H65" s="175"/>
      <c r="I65" s="175"/>
      <c r="J65" s="176">
        <f>J136</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173</v>
      </c>
      <c r="E66" s="175"/>
      <c r="F66" s="175"/>
      <c r="G66" s="175"/>
      <c r="H66" s="175"/>
      <c r="I66" s="175"/>
      <c r="J66" s="176">
        <f>J204</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174</v>
      </c>
      <c r="E67" s="175"/>
      <c r="F67" s="175"/>
      <c r="G67" s="175"/>
      <c r="H67" s="175"/>
      <c r="I67" s="175"/>
      <c r="J67" s="176">
        <f>J213</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175</v>
      </c>
      <c r="E68" s="175"/>
      <c r="F68" s="175"/>
      <c r="G68" s="175"/>
      <c r="H68" s="175"/>
      <c r="I68" s="175"/>
      <c r="J68" s="176">
        <f>J237</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176</v>
      </c>
      <c r="E69" s="175"/>
      <c r="F69" s="175"/>
      <c r="G69" s="175"/>
      <c r="H69" s="175"/>
      <c r="I69" s="175"/>
      <c r="J69" s="176">
        <f>J248</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177</v>
      </c>
      <c r="E70" s="169"/>
      <c r="F70" s="169"/>
      <c r="G70" s="169"/>
      <c r="H70" s="169"/>
      <c r="I70" s="169"/>
      <c r="J70" s="170">
        <f>J251</f>
        <v>0</v>
      </c>
      <c r="K70" s="167"/>
      <c r="L70" s="171"/>
      <c r="S70" s="9"/>
      <c r="T70" s="9"/>
      <c r="U70" s="9"/>
      <c r="V70" s="9"/>
      <c r="W70" s="9"/>
      <c r="X70" s="9"/>
      <c r="Y70" s="9"/>
      <c r="Z70" s="9"/>
      <c r="AA70" s="9"/>
      <c r="AB70" s="9"/>
      <c r="AC70" s="9"/>
      <c r="AD70" s="9"/>
      <c r="AE70" s="9"/>
    </row>
    <row r="71" s="9" customFormat="1" ht="24.96" customHeight="1">
      <c r="A71" s="9"/>
      <c r="B71" s="166"/>
      <c r="C71" s="167"/>
      <c r="D71" s="168" t="s">
        <v>178</v>
      </c>
      <c r="E71" s="169"/>
      <c r="F71" s="169"/>
      <c r="G71" s="169"/>
      <c r="H71" s="169"/>
      <c r="I71" s="169"/>
      <c r="J71" s="170">
        <f>J281</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J282</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J299</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J331</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J337</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J340</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J343</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J358</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186</v>
      </c>
      <c r="E79" s="175"/>
      <c r="F79" s="175"/>
      <c r="G79" s="175"/>
      <c r="H79" s="175"/>
      <c r="I79" s="175"/>
      <c r="J79" s="176">
        <f>J363</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187</v>
      </c>
      <c r="E80" s="175"/>
      <c r="F80" s="175"/>
      <c r="G80" s="175"/>
      <c r="H80" s="175"/>
      <c r="I80" s="175"/>
      <c r="J80" s="176">
        <f>J369</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188</v>
      </c>
      <c r="E81" s="175"/>
      <c r="F81" s="175"/>
      <c r="G81" s="175"/>
      <c r="H81" s="175"/>
      <c r="I81" s="175"/>
      <c r="J81" s="176">
        <f>J377</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189</v>
      </c>
      <c r="E82" s="175"/>
      <c r="F82" s="175"/>
      <c r="G82" s="175"/>
      <c r="H82" s="175"/>
      <c r="I82" s="175"/>
      <c r="J82" s="176">
        <f>J384</f>
        <v>0</v>
      </c>
      <c r="K82" s="173"/>
      <c r="L82" s="177"/>
      <c r="S82" s="10"/>
      <c r="T82" s="10"/>
      <c r="U82" s="10"/>
      <c r="V82" s="10"/>
      <c r="W82" s="10"/>
      <c r="X82" s="10"/>
      <c r="Y82" s="10"/>
      <c r="Z82" s="10"/>
      <c r="AA82" s="10"/>
      <c r="AB82" s="10"/>
      <c r="AC82" s="10"/>
      <c r="AD82" s="10"/>
      <c r="AE82" s="10"/>
    </row>
    <row r="83" s="2" customFormat="1" ht="21.84" customHeight="1">
      <c r="A83" s="40"/>
      <c r="B83" s="41"/>
      <c r="C83" s="42"/>
      <c r="D83" s="42"/>
      <c r="E83" s="42"/>
      <c r="F83" s="42"/>
      <c r="G83" s="42"/>
      <c r="H83" s="42"/>
      <c r="I83" s="42"/>
      <c r="J83" s="42"/>
      <c r="K83" s="42"/>
      <c r="L83" s="134"/>
      <c r="S83" s="40"/>
      <c r="T83" s="40"/>
      <c r="U83" s="40"/>
      <c r="V83" s="40"/>
      <c r="W83" s="40"/>
      <c r="X83" s="40"/>
      <c r="Y83" s="40"/>
      <c r="Z83" s="40"/>
      <c r="AA83" s="40"/>
      <c r="AB83" s="40"/>
      <c r="AC83" s="40"/>
      <c r="AD83" s="40"/>
      <c r="AE83" s="40"/>
    </row>
    <row r="84" s="2" customFormat="1" ht="6.96" customHeight="1">
      <c r="A84" s="40"/>
      <c r="B84" s="61"/>
      <c r="C84" s="62"/>
      <c r="D84" s="62"/>
      <c r="E84" s="62"/>
      <c r="F84" s="62"/>
      <c r="G84" s="62"/>
      <c r="H84" s="62"/>
      <c r="I84" s="62"/>
      <c r="J84" s="62"/>
      <c r="K84" s="62"/>
      <c r="L84" s="134"/>
      <c r="S84" s="40"/>
      <c r="T84" s="40"/>
      <c r="U84" s="40"/>
      <c r="V84" s="40"/>
      <c r="W84" s="40"/>
      <c r="X84" s="40"/>
      <c r="Y84" s="40"/>
      <c r="Z84" s="40"/>
      <c r="AA84" s="40"/>
      <c r="AB84" s="40"/>
      <c r="AC84" s="40"/>
      <c r="AD84" s="40"/>
      <c r="AE84" s="40"/>
    </row>
    <row r="88" s="2" customFormat="1" ht="6.96" customHeight="1">
      <c r="A88" s="40"/>
      <c r="B88" s="63"/>
      <c r="C88" s="64"/>
      <c r="D88" s="64"/>
      <c r="E88" s="64"/>
      <c r="F88" s="64"/>
      <c r="G88" s="64"/>
      <c r="H88" s="64"/>
      <c r="I88" s="64"/>
      <c r="J88" s="64"/>
      <c r="K88" s="64"/>
      <c r="L88" s="134"/>
      <c r="S88" s="40"/>
      <c r="T88" s="40"/>
      <c r="U88" s="40"/>
      <c r="V88" s="40"/>
      <c r="W88" s="40"/>
      <c r="X88" s="40"/>
      <c r="Y88" s="40"/>
      <c r="Z88" s="40"/>
      <c r="AA88" s="40"/>
      <c r="AB88" s="40"/>
      <c r="AC88" s="40"/>
      <c r="AD88" s="40"/>
      <c r="AE88" s="40"/>
    </row>
    <row r="89" s="2" customFormat="1" ht="24.96" customHeight="1">
      <c r="A89" s="40"/>
      <c r="B89" s="41"/>
      <c r="C89" s="24" t="s">
        <v>116</v>
      </c>
      <c r="D89" s="42"/>
      <c r="E89" s="42"/>
      <c r="F89" s="42"/>
      <c r="G89" s="42"/>
      <c r="H89" s="42"/>
      <c r="I89" s="42"/>
      <c r="J89" s="42"/>
      <c r="K89" s="42"/>
      <c r="L89" s="134"/>
      <c r="S89" s="40"/>
      <c r="T89" s="40"/>
      <c r="U89" s="40"/>
      <c r="V89" s="40"/>
      <c r="W89" s="40"/>
      <c r="X89" s="40"/>
      <c r="Y89" s="40"/>
      <c r="Z89" s="40"/>
      <c r="AA89" s="40"/>
      <c r="AB89" s="40"/>
      <c r="AC89" s="40"/>
      <c r="AD89" s="40"/>
      <c r="AE89" s="40"/>
    </row>
    <row r="90" s="2" customFormat="1" ht="6.96" customHeight="1">
      <c r="A90" s="40"/>
      <c r="B90" s="41"/>
      <c r="C90" s="42"/>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12" customHeight="1">
      <c r="A91" s="40"/>
      <c r="B91" s="41"/>
      <c r="C91" s="33" t="s">
        <v>16</v>
      </c>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6.5" customHeight="1">
      <c r="A92" s="40"/>
      <c r="B92" s="41"/>
      <c r="C92" s="42"/>
      <c r="D92" s="42"/>
      <c r="E92" s="224" t="str">
        <f>E7</f>
        <v>Regenerace bytového fondu Mírová osada I.etapa -ul.Chrustova - VZ ZATEPLENÍ ,IZOLACE</v>
      </c>
      <c r="F92" s="33"/>
      <c r="G92" s="33"/>
      <c r="H92" s="33"/>
      <c r="I92" s="42"/>
      <c r="J92" s="42"/>
      <c r="K92" s="42"/>
      <c r="L92" s="134"/>
      <c r="S92" s="40"/>
      <c r="T92" s="40"/>
      <c r="U92" s="40"/>
      <c r="V92" s="40"/>
      <c r="W92" s="40"/>
      <c r="X92" s="40"/>
      <c r="Y92" s="40"/>
      <c r="Z92" s="40"/>
      <c r="AA92" s="40"/>
      <c r="AB92" s="40"/>
      <c r="AC92" s="40"/>
      <c r="AD92" s="40"/>
      <c r="AE92" s="40"/>
    </row>
    <row r="93" s="2" customFormat="1" ht="12" customHeight="1">
      <c r="A93" s="40"/>
      <c r="B93" s="41"/>
      <c r="C93" s="33" t="s">
        <v>165</v>
      </c>
      <c r="D93" s="42"/>
      <c r="E93" s="42"/>
      <c r="F93" s="42"/>
      <c r="G93" s="42"/>
      <c r="H93" s="42"/>
      <c r="I93" s="42"/>
      <c r="J93" s="42"/>
      <c r="K93" s="42"/>
      <c r="L93" s="134"/>
      <c r="S93" s="40"/>
      <c r="T93" s="40"/>
      <c r="U93" s="40"/>
      <c r="V93" s="40"/>
      <c r="W93" s="40"/>
      <c r="X93" s="40"/>
      <c r="Y93" s="40"/>
      <c r="Z93" s="40"/>
      <c r="AA93" s="40"/>
      <c r="AB93" s="40"/>
      <c r="AC93" s="40"/>
      <c r="AD93" s="40"/>
      <c r="AE93" s="40"/>
    </row>
    <row r="94" s="2" customFormat="1" ht="16.5" customHeight="1">
      <c r="A94" s="40"/>
      <c r="B94" s="41"/>
      <c r="C94" s="42"/>
      <c r="D94" s="42"/>
      <c r="E94" s="71" t="str">
        <f>E9</f>
        <v xml:space="preserve">D.1.1/1-12 - Chrustova 12 - Stavební práce vnější - zateplení objektu,izolace suterénu, střecha   </v>
      </c>
      <c r="F94" s="42"/>
      <c r="G94" s="42"/>
      <c r="H94" s="42"/>
      <c r="I94" s="42"/>
      <c r="J94" s="42"/>
      <c r="K94" s="42"/>
      <c r="L94" s="134"/>
      <c r="S94" s="40"/>
      <c r="T94" s="40"/>
      <c r="U94" s="40"/>
      <c r="V94" s="40"/>
      <c r="W94" s="40"/>
      <c r="X94" s="40"/>
      <c r="Y94" s="40"/>
      <c r="Z94" s="40"/>
      <c r="AA94" s="40"/>
      <c r="AB94" s="40"/>
      <c r="AC94" s="40"/>
      <c r="AD94" s="40"/>
      <c r="AE94" s="40"/>
    </row>
    <row r="95" s="2" customFormat="1" ht="6.96" customHeight="1">
      <c r="A95" s="40"/>
      <c r="B95" s="41"/>
      <c r="C95" s="42"/>
      <c r="D95" s="42"/>
      <c r="E95" s="42"/>
      <c r="F95" s="42"/>
      <c r="G95" s="42"/>
      <c r="H95" s="42"/>
      <c r="I95" s="42"/>
      <c r="J95" s="42"/>
      <c r="K95" s="42"/>
      <c r="L95" s="134"/>
      <c r="S95" s="40"/>
      <c r="T95" s="40"/>
      <c r="U95" s="40"/>
      <c r="V95" s="40"/>
      <c r="W95" s="40"/>
      <c r="X95" s="40"/>
      <c r="Y95" s="40"/>
      <c r="Z95" s="40"/>
      <c r="AA95" s="40"/>
      <c r="AB95" s="40"/>
      <c r="AC95" s="40"/>
      <c r="AD95" s="40"/>
      <c r="AE95" s="40"/>
    </row>
    <row r="96" s="2" customFormat="1" ht="12" customHeight="1">
      <c r="A96" s="40"/>
      <c r="B96" s="41"/>
      <c r="C96" s="33" t="s">
        <v>22</v>
      </c>
      <c r="D96" s="42"/>
      <c r="E96" s="42"/>
      <c r="F96" s="28" t="str">
        <f>F12</f>
        <v xml:space="preserve">Slezská Ostrava </v>
      </c>
      <c r="G96" s="42"/>
      <c r="H96" s="42"/>
      <c r="I96" s="33" t="s">
        <v>24</v>
      </c>
      <c r="J96" s="74" t="str">
        <f>IF(J12="","",J12)</f>
        <v>22. 3. 2020</v>
      </c>
      <c r="K96" s="42"/>
      <c r="L96" s="134"/>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34"/>
      <c r="S97" s="40"/>
      <c r="T97" s="40"/>
      <c r="U97" s="40"/>
      <c r="V97" s="40"/>
      <c r="W97" s="40"/>
      <c r="X97" s="40"/>
      <c r="Y97" s="40"/>
      <c r="Z97" s="40"/>
      <c r="AA97" s="40"/>
      <c r="AB97" s="40"/>
      <c r="AC97" s="40"/>
      <c r="AD97" s="40"/>
      <c r="AE97" s="40"/>
    </row>
    <row r="98" s="2" customFormat="1" ht="15.15" customHeight="1">
      <c r="A98" s="40"/>
      <c r="B98" s="41"/>
      <c r="C98" s="33" t="s">
        <v>30</v>
      </c>
      <c r="D98" s="42"/>
      <c r="E98" s="42"/>
      <c r="F98" s="28" t="str">
        <f>E15</f>
        <v xml:space="preserve"> </v>
      </c>
      <c r="G98" s="42"/>
      <c r="H98" s="42"/>
      <c r="I98" s="33" t="s">
        <v>37</v>
      </c>
      <c r="J98" s="38" t="str">
        <f>E21</f>
        <v xml:space="preserve">Lenka Jerakasová </v>
      </c>
      <c r="K98" s="42"/>
      <c r="L98" s="134"/>
      <c r="S98" s="40"/>
      <c r="T98" s="40"/>
      <c r="U98" s="40"/>
      <c r="V98" s="40"/>
      <c r="W98" s="40"/>
      <c r="X98" s="40"/>
      <c r="Y98" s="40"/>
      <c r="Z98" s="40"/>
      <c r="AA98" s="40"/>
      <c r="AB98" s="40"/>
      <c r="AC98" s="40"/>
      <c r="AD98" s="40"/>
      <c r="AE98" s="40"/>
    </row>
    <row r="99" s="2" customFormat="1" ht="15.15" customHeight="1">
      <c r="A99" s="40"/>
      <c r="B99" s="41"/>
      <c r="C99" s="33" t="s">
        <v>35</v>
      </c>
      <c r="D99" s="42"/>
      <c r="E99" s="42"/>
      <c r="F99" s="28" t="str">
        <f>IF(E18="","",E18)</f>
        <v>Vyplň údaj</v>
      </c>
      <c r="G99" s="42"/>
      <c r="H99" s="42"/>
      <c r="I99" s="33" t="s">
        <v>42</v>
      </c>
      <c r="J99" s="38" t="str">
        <f>E24</f>
        <v xml:space="preserve">Lenka Jerakasová </v>
      </c>
      <c r="K99" s="42"/>
      <c r="L99" s="134"/>
      <c r="S99" s="40"/>
      <c r="T99" s="40"/>
      <c r="U99" s="40"/>
      <c r="V99" s="40"/>
      <c r="W99" s="40"/>
      <c r="X99" s="40"/>
      <c r="Y99" s="40"/>
      <c r="Z99" s="40"/>
      <c r="AA99" s="40"/>
      <c r="AB99" s="40"/>
      <c r="AC99" s="40"/>
      <c r="AD99" s="40"/>
      <c r="AE99" s="40"/>
    </row>
    <row r="100" s="2" customFormat="1" ht="10.32" customHeight="1">
      <c r="A100" s="40"/>
      <c r="B100" s="41"/>
      <c r="C100" s="42"/>
      <c r="D100" s="42"/>
      <c r="E100" s="42"/>
      <c r="F100" s="42"/>
      <c r="G100" s="42"/>
      <c r="H100" s="42"/>
      <c r="I100" s="42"/>
      <c r="J100" s="42"/>
      <c r="K100" s="42"/>
      <c r="L100" s="134"/>
      <c r="S100" s="40"/>
      <c r="T100" s="40"/>
      <c r="U100" s="40"/>
      <c r="V100" s="40"/>
      <c r="W100" s="40"/>
      <c r="X100" s="40"/>
      <c r="Y100" s="40"/>
      <c r="Z100" s="40"/>
      <c r="AA100" s="40"/>
      <c r="AB100" s="40"/>
      <c r="AC100" s="40"/>
      <c r="AD100" s="40"/>
      <c r="AE100" s="40"/>
    </row>
    <row r="101" s="11" customFormat="1" ht="29.28" customHeight="1">
      <c r="A101" s="178"/>
      <c r="B101" s="179"/>
      <c r="C101" s="180" t="s">
        <v>117</v>
      </c>
      <c r="D101" s="181" t="s">
        <v>64</v>
      </c>
      <c r="E101" s="181" t="s">
        <v>60</v>
      </c>
      <c r="F101" s="181" t="s">
        <v>61</v>
      </c>
      <c r="G101" s="181" t="s">
        <v>118</v>
      </c>
      <c r="H101" s="181" t="s">
        <v>119</v>
      </c>
      <c r="I101" s="181" t="s">
        <v>120</v>
      </c>
      <c r="J101" s="181" t="s">
        <v>112</v>
      </c>
      <c r="K101" s="182" t="s">
        <v>121</v>
      </c>
      <c r="L101" s="183"/>
      <c r="M101" s="94" t="s">
        <v>32</v>
      </c>
      <c r="N101" s="95" t="s">
        <v>49</v>
      </c>
      <c r="O101" s="95" t="s">
        <v>122</v>
      </c>
      <c r="P101" s="95" t="s">
        <v>123</v>
      </c>
      <c r="Q101" s="95" t="s">
        <v>124</v>
      </c>
      <c r="R101" s="95" t="s">
        <v>125</v>
      </c>
      <c r="S101" s="95" t="s">
        <v>126</v>
      </c>
      <c r="T101" s="96" t="s">
        <v>127</v>
      </c>
      <c r="U101" s="178"/>
      <c r="V101" s="178"/>
      <c r="W101" s="178"/>
      <c r="X101" s="178"/>
      <c r="Y101" s="178"/>
      <c r="Z101" s="178"/>
      <c r="AA101" s="178"/>
      <c r="AB101" s="178"/>
      <c r="AC101" s="178"/>
      <c r="AD101" s="178"/>
      <c r="AE101" s="178"/>
    </row>
    <row r="102" s="2" customFormat="1" ht="22.8" customHeight="1">
      <c r="A102" s="40"/>
      <c r="B102" s="41"/>
      <c r="C102" s="101" t="s">
        <v>128</v>
      </c>
      <c r="D102" s="42"/>
      <c r="E102" s="42"/>
      <c r="F102" s="42"/>
      <c r="G102" s="42"/>
      <c r="H102" s="42"/>
      <c r="I102" s="42"/>
      <c r="J102" s="184">
        <f>BK102</f>
        <v>0</v>
      </c>
      <c r="K102" s="42"/>
      <c r="L102" s="46"/>
      <c r="M102" s="97"/>
      <c r="N102" s="185"/>
      <c r="O102" s="98"/>
      <c r="P102" s="186">
        <f>P103+P251+P281</f>
        <v>0</v>
      </c>
      <c r="Q102" s="98"/>
      <c r="R102" s="186">
        <f>R103+R251+R281</f>
        <v>34.488465260000005</v>
      </c>
      <c r="S102" s="98"/>
      <c r="T102" s="187">
        <f>T103+T251+T281</f>
        <v>23.492884000000004</v>
      </c>
      <c r="U102" s="40"/>
      <c r="V102" s="40"/>
      <c r="W102" s="40"/>
      <c r="X102" s="40"/>
      <c r="Y102" s="40"/>
      <c r="Z102" s="40"/>
      <c r="AA102" s="40"/>
      <c r="AB102" s="40"/>
      <c r="AC102" s="40"/>
      <c r="AD102" s="40"/>
      <c r="AE102" s="40"/>
      <c r="AT102" s="18" t="s">
        <v>78</v>
      </c>
      <c r="AU102" s="18" t="s">
        <v>113</v>
      </c>
      <c r="BK102" s="188">
        <f>BK103+BK251+BK281</f>
        <v>0</v>
      </c>
    </row>
    <row r="103" s="12" customFormat="1" ht="25.92" customHeight="1">
      <c r="A103" s="12"/>
      <c r="B103" s="189"/>
      <c r="C103" s="190"/>
      <c r="D103" s="191" t="s">
        <v>78</v>
      </c>
      <c r="E103" s="192" t="s">
        <v>190</v>
      </c>
      <c r="F103" s="192" t="s">
        <v>191</v>
      </c>
      <c r="G103" s="190"/>
      <c r="H103" s="190"/>
      <c r="I103" s="193"/>
      <c r="J103" s="194">
        <f>BK103</f>
        <v>0</v>
      </c>
      <c r="K103" s="190"/>
      <c r="L103" s="195"/>
      <c r="M103" s="196"/>
      <c r="N103" s="197"/>
      <c r="O103" s="197"/>
      <c r="P103" s="198">
        <f>P104+P123+P125+P128+P136+P204+P213+P237+P248</f>
        <v>0</v>
      </c>
      <c r="Q103" s="197"/>
      <c r="R103" s="198">
        <f>R104+R123+R125+R128+R136+R204+R213+R237+R248</f>
        <v>23.589714140000002</v>
      </c>
      <c r="S103" s="197"/>
      <c r="T103" s="199">
        <f>T104+T123+T125+T128+T136+T204+T213+T237+T248</f>
        <v>21.348946000000005</v>
      </c>
      <c r="U103" s="12"/>
      <c r="V103" s="12"/>
      <c r="W103" s="12"/>
      <c r="X103" s="12"/>
      <c r="Y103" s="12"/>
      <c r="Z103" s="12"/>
      <c r="AA103" s="12"/>
      <c r="AB103" s="12"/>
      <c r="AC103" s="12"/>
      <c r="AD103" s="12"/>
      <c r="AE103" s="12"/>
      <c r="AR103" s="200" t="s">
        <v>21</v>
      </c>
      <c r="AT103" s="201" t="s">
        <v>78</v>
      </c>
      <c r="AU103" s="201" t="s">
        <v>79</v>
      </c>
      <c r="AY103" s="200" t="s">
        <v>132</v>
      </c>
      <c r="BK103" s="202">
        <f>BK104+BK123+BK125+BK128+BK136+BK204+BK213+BK237+BK248</f>
        <v>0</v>
      </c>
    </row>
    <row r="104" s="12" customFormat="1" ht="22.8" customHeight="1">
      <c r="A104" s="12"/>
      <c r="B104" s="189"/>
      <c r="C104" s="190"/>
      <c r="D104" s="191" t="s">
        <v>78</v>
      </c>
      <c r="E104" s="203" t="s">
        <v>21</v>
      </c>
      <c r="F104" s="203" t="s">
        <v>192</v>
      </c>
      <c r="G104" s="190"/>
      <c r="H104" s="190"/>
      <c r="I104" s="193"/>
      <c r="J104" s="204">
        <f>BK104</f>
        <v>0</v>
      </c>
      <c r="K104" s="190"/>
      <c r="L104" s="195"/>
      <c r="M104" s="196"/>
      <c r="N104" s="197"/>
      <c r="O104" s="197"/>
      <c r="P104" s="198">
        <f>SUM(P105:P122)</f>
        <v>0</v>
      </c>
      <c r="Q104" s="197"/>
      <c r="R104" s="198">
        <f>SUM(R105:R122)</f>
        <v>0</v>
      </c>
      <c r="S104" s="197"/>
      <c r="T104" s="199">
        <f>SUM(T105:T122)</f>
        <v>11.016000000000002</v>
      </c>
      <c r="U104" s="12"/>
      <c r="V104" s="12"/>
      <c r="W104" s="12"/>
      <c r="X104" s="12"/>
      <c r="Y104" s="12"/>
      <c r="Z104" s="12"/>
      <c r="AA104" s="12"/>
      <c r="AB104" s="12"/>
      <c r="AC104" s="12"/>
      <c r="AD104" s="12"/>
      <c r="AE104" s="12"/>
      <c r="AR104" s="200" t="s">
        <v>21</v>
      </c>
      <c r="AT104" s="201" t="s">
        <v>78</v>
      </c>
      <c r="AU104" s="201" t="s">
        <v>21</v>
      </c>
      <c r="AY104" s="200" t="s">
        <v>132</v>
      </c>
      <c r="BK104" s="202">
        <f>SUM(BK105:BK122)</f>
        <v>0</v>
      </c>
    </row>
    <row r="105" s="2" customFormat="1" ht="37.8" customHeight="1">
      <c r="A105" s="40"/>
      <c r="B105" s="41"/>
      <c r="C105" s="205" t="s">
        <v>21</v>
      </c>
      <c r="D105" s="205" t="s">
        <v>135</v>
      </c>
      <c r="E105" s="206" t="s">
        <v>193</v>
      </c>
      <c r="F105" s="207" t="s">
        <v>194</v>
      </c>
      <c r="G105" s="208" t="s">
        <v>195</v>
      </c>
      <c r="H105" s="209">
        <v>43.200000000000003</v>
      </c>
      <c r="I105" s="210"/>
      <c r="J105" s="211">
        <f>ROUND(I105*H105,2)</f>
        <v>0</v>
      </c>
      <c r="K105" s="207" t="s">
        <v>139</v>
      </c>
      <c r="L105" s="46"/>
      <c r="M105" s="212" t="s">
        <v>32</v>
      </c>
      <c r="N105" s="213" t="s">
        <v>51</v>
      </c>
      <c r="O105" s="86"/>
      <c r="P105" s="214">
        <f>O105*H105</f>
        <v>0</v>
      </c>
      <c r="Q105" s="214">
        <v>0</v>
      </c>
      <c r="R105" s="214">
        <f>Q105*H105</f>
        <v>0</v>
      </c>
      <c r="S105" s="214">
        <v>0.255</v>
      </c>
      <c r="T105" s="215">
        <f>S105*H105</f>
        <v>11.016000000000002</v>
      </c>
      <c r="U105" s="40"/>
      <c r="V105" s="40"/>
      <c r="W105" s="40"/>
      <c r="X105" s="40"/>
      <c r="Y105" s="40"/>
      <c r="Z105" s="40"/>
      <c r="AA105" s="40"/>
      <c r="AB105" s="40"/>
      <c r="AC105" s="40"/>
      <c r="AD105" s="40"/>
      <c r="AE105" s="40"/>
      <c r="AR105" s="216" t="s">
        <v>150</v>
      </c>
      <c r="AT105" s="216" t="s">
        <v>135</v>
      </c>
      <c r="AU105" s="216" t="s">
        <v>141</v>
      </c>
      <c r="AY105" s="18" t="s">
        <v>132</v>
      </c>
      <c r="BE105" s="217">
        <f>IF(N105="základní",J105,0)</f>
        <v>0</v>
      </c>
      <c r="BF105" s="217">
        <f>IF(N105="snížená",J105,0)</f>
        <v>0</v>
      </c>
      <c r="BG105" s="217">
        <f>IF(N105="zákl. přenesená",J105,0)</f>
        <v>0</v>
      </c>
      <c r="BH105" s="217">
        <f>IF(N105="sníž. přenesená",J105,0)</f>
        <v>0</v>
      </c>
      <c r="BI105" s="217">
        <f>IF(N105="nulová",J105,0)</f>
        <v>0</v>
      </c>
      <c r="BJ105" s="18" t="s">
        <v>141</v>
      </c>
      <c r="BK105" s="217">
        <f>ROUND(I105*H105,2)</f>
        <v>0</v>
      </c>
      <c r="BL105" s="18" t="s">
        <v>150</v>
      </c>
      <c r="BM105" s="216" t="s">
        <v>196</v>
      </c>
    </row>
    <row r="106" s="2" customFormat="1">
      <c r="A106" s="40"/>
      <c r="B106" s="41"/>
      <c r="C106" s="42"/>
      <c r="D106" s="225" t="s">
        <v>197</v>
      </c>
      <c r="E106" s="42"/>
      <c r="F106" s="226" t="s">
        <v>198</v>
      </c>
      <c r="G106" s="42"/>
      <c r="H106" s="42"/>
      <c r="I106" s="227"/>
      <c r="J106" s="42"/>
      <c r="K106" s="42"/>
      <c r="L106" s="46"/>
      <c r="M106" s="228"/>
      <c r="N106" s="229"/>
      <c r="O106" s="86"/>
      <c r="P106" s="86"/>
      <c r="Q106" s="86"/>
      <c r="R106" s="86"/>
      <c r="S106" s="86"/>
      <c r="T106" s="87"/>
      <c r="U106" s="40"/>
      <c r="V106" s="40"/>
      <c r="W106" s="40"/>
      <c r="X106" s="40"/>
      <c r="Y106" s="40"/>
      <c r="Z106" s="40"/>
      <c r="AA106" s="40"/>
      <c r="AB106" s="40"/>
      <c r="AC106" s="40"/>
      <c r="AD106" s="40"/>
      <c r="AE106" s="40"/>
      <c r="AT106" s="18" t="s">
        <v>197</v>
      </c>
      <c r="AU106" s="18" t="s">
        <v>141</v>
      </c>
    </row>
    <row r="107" s="13" customFormat="1">
      <c r="A107" s="13"/>
      <c r="B107" s="230"/>
      <c r="C107" s="231"/>
      <c r="D107" s="225" t="s">
        <v>199</v>
      </c>
      <c r="E107" s="232" t="s">
        <v>32</v>
      </c>
      <c r="F107" s="233" t="s">
        <v>200</v>
      </c>
      <c r="G107" s="231"/>
      <c r="H107" s="234">
        <v>43.200000000000003</v>
      </c>
      <c r="I107" s="235"/>
      <c r="J107" s="231"/>
      <c r="K107" s="231"/>
      <c r="L107" s="236"/>
      <c r="M107" s="237"/>
      <c r="N107" s="238"/>
      <c r="O107" s="238"/>
      <c r="P107" s="238"/>
      <c r="Q107" s="238"/>
      <c r="R107" s="238"/>
      <c r="S107" s="238"/>
      <c r="T107" s="239"/>
      <c r="U107" s="13"/>
      <c r="V107" s="13"/>
      <c r="W107" s="13"/>
      <c r="X107" s="13"/>
      <c r="Y107" s="13"/>
      <c r="Z107" s="13"/>
      <c r="AA107" s="13"/>
      <c r="AB107" s="13"/>
      <c r="AC107" s="13"/>
      <c r="AD107" s="13"/>
      <c r="AE107" s="13"/>
      <c r="AT107" s="240" t="s">
        <v>199</v>
      </c>
      <c r="AU107" s="240" t="s">
        <v>141</v>
      </c>
      <c r="AV107" s="13" t="s">
        <v>141</v>
      </c>
      <c r="AW107" s="13" t="s">
        <v>41</v>
      </c>
      <c r="AX107" s="13" t="s">
        <v>79</v>
      </c>
      <c r="AY107" s="240" t="s">
        <v>132</v>
      </c>
    </row>
    <row r="108" s="14" customFormat="1">
      <c r="A108" s="14"/>
      <c r="B108" s="241"/>
      <c r="C108" s="242"/>
      <c r="D108" s="225" t="s">
        <v>199</v>
      </c>
      <c r="E108" s="243" t="s">
        <v>32</v>
      </c>
      <c r="F108" s="244" t="s">
        <v>201</v>
      </c>
      <c r="G108" s="242"/>
      <c r="H108" s="245">
        <v>43.200000000000003</v>
      </c>
      <c r="I108" s="246"/>
      <c r="J108" s="242"/>
      <c r="K108" s="242"/>
      <c r="L108" s="247"/>
      <c r="M108" s="248"/>
      <c r="N108" s="249"/>
      <c r="O108" s="249"/>
      <c r="P108" s="249"/>
      <c r="Q108" s="249"/>
      <c r="R108" s="249"/>
      <c r="S108" s="249"/>
      <c r="T108" s="250"/>
      <c r="U108" s="14"/>
      <c r="V108" s="14"/>
      <c r="W108" s="14"/>
      <c r="X108" s="14"/>
      <c r="Y108" s="14"/>
      <c r="Z108" s="14"/>
      <c r="AA108" s="14"/>
      <c r="AB108" s="14"/>
      <c r="AC108" s="14"/>
      <c r="AD108" s="14"/>
      <c r="AE108" s="14"/>
      <c r="AT108" s="251" t="s">
        <v>199</v>
      </c>
      <c r="AU108" s="251" t="s">
        <v>141</v>
      </c>
      <c r="AV108" s="14" t="s">
        <v>150</v>
      </c>
      <c r="AW108" s="14" t="s">
        <v>41</v>
      </c>
      <c r="AX108" s="14" t="s">
        <v>21</v>
      </c>
      <c r="AY108" s="251" t="s">
        <v>132</v>
      </c>
    </row>
    <row r="109" s="2" customFormat="1" ht="24.15" customHeight="1">
      <c r="A109" s="40"/>
      <c r="B109" s="41"/>
      <c r="C109" s="205" t="s">
        <v>141</v>
      </c>
      <c r="D109" s="205" t="s">
        <v>135</v>
      </c>
      <c r="E109" s="206" t="s">
        <v>202</v>
      </c>
      <c r="F109" s="207" t="s">
        <v>203</v>
      </c>
      <c r="G109" s="208" t="s">
        <v>204</v>
      </c>
      <c r="H109" s="209">
        <v>56.700000000000003</v>
      </c>
      <c r="I109" s="210"/>
      <c r="J109" s="211">
        <f>ROUND(I109*H109,2)</f>
        <v>0</v>
      </c>
      <c r="K109" s="207" t="s">
        <v>139</v>
      </c>
      <c r="L109" s="46"/>
      <c r="M109" s="212" t="s">
        <v>32</v>
      </c>
      <c r="N109" s="213" t="s">
        <v>51</v>
      </c>
      <c r="O109" s="86"/>
      <c r="P109" s="214">
        <f>O109*H109</f>
        <v>0</v>
      </c>
      <c r="Q109" s="214">
        <v>0</v>
      </c>
      <c r="R109" s="214">
        <f>Q109*H109</f>
        <v>0</v>
      </c>
      <c r="S109" s="214">
        <v>0</v>
      </c>
      <c r="T109" s="215">
        <f>S109*H109</f>
        <v>0</v>
      </c>
      <c r="U109" s="40"/>
      <c r="V109" s="40"/>
      <c r="W109" s="40"/>
      <c r="X109" s="40"/>
      <c r="Y109" s="40"/>
      <c r="Z109" s="40"/>
      <c r="AA109" s="40"/>
      <c r="AB109" s="40"/>
      <c r="AC109" s="40"/>
      <c r="AD109" s="40"/>
      <c r="AE109" s="40"/>
      <c r="AR109" s="216" t="s">
        <v>150</v>
      </c>
      <c r="AT109" s="216" t="s">
        <v>135</v>
      </c>
      <c r="AU109" s="216" t="s">
        <v>141</v>
      </c>
      <c r="AY109" s="18" t="s">
        <v>132</v>
      </c>
      <c r="BE109" s="217">
        <f>IF(N109="základní",J109,0)</f>
        <v>0</v>
      </c>
      <c r="BF109" s="217">
        <f>IF(N109="snížená",J109,0)</f>
        <v>0</v>
      </c>
      <c r="BG109" s="217">
        <f>IF(N109="zákl. přenesená",J109,0)</f>
        <v>0</v>
      </c>
      <c r="BH109" s="217">
        <f>IF(N109="sníž. přenesená",J109,0)</f>
        <v>0</v>
      </c>
      <c r="BI109" s="217">
        <f>IF(N109="nulová",J109,0)</f>
        <v>0</v>
      </c>
      <c r="BJ109" s="18" t="s">
        <v>141</v>
      </c>
      <c r="BK109" s="217">
        <f>ROUND(I109*H109,2)</f>
        <v>0</v>
      </c>
      <c r="BL109" s="18" t="s">
        <v>150</v>
      </c>
      <c r="BM109" s="216" t="s">
        <v>205</v>
      </c>
    </row>
    <row r="110" s="2" customFormat="1">
      <c r="A110" s="40"/>
      <c r="B110" s="41"/>
      <c r="C110" s="42"/>
      <c r="D110" s="225" t="s">
        <v>197</v>
      </c>
      <c r="E110" s="42"/>
      <c r="F110" s="226" t="s">
        <v>206</v>
      </c>
      <c r="G110" s="42"/>
      <c r="H110" s="42"/>
      <c r="I110" s="227"/>
      <c r="J110" s="42"/>
      <c r="K110" s="42"/>
      <c r="L110" s="46"/>
      <c r="M110" s="228"/>
      <c r="N110" s="229"/>
      <c r="O110" s="86"/>
      <c r="P110" s="86"/>
      <c r="Q110" s="86"/>
      <c r="R110" s="86"/>
      <c r="S110" s="86"/>
      <c r="T110" s="87"/>
      <c r="U110" s="40"/>
      <c r="V110" s="40"/>
      <c r="W110" s="40"/>
      <c r="X110" s="40"/>
      <c r="Y110" s="40"/>
      <c r="Z110" s="40"/>
      <c r="AA110" s="40"/>
      <c r="AB110" s="40"/>
      <c r="AC110" s="40"/>
      <c r="AD110" s="40"/>
      <c r="AE110" s="40"/>
      <c r="AT110" s="18" t="s">
        <v>197</v>
      </c>
      <c r="AU110" s="18" t="s">
        <v>141</v>
      </c>
    </row>
    <row r="111" s="13" customFormat="1">
      <c r="A111" s="13"/>
      <c r="B111" s="230"/>
      <c r="C111" s="231"/>
      <c r="D111" s="225" t="s">
        <v>199</v>
      </c>
      <c r="E111" s="232" t="s">
        <v>32</v>
      </c>
      <c r="F111" s="233" t="s">
        <v>207</v>
      </c>
      <c r="G111" s="231"/>
      <c r="H111" s="234">
        <v>56.700000000000003</v>
      </c>
      <c r="I111" s="235"/>
      <c r="J111" s="231"/>
      <c r="K111" s="231"/>
      <c r="L111" s="236"/>
      <c r="M111" s="237"/>
      <c r="N111" s="238"/>
      <c r="O111" s="238"/>
      <c r="P111" s="238"/>
      <c r="Q111" s="238"/>
      <c r="R111" s="238"/>
      <c r="S111" s="238"/>
      <c r="T111" s="239"/>
      <c r="U111" s="13"/>
      <c r="V111" s="13"/>
      <c r="W111" s="13"/>
      <c r="X111" s="13"/>
      <c r="Y111" s="13"/>
      <c r="Z111" s="13"/>
      <c r="AA111" s="13"/>
      <c r="AB111" s="13"/>
      <c r="AC111" s="13"/>
      <c r="AD111" s="13"/>
      <c r="AE111" s="13"/>
      <c r="AT111" s="240" t="s">
        <v>199</v>
      </c>
      <c r="AU111" s="240" t="s">
        <v>141</v>
      </c>
      <c r="AV111" s="13" t="s">
        <v>141</v>
      </c>
      <c r="AW111" s="13" t="s">
        <v>41</v>
      </c>
      <c r="AX111" s="13" t="s">
        <v>79</v>
      </c>
      <c r="AY111" s="240" t="s">
        <v>132</v>
      </c>
    </row>
    <row r="112" s="14" customFormat="1">
      <c r="A112" s="14"/>
      <c r="B112" s="241"/>
      <c r="C112" s="242"/>
      <c r="D112" s="225" t="s">
        <v>199</v>
      </c>
      <c r="E112" s="243" t="s">
        <v>32</v>
      </c>
      <c r="F112" s="244" t="s">
        <v>201</v>
      </c>
      <c r="G112" s="242"/>
      <c r="H112" s="245">
        <v>56.700000000000003</v>
      </c>
      <c r="I112" s="246"/>
      <c r="J112" s="242"/>
      <c r="K112" s="242"/>
      <c r="L112" s="247"/>
      <c r="M112" s="248"/>
      <c r="N112" s="249"/>
      <c r="O112" s="249"/>
      <c r="P112" s="249"/>
      <c r="Q112" s="249"/>
      <c r="R112" s="249"/>
      <c r="S112" s="249"/>
      <c r="T112" s="250"/>
      <c r="U112" s="14"/>
      <c r="V112" s="14"/>
      <c r="W112" s="14"/>
      <c r="X112" s="14"/>
      <c r="Y112" s="14"/>
      <c r="Z112" s="14"/>
      <c r="AA112" s="14"/>
      <c r="AB112" s="14"/>
      <c r="AC112" s="14"/>
      <c r="AD112" s="14"/>
      <c r="AE112" s="14"/>
      <c r="AT112" s="251" t="s">
        <v>199</v>
      </c>
      <c r="AU112" s="251" t="s">
        <v>141</v>
      </c>
      <c r="AV112" s="14" t="s">
        <v>150</v>
      </c>
      <c r="AW112" s="14" t="s">
        <v>41</v>
      </c>
      <c r="AX112" s="14" t="s">
        <v>21</v>
      </c>
      <c r="AY112" s="251" t="s">
        <v>132</v>
      </c>
    </row>
    <row r="113" s="2" customFormat="1" ht="24.15" customHeight="1">
      <c r="A113" s="40"/>
      <c r="B113" s="41"/>
      <c r="C113" s="205" t="s">
        <v>146</v>
      </c>
      <c r="D113" s="205" t="s">
        <v>135</v>
      </c>
      <c r="E113" s="206" t="s">
        <v>208</v>
      </c>
      <c r="F113" s="207" t="s">
        <v>209</v>
      </c>
      <c r="G113" s="208" t="s">
        <v>204</v>
      </c>
      <c r="H113" s="209">
        <v>56.700000000000003</v>
      </c>
      <c r="I113" s="210"/>
      <c r="J113" s="211">
        <f>ROUND(I113*H113,2)</f>
        <v>0</v>
      </c>
      <c r="K113" s="207" t="s">
        <v>139</v>
      </c>
      <c r="L113" s="46"/>
      <c r="M113" s="212" t="s">
        <v>32</v>
      </c>
      <c r="N113" s="213" t="s">
        <v>51</v>
      </c>
      <c r="O113" s="86"/>
      <c r="P113" s="214">
        <f>O113*H113</f>
        <v>0</v>
      </c>
      <c r="Q113" s="214">
        <v>0</v>
      </c>
      <c r="R113" s="214">
        <f>Q113*H113</f>
        <v>0</v>
      </c>
      <c r="S113" s="214">
        <v>0</v>
      </c>
      <c r="T113" s="215">
        <f>S113*H113</f>
        <v>0</v>
      </c>
      <c r="U113" s="40"/>
      <c r="V113" s="40"/>
      <c r="W113" s="40"/>
      <c r="X113" s="40"/>
      <c r="Y113" s="40"/>
      <c r="Z113" s="40"/>
      <c r="AA113" s="40"/>
      <c r="AB113" s="40"/>
      <c r="AC113" s="40"/>
      <c r="AD113" s="40"/>
      <c r="AE113" s="40"/>
      <c r="AR113" s="216" t="s">
        <v>150</v>
      </c>
      <c r="AT113" s="216" t="s">
        <v>135</v>
      </c>
      <c r="AU113" s="216" t="s">
        <v>141</v>
      </c>
      <c r="AY113" s="18" t="s">
        <v>132</v>
      </c>
      <c r="BE113" s="217">
        <f>IF(N113="základní",J113,0)</f>
        <v>0</v>
      </c>
      <c r="BF113" s="217">
        <f>IF(N113="snížená",J113,0)</f>
        <v>0</v>
      </c>
      <c r="BG113" s="217">
        <f>IF(N113="zákl. přenesená",J113,0)</f>
        <v>0</v>
      </c>
      <c r="BH113" s="217">
        <f>IF(N113="sníž. přenesená",J113,0)</f>
        <v>0</v>
      </c>
      <c r="BI113" s="217">
        <f>IF(N113="nulová",J113,0)</f>
        <v>0</v>
      </c>
      <c r="BJ113" s="18" t="s">
        <v>141</v>
      </c>
      <c r="BK113" s="217">
        <f>ROUND(I113*H113,2)</f>
        <v>0</v>
      </c>
      <c r="BL113" s="18" t="s">
        <v>150</v>
      </c>
      <c r="BM113" s="216" t="s">
        <v>210</v>
      </c>
    </row>
    <row r="114" s="2" customFormat="1">
      <c r="A114" s="40"/>
      <c r="B114" s="41"/>
      <c r="C114" s="42"/>
      <c r="D114" s="225" t="s">
        <v>197</v>
      </c>
      <c r="E114" s="42"/>
      <c r="F114" s="226" t="s">
        <v>206</v>
      </c>
      <c r="G114" s="42"/>
      <c r="H114" s="42"/>
      <c r="I114" s="227"/>
      <c r="J114" s="42"/>
      <c r="K114" s="42"/>
      <c r="L114" s="46"/>
      <c r="M114" s="228"/>
      <c r="N114" s="229"/>
      <c r="O114" s="86"/>
      <c r="P114" s="86"/>
      <c r="Q114" s="86"/>
      <c r="R114" s="86"/>
      <c r="S114" s="86"/>
      <c r="T114" s="87"/>
      <c r="U114" s="40"/>
      <c r="V114" s="40"/>
      <c r="W114" s="40"/>
      <c r="X114" s="40"/>
      <c r="Y114" s="40"/>
      <c r="Z114" s="40"/>
      <c r="AA114" s="40"/>
      <c r="AB114" s="40"/>
      <c r="AC114" s="40"/>
      <c r="AD114" s="40"/>
      <c r="AE114" s="40"/>
      <c r="AT114" s="18" t="s">
        <v>197</v>
      </c>
      <c r="AU114" s="18" t="s">
        <v>141</v>
      </c>
    </row>
    <row r="115" s="2" customFormat="1" ht="24.15" customHeight="1">
      <c r="A115" s="40"/>
      <c r="B115" s="41"/>
      <c r="C115" s="205" t="s">
        <v>150</v>
      </c>
      <c r="D115" s="205" t="s">
        <v>135</v>
      </c>
      <c r="E115" s="206" t="s">
        <v>211</v>
      </c>
      <c r="F115" s="207" t="s">
        <v>212</v>
      </c>
      <c r="G115" s="208" t="s">
        <v>204</v>
      </c>
      <c r="H115" s="209">
        <v>56.700000000000003</v>
      </c>
      <c r="I115" s="210"/>
      <c r="J115" s="211">
        <f>ROUND(I115*H115,2)</f>
        <v>0</v>
      </c>
      <c r="K115" s="207" t="s">
        <v>139</v>
      </c>
      <c r="L115" s="46"/>
      <c r="M115" s="212" t="s">
        <v>32</v>
      </c>
      <c r="N115" s="213" t="s">
        <v>51</v>
      </c>
      <c r="O115" s="86"/>
      <c r="P115" s="214">
        <f>O115*H115</f>
        <v>0</v>
      </c>
      <c r="Q115" s="214">
        <v>0</v>
      </c>
      <c r="R115" s="214">
        <f>Q115*H115</f>
        <v>0</v>
      </c>
      <c r="S115" s="214">
        <v>0</v>
      </c>
      <c r="T115" s="215">
        <f>S115*H115</f>
        <v>0</v>
      </c>
      <c r="U115" s="40"/>
      <c r="V115" s="40"/>
      <c r="W115" s="40"/>
      <c r="X115" s="40"/>
      <c r="Y115" s="40"/>
      <c r="Z115" s="40"/>
      <c r="AA115" s="40"/>
      <c r="AB115" s="40"/>
      <c r="AC115" s="40"/>
      <c r="AD115" s="40"/>
      <c r="AE115" s="40"/>
      <c r="AR115" s="216" t="s">
        <v>150</v>
      </c>
      <c r="AT115" s="216" t="s">
        <v>135</v>
      </c>
      <c r="AU115" s="216" t="s">
        <v>141</v>
      </c>
      <c r="AY115" s="18" t="s">
        <v>132</v>
      </c>
      <c r="BE115" s="217">
        <f>IF(N115="základní",J115,0)</f>
        <v>0</v>
      </c>
      <c r="BF115" s="217">
        <f>IF(N115="snížená",J115,0)</f>
        <v>0</v>
      </c>
      <c r="BG115" s="217">
        <f>IF(N115="zákl. přenesená",J115,0)</f>
        <v>0</v>
      </c>
      <c r="BH115" s="217">
        <f>IF(N115="sníž. přenesená",J115,0)</f>
        <v>0</v>
      </c>
      <c r="BI115" s="217">
        <f>IF(N115="nulová",J115,0)</f>
        <v>0</v>
      </c>
      <c r="BJ115" s="18" t="s">
        <v>141</v>
      </c>
      <c r="BK115" s="217">
        <f>ROUND(I115*H115,2)</f>
        <v>0</v>
      </c>
      <c r="BL115" s="18" t="s">
        <v>150</v>
      </c>
      <c r="BM115" s="216" t="s">
        <v>213</v>
      </c>
    </row>
    <row r="116" s="2" customFormat="1">
      <c r="A116" s="40"/>
      <c r="B116" s="41"/>
      <c r="C116" s="42"/>
      <c r="D116" s="225" t="s">
        <v>197</v>
      </c>
      <c r="E116" s="42"/>
      <c r="F116" s="226" t="s">
        <v>214</v>
      </c>
      <c r="G116" s="42"/>
      <c r="H116" s="42"/>
      <c r="I116" s="227"/>
      <c r="J116" s="42"/>
      <c r="K116" s="42"/>
      <c r="L116" s="46"/>
      <c r="M116" s="228"/>
      <c r="N116" s="229"/>
      <c r="O116" s="86"/>
      <c r="P116" s="86"/>
      <c r="Q116" s="86"/>
      <c r="R116" s="86"/>
      <c r="S116" s="86"/>
      <c r="T116" s="87"/>
      <c r="U116" s="40"/>
      <c r="V116" s="40"/>
      <c r="W116" s="40"/>
      <c r="X116" s="40"/>
      <c r="Y116" s="40"/>
      <c r="Z116" s="40"/>
      <c r="AA116" s="40"/>
      <c r="AB116" s="40"/>
      <c r="AC116" s="40"/>
      <c r="AD116" s="40"/>
      <c r="AE116" s="40"/>
      <c r="AT116" s="18" t="s">
        <v>197</v>
      </c>
      <c r="AU116" s="18" t="s">
        <v>141</v>
      </c>
    </row>
    <row r="117" s="2" customFormat="1" ht="24.15" customHeight="1">
      <c r="A117" s="40"/>
      <c r="B117" s="41"/>
      <c r="C117" s="205" t="s">
        <v>131</v>
      </c>
      <c r="D117" s="205" t="s">
        <v>135</v>
      </c>
      <c r="E117" s="206" t="s">
        <v>215</v>
      </c>
      <c r="F117" s="207" t="s">
        <v>216</v>
      </c>
      <c r="G117" s="208" t="s">
        <v>204</v>
      </c>
      <c r="H117" s="209">
        <v>56.700000000000003</v>
      </c>
      <c r="I117" s="210"/>
      <c r="J117" s="211">
        <f>ROUND(I117*H117,2)</f>
        <v>0</v>
      </c>
      <c r="K117" s="207" t="s">
        <v>139</v>
      </c>
      <c r="L117" s="46"/>
      <c r="M117" s="212" t="s">
        <v>32</v>
      </c>
      <c r="N117" s="213" t="s">
        <v>51</v>
      </c>
      <c r="O117" s="86"/>
      <c r="P117" s="214">
        <f>O117*H117</f>
        <v>0</v>
      </c>
      <c r="Q117" s="214">
        <v>0</v>
      </c>
      <c r="R117" s="214">
        <f>Q117*H117</f>
        <v>0</v>
      </c>
      <c r="S117" s="214">
        <v>0</v>
      </c>
      <c r="T117" s="215">
        <f>S117*H117</f>
        <v>0</v>
      </c>
      <c r="U117" s="40"/>
      <c r="V117" s="40"/>
      <c r="W117" s="40"/>
      <c r="X117" s="40"/>
      <c r="Y117" s="40"/>
      <c r="Z117" s="40"/>
      <c r="AA117" s="40"/>
      <c r="AB117" s="40"/>
      <c r="AC117" s="40"/>
      <c r="AD117" s="40"/>
      <c r="AE117" s="40"/>
      <c r="AR117" s="216" t="s">
        <v>150</v>
      </c>
      <c r="AT117" s="216" t="s">
        <v>135</v>
      </c>
      <c r="AU117" s="216" t="s">
        <v>141</v>
      </c>
      <c r="AY117" s="18" t="s">
        <v>132</v>
      </c>
      <c r="BE117" s="217">
        <f>IF(N117="základní",J117,0)</f>
        <v>0</v>
      </c>
      <c r="BF117" s="217">
        <f>IF(N117="snížená",J117,0)</f>
        <v>0</v>
      </c>
      <c r="BG117" s="217">
        <f>IF(N117="zákl. přenesená",J117,0)</f>
        <v>0</v>
      </c>
      <c r="BH117" s="217">
        <f>IF(N117="sníž. přenesená",J117,0)</f>
        <v>0</v>
      </c>
      <c r="BI117" s="217">
        <f>IF(N117="nulová",J117,0)</f>
        <v>0</v>
      </c>
      <c r="BJ117" s="18" t="s">
        <v>141</v>
      </c>
      <c r="BK117" s="217">
        <f>ROUND(I117*H117,2)</f>
        <v>0</v>
      </c>
      <c r="BL117" s="18" t="s">
        <v>150</v>
      </c>
      <c r="BM117" s="216" t="s">
        <v>217</v>
      </c>
    </row>
    <row r="118" s="2" customFormat="1">
      <c r="A118" s="40"/>
      <c r="B118" s="41"/>
      <c r="C118" s="42"/>
      <c r="D118" s="225" t="s">
        <v>197</v>
      </c>
      <c r="E118" s="42"/>
      <c r="F118" s="226" t="s">
        <v>218</v>
      </c>
      <c r="G118" s="42"/>
      <c r="H118" s="42"/>
      <c r="I118" s="227"/>
      <c r="J118" s="42"/>
      <c r="K118" s="42"/>
      <c r="L118" s="46"/>
      <c r="M118" s="228"/>
      <c r="N118" s="229"/>
      <c r="O118" s="86"/>
      <c r="P118" s="86"/>
      <c r="Q118" s="86"/>
      <c r="R118" s="86"/>
      <c r="S118" s="86"/>
      <c r="T118" s="87"/>
      <c r="U118" s="40"/>
      <c r="V118" s="40"/>
      <c r="W118" s="40"/>
      <c r="X118" s="40"/>
      <c r="Y118" s="40"/>
      <c r="Z118" s="40"/>
      <c r="AA118" s="40"/>
      <c r="AB118" s="40"/>
      <c r="AC118" s="40"/>
      <c r="AD118" s="40"/>
      <c r="AE118" s="40"/>
      <c r="AT118" s="18" t="s">
        <v>197</v>
      </c>
      <c r="AU118" s="18" t="s">
        <v>141</v>
      </c>
    </row>
    <row r="119" s="2" customFormat="1" ht="24.15" customHeight="1">
      <c r="A119" s="40"/>
      <c r="B119" s="41"/>
      <c r="C119" s="205" t="s">
        <v>157</v>
      </c>
      <c r="D119" s="205" t="s">
        <v>135</v>
      </c>
      <c r="E119" s="206" t="s">
        <v>219</v>
      </c>
      <c r="F119" s="207" t="s">
        <v>220</v>
      </c>
      <c r="G119" s="208" t="s">
        <v>204</v>
      </c>
      <c r="H119" s="209">
        <v>56.700000000000003</v>
      </c>
      <c r="I119" s="210"/>
      <c r="J119" s="211">
        <f>ROUND(I119*H119,2)</f>
        <v>0</v>
      </c>
      <c r="K119" s="207" t="s">
        <v>139</v>
      </c>
      <c r="L119" s="46"/>
      <c r="M119" s="212" t="s">
        <v>32</v>
      </c>
      <c r="N119" s="213" t="s">
        <v>51</v>
      </c>
      <c r="O119" s="86"/>
      <c r="P119" s="214">
        <f>O119*H119</f>
        <v>0</v>
      </c>
      <c r="Q119" s="214">
        <v>0</v>
      </c>
      <c r="R119" s="214">
        <f>Q119*H119</f>
        <v>0</v>
      </c>
      <c r="S119" s="214">
        <v>0</v>
      </c>
      <c r="T119" s="215">
        <f>S119*H119</f>
        <v>0</v>
      </c>
      <c r="U119" s="40"/>
      <c r="V119" s="40"/>
      <c r="W119" s="40"/>
      <c r="X119" s="40"/>
      <c r="Y119" s="40"/>
      <c r="Z119" s="40"/>
      <c r="AA119" s="40"/>
      <c r="AB119" s="40"/>
      <c r="AC119" s="40"/>
      <c r="AD119" s="40"/>
      <c r="AE119" s="40"/>
      <c r="AR119" s="216" t="s">
        <v>150</v>
      </c>
      <c r="AT119" s="216" t="s">
        <v>135</v>
      </c>
      <c r="AU119" s="216" t="s">
        <v>141</v>
      </c>
      <c r="AY119" s="18" t="s">
        <v>132</v>
      </c>
      <c r="BE119" s="217">
        <f>IF(N119="základní",J119,0)</f>
        <v>0</v>
      </c>
      <c r="BF119" s="217">
        <f>IF(N119="snížená",J119,0)</f>
        <v>0</v>
      </c>
      <c r="BG119" s="217">
        <f>IF(N119="zákl. přenesená",J119,0)</f>
        <v>0</v>
      </c>
      <c r="BH119" s="217">
        <f>IF(N119="sníž. přenesená",J119,0)</f>
        <v>0</v>
      </c>
      <c r="BI119" s="217">
        <f>IF(N119="nulová",J119,0)</f>
        <v>0</v>
      </c>
      <c r="BJ119" s="18" t="s">
        <v>141</v>
      </c>
      <c r="BK119" s="217">
        <f>ROUND(I119*H119,2)</f>
        <v>0</v>
      </c>
      <c r="BL119" s="18" t="s">
        <v>150</v>
      </c>
      <c r="BM119" s="216" t="s">
        <v>221</v>
      </c>
    </row>
    <row r="120" s="2" customFormat="1">
      <c r="A120" s="40"/>
      <c r="B120" s="41"/>
      <c r="C120" s="42"/>
      <c r="D120" s="225" t="s">
        <v>197</v>
      </c>
      <c r="E120" s="42"/>
      <c r="F120" s="226" t="s">
        <v>222</v>
      </c>
      <c r="G120" s="42"/>
      <c r="H120" s="42"/>
      <c r="I120" s="227"/>
      <c r="J120" s="42"/>
      <c r="K120" s="42"/>
      <c r="L120" s="46"/>
      <c r="M120" s="228"/>
      <c r="N120" s="229"/>
      <c r="O120" s="86"/>
      <c r="P120" s="86"/>
      <c r="Q120" s="86"/>
      <c r="R120" s="86"/>
      <c r="S120" s="86"/>
      <c r="T120" s="87"/>
      <c r="U120" s="40"/>
      <c r="V120" s="40"/>
      <c r="W120" s="40"/>
      <c r="X120" s="40"/>
      <c r="Y120" s="40"/>
      <c r="Z120" s="40"/>
      <c r="AA120" s="40"/>
      <c r="AB120" s="40"/>
      <c r="AC120" s="40"/>
      <c r="AD120" s="40"/>
      <c r="AE120" s="40"/>
      <c r="AT120" s="18" t="s">
        <v>197</v>
      </c>
      <c r="AU120" s="18" t="s">
        <v>141</v>
      </c>
    </row>
    <row r="121" s="2" customFormat="1" ht="24.15" customHeight="1">
      <c r="A121" s="40"/>
      <c r="B121" s="41"/>
      <c r="C121" s="205" t="s">
        <v>161</v>
      </c>
      <c r="D121" s="205" t="s">
        <v>135</v>
      </c>
      <c r="E121" s="206" t="s">
        <v>223</v>
      </c>
      <c r="F121" s="207" t="s">
        <v>224</v>
      </c>
      <c r="G121" s="208" t="s">
        <v>204</v>
      </c>
      <c r="H121" s="209">
        <v>56.700000000000003</v>
      </c>
      <c r="I121" s="210"/>
      <c r="J121" s="211">
        <f>ROUND(I121*H121,2)</f>
        <v>0</v>
      </c>
      <c r="K121" s="207" t="s">
        <v>139</v>
      </c>
      <c r="L121" s="46"/>
      <c r="M121" s="212" t="s">
        <v>32</v>
      </c>
      <c r="N121" s="213" t="s">
        <v>51</v>
      </c>
      <c r="O121" s="86"/>
      <c r="P121" s="214">
        <f>O121*H121</f>
        <v>0</v>
      </c>
      <c r="Q121" s="214">
        <v>0</v>
      </c>
      <c r="R121" s="214">
        <f>Q121*H121</f>
        <v>0</v>
      </c>
      <c r="S121" s="214">
        <v>0</v>
      </c>
      <c r="T121" s="215">
        <f>S121*H121</f>
        <v>0</v>
      </c>
      <c r="U121" s="40"/>
      <c r="V121" s="40"/>
      <c r="W121" s="40"/>
      <c r="X121" s="40"/>
      <c r="Y121" s="40"/>
      <c r="Z121" s="40"/>
      <c r="AA121" s="40"/>
      <c r="AB121" s="40"/>
      <c r="AC121" s="40"/>
      <c r="AD121" s="40"/>
      <c r="AE121" s="40"/>
      <c r="AR121" s="216" t="s">
        <v>150</v>
      </c>
      <c r="AT121" s="216" t="s">
        <v>135</v>
      </c>
      <c r="AU121" s="216" t="s">
        <v>141</v>
      </c>
      <c r="AY121" s="18" t="s">
        <v>132</v>
      </c>
      <c r="BE121" s="217">
        <f>IF(N121="základní",J121,0)</f>
        <v>0</v>
      </c>
      <c r="BF121" s="217">
        <f>IF(N121="snížená",J121,0)</f>
        <v>0</v>
      </c>
      <c r="BG121" s="217">
        <f>IF(N121="zákl. přenesená",J121,0)</f>
        <v>0</v>
      </c>
      <c r="BH121" s="217">
        <f>IF(N121="sníž. přenesená",J121,0)</f>
        <v>0</v>
      </c>
      <c r="BI121" s="217">
        <f>IF(N121="nulová",J121,0)</f>
        <v>0</v>
      </c>
      <c r="BJ121" s="18" t="s">
        <v>141</v>
      </c>
      <c r="BK121" s="217">
        <f>ROUND(I121*H121,2)</f>
        <v>0</v>
      </c>
      <c r="BL121" s="18" t="s">
        <v>150</v>
      </c>
      <c r="BM121" s="216" t="s">
        <v>225</v>
      </c>
    </row>
    <row r="122" s="2" customFormat="1">
      <c r="A122" s="40"/>
      <c r="B122" s="41"/>
      <c r="C122" s="42"/>
      <c r="D122" s="225" t="s">
        <v>197</v>
      </c>
      <c r="E122" s="42"/>
      <c r="F122" s="226" t="s">
        <v>226</v>
      </c>
      <c r="G122" s="42"/>
      <c r="H122" s="42"/>
      <c r="I122" s="227"/>
      <c r="J122" s="42"/>
      <c r="K122" s="42"/>
      <c r="L122" s="46"/>
      <c r="M122" s="228"/>
      <c r="N122" s="229"/>
      <c r="O122" s="86"/>
      <c r="P122" s="86"/>
      <c r="Q122" s="86"/>
      <c r="R122" s="86"/>
      <c r="S122" s="86"/>
      <c r="T122" s="87"/>
      <c r="U122" s="40"/>
      <c r="V122" s="40"/>
      <c r="W122" s="40"/>
      <c r="X122" s="40"/>
      <c r="Y122" s="40"/>
      <c r="Z122" s="40"/>
      <c r="AA122" s="40"/>
      <c r="AB122" s="40"/>
      <c r="AC122" s="40"/>
      <c r="AD122" s="40"/>
      <c r="AE122" s="40"/>
      <c r="AT122" s="18" t="s">
        <v>197</v>
      </c>
      <c r="AU122" s="18" t="s">
        <v>141</v>
      </c>
    </row>
    <row r="123" s="12" customFormat="1" ht="22.8" customHeight="1">
      <c r="A123" s="12"/>
      <c r="B123" s="189"/>
      <c r="C123" s="190"/>
      <c r="D123" s="191" t="s">
        <v>78</v>
      </c>
      <c r="E123" s="203" t="s">
        <v>141</v>
      </c>
      <c r="F123" s="203" t="s">
        <v>227</v>
      </c>
      <c r="G123" s="190"/>
      <c r="H123" s="190"/>
      <c r="I123" s="193"/>
      <c r="J123" s="204">
        <f>BK123</f>
        <v>0</v>
      </c>
      <c r="K123" s="190"/>
      <c r="L123" s="195"/>
      <c r="M123" s="196"/>
      <c r="N123" s="197"/>
      <c r="O123" s="197"/>
      <c r="P123" s="198">
        <f>P124</f>
        <v>0</v>
      </c>
      <c r="Q123" s="197"/>
      <c r="R123" s="198">
        <f>R124</f>
        <v>8.6096599999999999</v>
      </c>
      <c r="S123" s="197"/>
      <c r="T123" s="199">
        <f>T124</f>
        <v>0</v>
      </c>
      <c r="U123" s="12"/>
      <c r="V123" s="12"/>
      <c r="W123" s="12"/>
      <c r="X123" s="12"/>
      <c r="Y123" s="12"/>
      <c r="Z123" s="12"/>
      <c r="AA123" s="12"/>
      <c r="AB123" s="12"/>
      <c r="AC123" s="12"/>
      <c r="AD123" s="12"/>
      <c r="AE123" s="12"/>
      <c r="AR123" s="200" t="s">
        <v>21</v>
      </c>
      <c r="AT123" s="201" t="s">
        <v>78</v>
      </c>
      <c r="AU123" s="201" t="s">
        <v>21</v>
      </c>
      <c r="AY123" s="200" t="s">
        <v>132</v>
      </c>
      <c r="BK123" s="202">
        <f>BK124</f>
        <v>0</v>
      </c>
    </row>
    <row r="124" s="2" customFormat="1" ht="24.15" customHeight="1">
      <c r="A124" s="40"/>
      <c r="B124" s="41"/>
      <c r="C124" s="205" t="s">
        <v>228</v>
      </c>
      <c r="D124" s="205" t="s">
        <v>135</v>
      </c>
      <c r="E124" s="206" t="s">
        <v>229</v>
      </c>
      <c r="F124" s="207" t="s">
        <v>230</v>
      </c>
      <c r="G124" s="208" t="s">
        <v>231</v>
      </c>
      <c r="H124" s="209">
        <v>38</v>
      </c>
      <c r="I124" s="210"/>
      <c r="J124" s="211">
        <f>ROUND(I124*H124,2)</f>
        <v>0</v>
      </c>
      <c r="K124" s="207" t="s">
        <v>139</v>
      </c>
      <c r="L124" s="46"/>
      <c r="M124" s="212" t="s">
        <v>32</v>
      </c>
      <c r="N124" s="213" t="s">
        <v>51</v>
      </c>
      <c r="O124" s="86"/>
      <c r="P124" s="214">
        <f>O124*H124</f>
        <v>0</v>
      </c>
      <c r="Q124" s="214">
        <v>0.22656999999999999</v>
      </c>
      <c r="R124" s="214">
        <f>Q124*H124</f>
        <v>8.6096599999999999</v>
      </c>
      <c r="S124" s="214">
        <v>0</v>
      </c>
      <c r="T124" s="215">
        <f>S124*H124</f>
        <v>0</v>
      </c>
      <c r="U124" s="40"/>
      <c r="V124" s="40"/>
      <c r="W124" s="40"/>
      <c r="X124" s="40"/>
      <c r="Y124" s="40"/>
      <c r="Z124" s="40"/>
      <c r="AA124" s="40"/>
      <c r="AB124" s="40"/>
      <c r="AC124" s="40"/>
      <c r="AD124" s="40"/>
      <c r="AE124" s="40"/>
      <c r="AR124" s="216" t="s">
        <v>150</v>
      </c>
      <c r="AT124" s="216" t="s">
        <v>135</v>
      </c>
      <c r="AU124" s="216" t="s">
        <v>141</v>
      </c>
      <c r="AY124" s="18" t="s">
        <v>132</v>
      </c>
      <c r="BE124" s="217">
        <f>IF(N124="základní",J124,0)</f>
        <v>0</v>
      </c>
      <c r="BF124" s="217">
        <f>IF(N124="snížená",J124,0)</f>
        <v>0</v>
      </c>
      <c r="BG124" s="217">
        <f>IF(N124="zákl. přenesená",J124,0)</f>
        <v>0</v>
      </c>
      <c r="BH124" s="217">
        <f>IF(N124="sníž. přenesená",J124,0)</f>
        <v>0</v>
      </c>
      <c r="BI124" s="217">
        <f>IF(N124="nulová",J124,0)</f>
        <v>0</v>
      </c>
      <c r="BJ124" s="18" t="s">
        <v>141</v>
      </c>
      <c r="BK124" s="217">
        <f>ROUND(I124*H124,2)</f>
        <v>0</v>
      </c>
      <c r="BL124" s="18" t="s">
        <v>150</v>
      </c>
      <c r="BM124" s="216" t="s">
        <v>232</v>
      </c>
    </row>
    <row r="125" s="12" customFormat="1" ht="22.8" customHeight="1">
      <c r="A125" s="12"/>
      <c r="B125" s="189"/>
      <c r="C125" s="190"/>
      <c r="D125" s="191" t="s">
        <v>78</v>
      </c>
      <c r="E125" s="203" t="s">
        <v>150</v>
      </c>
      <c r="F125" s="203" t="s">
        <v>233</v>
      </c>
      <c r="G125" s="190"/>
      <c r="H125" s="190"/>
      <c r="I125" s="193"/>
      <c r="J125" s="204">
        <f>BK125</f>
        <v>0</v>
      </c>
      <c r="K125" s="190"/>
      <c r="L125" s="195"/>
      <c r="M125" s="196"/>
      <c r="N125" s="197"/>
      <c r="O125" s="197"/>
      <c r="P125" s="198">
        <f>SUM(P126:P127)</f>
        <v>0</v>
      </c>
      <c r="Q125" s="197"/>
      <c r="R125" s="198">
        <f>SUM(R126:R127)</f>
        <v>0</v>
      </c>
      <c r="S125" s="197"/>
      <c r="T125" s="199">
        <f>SUM(T126:T127)</f>
        <v>0</v>
      </c>
      <c r="U125" s="12"/>
      <c r="V125" s="12"/>
      <c r="W125" s="12"/>
      <c r="X125" s="12"/>
      <c r="Y125" s="12"/>
      <c r="Z125" s="12"/>
      <c r="AA125" s="12"/>
      <c r="AB125" s="12"/>
      <c r="AC125" s="12"/>
      <c r="AD125" s="12"/>
      <c r="AE125" s="12"/>
      <c r="AR125" s="200" t="s">
        <v>21</v>
      </c>
      <c r="AT125" s="201" t="s">
        <v>78</v>
      </c>
      <c r="AU125" s="201" t="s">
        <v>21</v>
      </c>
      <c r="AY125" s="200" t="s">
        <v>132</v>
      </c>
      <c r="BK125" s="202">
        <f>SUM(BK126:BK127)</f>
        <v>0</v>
      </c>
    </row>
    <row r="126" s="2" customFormat="1" ht="24.15" customHeight="1">
      <c r="A126" s="40"/>
      <c r="B126" s="41"/>
      <c r="C126" s="205" t="s">
        <v>234</v>
      </c>
      <c r="D126" s="205" t="s">
        <v>135</v>
      </c>
      <c r="E126" s="206" t="s">
        <v>235</v>
      </c>
      <c r="F126" s="207" t="s">
        <v>236</v>
      </c>
      <c r="G126" s="208" t="s">
        <v>195</v>
      </c>
      <c r="H126" s="209">
        <v>43</v>
      </c>
      <c r="I126" s="210"/>
      <c r="J126" s="211">
        <f>ROUND(I126*H126,2)</f>
        <v>0</v>
      </c>
      <c r="K126" s="207" t="s">
        <v>139</v>
      </c>
      <c r="L126" s="46"/>
      <c r="M126" s="212" t="s">
        <v>32</v>
      </c>
      <c r="N126" s="213" t="s">
        <v>51</v>
      </c>
      <c r="O126" s="86"/>
      <c r="P126" s="214">
        <f>O126*H126</f>
        <v>0</v>
      </c>
      <c r="Q126" s="214">
        <v>0</v>
      </c>
      <c r="R126" s="214">
        <f>Q126*H126</f>
        <v>0</v>
      </c>
      <c r="S126" s="214">
        <v>0</v>
      </c>
      <c r="T126" s="215">
        <f>S126*H126</f>
        <v>0</v>
      </c>
      <c r="U126" s="40"/>
      <c r="V126" s="40"/>
      <c r="W126" s="40"/>
      <c r="X126" s="40"/>
      <c r="Y126" s="40"/>
      <c r="Z126" s="40"/>
      <c r="AA126" s="40"/>
      <c r="AB126" s="40"/>
      <c r="AC126" s="40"/>
      <c r="AD126" s="40"/>
      <c r="AE126" s="40"/>
      <c r="AR126" s="216" t="s">
        <v>150</v>
      </c>
      <c r="AT126" s="216" t="s">
        <v>135</v>
      </c>
      <c r="AU126" s="216" t="s">
        <v>141</v>
      </c>
      <c r="AY126" s="18" t="s">
        <v>132</v>
      </c>
      <c r="BE126" s="217">
        <f>IF(N126="základní",J126,0)</f>
        <v>0</v>
      </c>
      <c r="BF126" s="217">
        <f>IF(N126="snížená",J126,0)</f>
        <v>0</v>
      </c>
      <c r="BG126" s="217">
        <f>IF(N126="zákl. přenesená",J126,0)</f>
        <v>0</v>
      </c>
      <c r="BH126" s="217">
        <f>IF(N126="sníž. přenesená",J126,0)</f>
        <v>0</v>
      </c>
      <c r="BI126" s="217">
        <f>IF(N126="nulová",J126,0)</f>
        <v>0</v>
      </c>
      <c r="BJ126" s="18" t="s">
        <v>141</v>
      </c>
      <c r="BK126" s="217">
        <f>ROUND(I126*H126,2)</f>
        <v>0</v>
      </c>
      <c r="BL126" s="18" t="s">
        <v>150</v>
      </c>
      <c r="BM126" s="216" t="s">
        <v>237</v>
      </c>
    </row>
    <row r="127" s="2" customFormat="1">
      <c r="A127" s="40"/>
      <c r="B127" s="41"/>
      <c r="C127" s="42"/>
      <c r="D127" s="225" t="s">
        <v>197</v>
      </c>
      <c r="E127" s="42"/>
      <c r="F127" s="226" t="s">
        <v>238</v>
      </c>
      <c r="G127" s="42"/>
      <c r="H127" s="42"/>
      <c r="I127" s="227"/>
      <c r="J127" s="42"/>
      <c r="K127" s="42"/>
      <c r="L127" s="46"/>
      <c r="M127" s="228"/>
      <c r="N127" s="229"/>
      <c r="O127" s="86"/>
      <c r="P127" s="86"/>
      <c r="Q127" s="86"/>
      <c r="R127" s="86"/>
      <c r="S127" s="86"/>
      <c r="T127" s="87"/>
      <c r="U127" s="40"/>
      <c r="V127" s="40"/>
      <c r="W127" s="40"/>
      <c r="X127" s="40"/>
      <c r="Y127" s="40"/>
      <c r="Z127" s="40"/>
      <c r="AA127" s="40"/>
      <c r="AB127" s="40"/>
      <c r="AC127" s="40"/>
      <c r="AD127" s="40"/>
      <c r="AE127" s="40"/>
      <c r="AT127" s="18" t="s">
        <v>197</v>
      </c>
      <c r="AU127" s="18" t="s">
        <v>141</v>
      </c>
    </row>
    <row r="128" s="12" customFormat="1" ht="22.8" customHeight="1">
      <c r="A128" s="12"/>
      <c r="B128" s="189"/>
      <c r="C128" s="190"/>
      <c r="D128" s="191" t="s">
        <v>78</v>
      </c>
      <c r="E128" s="203" t="s">
        <v>131</v>
      </c>
      <c r="F128" s="203" t="s">
        <v>239</v>
      </c>
      <c r="G128" s="190"/>
      <c r="H128" s="190"/>
      <c r="I128" s="193"/>
      <c r="J128" s="204">
        <f>BK128</f>
        <v>0</v>
      </c>
      <c r="K128" s="190"/>
      <c r="L128" s="195"/>
      <c r="M128" s="196"/>
      <c r="N128" s="197"/>
      <c r="O128" s="197"/>
      <c r="P128" s="198">
        <f>SUM(P129:P135)</f>
        <v>0</v>
      </c>
      <c r="Q128" s="197"/>
      <c r="R128" s="198">
        <f>SUM(R129:R135)</f>
        <v>7.5731100000000007</v>
      </c>
      <c r="S128" s="197"/>
      <c r="T128" s="199">
        <f>SUM(T129:T135)</f>
        <v>0</v>
      </c>
      <c r="U128" s="12"/>
      <c r="V128" s="12"/>
      <c r="W128" s="12"/>
      <c r="X128" s="12"/>
      <c r="Y128" s="12"/>
      <c r="Z128" s="12"/>
      <c r="AA128" s="12"/>
      <c r="AB128" s="12"/>
      <c r="AC128" s="12"/>
      <c r="AD128" s="12"/>
      <c r="AE128" s="12"/>
      <c r="AR128" s="200" t="s">
        <v>21</v>
      </c>
      <c r="AT128" s="201" t="s">
        <v>78</v>
      </c>
      <c r="AU128" s="201" t="s">
        <v>21</v>
      </c>
      <c r="AY128" s="200" t="s">
        <v>132</v>
      </c>
      <c r="BK128" s="202">
        <f>SUM(BK129:BK135)</f>
        <v>0</v>
      </c>
    </row>
    <row r="129" s="2" customFormat="1" ht="37.8" customHeight="1">
      <c r="A129" s="40"/>
      <c r="B129" s="41"/>
      <c r="C129" s="205" t="s">
        <v>240</v>
      </c>
      <c r="D129" s="205" t="s">
        <v>135</v>
      </c>
      <c r="E129" s="206" t="s">
        <v>241</v>
      </c>
      <c r="F129" s="207" t="s">
        <v>242</v>
      </c>
      <c r="G129" s="208" t="s">
        <v>195</v>
      </c>
      <c r="H129" s="209">
        <v>43.200000000000003</v>
      </c>
      <c r="I129" s="210"/>
      <c r="J129" s="211">
        <f>ROUND(I129*H129,2)</f>
        <v>0</v>
      </c>
      <c r="K129" s="207" t="s">
        <v>139</v>
      </c>
      <c r="L129" s="46"/>
      <c r="M129" s="212" t="s">
        <v>32</v>
      </c>
      <c r="N129" s="213" t="s">
        <v>51</v>
      </c>
      <c r="O129" s="86"/>
      <c r="P129" s="214">
        <f>O129*H129</f>
        <v>0</v>
      </c>
      <c r="Q129" s="214">
        <v>0.088800000000000004</v>
      </c>
      <c r="R129" s="214">
        <f>Q129*H129</f>
        <v>3.8361600000000005</v>
      </c>
      <c r="S129" s="214">
        <v>0</v>
      </c>
      <c r="T129" s="215">
        <f>S129*H129</f>
        <v>0</v>
      </c>
      <c r="U129" s="40"/>
      <c r="V129" s="40"/>
      <c r="W129" s="40"/>
      <c r="X129" s="40"/>
      <c r="Y129" s="40"/>
      <c r="Z129" s="40"/>
      <c r="AA129" s="40"/>
      <c r="AB129" s="40"/>
      <c r="AC129" s="40"/>
      <c r="AD129" s="40"/>
      <c r="AE129" s="40"/>
      <c r="AR129" s="216" t="s">
        <v>150</v>
      </c>
      <c r="AT129" s="216" t="s">
        <v>135</v>
      </c>
      <c r="AU129" s="216" t="s">
        <v>141</v>
      </c>
      <c r="AY129" s="18" t="s">
        <v>132</v>
      </c>
      <c r="BE129" s="217">
        <f>IF(N129="základní",J129,0)</f>
        <v>0</v>
      </c>
      <c r="BF129" s="217">
        <f>IF(N129="snížená",J129,0)</f>
        <v>0</v>
      </c>
      <c r="BG129" s="217">
        <f>IF(N129="zákl. přenesená",J129,0)</f>
        <v>0</v>
      </c>
      <c r="BH129" s="217">
        <f>IF(N129="sníž. přenesená",J129,0)</f>
        <v>0</v>
      </c>
      <c r="BI129" s="217">
        <f>IF(N129="nulová",J129,0)</f>
        <v>0</v>
      </c>
      <c r="BJ129" s="18" t="s">
        <v>141</v>
      </c>
      <c r="BK129" s="217">
        <f>ROUND(I129*H129,2)</f>
        <v>0</v>
      </c>
      <c r="BL129" s="18" t="s">
        <v>150</v>
      </c>
      <c r="BM129" s="216" t="s">
        <v>243</v>
      </c>
    </row>
    <row r="130" s="2" customFormat="1">
      <c r="A130" s="40"/>
      <c r="B130" s="41"/>
      <c r="C130" s="42"/>
      <c r="D130" s="225" t="s">
        <v>197</v>
      </c>
      <c r="E130" s="42"/>
      <c r="F130" s="226" t="s">
        <v>244</v>
      </c>
      <c r="G130" s="42"/>
      <c r="H130" s="42"/>
      <c r="I130" s="227"/>
      <c r="J130" s="42"/>
      <c r="K130" s="42"/>
      <c r="L130" s="46"/>
      <c r="M130" s="228"/>
      <c r="N130" s="229"/>
      <c r="O130" s="86"/>
      <c r="P130" s="86"/>
      <c r="Q130" s="86"/>
      <c r="R130" s="86"/>
      <c r="S130" s="86"/>
      <c r="T130" s="87"/>
      <c r="U130" s="40"/>
      <c r="V130" s="40"/>
      <c r="W130" s="40"/>
      <c r="X130" s="40"/>
      <c r="Y130" s="40"/>
      <c r="Z130" s="40"/>
      <c r="AA130" s="40"/>
      <c r="AB130" s="40"/>
      <c r="AC130" s="40"/>
      <c r="AD130" s="40"/>
      <c r="AE130" s="40"/>
      <c r="AT130" s="18" t="s">
        <v>197</v>
      </c>
      <c r="AU130" s="18" t="s">
        <v>141</v>
      </c>
    </row>
    <row r="131" s="13" customFormat="1">
      <c r="A131" s="13"/>
      <c r="B131" s="230"/>
      <c r="C131" s="231"/>
      <c r="D131" s="225" t="s">
        <v>199</v>
      </c>
      <c r="E131" s="232" t="s">
        <v>32</v>
      </c>
      <c r="F131" s="233" t="s">
        <v>200</v>
      </c>
      <c r="G131" s="231"/>
      <c r="H131" s="234">
        <v>43.200000000000003</v>
      </c>
      <c r="I131" s="235"/>
      <c r="J131" s="231"/>
      <c r="K131" s="231"/>
      <c r="L131" s="236"/>
      <c r="M131" s="237"/>
      <c r="N131" s="238"/>
      <c r="O131" s="238"/>
      <c r="P131" s="238"/>
      <c r="Q131" s="238"/>
      <c r="R131" s="238"/>
      <c r="S131" s="238"/>
      <c r="T131" s="239"/>
      <c r="U131" s="13"/>
      <c r="V131" s="13"/>
      <c r="W131" s="13"/>
      <c r="X131" s="13"/>
      <c r="Y131" s="13"/>
      <c r="Z131" s="13"/>
      <c r="AA131" s="13"/>
      <c r="AB131" s="13"/>
      <c r="AC131" s="13"/>
      <c r="AD131" s="13"/>
      <c r="AE131" s="13"/>
      <c r="AT131" s="240" t="s">
        <v>199</v>
      </c>
      <c r="AU131" s="240" t="s">
        <v>141</v>
      </c>
      <c r="AV131" s="13" t="s">
        <v>141</v>
      </c>
      <c r="AW131" s="13" t="s">
        <v>41</v>
      </c>
      <c r="AX131" s="13" t="s">
        <v>79</v>
      </c>
      <c r="AY131" s="240" t="s">
        <v>132</v>
      </c>
    </row>
    <row r="132" s="14" customFormat="1">
      <c r="A132" s="14"/>
      <c r="B132" s="241"/>
      <c r="C132" s="242"/>
      <c r="D132" s="225" t="s">
        <v>199</v>
      </c>
      <c r="E132" s="243" t="s">
        <v>32</v>
      </c>
      <c r="F132" s="244" t="s">
        <v>201</v>
      </c>
      <c r="G132" s="242"/>
      <c r="H132" s="245">
        <v>43.200000000000003</v>
      </c>
      <c r="I132" s="246"/>
      <c r="J132" s="242"/>
      <c r="K132" s="242"/>
      <c r="L132" s="247"/>
      <c r="M132" s="248"/>
      <c r="N132" s="249"/>
      <c r="O132" s="249"/>
      <c r="P132" s="249"/>
      <c r="Q132" s="249"/>
      <c r="R132" s="249"/>
      <c r="S132" s="249"/>
      <c r="T132" s="250"/>
      <c r="U132" s="14"/>
      <c r="V132" s="14"/>
      <c r="W132" s="14"/>
      <c r="X132" s="14"/>
      <c r="Y132" s="14"/>
      <c r="Z132" s="14"/>
      <c r="AA132" s="14"/>
      <c r="AB132" s="14"/>
      <c r="AC132" s="14"/>
      <c r="AD132" s="14"/>
      <c r="AE132" s="14"/>
      <c r="AT132" s="251" t="s">
        <v>199</v>
      </c>
      <c r="AU132" s="251" t="s">
        <v>141</v>
      </c>
      <c r="AV132" s="14" t="s">
        <v>150</v>
      </c>
      <c r="AW132" s="14" t="s">
        <v>41</v>
      </c>
      <c r="AX132" s="14" t="s">
        <v>21</v>
      </c>
      <c r="AY132" s="251" t="s">
        <v>132</v>
      </c>
    </row>
    <row r="133" s="2" customFormat="1" ht="14.4" customHeight="1">
      <c r="A133" s="40"/>
      <c r="B133" s="41"/>
      <c r="C133" s="252" t="s">
        <v>245</v>
      </c>
      <c r="D133" s="252" t="s">
        <v>246</v>
      </c>
      <c r="E133" s="253" t="s">
        <v>247</v>
      </c>
      <c r="F133" s="254" t="s">
        <v>248</v>
      </c>
      <c r="G133" s="255" t="s">
        <v>195</v>
      </c>
      <c r="H133" s="256">
        <v>17.795000000000002</v>
      </c>
      <c r="I133" s="257"/>
      <c r="J133" s="258">
        <f>ROUND(I133*H133,2)</f>
        <v>0</v>
      </c>
      <c r="K133" s="254" t="s">
        <v>139</v>
      </c>
      <c r="L133" s="259"/>
      <c r="M133" s="260" t="s">
        <v>32</v>
      </c>
      <c r="N133" s="261" t="s">
        <v>51</v>
      </c>
      <c r="O133" s="86"/>
      <c r="P133" s="214">
        <f>O133*H133</f>
        <v>0</v>
      </c>
      <c r="Q133" s="214">
        <v>0.20999999999999999</v>
      </c>
      <c r="R133" s="214">
        <f>Q133*H133</f>
        <v>3.7369500000000002</v>
      </c>
      <c r="S133" s="214">
        <v>0</v>
      </c>
      <c r="T133" s="215">
        <f>S133*H133</f>
        <v>0</v>
      </c>
      <c r="U133" s="40"/>
      <c r="V133" s="40"/>
      <c r="W133" s="40"/>
      <c r="X133" s="40"/>
      <c r="Y133" s="40"/>
      <c r="Z133" s="40"/>
      <c r="AA133" s="40"/>
      <c r="AB133" s="40"/>
      <c r="AC133" s="40"/>
      <c r="AD133" s="40"/>
      <c r="AE133" s="40"/>
      <c r="AR133" s="216" t="s">
        <v>228</v>
      </c>
      <c r="AT133" s="216" t="s">
        <v>246</v>
      </c>
      <c r="AU133" s="216" t="s">
        <v>141</v>
      </c>
      <c r="AY133" s="18" t="s">
        <v>132</v>
      </c>
      <c r="BE133" s="217">
        <f>IF(N133="základní",J133,0)</f>
        <v>0</v>
      </c>
      <c r="BF133" s="217">
        <f>IF(N133="snížená",J133,0)</f>
        <v>0</v>
      </c>
      <c r="BG133" s="217">
        <f>IF(N133="zákl. přenesená",J133,0)</f>
        <v>0</v>
      </c>
      <c r="BH133" s="217">
        <f>IF(N133="sníž. přenesená",J133,0)</f>
        <v>0</v>
      </c>
      <c r="BI133" s="217">
        <f>IF(N133="nulová",J133,0)</f>
        <v>0</v>
      </c>
      <c r="BJ133" s="18" t="s">
        <v>141</v>
      </c>
      <c r="BK133" s="217">
        <f>ROUND(I133*H133,2)</f>
        <v>0</v>
      </c>
      <c r="BL133" s="18" t="s">
        <v>150</v>
      </c>
      <c r="BM133" s="216" t="s">
        <v>249</v>
      </c>
    </row>
    <row r="134" s="13" customFormat="1">
      <c r="A134" s="13"/>
      <c r="B134" s="230"/>
      <c r="C134" s="231"/>
      <c r="D134" s="225" t="s">
        <v>199</v>
      </c>
      <c r="E134" s="231"/>
      <c r="F134" s="233" t="s">
        <v>250</v>
      </c>
      <c r="G134" s="231"/>
      <c r="H134" s="234">
        <v>17.795000000000002</v>
      </c>
      <c r="I134" s="235"/>
      <c r="J134" s="231"/>
      <c r="K134" s="231"/>
      <c r="L134" s="236"/>
      <c r="M134" s="237"/>
      <c r="N134" s="238"/>
      <c r="O134" s="238"/>
      <c r="P134" s="238"/>
      <c r="Q134" s="238"/>
      <c r="R134" s="238"/>
      <c r="S134" s="238"/>
      <c r="T134" s="239"/>
      <c r="U134" s="13"/>
      <c r="V134" s="13"/>
      <c r="W134" s="13"/>
      <c r="X134" s="13"/>
      <c r="Y134" s="13"/>
      <c r="Z134" s="13"/>
      <c r="AA134" s="13"/>
      <c r="AB134" s="13"/>
      <c r="AC134" s="13"/>
      <c r="AD134" s="13"/>
      <c r="AE134" s="13"/>
      <c r="AT134" s="240" t="s">
        <v>199</v>
      </c>
      <c r="AU134" s="240" t="s">
        <v>141</v>
      </c>
      <c r="AV134" s="13" t="s">
        <v>141</v>
      </c>
      <c r="AW134" s="13" t="s">
        <v>4</v>
      </c>
      <c r="AX134" s="13" t="s">
        <v>21</v>
      </c>
      <c r="AY134" s="240" t="s">
        <v>132</v>
      </c>
    </row>
    <row r="135" s="2" customFormat="1" ht="24.15" customHeight="1">
      <c r="A135" s="40"/>
      <c r="B135" s="41"/>
      <c r="C135" s="205" t="s">
        <v>251</v>
      </c>
      <c r="D135" s="205" t="s">
        <v>135</v>
      </c>
      <c r="E135" s="206" t="s">
        <v>252</v>
      </c>
      <c r="F135" s="207" t="s">
        <v>253</v>
      </c>
      <c r="G135" s="208" t="s">
        <v>254</v>
      </c>
      <c r="H135" s="209">
        <v>10.424</v>
      </c>
      <c r="I135" s="210"/>
      <c r="J135" s="211">
        <f>ROUND(I135*H135,2)</f>
        <v>0</v>
      </c>
      <c r="K135" s="207" t="s">
        <v>139</v>
      </c>
      <c r="L135" s="46"/>
      <c r="M135" s="212" t="s">
        <v>32</v>
      </c>
      <c r="N135" s="213" t="s">
        <v>51</v>
      </c>
      <c r="O135" s="86"/>
      <c r="P135" s="214">
        <f>O135*H135</f>
        <v>0</v>
      </c>
      <c r="Q135" s="214">
        <v>0</v>
      </c>
      <c r="R135" s="214">
        <f>Q135*H135</f>
        <v>0</v>
      </c>
      <c r="S135" s="214">
        <v>0</v>
      </c>
      <c r="T135" s="215">
        <f>S135*H135</f>
        <v>0</v>
      </c>
      <c r="U135" s="40"/>
      <c r="V135" s="40"/>
      <c r="W135" s="40"/>
      <c r="X135" s="40"/>
      <c r="Y135" s="40"/>
      <c r="Z135" s="40"/>
      <c r="AA135" s="40"/>
      <c r="AB135" s="40"/>
      <c r="AC135" s="40"/>
      <c r="AD135" s="40"/>
      <c r="AE135" s="40"/>
      <c r="AR135" s="216" t="s">
        <v>150</v>
      </c>
      <c r="AT135" s="216" t="s">
        <v>135</v>
      </c>
      <c r="AU135" s="216" t="s">
        <v>141</v>
      </c>
      <c r="AY135" s="18" t="s">
        <v>132</v>
      </c>
      <c r="BE135" s="217">
        <f>IF(N135="základní",J135,0)</f>
        <v>0</v>
      </c>
      <c r="BF135" s="217">
        <f>IF(N135="snížená",J135,0)</f>
        <v>0</v>
      </c>
      <c r="BG135" s="217">
        <f>IF(N135="zákl. přenesená",J135,0)</f>
        <v>0</v>
      </c>
      <c r="BH135" s="217">
        <f>IF(N135="sníž. přenesená",J135,0)</f>
        <v>0</v>
      </c>
      <c r="BI135" s="217">
        <f>IF(N135="nulová",J135,0)</f>
        <v>0</v>
      </c>
      <c r="BJ135" s="18" t="s">
        <v>141</v>
      </c>
      <c r="BK135" s="217">
        <f>ROUND(I135*H135,2)</f>
        <v>0</v>
      </c>
      <c r="BL135" s="18" t="s">
        <v>150</v>
      </c>
      <c r="BM135" s="216" t="s">
        <v>255</v>
      </c>
    </row>
    <row r="136" s="12" customFormat="1" ht="22.8" customHeight="1">
      <c r="A136" s="12"/>
      <c r="B136" s="189"/>
      <c r="C136" s="190"/>
      <c r="D136" s="191" t="s">
        <v>78</v>
      </c>
      <c r="E136" s="203" t="s">
        <v>157</v>
      </c>
      <c r="F136" s="203" t="s">
        <v>256</v>
      </c>
      <c r="G136" s="190"/>
      <c r="H136" s="190"/>
      <c r="I136" s="193"/>
      <c r="J136" s="204">
        <f>BK136</f>
        <v>0</v>
      </c>
      <c r="K136" s="190"/>
      <c r="L136" s="195"/>
      <c r="M136" s="196"/>
      <c r="N136" s="197"/>
      <c r="O136" s="197"/>
      <c r="P136" s="198">
        <f>SUM(P137:P203)</f>
        <v>0</v>
      </c>
      <c r="Q136" s="197"/>
      <c r="R136" s="198">
        <f>SUM(R137:R203)</f>
        <v>7.2925255399999998</v>
      </c>
      <c r="S136" s="197"/>
      <c r="T136" s="199">
        <f>SUM(T137:T203)</f>
        <v>0</v>
      </c>
      <c r="U136" s="12"/>
      <c r="V136" s="12"/>
      <c r="W136" s="12"/>
      <c r="X136" s="12"/>
      <c r="Y136" s="12"/>
      <c r="Z136" s="12"/>
      <c r="AA136" s="12"/>
      <c r="AB136" s="12"/>
      <c r="AC136" s="12"/>
      <c r="AD136" s="12"/>
      <c r="AE136" s="12"/>
      <c r="AR136" s="200" t="s">
        <v>21</v>
      </c>
      <c r="AT136" s="201" t="s">
        <v>78</v>
      </c>
      <c r="AU136" s="201" t="s">
        <v>21</v>
      </c>
      <c r="AY136" s="200" t="s">
        <v>132</v>
      </c>
      <c r="BK136" s="202">
        <f>SUM(BK137:BK203)</f>
        <v>0</v>
      </c>
    </row>
    <row r="137" s="2" customFormat="1" ht="14.4" customHeight="1">
      <c r="A137" s="40"/>
      <c r="B137" s="41"/>
      <c r="C137" s="205" t="s">
        <v>257</v>
      </c>
      <c r="D137" s="205" t="s">
        <v>135</v>
      </c>
      <c r="E137" s="206" t="s">
        <v>258</v>
      </c>
      <c r="F137" s="207" t="s">
        <v>259</v>
      </c>
      <c r="G137" s="208" t="s">
        <v>195</v>
      </c>
      <c r="H137" s="209">
        <v>25.68</v>
      </c>
      <c r="I137" s="210"/>
      <c r="J137" s="211">
        <f>ROUND(I137*H137,2)</f>
        <v>0</v>
      </c>
      <c r="K137" s="207" t="s">
        <v>139</v>
      </c>
      <c r="L137" s="46"/>
      <c r="M137" s="212" t="s">
        <v>32</v>
      </c>
      <c r="N137" s="213" t="s">
        <v>51</v>
      </c>
      <c r="O137" s="86"/>
      <c r="P137" s="214">
        <f>O137*H137</f>
        <v>0</v>
      </c>
      <c r="Q137" s="214">
        <v>0.030450000000000001</v>
      </c>
      <c r="R137" s="214">
        <f>Q137*H137</f>
        <v>0.78195599999999998</v>
      </c>
      <c r="S137" s="214">
        <v>0</v>
      </c>
      <c r="T137" s="215">
        <f>S137*H137</f>
        <v>0</v>
      </c>
      <c r="U137" s="40"/>
      <c r="V137" s="40"/>
      <c r="W137" s="40"/>
      <c r="X137" s="40"/>
      <c r="Y137" s="40"/>
      <c r="Z137" s="40"/>
      <c r="AA137" s="40"/>
      <c r="AB137" s="40"/>
      <c r="AC137" s="40"/>
      <c r="AD137" s="40"/>
      <c r="AE137" s="40"/>
      <c r="AR137" s="216" t="s">
        <v>150</v>
      </c>
      <c r="AT137" s="216" t="s">
        <v>135</v>
      </c>
      <c r="AU137" s="216" t="s">
        <v>141</v>
      </c>
      <c r="AY137" s="18" t="s">
        <v>132</v>
      </c>
      <c r="BE137" s="217">
        <f>IF(N137="základní",J137,0)</f>
        <v>0</v>
      </c>
      <c r="BF137" s="217">
        <f>IF(N137="snížená",J137,0)</f>
        <v>0</v>
      </c>
      <c r="BG137" s="217">
        <f>IF(N137="zákl. přenesená",J137,0)</f>
        <v>0</v>
      </c>
      <c r="BH137" s="217">
        <f>IF(N137="sníž. přenesená",J137,0)</f>
        <v>0</v>
      </c>
      <c r="BI137" s="217">
        <f>IF(N137="nulová",J137,0)</f>
        <v>0</v>
      </c>
      <c r="BJ137" s="18" t="s">
        <v>141</v>
      </c>
      <c r="BK137" s="217">
        <f>ROUND(I137*H137,2)</f>
        <v>0</v>
      </c>
      <c r="BL137" s="18" t="s">
        <v>150</v>
      </c>
      <c r="BM137" s="216" t="s">
        <v>260</v>
      </c>
    </row>
    <row r="138" s="2" customFormat="1">
      <c r="A138" s="40"/>
      <c r="B138" s="41"/>
      <c r="C138" s="42"/>
      <c r="D138" s="225" t="s">
        <v>197</v>
      </c>
      <c r="E138" s="42"/>
      <c r="F138" s="226" t="s">
        <v>261</v>
      </c>
      <c r="G138" s="42"/>
      <c r="H138" s="42"/>
      <c r="I138" s="227"/>
      <c r="J138" s="42"/>
      <c r="K138" s="42"/>
      <c r="L138" s="46"/>
      <c r="M138" s="228"/>
      <c r="N138" s="229"/>
      <c r="O138" s="86"/>
      <c r="P138" s="86"/>
      <c r="Q138" s="86"/>
      <c r="R138" s="86"/>
      <c r="S138" s="86"/>
      <c r="T138" s="87"/>
      <c r="U138" s="40"/>
      <c r="V138" s="40"/>
      <c r="W138" s="40"/>
      <c r="X138" s="40"/>
      <c r="Y138" s="40"/>
      <c r="Z138" s="40"/>
      <c r="AA138" s="40"/>
      <c r="AB138" s="40"/>
      <c r="AC138" s="40"/>
      <c r="AD138" s="40"/>
      <c r="AE138" s="40"/>
      <c r="AT138" s="18" t="s">
        <v>197</v>
      </c>
      <c r="AU138" s="18" t="s">
        <v>141</v>
      </c>
    </row>
    <row r="139" s="13" customFormat="1">
      <c r="A139" s="13"/>
      <c r="B139" s="230"/>
      <c r="C139" s="231"/>
      <c r="D139" s="225" t="s">
        <v>199</v>
      </c>
      <c r="E139" s="232" t="s">
        <v>32</v>
      </c>
      <c r="F139" s="233" t="s">
        <v>262</v>
      </c>
      <c r="G139" s="231"/>
      <c r="H139" s="234">
        <v>25.68</v>
      </c>
      <c r="I139" s="235"/>
      <c r="J139" s="231"/>
      <c r="K139" s="231"/>
      <c r="L139" s="236"/>
      <c r="M139" s="237"/>
      <c r="N139" s="238"/>
      <c r="O139" s="238"/>
      <c r="P139" s="238"/>
      <c r="Q139" s="238"/>
      <c r="R139" s="238"/>
      <c r="S139" s="238"/>
      <c r="T139" s="239"/>
      <c r="U139" s="13"/>
      <c r="V139" s="13"/>
      <c r="W139" s="13"/>
      <c r="X139" s="13"/>
      <c r="Y139" s="13"/>
      <c r="Z139" s="13"/>
      <c r="AA139" s="13"/>
      <c r="AB139" s="13"/>
      <c r="AC139" s="13"/>
      <c r="AD139" s="13"/>
      <c r="AE139" s="13"/>
      <c r="AT139" s="240" t="s">
        <v>199</v>
      </c>
      <c r="AU139" s="240" t="s">
        <v>141</v>
      </c>
      <c r="AV139" s="13" t="s">
        <v>141</v>
      </c>
      <c r="AW139" s="13" t="s">
        <v>41</v>
      </c>
      <c r="AX139" s="13" t="s">
        <v>79</v>
      </c>
      <c r="AY139" s="240" t="s">
        <v>132</v>
      </c>
    </row>
    <row r="140" s="14" customFormat="1">
      <c r="A140" s="14"/>
      <c r="B140" s="241"/>
      <c r="C140" s="242"/>
      <c r="D140" s="225" t="s">
        <v>199</v>
      </c>
      <c r="E140" s="243" t="s">
        <v>32</v>
      </c>
      <c r="F140" s="244" t="s">
        <v>201</v>
      </c>
      <c r="G140" s="242"/>
      <c r="H140" s="245">
        <v>25.68</v>
      </c>
      <c r="I140" s="246"/>
      <c r="J140" s="242"/>
      <c r="K140" s="242"/>
      <c r="L140" s="247"/>
      <c r="M140" s="248"/>
      <c r="N140" s="249"/>
      <c r="O140" s="249"/>
      <c r="P140" s="249"/>
      <c r="Q140" s="249"/>
      <c r="R140" s="249"/>
      <c r="S140" s="249"/>
      <c r="T140" s="250"/>
      <c r="U140" s="14"/>
      <c r="V140" s="14"/>
      <c r="W140" s="14"/>
      <c r="X140" s="14"/>
      <c r="Y140" s="14"/>
      <c r="Z140" s="14"/>
      <c r="AA140" s="14"/>
      <c r="AB140" s="14"/>
      <c r="AC140" s="14"/>
      <c r="AD140" s="14"/>
      <c r="AE140" s="14"/>
      <c r="AT140" s="251" t="s">
        <v>199</v>
      </c>
      <c r="AU140" s="251" t="s">
        <v>141</v>
      </c>
      <c r="AV140" s="14" t="s">
        <v>150</v>
      </c>
      <c r="AW140" s="14" t="s">
        <v>41</v>
      </c>
      <c r="AX140" s="14" t="s">
        <v>21</v>
      </c>
      <c r="AY140" s="251" t="s">
        <v>132</v>
      </c>
    </row>
    <row r="141" s="2" customFormat="1" ht="14.4" customHeight="1">
      <c r="A141" s="40"/>
      <c r="B141" s="41"/>
      <c r="C141" s="205" t="s">
        <v>263</v>
      </c>
      <c r="D141" s="205" t="s">
        <v>135</v>
      </c>
      <c r="E141" s="206" t="s">
        <v>264</v>
      </c>
      <c r="F141" s="207" t="s">
        <v>265</v>
      </c>
      <c r="G141" s="208" t="s">
        <v>195</v>
      </c>
      <c r="H141" s="209">
        <v>207.84</v>
      </c>
      <c r="I141" s="210"/>
      <c r="J141" s="211">
        <f>ROUND(I141*H141,2)</f>
        <v>0</v>
      </c>
      <c r="K141" s="207" t="s">
        <v>139</v>
      </c>
      <c r="L141" s="46"/>
      <c r="M141" s="212" t="s">
        <v>32</v>
      </c>
      <c r="N141" s="213" t="s">
        <v>51</v>
      </c>
      <c r="O141" s="86"/>
      <c r="P141" s="214">
        <f>O141*H141</f>
        <v>0</v>
      </c>
      <c r="Q141" s="214">
        <v>0.00025999999999999998</v>
      </c>
      <c r="R141" s="214">
        <f>Q141*H141</f>
        <v>0.054038399999999993</v>
      </c>
      <c r="S141" s="214">
        <v>0</v>
      </c>
      <c r="T141" s="215">
        <f>S141*H141</f>
        <v>0</v>
      </c>
      <c r="U141" s="40"/>
      <c r="V141" s="40"/>
      <c r="W141" s="40"/>
      <c r="X141" s="40"/>
      <c r="Y141" s="40"/>
      <c r="Z141" s="40"/>
      <c r="AA141" s="40"/>
      <c r="AB141" s="40"/>
      <c r="AC141" s="40"/>
      <c r="AD141" s="40"/>
      <c r="AE141" s="40"/>
      <c r="AR141" s="216" t="s">
        <v>150</v>
      </c>
      <c r="AT141" s="216" t="s">
        <v>135</v>
      </c>
      <c r="AU141" s="216" t="s">
        <v>141</v>
      </c>
      <c r="AY141" s="18" t="s">
        <v>132</v>
      </c>
      <c r="BE141" s="217">
        <f>IF(N141="základní",J141,0)</f>
        <v>0</v>
      </c>
      <c r="BF141" s="217">
        <f>IF(N141="snížená",J141,0)</f>
        <v>0</v>
      </c>
      <c r="BG141" s="217">
        <f>IF(N141="zákl. přenesená",J141,0)</f>
        <v>0</v>
      </c>
      <c r="BH141" s="217">
        <f>IF(N141="sníž. přenesená",J141,0)</f>
        <v>0</v>
      </c>
      <c r="BI141" s="217">
        <f>IF(N141="nulová",J141,0)</f>
        <v>0</v>
      </c>
      <c r="BJ141" s="18" t="s">
        <v>141</v>
      </c>
      <c r="BK141" s="217">
        <f>ROUND(I141*H141,2)</f>
        <v>0</v>
      </c>
      <c r="BL141" s="18" t="s">
        <v>150</v>
      </c>
      <c r="BM141" s="216" t="s">
        <v>266</v>
      </c>
    </row>
    <row r="142" s="2" customFormat="1" ht="14.4" customHeight="1">
      <c r="A142" s="40"/>
      <c r="B142" s="41"/>
      <c r="C142" s="205" t="s">
        <v>8</v>
      </c>
      <c r="D142" s="205" t="s">
        <v>135</v>
      </c>
      <c r="E142" s="206" t="s">
        <v>267</v>
      </c>
      <c r="F142" s="207" t="s">
        <v>268</v>
      </c>
      <c r="G142" s="208" t="s">
        <v>195</v>
      </c>
      <c r="H142" s="209">
        <v>207.84</v>
      </c>
      <c r="I142" s="210"/>
      <c r="J142" s="211">
        <f>ROUND(I142*H142,2)</f>
        <v>0</v>
      </c>
      <c r="K142" s="207" t="s">
        <v>139</v>
      </c>
      <c r="L142" s="46"/>
      <c r="M142" s="212" t="s">
        <v>32</v>
      </c>
      <c r="N142" s="213" t="s">
        <v>51</v>
      </c>
      <c r="O142" s="86"/>
      <c r="P142" s="214">
        <f>O142*H142</f>
        <v>0</v>
      </c>
      <c r="Q142" s="214">
        <v>0</v>
      </c>
      <c r="R142" s="214">
        <f>Q142*H142</f>
        <v>0</v>
      </c>
      <c r="S142" s="214">
        <v>0</v>
      </c>
      <c r="T142" s="215">
        <f>S142*H142</f>
        <v>0</v>
      </c>
      <c r="U142" s="40"/>
      <c r="V142" s="40"/>
      <c r="W142" s="40"/>
      <c r="X142" s="40"/>
      <c r="Y142" s="40"/>
      <c r="Z142" s="40"/>
      <c r="AA142" s="40"/>
      <c r="AB142" s="40"/>
      <c r="AC142" s="40"/>
      <c r="AD142" s="40"/>
      <c r="AE142" s="40"/>
      <c r="AR142" s="216" t="s">
        <v>150</v>
      </c>
      <c r="AT142" s="216" t="s">
        <v>135</v>
      </c>
      <c r="AU142" s="216" t="s">
        <v>141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269</v>
      </c>
    </row>
    <row r="143" s="2" customFormat="1" ht="24.15" customHeight="1">
      <c r="A143" s="40"/>
      <c r="B143" s="41"/>
      <c r="C143" s="205" t="s">
        <v>270</v>
      </c>
      <c r="D143" s="205" t="s">
        <v>135</v>
      </c>
      <c r="E143" s="206" t="s">
        <v>271</v>
      </c>
      <c r="F143" s="207" t="s">
        <v>272</v>
      </c>
      <c r="G143" s="208" t="s">
        <v>195</v>
      </c>
      <c r="H143" s="209">
        <v>43.200000000000003</v>
      </c>
      <c r="I143" s="210"/>
      <c r="J143" s="211">
        <f>ROUND(I143*H143,2)</f>
        <v>0</v>
      </c>
      <c r="K143" s="207" t="s">
        <v>139</v>
      </c>
      <c r="L143" s="46"/>
      <c r="M143" s="212" t="s">
        <v>32</v>
      </c>
      <c r="N143" s="213" t="s">
        <v>51</v>
      </c>
      <c r="O143" s="86"/>
      <c r="P143" s="214">
        <f>O143*H143</f>
        <v>0</v>
      </c>
      <c r="Q143" s="214">
        <v>0.0085199999999999998</v>
      </c>
      <c r="R143" s="214">
        <f>Q143*H143</f>
        <v>0.368064</v>
      </c>
      <c r="S143" s="214">
        <v>0</v>
      </c>
      <c r="T143" s="215">
        <f>S143*H143</f>
        <v>0</v>
      </c>
      <c r="U143" s="40"/>
      <c r="V143" s="40"/>
      <c r="W143" s="40"/>
      <c r="X143" s="40"/>
      <c r="Y143" s="40"/>
      <c r="Z143" s="40"/>
      <c r="AA143" s="40"/>
      <c r="AB143" s="40"/>
      <c r="AC143" s="40"/>
      <c r="AD143" s="40"/>
      <c r="AE143" s="40"/>
      <c r="AR143" s="216" t="s">
        <v>150</v>
      </c>
      <c r="AT143" s="216" t="s">
        <v>135</v>
      </c>
      <c r="AU143" s="216" t="s">
        <v>141</v>
      </c>
      <c r="AY143" s="18" t="s">
        <v>132</v>
      </c>
      <c r="BE143" s="217">
        <f>IF(N143="základní",J143,0)</f>
        <v>0</v>
      </c>
      <c r="BF143" s="217">
        <f>IF(N143="snížená",J143,0)</f>
        <v>0</v>
      </c>
      <c r="BG143" s="217">
        <f>IF(N143="zákl. přenesená",J143,0)</f>
        <v>0</v>
      </c>
      <c r="BH143" s="217">
        <f>IF(N143="sníž. přenesená",J143,0)</f>
        <v>0</v>
      </c>
      <c r="BI143" s="217">
        <f>IF(N143="nulová",J143,0)</f>
        <v>0</v>
      </c>
      <c r="BJ143" s="18" t="s">
        <v>141</v>
      </c>
      <c r="BK143" s="217">
        <f>ROUND(I143*H143,2)</f>
        <v>0</v>
      </c>
      <c r="BL143" s="18" t="s">
        <v>150</v>
      </c>
      <c r="BM143" s="216" t="s">
        <v>273</v>
      </c>
    </row>
    <row r="144" s="2" customFormat="1">
      <c r="A144" s="40"/>
      <c r="B144" s="41"/>
      <c r="C144" s="42"/>
      <c r="D144" s="225" t="s">
        <v>197</v>
      </c>
      <c r="E144" s="42"/>
      <c r="F144" s="226" t="s">
        <v>274</v>
      </c>
      <c r="G144" s="42"/>
      <c r="H144" s="42"/>
      <c r="I144" s="227"/>
      <c r="J144" s="42"/>
      <c r="K144" s="42"/>
      <c r="L144" s="46"/>
      <c r="M144" s="228"/>
      <c r="N144" s="229"/>
      <c r="O144" s="86"/>
      <c r="P144" s="86"/>
      <c r="Q144" s="86"/>
      <c r="R144" s="86"/>
      <c r="S144" s="86"/>
      <c r="T144" s="87"/>
      <c r="U144" s="40"/>
      <c r="V144" s="40"/>
      <c r="W144" s="40"/>
      <c r="X144" s="40"/>
      <c r="Y144" s="40"/>
      <c r="Z144" s="40"/>
      <c r="AA144" s="40"/>
      <c r="AB144" s="40"/>
      <c r="AC144" s="40"/>
      <c r="AD144" s="40"/>
      <c r="AE144" s="40"/>
      <c r="AT144" s="18" t="s">
        <v>197</v>
      </c>
      <c r="AU144" s="18" t="s">
        <v>141</v>
      </c>
    </row>
    <row r="145" s="15" customFormat="1">
      <c r="A145" s="15"/>
      <c r="B145" s="262"/>
      <c r="C145" s="263"/>
      <c r="D145" s="225" t="s">
        <v>199</v>
      </c>
      <c r="E145" s="264" t="s">
        <v>32</v>
      </c>
      <c r="F145" s="265" t="s">
        <v>275</v>
      </c>
      <c r="G145" s="263"/>
      <c r="H145" s="264" t="s">
        <v>32</v>
      </c>
      <c r="I145" s="266"/>
      <c r="J145" s="263"/>
      <c r="K145" s="263"/>
      <c r="L145" s="267"/>
      <c r="M145" s="268"/>
      <c r="N145" s="269"/>
      <c r="O145" s="269"/>
      <c r="P145" s="269"/>
      <c r="Q145" s="269"/>
      <c r="R145" s="269"/>
      <c r="S145" s="269"/>
      <c r="T145" s="270"/>
      <c r="U145" s="15"/>
      <c r="V145" s="15"/>
      <c r="W145" s="15"/>
      <c r="X145" s="15"/>
      <c r="Y145" s="15"/>
      <c r="Z145" s="15"/>
      <c r="AA145" s="15"/>
      <c r="AB145" s="15"/>
      <c r="AC145" s="15"/>
      <c r="AD145" s="15"/>
      <c r="AE145" s="15"/>
      <c r="AT145" s="271" t="s">
        <v>199</v>
      </c>
      <c r="AU145" s="271" t="s">
        <v>141</v>
      </c>
      <c r="AV145" s="15" t="s">
        <v>21</v>
      </c>
      <c r="AW145" s="15" t="s">
        <v>41</v>
      </c>
      <c r="AX145" s="15" t="s">
        <v>79</v>
      </c>
      <c r="AY145" s="271" t="s">
        <v>132</v>
      </c>
    </row>
    <row r="146" s="13" customFormat="1">
      <c r="A146" s="13"/>
      <c r="B146" s="230"/>
      <c r="C146" s="231"/>
      <c r="D146" s="225" t="s">
        <v>199</v>
      </c>
      <c r="E146" s="232" t="s">
        <v>32</v>
      </c>
      <c r="F146" s="233" t="s">
        <v>276</v>
      </c>
      <c r="G146" s="231"/>
      <c r="H146" s="234">
        <v>43.200000000000003</v>
      </c>
      <c r="I146" s="235"/>
      <c r="J146" s="231"/>
      <c r="K146" s="231"/>
      <c r="L146" s="236"/>
      <c r="M146" s="237"/>
      <c r="N146" s="238"/>
      <c r="O146" s="238"/>
      <c r="P146" s="238"/>
      <c r="Q146" s="238"/>
      <c r="R146" s="238"/>
      <c r="S146" s="238"/>
      <c r="T146" s="239"/>
      <c r="U146" s="13"/>
      <c r="V146" s="13"/>
      <c r="W146" s="13"/>
      <c r="X146" s="13"/>
      <c r="Y146" s="13"/>
      <c r="Z146" s="13"/>
      <c r="AA146" s="13"/>
      <c r="AB146" s="13"/>
      <c r="AC146" s="13"/>
      <c r="AD146" s="13"/>
      <c r="AE146" s="13"/>
      <c r="AT146" s="240" t="s">
        <v>199</v>
      </c>
      <c r="AU146" s="240" t="s">
        <v>141</v>
      </c>
      <c r="AV146" s="13" t="s">
        <v>141</v>
      </c>
      <c r="AW146" s="13" t="s">
        <v>41</v>
      </c>
      <c r="AX146" s="13" t="s">
        <v>79</v>
      </c>
      <c r="AY146" s="240" t="s">
        <v>132</v>
      </c>
    </row>
    <row r="147" s="14" customFormat="1">
      <c r="A147" s="14"/>
      <c r="B147" s="241"/>
      <c r="C147" s="242"/>
      <c r="D147" s="225" t="s">
        <v>199</v>
      </c>
      <c r="E147" s="243" t="s">
        <v>32</v>
      </c>
      <c r="F147" s="244" t="s">
        <v>201</v>
      </c>
      <c r="G147" s="242"/>
      <c r="H147" s="245">
        <v>43.200000000000003</v>
      </c>
      <c r="I147" s="246"/>
      <c r="J147" s="242"/>
      <c r="K147" s="242"/>
      <c r="L147" s="247"/>
      <c r="M147" s="248"/>
      <c r="N147" s="249"/>
      <c r="O147" s="249"/>
      <c r="P147" s="249"/>
      <c r="Q147" s="249"/>
      <c r="R147" s="249"/>
      <c r="S147" s="249"/>
      <c r="T147" s="250"/>
      <c r="U147" s="14"/>
      <c r="V147" s="14"/>
      <c r="W147" s="14"/>
      <c r="X147" s="14"/>
      <c r="Y147" s="14"/>
      <c r="Z147" s="14"/>
      <c r="AA147" s="14"/>
      <c r="AB147" s="14"/>
      <c r="AC147" s="14"/>
      <c r="AD147" s="14"/>
      <c r="AE147" s="14"/>
      <c r="AT147" s="251" t="s">
        <v>199</v>
      </c>
      <c r="AU147" s="251" t="s">
        <v>141</v>
      </c>
      <c r="AV147" s="14" t="s">
        <v>150</v>
      </c>
      <c r="AW147" s="14" t="s">
        <v>41</v>
      </c>
      <c r="AX147" s="14" t="s">
        <v>21</v>
      </c>
      <c r="AY147" s="251" t="s">
        <v>132</v>
      </c>
    </row>
    <row r="148" s="2" customFormat="1" ht="14.4" customHeight="1">
      <c r="A148" s="40"/>
      <c r="B148" s="41"/>
      <c r="C148" s="252" t="s">
        <v>277</v>
      </c>
      <c r="D148" s="252" t="s">
        <v>246</v>
      </c>
      <c r="E148" s="253" t="s">
        <v>278</v>
      </c>
      <c r="F148" s="254" t="s">
        <v>279</v>
      </c>
      <c r="G148" s="255" t="s">
        <v>195</v>
      </c>
      <c r="H148" s="256">
        <v>44.064</v>
      </c>
      <c r="I148" s="257"/>
      <c r="J148" s="258">
        <f>ROUND(I148*H148,2)</f>
        <v>0</v>
      </c>
      <c r="K148" s="254" t="s">
        <v>139</v>
      </c>
      <c r="L148" s="259"/>
      <c r="M148" s="260" t="s">
        <v>32</v>
      </c>
      <c r="N148" s="261" t="s">
        <v>51</v>
      </c>
      <c r="O148" s="86"/>
      <c r="P148" s="214">
        <f>O148*H148</f>
        <v>0</v>
      </c>
      <c r="Q148" s="214">
        <v>0.0035999999999999999</v>
      </c>
      <c r="R148" s="214">
        <f>Q148*H148</f>
        <v>0.15863040000000001</v>
      </c>
      <c r="S148" s="214">
        <v>0</v>
      </c>
      <c r="T148" s="215">
        <f>S148*H148</f>
        <v>0</v>
      </c>
      <c r="U148" s="40"/>
      <c r="V148" s="40"/>
      <c r="W148" s="40"/>
      <c r="X148" s="40"/>
      <c r="Y148" s="40"/>
      <c r="Z148" s="40"/>
      <c r="AA148" s="40"/>
      <c r="AB148" s="40"/>
      <c r="AC148" s="40"/>
      <c r="AD148" s="40"/>
      <c r="AE148" s="40"/>
      <c r="AR148" s="216" t="s">
        <v>228</v>
      </c>
      <c r="AT148" s="216" t="s">
        <v>246</v>
      </c>
      <c r="AU148" s="216" t="s">
        <v>141</v>
      </c>
      <c r="AY148" s="18" t="s">
        <v>132</v>
      </c>
      <c r="BE148" s="217">
        <f>IF(N148="základní",J148,0)</f>
        <v>0</v>
      </c>
      <c r="BF148" s="217">
        <f>IF(N148="snížená",J148,0)</f>
        <v>0</v>
      </c>
      <c r="BG148" s="217">
        <f>IF(N148="zákl. přenesená",J148,0)</f>
        <v>0</v>
      </c>
      <c r="BH148" s="217">
        <f>IF(N148="sníž. přenesená",J148,0)</f>
        <v>0</v>
      </c>
      <c r="BI148" s="217">
        <f>IF(N148="nulová",J148,0)</f>
        <v>0</v>
      </c>
      <c r="BJ148" s="18" t="s">
        <v>141</v>
      </c>
      <c r="BK148" s="217">
        <f>ROUND(I148*H148,2)</f>
        <v>0</v>
      </c>
      <c r="BL148" s="18" t="s">
        <v>150</v>
      </c>
      <c r="BM148" s="216" t="s">
        <v>280</v>
      </c>
    </row>
    <row r="149" s="13" customFormat="1">
      <c r="A149" s="13"/>
      <c r="B149" s="230"/>
      <c r="C149" s="231"/>
      <c r="D149" s="225" t="s">
        <v>199</v>
      </c>
      <c r="E149" s="231"/>
      <c r="F149" s="233" t="s">
        <v>281</v>
      </c>
      <c r="G149" s="231"/>
      <c r="H149" s="234">
        <v>44.064</v>
      </c>
      <c r="I149" s="235"/>
      <c r="J149" s="231"/>
      <c r="K149" s="231"/>
      <c r="L149" s="236"/>
      <c r="M149" s="237"/>
      <c r="N149" s="238"/>
      <c r="O149" s="238"/>
      <c r="P149" s="238"/>
      <c r="Q149" s="238"/>
      <c r="R149" s="238"/>
      <c r="S149" s="238"/>
      <c r="T149" s="239"/>
      <c r="U149" s="13"/>
      <c r="V149" s="13"/>
      <c r="W149" s="13"/>
      <c r="X149" s="13"/>
      <c r="Y149" s="13"/>
      <c r="Z149" s="13"/>
      <c r="AA149" s="13"/>
      <c r="AB149" s="13"/>
      <c r="AC149" s="13"/>
      <c r="AD149" s="13"/>
      <c r="AE149" s="13"/>
      <c r="AT149" s="240" t="s">
        <v>199</v>
      </c>
      <c r="AU149" s="240" t="s">
        <v>141</v>
      </c>
      <c r="AV149" s="13" t="s">
        <v>141</v>
      </c>
      <c r="AW149" s="13" t="s">
        <v>4</v>
      </c>
      <c r="AX149" s="13" t="s">
        <v>21</v>
      </c>
      <c r="AY149" s="240" t="s">
        <v>132</v>
      </c>
    </row>
    <row r="150" s="2" customFormat="1" ht="24.15" customHeight="1">
      <c r="A150" s="40"/>
      <c r="B150" s="41"/>
      <c r="C150" s="205" t="s">
        <v>282</v>
      </c>
      <c r="D150" s="205" t="s">
        <v>135</v>
      </c>
      <c r="E150" s="206" t="s">
        <v>283</v>
      </c>
      <c r="F150" s="207" t="s">
        <v>284</v>
      </c>
      <c r="G150" s="208" t="s">
        <v>195</v>
      </c>
      <c r="H150" s="209">
        <v>216.76300000000001</v>
      </c>
      <c r="I150" s="210"/>
      <c r="J150" s="211">
        <f>ROUND(I150*H150,2)</f>
        <v>0</v>
      </c>
      <c r="K150" s="207" t="s">
        <v>139</v>
      </c>
      <c r="L150" s="46"/>
      <c r="M150" s="212" t="s">
        <v>32</v>
      </c>
      <c r="N150" s="213" t="s">
        <v>51</v>
      </c>
      <c r="O150" s="86"/>
      <c r="P150" s="214">
        <f>O150*H150</f>
        <v>0</v>
      </c>
      <c r="Q150" s="214">
        <v>0.0086</v>
      </c>
      <c r="R150" s="214">
        <f>Q150*H150</f>
        <v>1.8641618</v>
      </c>
      <c r="S150" s="214">
        <v>0</v>
      </c>
      <c r="T150" s="215">
        <f>S150*H150</f>
        <v>0</v>
      </c>
      <c r="U150" s="40"/>
      <c r="V150" s="40"/>
      <c r="W150" s="40"/>
      <c r="X150" s="40"/>
      <c r="Y150" s="40"/>
      <c r="Z150" s="40"/>
      <c r="AA150" s="40"/>
      <c r="AB150" s="40"/>
      <c r="AC150" s="40"/>
      <c r="AD150" s="40"/>
      <c r="AE150" s="40"/>
      <c r="AR150" s="216" t="s">
        <v>150</v>
      </c>
      <c r="AT150" s="216" t="s">
        <v>135</v>
      </c>
      <c r="AU150" s="216" t="s">
        <v>141</v>
      </c>
      <c r="AY150" s="18" t="s">
        <v>132</v>
      </c>
      <c r="BE150" s="217">
        <f>IF(N150="základní",J150,0)</f>
        <v>0</v>
      </c>
      <c r="BF150" s="217">
        <f>IF(N150="snížená",J150,0)</f>
        <v>0</v>
      </c>
      <c r="BG150" s="217">
        <f>IF(N150="zákl. přenesená",J150,0)</f>
        <v>0</v>
      </c>
      <c r="BH150" s="217">
        <f>IF(N150="sníž. přenesená",J150,0)</f>
        <v>0</v>
      </c>
      <c r="BI150" s="217">
        <f>IF(N150="nulová",J150,0)</f>
        <v>0</v>
      </c>
      <c r="BJ150" s="18" t="s">
        <v>141</v>
      </c>
      <c r="BK150" s="217">
        <f>ROUND(I150*H150,2)</f>
        <v>0</v>
      </c>
      <c r="BL150" s="18" t="s">
        <v>150</v>
      </c>
      <c r="BM150" s="216" t="s">
        <v>285</v>
      </c>
    </row>
    <row r="151" s="2" customFormat="1">
      <c r="A151" s="40"/>
      <c r="B151" s="41"/>
      <c r="C151" s="42"/>
      <c r="D151" s="225" t="s">
        <v>197</v>
      </c>
      <c r="E151" s="42"/>
      <c r="F151" s="226" t="s">
        <v>274</v>
      </c>
      <c r="G151" s="42"/>
      <c r="H151" s="42"/>
      <c r="I151" s="227"/>
      <c r="J151" s="42"/>
      <c r="K151" s="42"/>
      <c r="L151" s="46"/>
      <c r="M151" s="228"/>
      <c r="N151" s="229"/>
      <c r="O151" s="86"/>
      <c r="P151" s="86"/>
      <c r="Q151" s="86"/>
      <c r="R151" s="86"/>
      <c r="S151" s="86"/>
      <c r="T151" s="87"/>
      <c r="U151" s="40"/>
      <c r="V151" s="40"/>
      <c r="W151" s="40"/>
      <c r="X151" s="40"/>
      <c r="Y151" s="40"/>
      <c r="Z151" s="40"/>
      <c r="AA151" s="40"/>
      <c r="AB151" s="40"/>
      <c r="AC151" s="40"/>
      <c r="AD151" s="40"/>
      <c r="AE151" s="40"/>
      <c r="AT151" s="18" t="s">
        <v>197</v>
      </c>
      <c r="AU151" s="18" t="s">
        <v>141</v>
      </c>
    </row>
    <row r="152" s="13" customFormat="1">
      <c r="A152" s="13"/>
      <c r="B152" s="230"/>
      <c r="C152" s="231"/>
      <c r="D152" s="225" t="s">
        <v>199</v>
      </c>
      <c r="E152" s="232" t="s">
        <v>32</v>
      </c>
      <c r="F152" s="233" t="s">
        <v>286</v>
      </c>
      <c r="G152" s="231"/>
      <c r="H152" s="234">
        <v>248.40000000000001</v>
      </c>
      <c r="I152" s="235"/>
      <c r="J152" s="231"/>
      <c r="K152" s="231"/>
      <c r="L152" s="236"/>
      <c r="M152" s="237"/>
      <c r="N152" s="238"/>
      <c r="O152" s="238"/>
      <c r="P152" s="238"/>
      <c r="Q152" s="238"/>
      <c r="R152" s="238"/>
      <c r="S152" s="238"/>
      <c r="T152" s="239"/>
      <c r="U152" s="13"/>
      <c r="V152" s="13"/>
      <c r="W152" s="13"/>
      <c r="X152" s="13"/>
      <c r="Y152" s="13"/>
      <c r="Z152" s="13"/>
      <c r="AA152" s="13"/>
      <c r="AB152" s="13"/>
      <c r="AC152" s="13"/>
      <c r="AD152" s="13"/>
      <c r="AE152" s="13"/>
      <c r="AT152" s="240" t="s">
        <v>199</v>
      </c>
      <c r="AU152" s="240" t="s">
        <v>141</v>
      </c>
      <c r="AV152" s="13" t="s">
        <v>141</v>
      </c>
      <c r="AW152" s="13" t="s">
        <v>41</v>
      </c>
      <c r="AX152" s="13" t="s">
        <v>79</v>
      </c>
      <c r="AY152" s="240" t="s">
        <v>132</v>
      </c>
    </row>
    <row r="153" s="13" customFormat="1">
      <c r="A153" s="13"/>
      <c r="B153" s="230"/>
      <c r="C153" s="231"/>
      <c r="D153" s="225" t="s">
        <v>199</v>
      </c>
      <c r="E153" s="232" t="s">
        <v>32</v>
      </c>
      <c r="F153" s="233" t="s">
        <v>287</v>
      </c>
      <c r="G153" s="231"/>
      <c r="H153" s="234">
        <v>-16.199999999999999</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3" customFormat="1">
      <c r="A154" s="13"/>
      <c r="B154" s="230"/>
      <c r="C154" s="231"/>
      <c r="D154" s="225" t="s">
        <v>199</v>
      </c>
      <c r="E154" s="232" t="s">
        <v>32</v>
      </c>
      <c r="F154" s="233" t="s">
        <v>288</v>
      </c>
      <c r="G154" s="231"/>
      <c r="H154" s="234">
        <v>-21.600000000000001</v>
      </c>
      <c r="I154" s="235"/>
      <c r="J154" s="231"/>
      <c r="K154" s="231"/>
      <c r="L154" s="236"/>
      <c r="M154" s="237"/>
      <c r="N154" s="238"/>
      <c r="O154" s="238"/>
      <c r="P154" s="238"/>
      <c r="Q154" s="238"/>
      <c r="R154" s="238"/>
      <c r="S154" s="238"/>
      <c r="T154" s="239"/>
      <c r="U154" s="13"/>
      <c r="V154" s="13"/>
      <c r="W154" s="13"/>
      <c r="X154" s="13"/>
      <c r="Y154" s="13"/>
      <c r="Z154" s="13"/>
      <c r="AA154" s="13"/>
      <c r="AB154" s="13"/>
      <c r="AC154" s="13"/>
      <c r="AD154" s="13"/>
      <c r="AE154" s="13"/>
      <c r="AT154" s="240" t="s">
        <v>199</v>
      </c>
      <c r="AU154" s="240" t="s">
        <v>141</v>
      </c>
      <c r="AV154" s="13" t="s">
        <v>141</v>
      </c>
      <c r="AW154" s="13" t="s">
        <v>41</v>
      </c>
      <c r="AX154" s="13" t="s">
        <v>79</v>
      </c>
      <c r="AY154" s="240" t="s">
        <v>132</v>
      </c>
    </row>
    <row r="155" s="13" customFormat="1">
      <c r="A155" s="13"/>
      <c r="B155" s="230"/>
      <c r="C155" s="231"/>
      <c r="D155" s="225" t="s">
        <v>199</v>
      </c>
      <c r="E155" s="232" t="s">
        <v>32</v>
      </c>
      <c r="F155" s="233" t="s">
        <v>289</v>
      </c>
      <c r="G155" s="231"/>
      <c r="H155" s="234">
        <v>-1.8</v>
      </c>
      <c r="I155" s="235"/>
      <c r="J155" s="231"/>
      <c r="K155" s="231"/>
      <c r="L155" s="236"/>
      <c r="M155" s="237"/>
      <c r="N155" s="238"/>
      <c r="O155" s="238"/>
      <c r="P155" s="238"/>
      <c r="Q155" s="238"/>
      <c r="R155" s="238"/>
      <c r="S155" s="238"/>
      <c r="T155" s="239"/>
      <c r="U155" s="13"/>
      <c r="V155" s="13"/>
      <c r="W155" s="13"/>
      <c r="X155" s="13"/>
      <c r="Y155" s="13"/>
      <c r="Z155" s="13"/>
      <c r="AA155" s="13"/>
      <c r="AB155" s="13"/>
      <c r="AC155" s="13"/>
      <c r="AD155" s="13"/>
      <c r="AE155" s="13"/>
      <c r="AT155" s="240" t="s">
        <v>199</v>
      </c>
      <c r="AU155" s="240" t="s">
        <v>141</v>
      </c>
      <c r="AV155" s="13" t="s">
        <v>141</v>
      </c>
      <c r="AW155" s="13" t="s">
        <v>41</v>
      </c>
      <c r="AX155" s="13" t="s">
        <v>79</v>
      </c>
      <c r="AY155" s="240" t="s">
        <v>132</v>
      </c>
    </row>
    <row r="156" s="13" customFormat="1">
      <c r="A156" s="13"/>
      <c r="B156" s="230"/>
      <c r="C156" s="231"/>
      <c r="D156" s="225" t="s">
        <v>199</v>
      </c>
      <c r="E156" s="232" t="s">
        <v>32</v>
      </c>
      <c r="F156" s="233" t="s">
        <v>290</v>
      </c>
      <c r="G156" s="231"/>
      <c r="H156" s="234">
        <v>-0.95999999999999996</v>
      </c>
      <c r="I156" s="235"/>
      <c r="J156" s="231"/>
      <c r="K156" s="231"/>
      <c r="L156" s="236"/>
      <c r="M156" s="237"/>
      <c r="N156" s="238"/>
      <c r="O156" s="238"/>
      <c r="P156" s="238"/>
      <c r="Q156" s="238"/>
      <c r="R156" s="238"/>
      <c r="S156" s="238"/>
      <c r="T156" s="239"/>
      <c r="U156" s="13"/>
      <c r="V156" s="13"/>
      <c r="W156" s="13"/>
      <c r="X156" s="13"/>
      <c r="Y156" s="13"/>
      <c r="Z156" s="13"/>
      <c r="AA156" s="13"/>
      <c r="AB156" s="13"/>
      <c r="AC156" s="13"/>
      <c r="AD156" s="13"/>
      <c r="AE156" s="13"/>
      <c r="AT156" s="240" t="s">
        <v>199</v>
      </c>
      <c r="AU156" s="240" t="s">
        <v>141</v>
      </c>
      <c r="AV156" s="13" t="s">
        <v>141</v>
      </c>
      <c r="AW156" s="13" t="s">
        <v>41</v>
      </c>
      <c r="AX156" s="13" t="s">
        <v>79</v>
      </c>
      <c r="AY156" s="240" t="s">
        <v>132</v>
      </c>
    </row>
    <row r="157" s="13" customFormat="1">
      <c r="A157" s="13"/>
      <c r="B157" s="230"/>
      <c r="C157" s="231"/>
      <c r="D157" s="225" t="s">
        <v>199</v>
      </c>
      <c r="E157" s="232" t="s">
        <v>32</v>
      </c>
      <c r="F157" s="233" t="s">
        <v>291</v>
      </c>
      <c r="G157" s="231"/>
      <c r="H157" s="234">
        <v>12.443</v>
      </c>
      <c r="I157" s="235"/>
      <c r="J157" s="231"/>
      <c r="K157" s="231"/>
      <c r="L157" s="236"/>
      <c r="M157" s="237"/>
      <c r="N157" s="238"/>
      <c r="O157" s="238"/>
      <c r="P157" s="238"/>
      <c r="Q157" s="238"/>
      <c r="R157" s="238"/>
      <c r="S157" s="238"/>
      <c r="T157" s="239"/>
      <c r="U157" s="13"/>
      <c r="V157" s="13"/>
      <c r="W157" s="13"/>
      <c r="X157" s="13"/>
      <c r="Y157" s="13"/>
      <c r="Z157" s="13"/>
      <c r="AA157" s="13"/>
      <c r="AB157" s="13"/>
      <c r="AC157" s="13"/>
      <c r="AD157" s="13"/>
      <c r="AE157" s="13"/>
      <c r="AT157" s="240" t="s">
        <v>199</v>
      </c>
      <c r="AU157" s="240" t="s">
        <v>141</v>
      </c>
      <c r="AV157" s="13" t="s">
        <v>141</v>
      </c>
      <c r="AW157" s="13" t="s">
        <v>41</v>
      </c>
      <c r="AX157" s="13" t="s">
        <v>79</v>
      </c>
      <c r="AY157" s="240" t="s">
        <v>132</v>
      </c>
    </row>
    <row r="158" s="13" customFormat="1">
      <c r="A158" s="13"/>
      <c r="B158" s="230"/>
      <c r="C158" s="231"/>
      <c r="D158" s="225" t="s">
        <v>199</v>
      </c>
      <c r="E158" s="232" t="s">
        <v>32</v>
      </c>
      <c r="F158" s="233" t="s">
        <v>292</v>
      </c>
      <c r="G158" s="231"/>
      <c r="H158" s="234">
        <v>-0.64000000000000001</v>
      </c>
      <c r="I158" s="235"/>
      <c r="J158" s="231"/>
      <c r="K158" s="231"/>
      <c r="L158" s="236"/>
      <c r="M158" s="237"/>
      <c r="N158" s="238"/>
      <c r="O158" s="238"/>
      <c r="P158" s="238"/>
      <c r="Q158" s="238"/>
      <c r="R158" s="238"/>
      <c r="S158" s="238"/>
      <c r="T158" s="239"/>
      <c r="U158" s="13"/>
      <c r="V158" s="13"/>
      <c r="W158" s="13"/>
      <c r="X158" s="13"/>
      <c r="Y158" s="13"/>
      <c r="Z158" s="13"/>
      <c r="AA158" s="13"/>
      <c r="AB158" s="13"/>
      <c r="AC158" s="13"/>
      <c r="AD158" s="13"/>
      <c r="AE158" s="13"/>
      <c r="AT158" s="240" t="s">
        <v>199</v>
      </c>
      <c r="AU158" s="240" t="s">
        <v>141</v>
      </c>
      <c r="AV158" s="13" t="s">
        <v>141</v>
      </c>
      <c r="AW158" s="13" t="s">
        <v>41</v>
      </c>
      <c r="AX158" s="13" t="s">
        <v>79</v>
      </c>
      <c r="AY158" s="240" t="s">
        <v>132</v>
      </c>
    </row>
    <row r="159" s="13" customFormat="1">
      <c r="A159" s="13"/>
      <c r="B159" s="230"/>
      <c r="C159" s="231"/>
      <c r="D159" s="225" t="s">
        <v>199</v>
      </c>
      <c r="E159" s="232" t="s">
        <v>32</v>
      </c>
      <c r="F159" s="233" t="s">
        <v>293</v>
      </c>
      <c r="G159" s="231"/>
      <c r="H159" s="234">
        <v>-2.8799999999999999</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41</v>
      </c>
      <c r="AX159" s="13" t="s">
        <v>79</v>
      </c>
      <c r="AY159" s="240" t="s">
        <v>132</v>
      </c>
    </row>
    <row r="160" s="14" customFormat="1">
      <c r="A160" s="14"/>
      <c r="B160" s="241"/>
      <c r="C160" s="242"/>
      <c r="D160" s="225" t="s">
        <v>199</v>
      </c>
      <c r="E160" s="243" t="s">
        <v>32</v>
      </c>
      <c r="F160" s="244" t="s">
        <v>201</v>
      </c>
      <c r="G160" s="242"/>
      <c r="H160" s="245">
        <v>216.76300000000003</v>
      </c>
      <c r="I160" s="246"/>
      <c r="J160" s="242"/>
      <c r="K160" s="242"/>
      <c r="L160" s="247"/>
      <c r="M160" s="248"/>
      <c r="N160" s="249"/>
      <c r="O160" s="249"/>
      <c r="P160" s="249"/>
      <c r="Q160" s="249"/>
      <c r="R160" s="249"/>
      <c r="S160" s="249"/>
      <c r="T160" s="250"/>
      <c r="U160" s="14"/>
      <c r="V160" s="14"/>
      <c r="W160" s="14"/>
      <c r="X160" s="14"/>
      <c r="Y160" s="14"/>
      <c r="Z160" s="14"/>
      <c r="AA160" s="14"/>
      <c r="AB160" s="14"/>
      <c r="AC160" s="14"/>
      <c r="AD160" s="14"/>
      <c r="AE160" s="14"/>
      <c r="AT160" s="251" t="s">
        <v>199</v>
      </c>
      <c r="AU160" s="251" t="s">
        <v>141</v>
      </c>
      <c r="AV160" s="14" t="s">
        <v>150</v>
      </c>
      <c r="AW160" s="14" t="s">
        <v>41</v>
      </c>
      <c r="AX160" s="14" t="s">
        <v>21</v>
      </c>
      <c r="AY160" s="251" t="s">
        <v>132</v>
      </c>
    </row>
    <row r="161" s="2" customFormat="1" ht="14.4" customHeight="1">
      <c r="A161" s="40"/>
      <c r="B161" s="41"/>
      <c r="C161" s="252" t="s">
        <v>294</v>
      </c>
      <c r="D161" s="252" t="s">
        <v>246</v>
      </c>
      <c r="E161" s="253" t="s">
        <v>295</v>
      </c>
      <c r="F161" s="254" t="s">
        <v>296</v>
      </c>
      <c r="G161" s="255" t="s">
        <v>195</v>
      </c>
      <c r="H161" s="256">
        <v>211.99700000000001</v>
      </c>
      <c r="I161" s="257"/>
      <c r="J161" s="258">
        <f>ROUND(I161*H161,2)</f>
        <v>0</v>
      </c>
      <c r="K161" s="254" t="s">
        <v>139</v>
      </c>
      <c r="L161" s="259"/>
      <c r="M161" s="260" t="s">
        <v>32</v>
      </c>
      <c r="N161" s="261" t="s">
        <v>51</v>
      </c>
      <c r="O161" s="86"/>
      <c r="P161" s="214">
        <f>O161*H161</f>
        <v>0</v>
      </c>
      <c r="Q161" s="214">
        <v>0.0023999999999999998</v>
      </c>
      <c r="R161" s="214">
        <f>Q161*H161</f>
        <v>0.50879279999999993</v>
      </c>
      <c r="S161" s="214">
        <v>0</v>
      </c>
      <c r="T161" s="215">
        <f>S161*H161</f>
        <v>0</v>
      </c>
      <c r="U161" s="40"/>
      <c r="V161" s="40"/>
      <c r="W161" s="40"/>
      <c r="X161" s="40"/>
      <c r="Y161" s="40"/>
      <c r="Z161" s="40"/>
      <c r="AA161" s="40"/>
      <c r="AB161" s="40"/>
      <c r="AC161" s="40"/>
      <c r="AD161" s="40"/>
      <c r="AE161" s="40"/>
      <c r="AR161" s="216" t="s">
        <v>228</v>
      </c>
      <c r="AT161" s="216" t="s">
        <v>246</v>
      </c>
      <c r="AU161" s="216" t="s">
        <v>141</v>
      </c>
      <c r="AY161" s="18" t="s">
        <v>132</v>
      </c>
      <c r="BE161" s="217">
        <f>IF(N161="základní",J161,0)</f>
        <v>0</v>
      </c>
      <c r="BF161" s="217">
        <f>IF(N161="snížená",J161,0)</f>
        <v>0</v>
      </c>
      <c r="BG161" s="217">
        <f>IF(N161="zákl. přenesená",J161,0)</f>
        <v>0</v>
      </c>
      <c r="BH161" s="217">
        <f>IF(N161="sníž. přenesená",J161,0)</f>
        <v>0</v>
      </c>
      <c r="BI161" s="217">
        <f>IF(N161="nulová",J161,0)</f>
        <v>0</v>
      </c>
      <c r="BJ161" s="18" t="s">
        <v>141</v>
      </c>
      <c r="BK161" s="217">
        <f>ROUND(I161*H161,2)</f>
        <v>0</v>
      </c>
      <c r="BL161" s="18" t="s">
        <v>150</v>
      </c>
      <c r="BM161" s="216" t="s">
        <v>297</v>
      </c>
    </row>
    <row r="162" s="13" customFormat="1">
      <c r="A162" s="13"/>
      <c r="B162" s="230"/>
      <c r="C162" s="231"/>
      <c r="D162" s="225" t="s">
        <v>199</v>
      </c>
      <c r="E162" s="231"/>
      <c r="F162" s="233" t="s">
        <v>298</v>
      </c>
      <c r="G162" s="231"/>
      <c r="H162" s="234">
        <v>211.99700000000001</v>
      </c>
      <c r="I162" s="235"/>
      <c r="J162" s="231"/>
      <c r="K162" s="231"/>
      <c r="L162" s="236"/>
      <c r="M162" s="237"/>
      <c r="N162" s="238"/>
      <c r="O162" s="238"/>
      <c r="P162" s="238"/>
      <c r="Q162" s="238"/>
      <c r="R162" s="238"/>
      <c r="S162" s="238"/>
      <c r="T162" s="239"/>
      <c r="U162" s="13"/>
      <c r="V162" s="13"/>
      <c r="W162" s="13"/>
      <c r="X162" s="13"/>
      <c r="Y162" s="13"/>
      <c r="Z162" s="13"/>
      <c r="AA162" s="13"/>
      <c r="AB162" s="13"/>
      <c r="AC162" s="13"/>
      <c r="AD162" s="13"/>
      <c r="AE162" s="13"/>
      <c r="AT162" s="240" t="s">
        <v>199</v>
      </c>
      <c r="AU162" s="240" t="s">
        <v>141</v>
      </c>
      <c r="AV162" s="13" t="s">
        <v>141</v>
      </c>
      <c r="AW162" s="13" t="s">
        <v>4</v>
      </c>
      <c r="AX162" s="13" t="s">
        <v>21</v>
      </c>
      <c r="AY162" s="240" t="s">
        <v>132</v>
      </c>
    </row>
    <row r="163" s="2" customFormat="1" ht="14.4" customHeight="1">
      <c r="A163" s="40"/>
      <c r="B163" s="41"/>
      <c r="C163" s="252" t="s">
        <v>299</v>
      </c>
      <c r="D163" s="252" t="s">
        <v>246</v>
      </c>
      <c r="E163" s="253" t="s">
        <v>300</v>
      </c>
      <c r="F163" s="254" t="s">
        <v>301</v>
      </c>
      <c r="G163" s="255" t="s">
        <v>195</v>
      </c>
      <c r="H163" s="256">
        <v>9.109</v>
      </c>
      <c r="I163" s="257"/>
      <c r="J163" s="258">
        <f>ROUND(I163*H163,2)</f>
        <v>0</v>
      </c>
      <c r="K163" s="254" t="s">
        <v>139</v>
      </c>
      <c r="L163" s="259"/>
      <c r="M163" s="260" t="s">
        <v>32</v>
      </c>
      <c r="N163" s="261" t="s">
        <v>51</v>
      </c>
      <c r="O163" s="86"/>
      <c r="P163" s="214">
        <f>O163*H163</f>
        <v>0</v>
      </c>
      <c r="Q163" s="214">
        <v>0.0020999999999999999</v>
      </c>
      <c r="R163" s="214">
        <f>Q163*H163</f>
        <v>0.019128899999999997</v>
      </c>
      <c r="S163" s="214">
        <v>0</v>
      </c>
      <c r="T163" s="215">
        <f>S163*H163</f>
        <v>0</v>
      </c>
      <c r="U163" s="40"/>
      <c r="V163" s="40"/>
      <c r="W163" s="40"/>
      <c r="X163" s="40"/>
      <c r="Y163" s="40"/>
      <c r="Z163" s="40"/>
      <c r="AA163" s="40"/>
      <c r="AB163" s="40"/>
      <c r="AC163" s="40"/>
      <c r="AD163" s="40"/>
      <c r="AE163" s="40"/>
      <c r="AR163" s="216" t="s">
        <v>228</v>
      </c>
      <c r="AT163" s="216" t="s">
        <v>246</v>
      </c>
      <c r="AU163" s="216" t="s">
        <v>141</v>
      </c>
      <c r="AY163" s="18" t="s">
        <v>132</v>
      </c>
      <c r="BE163" s="217">
        <f>IF(N163="základní",J163,0)</f>
        <v>0</v>
      </c>
      <c r="BF163" s="217">
        <f>IF(N163="snížená",J163,0)</f>
        <v>0</v>
      </c>
      <c r="BG163" s="217">
        <f>IF(N163="zákl. přenesená",J163,0)</f>
        <v>0</v>
      </c>
      <c r="BH163" s="217">
        <f>IF(N163="sníž. přenesená",J163,0)</f>
        <v>0</v>
      </c>
      <c r="BI163" s="217">
        <f>IF(N163="nulová",J163,0)</f>
        <v>0</v>
      </c>
      <c r="BJ163" s="18" t="s">
        <v>141</v>
      </c>
      <c r="BK163" s="217">
        <f>ROUND(I163*H163,2)</f>
        <v>0</v>
      </c>
      <c r="BL163" s="18" t="s">
        <v>150</v>
      </c>
      <c r="BM163" s="216" t="s">
        <v>302</v>
      </c>
    </row>
    <row r="164" s="13" customFormat="1">
      <c r="A164" s="13"/>
      <c r="B164" s="230"/>
      <c r="C164" s="231"/>
      <c r="D164" s="225" t="s">
        <v>199</v>
      </c>
      <c r="E164" s="231"/>
      <c r="F164" s="233" t="s">
        <v>303</v>
      </c>
      <c r="G164" s="231"/>
      <c r="H164" s="234">
        <v>9.109</v>
      </c>
      <c r="I164" s="235"/>
      <c r="J164" s="231"/>
      <c r="K164" s="231"/>
      <c r="L164" s="236"/>
      <c r="M164" s="237"/>
      <c r="N164" s="238"/>
      <c r="O164" s="238"/>
      <c r="P164" s="238"/>
      <c r="Q164" s="238"/>
      <c r="R164" s="238"/>
      <c r="S164" s="238"/>
      <c r="T164" s="239"/>
      <c r="U164" s="13"/>
      <c r="V164" s="13"/>
      <c r="W164" s="13"/>
      <c r="X164" s="13"/>
      <c r="Y164" s="13"/>
      <c r="Z164" s="13"/>
      <c r="AA164" s="13"/>
      <c r="AB164" s="13"/>
      <c r="AC164" s="13"/>
      <c r="AD164" s="13"/>
      <c r="AE164" s="13"/>
      <c r="AT164" s="240" t="s">
        <v>199</v>
      </c>
      <c r="AU164" s="240" t="s">
        <v>141</v>
      </c>
      <c r="AV164" s="13" t="s">
        <v>141</v>
      </c>
      <c r="AW164" s="13" t="s">
        <v>4</v>
      </c>
      <c r="AX164" s="13" t="s">
        <v>21</v>
      </c>
      <c r="AY164" s="240" t="s">
        <v>132</v>
      </c>
    </row>
    <row r="165" s="2" customFormat="1" ht="24.15" customHeight="1">
      <c r="A165" s="40"/>
      <c r="B165" s="41"/>
      <c r="C165" s="205" t="s">
        <v>7</v>
      </c>
      <c r="D165" s="205" t="s">
        <v>135</v>
      </c>
      <c r="E165" s="206" t="s">
        <v>304</v>
      </c>
      <c r="F165" s="207" t="s">
        <v>305</v>
      </c>
      <c r="G165" s="208" t="s">
        <v>231</v>
      </c>
      <c r="H165" s="209">
        <v>85.599999999999994</v>
      </c>
      <c r="I165" s="210"/>
      <c r="J165" s="211">
        <f>ROUND(I165*H165,2)</f>
        <v>0</v>
      </c>
      <c r="K165" s="207" t="s">
        <v>139</v>
      </c>
      <c r="L165" s="46"/>
      <c r="M165" s="212" t="s">
        <v>32</v>
      </c>
      <c r="N165" s="213" t="s">
        <v>51</v>
      </c>
      <c r="O165" s="86"/>
      <c r="P165" s="214">
        <f>O165*H165</f>
        <v>0</v>
      </c>
      <c r="Q165" s="214">
        <v>0.0033899999999999998</v>
      </c>
      <c r="R165" s="214">
        <f>Q165*H165</f>
        <v>0.29018399999999994</v>
      </c>
      <c r="S165" s="214">
        <v>0</v>
      </c>
      <c r="T165" s="215">
        <f>S165*H165</f>
        <v>0</v>
      </c>
      <c r="U165" s="40"/>
      <c r="V165" s="40"/>
      <c r="W165" s="40"/>
      <c r="X165" s="40"/>
      <c r="Y165" s="40"/>
      <c r="Z165" s="40"/>
      <c r="AA165" s="40"/>
      <c r="AB165" s="40"/>
      <c r="AC165" s="40"/>
      <c r="AD165" s="40"/>
      <c r="AE165" s="40"/>
      <c r="AR165" s="216" t="s">
        <v>150</v>
      </c>
      <c r="AT165" s="216" t="s">
        <v>135</v>
      </c>
      <c r="AU165" s="216" t="s">
        <v>141</v>
      </c>
      <c r="AY165" s="18" t="s">
        <v>132</v>
      </c>
      <c r="BE165" s="217">
        <f>IF(N165="základní",J165,0)</f>
        <v>0</v>
      </c>
      <c r="BF165" s="217">
        <f>IF(N165="snížená",J165,0)</f>
        <v>0</v>
      </c>
      <c r="BG165" s="217">
        <f>IF(N165="zákl. přenesená",J165,0)</f>
        <v>0</v>
      </c>
      <c r="BH165" s="217">
        <f>IF(N165="sníž. přenesená",J165,0)</f>
        <v>0</v>
      </c>
      <c r="BI165" s="217">
        <f>IF(N165="nulová",J165,0)</f>
        <v>0</v>
      </c>
      <c r="BJ165" s="18" t="s">
        <v>141</v>
      </c>
      <c r="BK165" s="217">
        <f>ROUND(I165*H165,2)</f>
        <v>0</v>
      </c>
      <c r="BL165" s="18" t="s">
        <v>150</v>
      </c>
      <c r="BM165" s="216" t="s">
        <v>306</v>
      </c>
    </row>
    <row r="166" s="2" customFormat="1">
      <c r="A166" s="40"/>
      <c r="B166" s="41"/>
      <c r="C166" s="42"/>
      <c r="D166" s="225" t="s">
        <v>197</v>
      </c>
      <c r="E166" s="42"/>
      <c r="F166" s="226" t="s">
        <v>307</v>
      </c>
      <c r="G166" s="42"/>
      <c r="H166" s="42"/>
      <c r="I166" s="227"/>
      <c r="J166" s="42"/>
      <c r="K166" s="42"/>
      <c r="L166" s="46"/>
      <c r="M166" s="228"/>
      <c r="N166" s="229"/>
      <c r="O166" s="86"/>
      <c r="P166" s="86"/>
      <c r="Q166" s="86"/>
      <c r="R166" s="86"/>
      <c r="S166" s="86"/>
      <c r="T166" s="87"/>
      <c r="U166" s="40"/>
      <c r="V166" s="40"/>
      <c r="W166" s="40"/>
      <c r="X166" s="40"/>
      <c r="Y166" s="40"/>
      <c r="Z166" s="40"/>
      <c r="AA166" s="40"/>
      <c r="AB166" s="40"/>
      <c r="AC166" s="40"/>
      <c r="AD166" s="40"/>
      <c r="AE166" s="40"/>
      <c r="AT166" s="18" t="s">
        <v>197</v>
      </c>
      <c r="AU166" s="18" t="s">
        <v>141</v>
      </c>
    </row>
    <row r="167" s="13" customFormat="1">
      <c r="A167" s="13"/>
      <c r="B167" s="230"/>
      <c r="C167" s="231"/>
      <c r="D167" s="225" t="s">
        <v>199</v>
      </c>
      <c r="E167" s="232" t="s">
        <v>32</v>
      </c>
      <c r="F167" s="233" t="s">
        <v>308</v>
      </c>
      <c r="G167" s="231"/>
      <c r="H167" s="234">
        <v>85.599999999999994</v>
      </c>
      <c r="I167" s="235"/>
      <c r="J167" s="231"/>
      <c r="K167" s="231"/>
      <c r="L167" s="236"/>
      <c r="M167" s="237"/>
      <c r="N167" s="238"/>
      <c r="O167" s="238"/>
      <c r="P167" s="238"/>
      <c r="Q167" s="238"/>
      <c r="R167" s="238"/>
      <c r="S167" s="238"/>
      <c r="T167" s="239"/>
      <c r="U167" s="13"/>
      <c r="V167" s="13"/>
      <c r="W167" s="13"/>
      <c r="X167" s="13"/>
      <c r="Y167" s="13"/>
      <c r="Z167" s="13"/>
      <c r="AA167" s="13"/>
      <c r="AB167" s="13"/>
      <c r="AC167" s="13"/>
      <c r="AD167" s="13"/>
      <c r="AE167" s="13"/>
      <c r="AT167" s="240" t="s">
        <v>199</v>
      </c>
      <c r="AU167" s="240" t="s">
        <v>141</v>
      </c>
      <c r="AV167" s="13" t="s">
        <v>141</v>
      </c>
      <c r="AW167" s="13" t="s">
        <v>41</v>
      </c>
      <c r="AX167" s="13" t="s">
        <v>79</v>
      </c>
      <c r="AY167" s="240" t="s">
        <v>132</v>
      </c>
    </row>
    <row r="168" s="14" customFormat="1">
      <c r="A168" s="14"/>
      <c r="B168" s="241"/>
      <c r="C168" s="242"/>
      <c r="D168" s="225" t="s">
        <v>199</v>
      </c>
      <c r="E168" s="243" t="s">
        <v>32</v>
      </c>
      <c r="F168" s="244" t="s">
        <v>201</v>
      </c>
      <c r="G168" s="242"/>
      <c r="H168" s="245">
        <v>85.599999999999994</v>
      </c>
      <c r="I168" s="246"/>
      <c r="J168" s="242"/>
      <c r="K168" s="242"/>
      <c r="L168" s="247"/>
      <c r="M168" s="248"/>
      <c r="N168" s="249"/>
      <c r="O168" s="249"/>
      <c r="P168" s="249"/>
      <c r="Q168" s="249"/>
      <c r="R168" s="249"/>
      <c r="S168" s="249"/>
      <c r="T168" s="250"/>
      <c r="U168" s="14"/>
      <c r="V168" s="14"/>
      <c r="W168" s="14"/>
      <c r="X168" s="14"/>
      <c r="Y168" s="14"/>
      <c r="Z168" s="14"/>
      <c r="AA168" s="14"/>
      <c r="AB168" s="14"/>
      <c r="AC168" s="14"/>
      <c r="AD168" s="14"/>
      <c r="AE168" s="14"/>
      <c r="AT168" s="251" t="s">
        <v>199</v>
      </c>
      <c r="AU168" s="251" t="s">
        <v>141</v>
      </c>
      <c r="AV168" s="14" t="s">
        <v>150</v>
      </c>
      <c r="AW168" s="14" t="s">
        <v>41</v>
      </c>
      <c r="AX168" s="14" t="s">
        <v>21</v>
      </c>
      <c r="AY168" s="251" t="s">
        <v>132</v>
      </c>
    </row>
    <row r="169" s="2" customFormat="1" ht="14.4" customHeight="1">
      <c r="A169" s="40"/>
      <c r="B169" s="41"/>
      <c r="C169" s="252" t="s">
        <v>309</v>
      </c>
      <c r="D169" s="252" t="s">
        <v>246</v>
      </c>
      <c r="E169" s="253" t="s">
        <v>310</v>
      </c>
      <c r="F169" s="254" t="s">
        <v>311</v>
      </c>
      <c r="G169" s="255" t="s">
        <v>195</v>
      </c>
      <c r="H169" s="256">
        <v>94.159999999999997</v>
      </c>
      <c r="I169" s="257"/>
      <c r="J169" s="258">
        <f>ROUND(I169*H169,2)</f>
        <v>0</v>
      </c>
      <c r="K169" s="254" t="s">
        <v>139</v>
      </c>
      <c r="L169" s="259"/>
      <c r="M169" s="260" t="s">
        <v>32</v>
      </c>
      <c r="N169" s="261" t="s">
        <v>51</v>
      </c>
      <c r="O169" s="86"/>
      <c r="P169" s="214">
        <f>O169*H169</f>
        <v>0</v>
      </c>
      <c r="Q169" s="214">
        <v>0.00051000000000000004</v>
      </c>
      <c r="R169" s="214">
        <f>Q169*H169</f>
        <v>0.048021600000000005</v>
      </c>
      <c r="S169" s="214">
        <v>0</v>
      </c>
      <c r="T169" s="215">
        <f>S169*H169</f>
        <v>0</v>
      </c>
      <c r="U169" s="40"/>
      <c r="V169" s="40"/>
      <c r="W169" s="40"/>
      <c r="X169" s="40"/>
      <c r="Y169" s="40"/>
      <c r="Z169" s="40"/>
      <c r="AA169" s="40"/>
      <c r="AB169" s="40"/>
      <c r="AC169" s="40"/>
      <c r="AD169" s="40"/>
      <c r="AE169" s="40"/>
      <c r="AR169" s="216" t="s">
        <v>228</v>
      </c>
      <c r="AT169" s="216" t="s">
        <v>246</v>
      </c>
      <c r="AU169" s="216" t="s">
        <v>141</v>
      </c>
      <c r="AY169" s="18" t="s">
        <v>132</v>
      </c>
      <c r="BE169" s="217">
        <f>IF(N169="základní",J169,0)</f>
        <v>0</v>
      </c>
      <c r="BF169" s="217">
        <f>IF(N169="snížená",J169,0)</f>
        <v>0</v>
      </c>
      <c r="BG169" s="217">
        <f>IF(N169="zákl. přenesená",J169,0)</f>
        <v>0</v>
      </c>
      <c r="BH169" s="217">
        <f>IF(N169="sníž. přenesená",J169,0)</f>
        <v>0</v>
      </c>
      <c r="BI169" s="217">
        <f>IF(N169="nulová",J169,0)</f>
        <v>0</v>
      </c>
      <c r="BJ169" s="18" t="s">
        <v>141</v>
      </c>
      <c r="BK169" s="217">
        <f>ROUND(I169*H169,2)</f>
        <v>0</v>
      </c>
      <c r="BL169" s="18" t="s">
        <v>150</v>
      </c>
      <c r="BM169" s="216" t="s">
        <v>312</v>
      </c>
    </row>
    <row r="170" s="13" customFormat="1">
      <c r="A170" s="13"/>
      <c r="B170" s="230"/>
      <c r="C170" s="231"/>
      <c r="D170" s="225" t="s">
        <v>199</v>
      </c>
      <c r="E170" s="231"/>
      <c r="F170" s="233" t="s">
        <v>313</v>
      </c>
      <c r="G170" s="231"/>
      <c r="H170" s="234">
        <v>94.159999999999997</v>
      </c>
      <c r="I170" s="235"/>
      <c r="J170" s="231"/>
      <c r="K170" s="231"/>
      <c r="L170" s="236"/>
      <c r="M170" s="237"/>
      <c r="N170" s="238"/>
      <c r="O170" s="238"/>
      <c r="P170" s="238"/>
      <c r="Q170" s="238"/>
      <c r="R170" s="238"/>
      <c r="S170" s="238"/>
      <c r="T170" s="239"/>
      <c r="U170" s="13"/>
      <c r="V170" s="13"/>
      <c r="W170" s="13"/>
      <c r="X170" s="13"/>
      <c r="Y170" s="13"/>
      <c r="Z170" s="13"/>
      <c r="AA170" s="13"/>
      <c r="AB170" s="13"/>
      <c r="AC170" s="13"/>
      <c r="AD170" s="13"/>
      <c r="AE170" s="13"/>
      <c r="AT170" s="240" t="s">
        <v>199</v>
      </c>
      <c r="AU170" s="240" t="s">
        <v>141</v>
      </c>
      <c r="AV170" s="13" t="s">
        <v>141</v>
      </c>
      <c r="AW170" s="13" t="s">
        <v>4</v>
      </c>
      <c r="AX170" s="13" t="s">
        <v>21</v>
      </c>
      <c r="AY170" s="240" t="s">
        <v>132</v>
      </c>
    </row>
    <row r="171" s="2" customFormat="1" ht="14.4" customHeight="1">
      <c r="A171" s="40"/>
      <c r="B171" s="41"/>
      <c r="C171" s="205" t="s">
        <v>314</v>
      </c>
      <c r="D171" s="205" t="s">
        <v>135</v>
      </c>
      <c r="E171" s="206" t="s">
        <v>315</v>
      </c>
      <c r="F171" s="207" t="s">
        <v>316</v>
      </c>
      <c r="G171" s="208" t="s">
        <v>231</v>
      </c>
      <c r="H171" s="209">
        <v>36</v>
      </c>
      <c r="I171" s="210"/>
      <c r="J171" s="211">
        <f>ROUND(I171*H171,2)</f>
        <v>0</v>
      </c>
      <c r="K171" s="207" t="s">
        <v>139</v>
      </c>
      <c r="L171" s="46"/>
      <c r="M171" s="212" t="s">
        <v>32</v>
      </c>
      <c r="N171" s="213" t="s">
        <v>51</v>
      </c>
      <c r="O171" s="86"/>
      <c r="P171" s="214">
        <f>O171*H171</f>
        <v>0</v>
      </c>
      <c r="Q171" s="214">
        <v>6.0000000000000002E-05</v>
      </c>
      <c r="R171" s="214">
        <f>Q171*H171</f>
        <v>0.00216</v>
      </c>
      <c r="S171" s="214">
        <v>0</v>
      </c>
      <c r="T171" s="215">
        <f>S171*H171</f>
        <v>0</v>
      </c>
      <c r="U171" s="40"/>
      <c r="V171" s="40"/>
      <c r="W171" s="40"/>
      <c r="X171" s="40"/>
      <c r="Y171" s="40"/>
      <c r="Z171" s="40"/>
      <c r="AA171" s="40"/>
      <c r="AB171" s="40"/>
      <c r="AC171" s="40"/>
      <c r="AD171" s="40"/>
      <c r="AE171" s="40"/>
      <c r="AR171" s="216" t="s">
        <v>150</v>
      </c>
      <c r="AT171" s="216" t="s">
        <v>135</v>
      </c>
      <c r="AU171" s="216" t="s">
        <v>141</v>
      </c>
      <c r="AY171" s="18" t="s">
        <v>132</v>
      </c>
      <c r="BE171" s="217">
        <f>IF(N171="základní",J171,0)</f>
        <v>0</v>
      </c>
      <c r="BF171" s="217">
        <f>IF(N171="snížená",J171,0)</f>
        <v>0</v>
      </c>
      <c r="BG171" s="217">
        <f>IF(N171="zákl. přenesená",J171,0)</f>
        <v>0</v>
      </c>
      <c r="BH171" s="217">
        <f>IF(N171="sníž. přenesená",J171,0)</f>
        <v>0</v>
      </c>
      <c r="BI171" s="217">
        <f>IF(N171="nulová",J171,0)</f>
        <v>0</v>
      </c>
      <c r="BJ171" s="18" t="s">
        <v>141</v>
      </c>
      <c r="BK171" s="217">
        <f>ROUND(I171*H171,2)</f>
        <v>0</v>
      </c>
      <c r="BL171" s="18" t="s">
        <v>150</v>
      </c>
      <c r="BM171" s="216" t="s">
        <v>317</v>
      </c>
    </row>
    <row r="172" s="2" customFormat="1">
      <c r="A172" s="40"/>
      <c r="B172" s="41"/>
      <c r="C172" s="42"/>
      <c r="D172" s="225" t="s">
        <v>197</v>
      </c>
      <c r="E172" s="42"/>
      <c r="F172" s="226" t="s">
        <v>318</v>
      </c>
      <c r="G172" s="42"/>
      <c r="H172" s="42"/>
      <c r="I172" s="227"/>
      <c r="J172" s="42"/>
      <c r="K172" s="42"/>
      <c r="L172" s="46"/>
      <c r="M172" s="228"/>
      <c r="N172" s="229"/>
      <c r="O172" s="86"/>
      <c r="P172" s="86"/>
      <c r="Q172" s="86"/>
      <c r="R172" s="86"/>
      <c r="S172" s="86"/>
      <c r="T172" s="87"/>
      <c r="U172" s="40"/>
      <c r="V172" s="40"/>
      <c r="W172" s="40"/>
      <c r="X172" s="40"/>
      <c r="Y172" s="40"/>
      <c r="Z172" s="40"/>
      <c r="AA172" s="40"/>
      <c r="AB172" s="40"/>
      <c r="AC172" s="40"/>
      <c r="AD172" s="40"/>
      <c r="AE172" s="40"/>
      <c r="AT172" s="18" t="s">
        <v>197</v>
      </c>
      <c r="AU172" s="18" t="s">
        <v>141</v>
      </c>
    </row>
    <row r="173" s="2" customFormat="1" ht="14.4" customHeight="1">
      <c r="A173" s="40"/>
      <c r="B173" s="41"/>
      <c r="C173" s="252" t="s">
        <v>319</v>
      </c>
      <c r="D173" s="252" t="s">
        <v>246</v>
      </c>
      <c r="E173" s="253" t="s">
        <v>320</v>
      </c>
      <c r="F173" s="254" t="s">
        <v>321</v>
      </c>
      <c r="G173" s="255" t="s">
        <v>231</v>
      </c>
      <c r="H173" s="256">
        <v>37.026000000000003</v>
      </c>
      <c r="I173" s="257"/>
      <c r="J173" s="258">
        <f>ROUND(I173*H173,2)</f>
        <v>0</v>
      </c>
      <c r="K173" s="254" t="s">
        <v>139</v>
      </c>
      <c r="L173" s="259"/>
      <c r="M173" s="260" t="s">
        <v>32</v>
      </c>
      <c r="N173" s="261" t="s">
        <v>51</v>
      </c>
      <c r="O173" s="86"/>
      <c r="P173" s="214">
        <f>O173*H173</f>
        <v>0</v>
      </c>
      <c r="Q173" s="214">
        <v>0.00059999999999999995</v>
      </c>
      <c r="R173" s="214">
        <f>Q173*H173</f>
        <v>0.022215599999999999</v>
      </c>
      <c r="S173" s="214">
        <v>0</v>
      </c>
      <c r="T173" s="215">
        <f>S173*H173</f>
        <v>0</v>
      </c>
      <c r="U173" s="40"/>
      <c r="V173" s="40"/>
      <c r="W173" s="40"/>
      <c r="X173" s="40"/>
      <c r="Y173" s="40"/>
      <c r="Z173" s="40"/>
      <c r="AA173" s="40"/>
      <c r="AB173" s="40"/>
      <c r="AC173" s="40"/>
      <c r="AD173" s="40"/>
      <c r="AE173" s="40"/>
      <c r="AR173" s="216" t="s">
        <v>228</v>
      </c>
      <c r="AT173" s="216" t="s">
        <v>246</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322</v>
      </c>
    </row>
    <row r="174" s="13" customFormat="1">
      <c r="A174" s="13"/>
      <c r="B174" s="230"/>
      <c r="C174" s="231"/>
      <c r="D174" s="225" t="s">
        <v>199</v>
      </c>
      <c r="E174" s="232" t="s">
        <v>32</v>
      </c>
      <c r="F174" s="233" t="s">
        <v>323</v>
      </c>
      <c r="G174" s="231"/>
      <c r="H174" s="234">
        <v>36.299999999999997</v>
      </c>
      <c r="I174" s="235"/>
      <c r="J174" s="231"/>
      <c r="K174" s="231"/>
      <c r="L174" s="236"/>
      <c r="M174" s="237"/>
      <c r="N174" s="238"/>
      <c r="O174" s="238"/>
      <c r="P174" s="238"/>
      <c r="Q174" s="238"/>
      <c r="R174" s="238"/>
      <c r="S174" s="238"/>
      <c r="T174" s="239"/>
      <c r="U174" s="13"/>
      <c r="V174" s="13"/>
      <c r="W174" s="13"/>
      <c r="X174" s="13"/>
      <c r="Y174" s="13"/>
      <c r="Z174" s="13"/>
      <c r="AA174" s="13"/>
      <c r="AB174" s="13"/>
      <c r="AC174" s="13"/>
      <c r="AD174" s="13"/>
      <c r="AE174" s="13"/>
      <c r="AT174" s="240" t="s">
        <v>199</v>
      </c>
      <c r="AU174" s="240" t="s">
        <v>141</v>
      </c>
      <c r="AV174" s="13" t="s">
        <v>141</v>
      </c>
      <c r="AW174" s="13" t="s">
        <v>41</v>
      </c>
      <c r="AX174" s="13" t="s">
        <v>79</v>
      </c>
      <c r="AY174" s="240" t="s">
        <v>132</v>
      </c>
    </row>
    <row r="175" s="14" customFormat="1">
      <c r="A175" s="14"/>
      <c r="B175" s="241"/>
      <c r="C175" s="242"/>
      <c r="D175" s="225" t="s">
        <v>199</v>
      </c>
      <c r="E175" s="243" t="s">
        <v>32</v>
      </c>
      <c r="F175" s="244" t="s">
        <v>201</v>
      </c>
      <c r="G175" s="242"/>
      <c r="H175" s="245">
        <v>36.299999999999997</v>
      </c>
      <c r="I175" s="246"/>
      <c r="J175" s="242"/>
      <c r="K175" s="242"/>
      <c r="L175" s="247"/>
      <c r="M175" s="248"/>
      <c r="N175" s="249"/>
      <c r="O175" s="249"/>
      <c r="P175" s="249"/>
      <c r="Q175" s="249"/>
      <c r="R175" s="249"/>
      <c r="S175" s="249"/>
      <c r="T175" s="250"/>
      <c r="U175" s="14"/>
      <c r="V175" s="14"/>
      <c r="W175" s="14"/>
      <c r="X175" s="14"/>
      <c r="Y175" s="14"/>
      <c r="Z175" s="14"/>
      <c r="AA175" s="14"/>
      <c r="AB175" s="14"/>
      <c r="AC175" s="14"/>
      <c r="AD175" s="14"/>
      <c r="AE175" s="14"/>
      <c r="AT175" s="251" t="s">
        <v>199</v>
      </c>
      <c r="AU175" s="251" t="s">
        <v>141</v>
      </c>
      <c r="AV175" s="14" t="s">
        <v>150</v>
      </c>
      <c r="AW175" s="14" t="s">
        <v>41</v>
      </c>
      <c r="AX175" s="14" t="s">
        <v>21</v>
      </c>
      <c r="AY175" s="251" t="s">
        <v>132</v>
      </c>
    </row>
    <row r="176" s="13" customFormat="1">
      <c r="A176" s="13"/>
      <c r="B176" s="230"/>
      <c r="C176" s="231"/>
      <c r="D176" s="225" t="s">
        <v>199</v>
      </c>
      <c r="E176" s="231"/>
      <c r="F176" s="233" t="s">
        <v>324</v>
      </c>
      <c r="G176" s="231"/>
      <c r="H176" s="234">
        <v>37.026000000000003</v>
      </c>
      <c r="I176" s="235"/>
      <c r="J176" s="231"/>
      <c r="K176" s="231"/>
      <c r="L176" s="236"/>
      <c r="M176" s="237"/>
      <c r="N176" s="238"/>
      <c r="O176" s="238"/>
      <c r="P176" s="238"/>
      <c r="Q176" s="238"/>
      <c r="R176" s="238"/>
      <c r="S176" s="238"/>
      <c r="T176" s="239"/>
      <c r="U176" s="13"/>
      <c r="V176" s="13"/>
      <c r="W176" s="13"/>
      <c r="X176" s="13"/>
      <c r="Y176" s="13"/>
      <c r="Z176" s="13"/>
      <c r="AA176" s="13"/>
      <c r="AB176" s="13"/>
      <c r="AC176" s="13"/>
      <c r="AD176" s="13"/>
      <c r="AE176" s="13"/>
      <c r="AT176" s="240" t="s">
        <v>199</v>
      </c>
      <c r="AU176" s="240" t="s">
        <v>141</v>
      </c>
      <c r="AV176" s="13" t="s">
        <v>141</v>
      </c>
      <c r="AW176" s="13" t="s">
        <v>4</v>
      </c>
      <c r="AX176" s="13" t="s">
        <v>21</v>
      </c>
      <c r="AY176" s="240" t="s">
        <v>132</v>
      </c>
    </row>
    <row r="177" s="2" customFormat="1" ht="14.4" customHeight="1">
      <c r="A177" s="40"/>
      <c r="B177" s="41"/>
      <c r="C177" s="205" t="s">
        <v>325</v>
      </c>
      <c r="D177" s="205" t="s">
        <v>135</v>
      </c>
      <c r="E177" s="206" t="s">
        <v>326</v>
      </c>
      <c r="F177" s="207" t="s">
        <v>327</v>
      </c>
      <c r="G177" s="208" t="s">
        <v>231</v>
      </c>
      <c r="H177" s="209">
        <v>28</v>
      </c>
      <c r="I177" s="210"/>
      <c r="J177" s="211">
        <f>ROUND(I177*H177,2)</f>
        <v>0</v>
      </c>
      <c r="K177" s="207" t="s">
        <v>139</v>
      </c>
      <c r="L177" s="46"/>
      <c r="M177" s="212" t="s">
        <v>32</v>
      </c>
      <c r="N177" s="213" t="s">
        <v>51</v>
      </c>
      <c r="O177" s="86"/>
      <c r="P177" s="214">
        <f>O177*H177</f>
        <v>0</v>
      </c>
      <c r="Q177" s="214">
        <v>0.00025000000000000001</v>
      </c>
      <c r="R177" s="214">
        <f>Q177*H177</f>
        <v>0.0070000000000000001</v>
      </c>
      <c r="S177" s="214">
        <v>0</v>
      </c>
      <c r="T177" s="215">
        <f>S177*H177</f>
        <v>0</v>
      </c>
      <c r="U177" s="40"/>
      <c r="V177" s="40"/>
      <c r="W177" s="40"/>
      <c r="X177" s="40"/>
      <c r="Y177" s="40"/>
      <c r="Z177" s="40"/>
      <c r="AA177" s="40"/>
      <c r="AB177" s="40"/>
      <c r="AC177" s="40"/>
      <c r="AD177" s="40"/>
      <c r="AE177" s="40"/>
      <c r="AR177" s="216" t="s">
        <v>150</v>
      </c>
      <c r="AT177" s="216" t="s">
        <v>135</v>
      </c>
      <c r="AU177" s="216" t="s">
        <v>141</v>
      </c>
      <c r="AY177" s="18" t="s">
        <v>132</v>
      </c>
      <c r="BE177" s="217">
        <f>IF(N177="základní",J177,0)</f>
        <v>0</v>
      </c>
      <c r="BF177" s="217">
        <f>IF(N177="snížená",J177,0)</f>
        <v>0</v>
      </c>
      <c r="BG177" s="217">
        <f>IF(N177="zákl. přenesená",J177,0)</f>
        <v>0</v>
      </c>
      <c r="BH177" s="217">
        <f>IF(N177="sníž. přenesená",J177,0)</f>
        <v>0</v>
      </c>
      <c r="BI177" s="217">
        <f>IF(N177="nulová",J177,0)</f>
        <v>0</v>
      </c>
      <c r="BJ177" s="18" t="s">
        <v>141</v>
      </c>
      <c r="BK177" s="217">
        <f>ROUND(I177*H177,2)</f>
        <v>0</v>
      </c>
      <c r="BL177" s="18" t="s">
        <v>150</v>
      </c>
      <c r="BM177" s="216" t="s">
        <v>328</v>
      </c>
    </row>
    <row r="178" s="2" customFormat="1">
      <c r="A178" s="40"/>
      <c r="B178" s="41"/>
      <c r="C178" s="42"/>
      <c r="D178" s="225" t="s">
        <v>197</v>
      </c>
      <c r="E178" s="42"/>
      <c r="F178" s="226" t="s">
        <v>318</v>
      </c>
      <c r="G178" s="42"/>
      <c r="H178" s="42"/>
      <c r="I178" s="227"/>
      <c r="J178" s="42"/>
      <c r="K178" s="42"/>
      <c r="L178" s="46"/>
      <c r="M178" s="228"/>
      <c r="N178" s="229"/>
      <c r="O178" s="86"/>
      <c r="P178" s="86"/>
      <c r="Q178" s="86"/>
      <c r="R178" s="86"/>
      <c r="S178" s="86"/>
      <c r="T178" s="87"/>
      <c r="U178" s="40"/>
      <c r="V178" s="40"/>
      <c r="W178" s="40"/>
      <c r="X178" s="40"/>
      <c r="Y178" s="40"/>
      <c r="Z178" s="40"/>
      <c r="AA178" s="40"/>
      <c r="AB178" s="40"/>
      <c r="AC178" s="40"/>
      <c r="AD178" s="40"/>
      <c r="AE178" s="40"/>
      <c r="AT178" s="18" t="s">
        <v>197</v>
      </c>
      <c r="AU178" s="18" t="s">
        <v>141</v>
      </c>
    </row>
    <row r="179" s="2" customFormat="1" ht="14.4" customHeight="1">
      <c r="A179" s="40"/>
      <c r="B179" s="41"/>
      <c r="C179" s="252" t="s">
        <v>329</v>
      </c>
      <c r="D179" s="252" t="s">
        <v>246</v>
      </c>
      <c r="E179" s="253" t="s">
        <v>330</v>
      </c>
      <c r="F179" s="254" t="s">
        <v>331</v>
      </c>
      <c r="G179" s="255" t="s">
        <v>231</v>
      </c>
      <c r="H179" s="256">
        <v>29.399999999999999</v>
      </c>
      <c r="I179" s="257"/>
      <c r="J179" s="258">
        <f>ROUND(I179*H179,2)</f>
        <v>0</v>
      </c>
      <c r="K179" s="254" t="s">
        <v>139</v>
      </c>
      <c r="L179" s="259"/>
      <c r="M179" s="260" t="s">
        <v>32</v>
      </c>
      <c r="N179" s="261" t="s">
        <v>51</v>
      </c>
      <c r="O179" s="86"/>
      <c r="P179" s="214">
        <f>O179*H179</f>
        <v>0</v>
      </c>
      <c r="Q179" s="214">
        <v>0</v>
      </c>
      <c r="R179" s="214">
        <f>Q179*H179</f>
        <v>0</v>
      </c>
      <c r="S179" s="214">
        <v>0</v>
      </c>
      <c r="T179" s="215">
        <f>S179*H179</f>
        <v>0</v>
      </c>
      <c r="U179" s="40"/>
      <c r="V179" s="40"/>
      <c r="W179" s="40"/>
      <c r="X179" s="40"/>
      <c r="Y179" s="40"/>
      <c r="Z179" s="40"/>
      <c r="AA179" s="40"/>
      <c r="AB179" s="40"/>
      <c r="AC179" s="40"/>
      <c r="AD179" s="40"/>
      <c r="AE179" s="40"/>
      <c r="AR179" s="216" t="s">
        <v>228</v>
      </c>
      <c r="AT179" s="216" t="s">
        <v>246</v>
      </c>
      <c r="AU179" s="216" t="s">
        <v>141</v>
      </c>
      <c r="AY179" s="18" t="s">
        <v>132</v>
      </c>
      <c r="BE179" s="217">
        <f>IF(N179="základní",J179,0)</f>
        <v>0</v>
      </c>
      <c r="BF179" s="217">
        <f>IF(N179="snížená",J179,0)</f>
        <v>0</v>
      </c>
      <c r="BG179" s="217">
        <f>IF(N179="zákl. přenesená",J179,0)</f>
        <v>0</v>
      </c>
      <c r="BH179" s="217">
        <f>IF(N179="sníž. přenesená",J179,0)</f>
        <v>0</v>
      </c>
      <c r="BI179" s="217">
        <f>IF(N179="nulová",J179,0)</f>
        <v>0</v>
      </c>
      <c r="BJ179" s="18" t="s">
        <v>141</v>
      </c>
      <c r="BK179" s="217">
        <f>ROUND(I179*H179,2)</f>
        <v>0</v>
      </c>
      <c r="BL179" s="18" t="s">
        <v>150</v>
      </c>
      <c r="BM179" s="216" t="s">
        <v>332</v>
      </c>
    </row>
    <row r="180" s="13" customFormat="1">
      <c r="A180" s="13"/>
      <c r="B180" s="230"/>
      <c r="C180" s="231"/>
      <c r="D180" s="225" t="s">
        <v>199</v>
      </c>
      <c r="E180" s="232" t="s">
        <v>32</v>
      </c>
      <c r="F180" s="233" t="s">
        <v>333</v>
      </c>
      <c r="G180" s="231"/>
      <c r="H180" s="234">
        <v>29.399999999999999</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4" customFormat="1">
      <c r="A181" s="14"/>
      <c r="B181" s="241"/>
      <c r="C181" s="242"/>
      <c r="D181" s="225" t="s">
        <v>199</v>
      </c>
      <c r="E181" s="243" t="s">
        <v>32</v>
      </c>
      <c r="F181" s="244" t="s">
        <v>201</v>
      </c>
      <c r="G181" s="242"/>
      <c r="H181" s="245">
        <v>29.399999999999999</v>
      </c>
      <c r="I181" s="246"/>
      <c r="J181" s="242"/>
      <c r="K181" s="242"/>
      <c r="L181" s="247"/>
      <c r="M181" s="248"/>
      <c r="N181" s="249"/>
      <c r="O181" s="249"/>
      <c r="P181" s="249"/>
      <c r="Q181" s="249"/>
      <c r="R181" s="249"/>
      <c r="S181" s="249"/>
      <c r="T181" s="250"/>
      <c r="U181" s="14"/>
      <c r="V181" s="14"/>
      <c r="W181" s="14"/>
      <c r="X181" s="14"/>
      <c r="Y181" s="14"/>
      <c r="Z181" s="14"/>
      <c r="AA181" s="14"/>
      <c r="AB181" s="14"/>
      <c r="AC181" s="14"/>
      <c r="AD181" s="14"/>
      <c r="AE181" s="14"/>
      <c r="AT181" s="251" t="s">
        <v>199</v>
      </c>
      <c r="AU181" s="251" t="s">
        <v>141</v>
      </c>
      <c r="AV181" s="14" t="s">
        <v>150</v>
      </c>
      <c r="AW181" s="14" t="s">
        <v>41</v>
      </c>
      <c r="AX181" s="14" t="s">
        <v>21</v>
      </c>
      <c r="AY181" s="251" t="s">
        <v>132</v>
      </c>
    </row>
    <row r="182" s="2" customFormat="1" ht="24.15" customHeight="1">
      <c r="A182" s="40"/>
      <c r="B182" s="41"/>
      <c r="C182" s="205" t="s">
        <v>334</v>
      </c>
      <c r="D182" s="205" t="s">
        <v>135</v>
      </c>
      <c r="E182" s="206" t="s">
        <v>335</v>
      </c>
      <c r="F182" s="207" t="s">
        <v>336</v>
      </c>
      <c r="G182" s="208" t="s">
        <v>195</v>
      </c>
      <c r="H182" s="209">
        <v>42</v>
      </c>
      <c r="I182" s="210"/>
      <c r="J182" s="211">
        <f>ROUND(I182*H182,2)</f>
        <v>0</v>
      </c>
      <c r="K182" s="207" t="s">
        <v>139</v>
      </c>
      <c r="L182" s="46"/>
      <c r="M182" s="212" t="s">
        <v>32</v>
      </c>
      <c r="N182" s="213" t="s">
        <v>51</v>
      </c>
      <c r="O182" s="86"/>
      <c r="P182" s="214">
        <f>O182*H182</f>
        <v>0</v>
      </c>
      <c r="Q182" s="214">
        <v>0.01188</v>
      </c>
      <c r="R182" s="214">
        <f>Q182*H182</f>
        <v>0.49896000000000001</v>
      </c>
      <c r="S182" s="214">
        <v>0</v>
      </c>
      <c r="T182" s="215">
        <f>S182*H182</f>
        <v>0</v>
      </c>
      <c r="U182" s="40"/>
      <c r="V182" s="40"/>
      <c r="W182" s="40"/>
      <c r="X182" s="40"/>
      <c r="Y182" s="40"/>
      <c r="Z182" s="40"/>
      <c r="AA182" s="40"/>
      <c r="AB182" s="40"/>
      <c r="AC182" s="40"/>
      <c r="AD182" s="40"/>
      <c r="AE182" s="40"/>
      <c r="AR182" s="216" t="s">
        <v>150</v>
      </c>
      <c r="AT182" s="216" t="s">
        <v>135</v>
      </c>
      <c r="AU182" s="216" t="s">
        <v>141</v>
      </c>
      <c r="AY182" s="18" t="s">
        <v>132</v>
      </c>
      <c r="BE182" s="217">
        <f>IF(N182="základní",J182,0)</f>
        <v>0</v>
      </c>
      <c r="BF182" s="217">
        <f>IF(N182="snížená",J182,0)</f>
        <v>0</v>
      </c>
      <c r="BG182" s="217">
        <f>IF(N182="zákl. přenesená",J182,0)</f>
        <v>0</v>
      </c>
      <c r="BH182" s="217">
        <f>IF(N182="sníž. přenesená",J182,0)</f>
        <v>0</v>
      </c>
      <c r="BI182" s="217">
        <f>IF(N182="nulová",J182,0)</f>
        <v>0</v>
      </c>
      <c r="BJ182" s="18" t="s">
        <v>141</v>
      </c>
      <c r="BK182" s="217">
        <f>ROUND(I182*H182,2)</f>
        <v>0</v>
      </c>
      <c r="BL182" s="18" t="s">
        <v>150</v>
      </c>
      <c r="BM182" s="216" t="s">
        <v>337</v>
      </c>
    </row>
    <row r="183" s="2" customFormat="1" ht="24.15" customHeight="1">
      <c r="A183" s="40"/>
      <c r="B183" s="41"/>
      <c r="C183" s="205" t="s">
        <v>338</v>
      </c>
      <c r="D183" s="205" t="s">
        <v>135</v>
      </c>
      <c r="E183" s="206" t="s">
        <v>339</v>
      </c>
      <c r="F183" s="207" t="s">
        <v>340</v>
      </c>
      <c r="G183" s="208" t="s">
        <v>195</v>
      </c>
      <c r="H183" s="209">
        <v>247.958</v>
      </c>
      <c r="I183" s="210"/>
      <c r="J183" s="211">
        <f>ROUND(I183*H183,2)</f>
        <v>0</v>
      </c>
      <c r="K183" s="207" t="s">
        <v>139</v>
      </c>
      <c r="L183" s="46"/>
      <c r="M183" s="212" t="s">
        <v>32</v>
      </c>
      <c r="N183" s="213" t="s">
        <v>51</v>
      </c>
      <c r="O183" s="86"/>
      <c r="P183" s="214">
        <f>O183*H183</f>
        <v>0</v>
      </c>
      <c r="Q183" s="214">
        <v>0.00348</v>
      </c>
      <c r="R183" s="214">
        <f>Q183*H183</f>
        <v>0.86289384000000002</v>
      </c>
      <c r="S183" s="214">
        <v>0</v>
      </c>
      <c r="T183" s="215">
        <f>S183*H183</f>
        <v>0</v>
      </c>
      <c r="U183" s="40"/>
      <c r="V183" s="40"/>
      <c r="W183" s="40"/>
      <c r="X183" s="40"/>
      <c r="Y183" s="40"/>
      <c r="Z183" s="40"/>
      <c r="AA183" s="40"/>
      <c r="AB183" s="40"/>
      <c r="AC183" s="40"/>
      <c r="AD183" s="40"/>
      <c r="AE183" s="40"/>
      <c r="AR183" s="216" t="s">
        <v>150</v>
      </c>
      <c r="AT183" s="216" t="s">
        <v>135</v>
      </c>
      <c r="AU183" s="216" t="s">
        <v>141</v>
      </c>
      <c r="AY183" s="18" t="s">
        <v>132</v>
      </c>
      <c r="BE183" s="217">
        <f>IF(N183="základní",J183,0)</f>
        <v>0</v>
      </c>
      <c r="BF183" s="217">
        <f>IF(N183="snížená",J183,0)</f>
        <v>0</v>
      </c>
      <c r="BG183" s="217">
        <f>IF(N183="zákl. přenesená",J183,0)</f>
        <v>0</v>
      </c>
      <c r="BH183" s="217">
        <f>IF(N183="sníž. přenesená",J183,0)</f>
        <v>0</v>
      </c>
      <c r="BI183" s="217">
        <f>IF(N183="nulová",J183,0)</f>
        <v>0</v>
      </c>
      <c r="BJ183" s="18" t="s">
        <v>141</v>
      </c>
      <c r="BK183" s="217">
        <f>ROUND(I183*H183,2)</f>
        <v>0</v>
      </c>
      <c r="BL183" s="18" t="s">
        <v>150</v>
      </c>
      <c r="BM183" s="216" t="s">
        <v>341</v>
      </c>
    </row>
    <row r="184" s="13" customFormat="1">
      <c r="A184" s="13"/>
      <c r="B184" s="230"/>
      <c r="C184" s="231"/>
      <c r="D184" s="225" t="s">
        <v>199</v>
      </c>
      <c r="E184" s="232" t="s">
        <v>32</v>
      </c>
      <c r="F184" s="233" t="s">
        <v>342</v>
      </c>
      <c r="G184" s="231"/>
      <c r="H184" s="234">
        <v>247.958</v>
      </c>
      <c r="I184" s="235"/>
      <c r="J184" s="231"/>
      <c r="K184" s="231"/>
      <c r="L184" s="236"/>
      <c r="M184" s="237"/>
      <c r="N184" s="238"/>
      <c r="O184" s="238"/>
      <c r="P184" s="238"/>
      <c r="Q184" s="238"/>
      <c r="R184" s="238"/>
      <c r="S184" s="238"/>
      <c r="T184" s="239"/>
      <c r="U184" s="13"/>
      <c r="V184" s="13"/>
      <c r="W184" s="13"/>
      <c r="X184" s="13"/>
      <c r="Y184" s="13"/>
      <c r="Z184" s="13"/>
      <c r="AA184" s="13"/>
      <c r="AB184" s="13"/>
      <c r="AC184" s="13"/>
      <c r="AD184" s="13"/>
      <c r="AE184" s="13"/>
      <c r="AT184" s="240" t="s">
        <v>199</v>
      </c>
      <c r="AU184" s="240" t="s">
        <v>141</v>
      </c>
      <c r="AV184" s="13" t="s">
        <v>141</v>
      </c>
      <c r="AW184" s="13" t="s">
        <v>41</v>
      </c>
      <c r="AX184" s="13" t="s">
        <v>79</v>
      </c>
      <c r="AY184" s="240" t="s">
        <v>132</v>
      </c>
    </row>
    <row r="185" s="14" customFormat="1">
      <c r="A185" s="14"/>
      <c r="B185" s="241"/>
      <c r="C185" s="242"/>
      <c r="D185" s="225" t="s">
        <v>199</v>
      </c>
      <c r="E185" s="243" t="s">
        <v>32</v>
      </c>
      <c r="F185" s="244" t="s">
        <v>201</v>
      </c>
      <c r="G185" s="242"/>
      <c r="H185" s="245">
        <v>247.958</v>
      </c>
      <c r="I185" s="246"/>
      <c r="J185" s="242"/>
      <c r="K185" s="242"/>
      <c r="L185" s="247"/>
      <c r="M185" s="248"/>
      <c r="N185" s="249"/>
      <c r="O185" s="249"/>
      <c r="P185" s="249"/>
      <c r="Q185" s="249"/>
      <c r="R185" s="249"/>
      <c r="S185" s="249"/>
      <c r="T185" s="250"/>
      <c r="U185" s="14"/>
      <c r="V185" s="14"/>
      <c r="W185" s="14"/>
      <c r="X185" s="14"/>
      <c r="Y185" s="14"/>
      <c r="Z185" s="14"/>
      <c r="AA185" s="14"/>
      <c r="AB185" s="14"/>
      <c r="AC185" s="14"/>
      <c r="AD185" s="14"/>
      <c r="AE185" s="14"/>
      <c r="AT185" s="251" t="s">
        <v>199</v>
      </c>
      <c r="AU185" s="251" t="s">
        <v>141</v>
      </c>
      <c r="AV185" s="14" t="s">
        <v>150</v>
      </c>
      <c r="AW185" s="14" t="s">
        <v>41</v>
      </c>
      <c r="AX185" s="14" t="s">
        <v>21</v>
      </c>
      <c r="AY185" s="251" t="s">
        <v>132</v>
      </c>
    </row>
    <row r="186" s="2" customFormat="1" ht="14.4" customHeight="1">
      <c r="A186" s="40"/>
      <c r="B186" s="41"/>
      <c r="C186" s="205" t="s">
        <v>343</v>
      </c>
      <c r="D186" s="205" t="s">
        <v>135</v>
      </c>
      <c r="E186" s="206" t="s">
        <v>344</v>
      </c>
      <c r="F186" s="207" t="s">
        <v>345</v>
      </c>
      <c r="G186" s="208" t="s">
        <v>195</v>
      </c>
      <c r="H186" s="209">
        <v>247.958</v>
      </c>
      <c r="I186" s="210"/>
      <c r="J186" s="211">
        <f>ROUND(I186*H186,2)</f>
        <v>0</v>
      </c>
      <c r="K186" s="207" t="s">
        <v>139</v>
      </c>
      <c r="L186" s="46"/>
      <c r="M186" s="212" t="s">
        <v>32</v>
      </c>
      <c r="N186" s="213" t="s">
        <v>51</v>
      </c>
      <c r="O186" s="86"/>
      <c r="P186" s="214">
        <f>O186*H186</f>
        <v>0</v>
      </c>
      <c r="Q186" s="214">
        <v>0</v>
      </c>
      <c r="R186" s="214">
        <f>Q186*H186</f>
        <v>0</v>
      </c>
      <c r="S186" s="214">
        <v>0</v>
      </c>
      <c r="T186" s="215">
        <f>S186*H186</f>
        <v>0</v>
      </c>
      <c r="U186" s="40"/>
      <c r="V186" s="40"/>
      <c r="W186" s="40"/>
      <c r="X186" s="40"/>
      <c r="Y186" s="40"/>
      <c r="Z186" s="40"/>
      <c r="AA186" s="40"/>
      <c r="AB186" s="40"/>
      <c r="AC186" s="40"/>
      <c r="AD186" s="40"/>
      <c r="AE186" s="40"/>
      <c r="AR186" s="216" t="s">
        <v>150</v>
      </c>
      <c r="AT186" s="216" t="s">
        <v>135</v>
      </c>
      <c r="AU186" s="216" t="s">
        <v>141</v>
      </c>
      <c r="AY186" s="18" t="s">
        <v>132</v>
      </c>
      <c r="BE186" s="217">
        <f>IF(N186="základní",J186,0)</f>
        <v>0</v>
      </c>
      <c r="BF186" s="217">
        <f>IF(N186="snížená",J186,0)</f>
        <v>0</v>
      </c>
      <c r="BG186" s="217">
        <f>IF(N186="zákl. přenesená",J186,0)</f>
        <v>0</v>
      </c>
      <c r="BH186" s="217">
        <f>IF(N186="sníž. přenesená",J186,0)</f>
        <v>0</v>
      </c>
      <c r="BI186" s="217">
        <f>IF(N186="nulová",J186,0)</f>
        <v>0</v>
      </c>
      <c r="BJ186" s="18" t="s">
        <v>141</v>
      </c>
      <c r="BK186" s="217">
        <f>ROUND(I186*H186,2)</f>
        <v>0</v>
      </c>
      <c r="BL186" s="18" t="s">
        <v>150</v>
      </c>
      <c r="BM186" s="216" t="s">
        <v>346</v>
      </c>
    </row>
    <row r="187" s="2" customFormat="1" ht="14.4" customHeight="1">
      <c r="A187" s="40"/>
      <c r="B187" s="41"/>
      <c r="C187" s="205" t="s">
        <v>347</v>
      </c>
      <c r="D187" s="205" t="s">
        <v>135</v>
      </c>
      <c r="E187" s="206" t="s">
        <v>348</v>
      </c>
      <c r="F187" s="207" t="s">
        <v>349</v>
      </c>
      <c r="G187" s="208" t="s">
        <v>195</v>
      </c>
      <c r="H187" s="209">
        <v>43.200000000000003</v>
      </c>
      <c r="I187" s="210"/>
      <c r="J187" s="211">
        <f>ROUND(I187*H187,2)</f>
        <v>0</v>
      </c>
      <c r="K187" s="207" t="s">
        <v>139</v>
      </c>
      <c r="L187" s="46"/>
      <c r="M187" s="212" t="s">
        <v>32</v>
      </c>
      <c r="N187" s="213" t="s">
        <v>51</v>
      </c>
      <c r="O187" s="86"/>
      <c r="P187" s="214">
        <f>O187*H187</f>
        <v>0</v>
      </c>
      <c r="Q187" s="214">
        <v>0.0047800000000000004</v>
      </c>
      <c r="R187" s="214">
        <f>Q187*H187</f>
        <v>0.20649600000000004</v>
      </c>
      <c r="S187" s="214">
        <v>0</v>
      </c>
      <c r="T187" s="215">
        <f>S187*H187</f>
        <v>0</v>
      </c>
      <c r="U187" s="40"/>
      <c r="V187" s="40"/>
      <c r="W187" s="40"/>
      <c r="X187" s="40"/>
      <c r="Y187" s="40"/>
      <c r="Z187" s="40"/>
      <c r="AA187" s="40"/>
      <c r="AB187" s="40"/>
      <c r="AC187" s="40"/>
      <c r="AD187" s="40"/>
      <c r="AE187" s="40"/>
      <c r="AR187" s="216" t="s">
        <v>150</v>
      </c>
      <c r="AT187" s="216" t="s">
        <v>135</v>
      </c>
      <c r="AU187" s="216" t="s">
        <v>141</v>
      </c>
      <c r="AY187" s="18" t="s">
        <v>132</v>
      </c>
      <c r="BE187" s="217">
        <f>IF(N187="základní",J187,0)</f>
        <v>0</v>
      </c>
      <c r="BF187" s="217">
        <f>IF(N187="snížená",J187,0)</f>
        <v>0</v>
      </c>
      <c r="BG187" s="217">
        <f>IF(N187="zákl. přenesená",J187,0)</f>
        <v>0</v>
      </c>
      <c r="BH187" s="217">
        <f>IF(N187="sníž. přenesená",J187,0)</f>
        <v>0</v>
      </c>
      <c r="BI187" s="217">
        <f>IF(N187="nulová",J187,0)</f>
        <v>0</v>
      </c>
      <c r="BJ187" s="18" t="s">
        <v>141</v>
      </c>
      <c r="BK187" s="217">
        <f>ROUND(I187*H187,2)</f>
        <v>0</v>
      </c>
      <c r="BL187" s="18" t="s">
        <v>150</v>
      </c>
      <c r="BM187" s="216" t="s">
        <v>350</v>
      </c>
    </row>
    <row r="188" s="2" customFormat="1" ht="24.15" customHeight="1">
      <c r="A188" s="40"/>
      <c r="B188" s="41"/>
      <c r="C188" s="205" t="s">
        <v>351</v>
      </c>
      <c r="D188" s="205" t="s">
        <v>135</v>
      </c>
      <c r="E188" s="206" t="s">
        <v>352</v>
      </c>
      <c r="F188" s="207" t="s">
        <v>353</v>
      </c>
      <c r="G188" s="208" t="s">
        <v>195</v>
      </c>
      <c r="H188" s="209">
        <v>3.375</v>
      </c>
      <c r="I188" s="210"/>
      <c r="J188" s="211">
        <f>ROUND(I188*H188,2)</f>
        <v>0</v>
      </c>
      <c r="K188" s="207" t="s">
        <v>139</v>
      </c>
      <c r="L188" s="46"/>
      <c r="M188" s="212" t="s">
        <v>32</v>
      </c>
      <c r="N188" s="213" t="s">
        <v>51</v>
      </c>
      <c r="O188" s="86"/>
      <c r="P188" s="214">
        <f>O188*H188</f>
        <v>0</v>
      </c>
      <c r="Q188" s="214">
        <v>0.00316</v>
      </c>
      <c r="R188" s="214">
        <f>Q188*H188</f>
        <v>0.010665000000000001</v>
      </c>
      <c r="S188" s="214">
        <v>0</v>
      </c>
      <c r="T188" s="215">
        <f>S188*H188</f>
        <v>0</v>
      </c>
      <c r="U188" s="40"/>
      <c r="V188" s="40"/>
      <c r="W188" s="40"/>
      <c r="X188" s="40"/>
      <c r="Y188" s="40"/>
      <c r="Z188" s="40"/>
      <c r="AA188" s="40"/>
      <c r="AB188" s="40"/>
      <c r="AC188" s="40"/>
      <c r="AD188" s="40"/>
      <c r="AE188" s="40"/>
      <c r="AR188" s="216" t="s">
        <v>150</v>
      </c>
      <c r="AT188" s="216" t="s">
        <v>135</v>
      </c>
      <c r="AU188" s="216" t="s">
        <v>141</v>
      </c>
      <c r="AY188" s="18" t="s">
        <v>132</v>
      </c>
      <c r="BE188" s="217">
        <f>IF(N188="základní",J188,0)</f>
        <v>0</v>
      </c>
      <c r="BF188" s="217">
        <f>IF(N188="snížená",J188,0)</f>
        <v>0</v>
      </c>
      <c r="BG188" s="217">
        <f>IF(N188="zákl. přenesená",J188,0)</f>
        <v>0</v>
      </c>
      <c r="BH188" s="217">
        <f>IF(N188="sníž. přenesená",J188,0)</f>
        <v>0</v>
      </c>
      <c r="BI188" s="217">
        <f>IF(N188="nulová",J188,0)</f>
        <v>0</v>
      </c>
      <c r="BJ188" s="18" t="s">
        <v>141</v>
      </c>
      <c r="BK188" s="217">
        <f>ROUND(I188*H188,2)</f>
        <v>0</v>
      </c>
      <c r="BL188" s="18" t="s">
        <v>150</v>
      </c>
      <c r="BM188" s="216" t="s">
        <v>354</v>
      </c>
    </row>
    <row r="189" s="13" customFormat="1">
      <c r="A189" s="13"/>
      <c r="B189" s="230"/>
      <c r="C189" s="231"/>
      <c r="D189" s="225" t="s">
        <v>199</v>
      </c>
      <c r="E189" s="232" t="s">
        <v>32</v>
      </c>
      <c r="F189" s="233" t="s">
        <v>355</v>
      </c>
      <c r="G189" s="231"/>
      <c r="H189" s="234">
        <v>3.375</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21</v>
      </c>
      <c r="AY189" s="240" t="s">
        <v>132</v>
      </c>
    </row>
    <row r="190" s="2" customFormat="1" ht="24.15" customHeight="1">
      <c r="A190" s="40"/>
      <c r="B190" s="41"/>
      <c r="C190" s="205" t="s">
        <v>356</v>
      </c>
      <c r="D190" s="205" t="s">
        <v>135</v>
      </c>
      <c r="E190" s="206" t="s">
        <v>357</v>
      </c>
      <c r="F190" s="207" t="s">
        <v>358</v>
      </c>
      <c r="G190" s="208" t="s">
        <v>195</v>
      </c>
      <c r="H190" s="209">
        <v>40.700000000000003</v>
      </c>
      <c r="I190" s="210"/>
      <c r="J190" s="211">
        <f>ROUND(I190*H190,2)</f>
        <v>0</v>
      </c>
      <c r="K190" s="207" t="s">
        <v>139</v>
      </c>
      <c r="L190" s="46"/>
      <c r="M190" s="212" t="s">
        <v>32</v>
      </c>
      <c r="N190" s="213" t="s">
        <v>51</v>
      </c>
      <c r="O190" s="86"/>
      <c r="P190" s="214">
        <f>O190*H190</f>
        <v>0</v>
      </c>
      <c r="Q190" s="214">
        <v>0.037999999999999999</v>
      </c>
      <c r="R190" s="214">
        <f>Q190*H190</f>
        <v>1.5466</v>
      </c>
      <c r="S190" s="214">
        <v>0</v>
      </c>
      <c r="T190" s="215">
        <f>S190*H190</f>
        <v>0</v>
      </c>
      <c r="U190" s="40"/>
      <c r="V190" s="40"/>
      <c r="W190" s="40"/>
      <c r="X190" s="40"/>
      <c r="Y190" s="40"/>
      <c r="Z190" s="40"/>
      <c r="AA190" s="40"/>
      <c r="AB190" s="40"/>
      <c r="AC190" s="40"/>
      <c r="AD190" s="40"/>
      <c r="AE190" s="40"/>
      <c r="AR190" s="216" t="s">
        <v>150</v>
      </c>
      <c r="AT190" s="216" t="s">
        <v>135</v>
      </c>
      <c r="AU190" s="216" t="s">
        <v>141</v>
      </c>
      <c r="AY190" s="18" t="s">
        <v>132</v>
      </c>
      <c r="BE190" s="217">
        <f>IF(N190="základní",J190,0)</f>
        <v>0</v>
      </c>
      <c r="BF190" s="217">
        <f>IF(N190="snížená",J190,0)</f>
        <v>0</v>
      </c>
      <c r="BG190" s="217">
        <f>IF(N190="zákl. přenesená",J190,0)</f>
        <v>0</v>
      </c>
      <c r="BH190" s="217">
        <f>IF(N190="sníž. přenesená",J190,0)</f>
        <v>0</v>
      </c>
      <c r="BI190" s="217">
        <f>IF(N190="nulová",J190,0)</f>
        <v>0</v>
      </c>
      <c r="BJ190" s="18" t="s">
        <v>141</v>
      </c>
      <c r="BK190" s="217">
        <f>ROUND(I190*H190,2)</f>
        <v>0</v>
      </c>
      <c r="BL190" s="18" t="s">
        <v>150</v>
      </c>
      <c r="BM190" s="216" t="s">
        <v>359</v>
      </c>
    </row>
    <row r="191" s="2" customFormat="1">
      <c r="A191" s="40"/>
      <c r="B191" s="41"/>
      <c r="C191" s="42"/>
      <c r="D191" s="225" t="s">
        <v>197</v>
      </c>
      <c r="E191" s="42"/>
      <c r="F191" s="226" t="s">
        <v>360</v>
      </c>
      <c r="G191" s="42"/>
      <c r="H191" s="42"/>
      <c r="I191" s="227"/>
      <c r="J191" s="42"/>
      <c r="K191" s="42"/>
      <c r="L191" s="46"/>
      <c r="M191" s="228"/>
      <c r="N191" s="229"/>
      <c r="O191" s="86"/>
      <c r="P191" s="86"/>
      <c r="Q191" s="86"/>
      <c r="R191" s="86"/>
      <c r="S191" s="86"/>
      <c r="T191" s="87"/>
      <c r="U191" s="40"/>
      <c r="V191" s="40"/>
      <c r="W191" s="40"/>
      <c r="X191" s="40"/>
      <c r="Y191" s="40"/>
      <c r="Z191" s="40"/>
      <c r="AA191" s="40"/>
      <c r="AB191" s="40"/>
      <c r="AC191" s="40"/>
      <c r="AD191" s="40"/>
      <c r="AE191" s="40"/>
      <c r="AT191" s="18" t="s">
        <v>197</v>
      </c>
      <c r="AU191" s="18" t="s">
        <v>141</v>
      </c>
    </row>
    <row r="192" s="13" customFormat="1">
      <c r="A192" s="13"/>
      <c r="B192" s="230"/>
      <c r="C192" s="231"/>
      <c r="D192" s="225" t="s">
        <v>199</v>
      </c>
      <c r="E192" s="232" t="s">
        <v>32</v>
      </c>
      <c r="F192" s="233" t="s">
        <v>361</v>
      </c>
      <c r="G192" s="231"/>
      <c r="H192" s="234">
        <v>40.700000000000003</v>
      </c>
      <c r="I192" s="235"/>
      <c r="J192" s="231"/>
      <c r="K192" s="231"/>
      <c r="L192" s="236"/>
      <c r="M192" s="237"/>
      <c r="N192" s="238"/>
      <c r="O192" s="238"/>
      <c r="P192" s="238"/>
      <c r="Q192" s="238"/>
      <c r="R192" s="238"/>
      <c r="S192" s="238"/>
      <c r="T192" s="239"/>
      <c r="U192" s="13"/>
      <c r="V192" s="13"/>
      <c r="W192" s="13"/>
      <c r="X192" s="13"/>
      <c r="Y192" s="13"/>
      <c r="Z192" s="13"/>
      <c r="AA192" s="13"/>
      <c r="AB192" s="13"/>
      <c r="AC192" s="13"/>
      <c r="AD192" s="13"/>
      <c r="AE192" s="13"/>
      <c r="AT192" s="240" t="s">
        <v>199</v>
      </c>
      <c r="AU192" s="240" t="s">
        <v>141</v>
      </c>
      <c r="AV192" s="13" t="s">
        <v>141</v>
      </c>
      <c r="AW192" s="13" t="s">
        <v>41</v>
      </c>
      <c r="AX192" s="13" t="s">
        <v>79</v>
      </c>
      <c r="AY192" s="240" t="s">
        <v>132</v>
      </c>
    </row>
    <row r="193" s="14" customFormat="1">
      <c r="A193" s="14"/>
      <c r="B193" s="241"/>
      <c r="C193" s="242"/>
      <c r="D193" s="225" t="s">
        <v>199</v>
      </c>
      <c r="E193" s="243" t="s">
        <v>32</v>
      </c>
      <c r="F193" s="244" t="s">
        <v>201</v>
      </c>
      <c r="G193" s="242"/>
      <c r="H193" s="245">
        <v>40.700000000000003</v>
      </c>
      <c r="I193" s="246"/>
      <c r="J193" s="242"/>
      <c r="K193" s="242"/>
      <c r="L193" s="247"/>
      <c r="M193" s="248"/>
      <c r="N193" s="249"/>
      <c r="O193" s="249"/>
      <c r="P193" s="249"/>
      <c r="Q193" s="249"/>
      <c r="R193" s="249"/>
      <c r="S193" s="249"/>
      <c r="T193" s="250"/>
      <c r="U193" s="14"/>
      <c r="V193" s="14"/>
      <c r="W193" s="14"/>
      <c r="X193" s="14"/>
      <c r="Y193" s="14"/>
      <c r="Z193" s="14"/>
      <c r="AA193" s="14"/>
      <c r="AB193" s="14"/>
      <c r="AC193" s="14"/>
      <c r="AD193" s="14"/>
      <c r="AE193" s="14"/>
      <c r="AT193" s="251" t="s">
        <v>199</v>
      </c>
      <c r="AU193" s="251" t="s">
        <v>141</v>
      </c>
      <c r="AV193" s="14" t="s">
        <v>150</v>
      </c>
      <c r="AW193" s="14" t="s">
        <v>41</v>
      </c>
      <c r="AX193" s="14" t="s">
        <v>21</v>
      </c>
      <c r="AY193" s="251" t="s">
        <v>132</v>
      </c>
    </row>
    <row r="194" s="2" customFormat="1" ht="24.15" customHeight="1">
      <c r="A194" s="40"/>
      <c r="B194" s="41"/>
      <c r="C194" s="205" t="s">
        <v>362</v>
      </c>
      <c r="D194" s="205" t="s">
        <v>135</v>
      </c>
      <c r="E194" s="206" t="s">
        <v>363</v>
      </c>
      <c r="F194" s="207" t="s">
        <v>364</v>
      </c>
      <c r="G194" s="208" t="s">
        <v>195</v>
      </c>
      <c r="H194" s="209">
        <v>40.560000000000002</v>
      </c>
      <c r="I194" s="210"/>
      <c r="J194" s="211">
        <f>ROUND(I194*H194,2)</f>
        <v>0</v>
      </c>
      <c r="K194" s="207" t="s">
        <v>139</v>
      </c>
      <c r="L194" s="46"/>
      <c r="M194" s="212" t="s">
        <v>32</v>
      </c>
      <c r="N194" s="213" t="s">
        <v>51</v>
      </c>
      <c r="O194" s="86"/>
      <c r="P194" s="214">
        <f>O194*H194</f>
        <v>0</v>
      </c>
      <c r="Q194" s="214">
        <v>0.00012</v>
      </c>
      <c r="R194" s="214">
        <f>Q194*H194</f>
        <v>0.0048672000000000003</v>
      </c>
      <c r="S194" s="214">
        <v>0</v>
      </c>
      <c r="T194" s="215">
        <f>S194*H194</f>
        <v>0</v>
      </c>
      <c r="U194" s="40"/>
      <c r="V194" s="40"/>
      <c r="W194" s="40"/>
      <c r="X194" s="40"/>
      <c r="Y194" s="40"/>
      <c r="Z194" s="40"/>
      <c r="AA194" s="40"/>
      <c r="AB194" s="40"/>
      <c r="AC194" s="40"/>
      <c r="AD194" s="40"/>
      <c r="AE194" s="40"/>
      <c r="AR194" s="216" t="s">
        <v>150</v>
      </c>
      <c r="AT194" s="216" t="s">
        <v>135</v>
      </c>
      <c r="AU194" s="216" t="s">
        <v>141</v>
      </c>
      <c r="AY194" s="18" t="s">
        <v>132</v>
      </c>
      <c r="BE194" s="217">
        <f>IF(N194="základní",J194,0)</f>
        <v>0</v>
      </c>
      <c r="BF194" s="217">
        <f>IF(N194="snížená",J194,0)</f>
        <v>0</v>
      </c>
      <c r="BG194" s="217">
        <f>IF(N194="zákl. přenesená",J194,0)</f>
        <v>0</v>
      </c>
      <c r="BH194" s="217">
        <f>IF(N194="sníž. přenesená",J194,0)</f>
        <v>0</v>
      </c>
      <c r="BI194" s="217">
        <f>IF(N194="nulová",J194,0)</f>
        <v>0</v>
      </c>
      <c r="BJ194" s="18" t="s">
        <v>141</v>
      </c>
      <c r="BK194" s="217">
        <f>ROUND(I194*H194,2)</f>
        <v>0</v>
      </c>
      <c r="BL194" s="18" t="s">
        <v>150</v>
      </c>
      <c r="BM194" s="216" t="s">
        <v>365</v>
      </c>
    </row>
    <row r="195" s="2" customFormat="1">
      <c r="A195" s="40"/>
      <c r="B195" s="41"/>
      <c r="C195" s="42"/>
      <c r="D195" s="225" t="s">
        <v>197</v>
      </c>
      <c r="E195" s="42"/>
      <c r="F195" s="226" t="s">
        <v>366</v>
      </c>
      <c r="G195" s="42"/>
      <c r="H195" s="42"/>
      <c r="I195" s="227"/>
      <c r="J195" s="42"/>
      <c r="K195" s="42"/>
      <c r="L195" s="46"/>
      <c r="M195" s="228"/>
      <c r="N195" s="229"/>
      <c r="O195" s="86"/>
      <c r="P195" s="86"/>
      <c r="Q195" s="86"/>
      <c r="R195" s="86"/>
      <c r="S195" s="86"/>
      <c r="T195" s="87"/>
      <c r="U195" s="40"/>
      <c r="V195" s="40"/>
      <c r="W195" s="40"/>
      <c r="X195" s="40"/>
      <c r="Y195" s="40"/>
      <c r="Z195" s="40"/>
      <c r="AA195" s="40"/>
      <c r="AB195" s="40"/>
      <c r="AC195" s="40"/>
      <c r="AD195" s="40"/>
      <c r="AE195" s="40"/>
      <c r="AT195" s="18" t="s">
        <v>197</v>
      </c>
      <c r="AU195" s="18" t="s">
        <v>141</v>
      </c>
    </row>
    <row r="196" s="13" customFormat="1">
      <c r="A196" s="13"/>
      <c r="B196" s="230"/>
      <c r="C196" s="231"/>
      <c r="D196" s="225" t="s">
        <v>199</v>
      </c>
      <c r="E196" s="232" t="s">
        <v>32</v>
      </c>
      <c r="F196" s="233" t="s">
        <v>367</v>
      </c>
      <c r="G196" s="231"/>
      <c r="H196" s="234">
        <v>40.560000000000002</v>
      </c>
      <c r="I196" s="235"/>
      <c r="J196" s="231"/>
      <c r="K196" s="231"/>
      <c r="L196" s="236"/>
      <c r="M196" s="237"/>
      <c r="N196" s="238"/>
      <c r="O196" s="238"/>
      <c r="P196" s="238"/>
      <c r="Q196" s="238"/>
      <c r="R196" s="238"/>
      <c r="S196" s="238"/>
      <c r="T196" s="239"/>
      <c r="U196" s="13"/>
      <c r="V196" s="13"/>
      <c r="W196" s="13"/>
      <c r="X196" s="13"/>
      <c r="Y196" s="13"/>
      <c r="Z196" s="13"/>
      <c r="AA196" s="13"/>
      <c r="AB196" s="13"/>
      <c r="AC196" s="13"/>
      <c r="AD196" s="13"/>
      <c r="AE196" s="13"/>
      <c r="AT196" s="240" t="s">
        <v>199</v>
      </c>
      <c r="AU196" s="240" t="s">
        <v>141</v>
      </c>
      <c r="AV196" s="13" t="s">
        <v>141</v>
      </c>
      <c r="AW196" s="13" t="s">
        <v>41</v>
      </c>
      <c r="AX196" s="13" t="s">
        <v>79</v>
      </c>
      <c r="AY196" s="240" t="s">
        <v>132</v>
      </c>
    </row>
    <row r="197" s="14" customFormat="1">
      <c r="A197" s="14"/>
      <c r="B197" s="241"/>
      <c r="C197" s="242"/>
      <c r="D197" s="225" t="s">
        <v>199</v>
      </c>
      <c r="E197" s="243" t="s">
        <v>32</v>
      </c>
      <c r="F197" s="244" t="s">
        <v>201</v>
      </c>
      <c r="G197" s="242"/>
      <c r="H197" s="245">
        <v>40.560000000000002</v>
      </c>
      <c r="I197" s="246"/>
      <c r="J197" s="242"/>
      <c r="K197" s="242"/>
      <c r="L197" s="247"/>
      <c r="M197" s="248"/>
      <c r="N197" s="249"/>
      <c r="O197" s="249"/>
      <c r="P197" s="249"/>
      <c r="Q197" s="249"/>
      <c r="R197" s="249"/>
      <c r="S197" s="249"/>
      <c r="T197" s="250"/>
      <c r="U197" s="14"/>
      <c r="V197" s="14"/>
      <c r="W197" s="14"/>
      <c r="X197" s="14"/>
      <c r="Y197" s="14"/>
      <c r="Z197" s="14"/>
      <c r="AA197" s="14"/>
      <c r="AB197" s="14"/>
      <c r="AC197" s="14"/>
      <c r="AD197" s="14"/>
      <c r="AE197" s="14"/>
      <c r="AT197" s="251" t="s">
        <v>199</v>
      </c>
      <c r="AU197" s="251" t="s">
        <v>141</v>
      </c>
      <c r="AV197" s="14" t="s">
        <v>150</v>
      </c>
      <c r="AW197" s="14" t="s">
        <v>41</v>
      </c>
      <c r="AX197" s="14" t="s">
        <v>21</v>
      </c>
      <c r="AY197" s="251" t="s">
        <v>132</v>
      </c>
    </row>
    <row r="198" s="2" customFormat="1" ht="14.4" customHeight="1">
      <c r="A198" s="40"/>
      <c r="B198" s="41"/>
      <c r="C198" s="205" t="s">
        <v>368</v>
      </c>
      <c r="D198" s="205" t="s">
        <v>135</v>
      </c>
      <c r="E198" s="206" t="s">
        <v>369</v>
      </c>
      <c r="F198" s="207" t="s">
        <v>370</v>
      </c>
      <c r="G198" s="208" t="s">
        <v>195</v>
      </c>
      <c r="H198" s="209">
        <v>259.97000000000003</v>
      </c>
      <c r="I198" s="210"/>
      <c r="J198" s="211">
        <f>ROUND(I198*H198,2)</f>
        <v>0</v>
      </c>
      <c r="K198" s="207" t="s">
        <v>139</v>
      </c>
      <c r="L198" s="46"/>
      <c r="M198" s="212" t="s">
        <v>32</v>
      </c>
      <c r="N198" s="213" t="s">
        <v>51</v>
      </c>
      <c r="O198" s="86"/>
      <c r="P198" s="214">
        <f>O198*H198</f>
        <v>0</v>
      </c>
      <c r="Q198" s="214">
        <v>0</v>
      </c>
      <c r="R198" s="214">
        <f>Q198*H198</f>
        <v>0</v>
      </c>
      <c r="S198" s="214">
        <v>0</v>
      </c>
      <c r="T198" s="215">
        <f>S198*H198</f>
        <v>0</v>
      </c>
      <c r="U198" s="40"/>
      <c r="V198" s="40"/>
      <c r="W198" s="40"/>
      <c r="X198" s="40"/>
      <c r="Y198" s="40"/>
      <c r="Z198" s="40"/>
      <c r="AA198" s="40"/>
      <c r="AB198" s="40"/>
      <c r="AC198" s="40"/>
      <c r="AD198" s="40"/>
      <c r="AE198" s="40"/>
      <c r="AR198" s="216" t="s">
        <v>150</v>
      </c>
      <c r="AT198" s="216" t="s">
        <v>135</v>
      </c>
      <c r="AU198" s="216" t="s">
        <v>141</v>
      </c>
      <c r="AY198" s="18" t="s">
        <v>132</v>
      </c>
      <c r="BE198" s="217">
        <f>IF(N198="základní",J198,0)</f>
        <v>0</v>
      </c>
      <c r="BF198" s="217">
        <f>IF(N198="snížená",J198,0)</f>
        <v>0</v>
      </c>
      <c r="BG198" s="217">
        <f>IF(N198="zákl. přenesená",J198,0)</f>
        <v>0</v>
      </c>
      <c r="BH198" s="217">
        <f>IF(N198="sníž. přenesená",J198,0)</f>
        <v>0</v>
      </c>
      <c r="BI198" s="217">
        <f>IF(N198="nulová",J198,0)</f>
        <v>0</v>
      </c>
      <c r="BJ198" s="18" t="s">
        <v>141</v>
      </c>
      <c r="BK198" s="217">
        <f>ROUND(I198*H198,2)</f>
        <v>0</v>
      </c>
      <c r="BL198" s="18" t="s">
        <v>150</v>
      </c>
      <c r="BM198" s="216" t="s">
        <v>371</v>
      </c>
    </row>
    <row r="199" s="13" customFormat="1">
      <c r="A199" s="13"/>
      <c r="B199" s="230"/>
      <c r="C199" s="231"/>
      <c r="D199" s="225" t="s">
        <v>199</v>
      </c>
      <c r="E199" s="232" t="s">
        <v>32</v>
      </c>
      <c r="F199" s="233" t="s">
        <v>372</v>
      </c>
      <c r="G199" s="231"/>
      <c r="H199" s="234">
        <v>259.97000000000003</v>
      </c>
      <c r="I199" s="235"/>
      <c r="J199" s="231"/>
      <c r="K199" s="231"/>
      <c r="L199" s="236"/>
      <c r="M199" s="237"/>
      <c r="N199" s="238"/>
      <c r="O199" s="238"/>
      <c r="P199" s="238"/>
      <c r="Q199" s="238"/>
      <c r="R199" s="238"/>
      <c r="S199" s="238"/>
      <c r="T199" s="239"/>
      <c r="U199" s="13"/>
      <c r="V199" s="13"/>
      <c r="W199" s="13"/>
      <c r="X199" s="13"/>
      <c r="Y199" s="13"/>
      <c r="Z199" s="13"/>
      <c r="AA199" s="13"/>
      <c r="AB199" s="13"/>
      <c r="AC199" s="13"/>
      <c r="AD199" s="13"/>
      <c r="AE199" s="13"/>
      <c r="AT199" s="240" t="s">
        <v>199</v>
      </c>
      <c r="AU199" s="240" t="s">
        <v>141</v>
      </c>
      <c r="AV199" s="13" t="s">
        <v>141</v>
      </c>
      <c r="AW199" s="13" t="s">
        <v>41</v>
      </c>
      <c r="AX199" s="13" t="s">
        <v>79</v>
      </c>
      <c r="AY199" s="240" t="s">
        <v>132</v>
      </c>
    </row>
    <row r="200" s="14" customFormat="1">
      <c r="A200" s="14"/>
      <c r="B200" s="241"/>
      <c r="C200" s="242"/>
      <c r="D200" s="225" t="s">
        <v>199</v>
      </c>
      <c r="E200" s="243" t="s">
        <v>32</v>
      </c>
      <c r="F200" s="244" t="s">
        <v>201</v>
      </c>
      <c r="G200" s="242"/>
      <c r="H200" s="245">
        <v>259.97000000000003</v>
      </c>
      <c r="I200" s="246"/>
      <c r="J200" s="242"/>
      <c r="K200" s="242"/>
      <c r="L200" s="247"/>
      <c r="M200" s="248"/>
      <c r="N200" s="249"/>
      <c r="O200" s="249"/>
      <c r="P200" s="249"/>
      <c r="Q200" s="249"/>
      <c r="R200" s="249"/>
      <c r="S200" s="249"/>
      <c r="T200" s="250"/>
      <c r="U200" s="14"/>
      <c r="V200" s="14"/>
      <c r="W200" s="14"/>
      <c r="X200" s="14"/>
      <c r="Y200" s="14"/>
      <c r="Z200" s="14"/>
      <c r="AA200" s="14"/>
      <c r="AB200" s="14"/>
      <c r="AC200" s="14"/>
      <c r="AD200" s="14"/>
      <c r="AE200" s="14"/>
      <c r="AT200" s="251" t="s">
        <v>199</v>
      </c>
      <c r="AU200" s="251" t="s">
        <v>141</v>
      </c>
      <c r="AV200" s="14" t="s">
        <v>150</v>
      </c>
      <c r="AW200" s="14" t="s">
        <v>41</v>
      </c>
      <c r="AX200" s="14" t="s">
        <v>21</v>
      </c>
      <c r="AY200" s="251" t="s">
        <v>132</v>
      </c>
    </row>
    <row r="201" s="2" customFormat="1" ht="24.15" customHeight="1">
      <c r="A201" s="40"/>
      <c r="B201" s="41"/>
      <c r="C201" s="205" t="s">
        <v>373</v>
      </c>
      <c r="D201" s="205" t="s">
        <v>135</v>
      </c>
      <c r="E201" s="206" t="s">
        <v>374</v>
      </c>
      <c r="F201" s="207" t="s">
        <v>375</v>
      </c>
      <c r="G201" s="208" t="s">
        <v>376</v>
      </c>
      <c r="H201" s="209">
        <v>1</v>
      </c>
      <c r="I201" s="210"/>
      <c r="J201" s="211">
        <f>ROUND(I201*H201,2)</f>
        <v>0</v>
      </c>
      <c r="K201" s="207" t="s">
        <v>139</v>
      </c>
      <c r="L201" s="46"/>
      <c r="M201" s="212" t="s">
        <v>32</v>
      </c>
      <c r="N201" s="213" t="s">
        <v>51</v>
      </c>
      <c r="O201" s="86"/>
      <c r="P201" s="214">
        <f>O201*H201</f>
        <v>0</v>
      </c>
      <c r="Q201" s="214">
        <v>0.017770000000000001</v>
      </c>
      <c r="R201" s="214">
        <f>Q201*H201</f>
        <v>0.017770000000000001</v>
      </c>
      <c r="S201" s="214">
        <v>0</v>
      </c>
      <c r="T201" s="215">
        <f>S201*H201</f>
        <v>0</v>
      </c>
      <c r="U201" s="40"/>
      <c r="V201" s="40"/>
      <c r="W201" s="40"/>
      <c r="X201" s="40"/>
      <c r="Y201" s="40"/>
      <c r="Z201" s="40"/>
      <c r="AA201" s="40"/>
      <c r="AB201" s="40"/>
      <c r="AC201" s="40"/>
      <c r="AD201" s="40"/>
      <c r="AE201" s="40"/>
      <c r="AR201" s="216" t="s">
        <v>150</v>
      </c>
      <c r="AT201" s="216" t="s">
        <v>135</v>
      </c>
      <c r="AU201" s="216" t="s">
        <v>141</v>
      </c>
      <c r="AY201" s="18" t="s">
        <v>132</v>
      </c>
      <c r="BE201" s="217">
        <f>IF(N201="základní",J201,0)</f>
        <v>0</v>
      </c>
      <c r="BF201" s="217">
        <f>IF(N201="snížená",J201,0)</f>
        <v>0</v>
      </c>
      <c r="BG201" s="217">
        <f>IF(N201="zákl. přenesená",J201,0)</f>
        <v>0</v>
      </c>
      <c r="BH201" s="217">
        <f>IF(N201="sníž. přenesená",J201,0)</f>
        <v>0</v>
      </c>
      <c r="BI201" s="217">
        <f>IF(N201="nulová",J201,0)</f>
        <v>0</v>
      </c>
      <c r="BJ201" s="18" t="s">
        <v>141</v>
      </c>
      <c r="BK201" s="217">
        <f>ROUND(I201*H201,2)</f>
        <v>0</v>
      </c>
      <c r="BL201" s="18" t="s">
        <v>150</v>
      </c>
      <c r="BM201" s="216" t="s">
        <v>377</v>
      </c>
    </row>
    <row r="202" s="2" customFormat="1">
      <c r="A202" s="40"/>
      <c r="B202" s="41"/>
      <c r="C202" s="42"/>
      <c r="D202" s="225" t="s">
        <v>197</v>
      </c>
      <c r="E202" s="42"/>
      <c r="F202" s="226" t="s">
        <v>378</v>
      </c>
      <c r="G202" s="42"/>
      <c r="H202" s="42"/>
      <c r="I202" s="227"/>
      <c r="J202" s="42"/>
      <c r="K202" s="42"/>
      <c r="L202" s="46"/>
      <c r="M202" s="228"/>
      <c r="N202" s="229"/>
      <c r="O202" s="86"/>
      <c r="P202" s="86"/>
      <c r="Q202" s="86"/>
      <c r="R202" s="86"/>
      <c r="S202" s="86"/>
      <c r="T202" s="87"/>
      <c r="U202" s="40"/>
      <c r="V202" s="40"/>
      <c r="W202" s="40"/>
      <c r="X202" s="40"/>
      <c r="Y202" s="40"/>
      <c r="Z202" s="40"/>
      <c r="AA202" s="40"/>
      <c r="AB202" s="40"/>
      <c r="AC202" s="40"/>
      <c r="AD202" s="40"/>
      <c r="AE202" s="40"/>
      <c r="AT202" s="18" t="s">
        <v>197</v>
      </c>
      <c r="AU202" s="18" t="s">
        <v>141</v>
      </c>
    </row>
    <row r="203" s="2" customFormat="1" ht="14.4" customHeight="1">
      <c r="A203" s="40"/>
      <c r="B203" s="41"/>
      <c r="C203" s="252" t="s">
        <v>379</v>
      </c>
      <c r="D203" s="252" t="s">
        <v>246</v>
      </c>
      <c r="E203" s="253" t="s">
        <v>380</v>
      </c>
      <c r="F203" s="254" t="s">
        <v>381</v>
      </c>
      <c r="G203" s="255" t="s">
        <v>376</v>
      </c>
      <c r="H203" s="256">
        <v>1</v>
      </c>
      <c r="I203" s="257"/>
      <c r="J203" s="258">
        <f>ROUND(I203*H203,2)</f>
        <v>0</v>
      </c>
      <c r="K203" s="254" t="s">
        <v>139</v>
      </c>
      <c r="L203" s="259"/>
      <c r="M203" s="260" t="s">
        <v>32</v>
      </c>
      <c r="N203" s="261" t="s">
        <v>51</v>
      </c>
      <c r="O203" s="86"/>
      <c r="P203" s="214">
        <f>O203*H203</f>
        <v>0</v>
      </c>
      <c r="Q203" s="214">
        <v>0.01992</v>
      </c>
      <c r="R203" s="214">
        <f>Q203*H203</f>
        <v>0.01992</v>
      </c>
      <c r="S203" s="214">
        <v>0</v>
      </c>
      <c r="T203" s="215">
        <f>S203*H203</f>
        <v>0</v>
      </c>
      <c r="U203" s="40"/>
      <c r="V203" s="40"/>
      <c r="W203" s="40"/>
      <c r="X203" s="40"/>
      <c r="Y203" s="40"/>
      <c r="Z203" s="40"/>
      <c r="AA203" s="40"/>
      <c r="AB203" s="40"/>
      <c r="AC203" s="40"/>
      <c r="AD203" s="40"/>
      <c r="AE203" s="40"/>
      <c r="AR203" s="216" t="s">
        <v>228</v>
      </c>
      <c r="AT203" s="216" t="s">
        <v>246</v>
      </c>
      <c r="AU203" s="216" t="s">
        <v>141</v>
      </c>
      <c r="AY203" s="18" t="s">
        <v>132</v>
      </c>
      <c r="BE203" s="217">
        <f>IF(N203="základní",J203,0)</f>
        <v>0</v>
      </c>
      <c r="BF203" s="217">
        <f>IF(N203="snížená",J203,0)</f>
        <v>0</v>
      </c>
      <c r="BG203" s="217">
        <f>IF(N203="zákl. přenesená",J203,0)</f>
        <v>0</v>
      </c>
      <c r="BH203" s="217">
        <f>IF(N203="sníž. přenesená",J203,0)</f>
        <v>0</v>
      </c>
      <c r="BI203" s="217">
        <f>IF(N203="nulová",J203,0)</f>
        <v>0</v>
      </c>
      <c r="BJ203" s="18" t="s">
        <v>141</v>
      </c>
      <c r="BK203" s="217">
        <f>ROUND(I203*H203,2)</f>
        <v>0</v>
      </c>
      <c r="BL203" s="18" t="s">
        <v>150</v>
      </c>
      <c r="BM203" s="216" t="s">
        <v>382</v>
      </c>
    </row>
    <row r="204" s="12" customFormat="1" ht="22.8" customHeight="1">
      <c r="A204" s="12"/>
      <c r="B204" s="189"/>
      <c r="C204" s="190"/>
      <c r="D204" s="191" t="s">
        <v>78</v>
      </c>
      <c r="E204" s="203" t="s">
        <v>228</v>
      </c>
      <c r="F204" s="203" t="s">
        <v>383</v>
      </c>
      <c r="G204" s="190"/>
      <c r="H204" s="190"/>
      <c r="I204" s="193"/>
      <c r="J204" s="204">
        <f>BK204</f>
        <v>0</v>
      </c>
      <c r="K204" s="190"/>
      <c r="L204" s="195"/>
      <c r="M204" s="196"/>
      <c r="N204" s="197"/>
      <c r="O204" s="197"/>
      <c r="P204" s="198">
        <f>SUM(P205:P212)</f>
        <v>0</v>
      </c>
      <c r="Q204" s="197"/>
      <c r="R204" s="198">
        <f>SUM(R205:R212)</f>
        <v>0.10314999999999999</v>
      </c>
      <c r="S204" s="197"/>
      <c r="T204" s="199">
        <f>SUM(T205:T212)</f>
        <v>0</v>
      </c>
      <c r="U204" s="12"/>
      <c r="V204" s="12"/>
      <c r="W204" s="12"/>
      <c r="X204" s="12"/>
      <c r="Y204" s="12"/>
      <c r="Z204" s="12"/>
      <c r="AA204" s="12"/>
      <c r="AB204" s="12"/>
      <c r="AC204" s="12"/>
      <c r="AD204" s="12"/>
      <c r="AE204" s="12"/>
      <c r="AR204" s="200" t="s">
        <v>21</v>
      </c>
      <c r="AT204" s="201" t="s">
        <v>78</v>
      </c>
      <c r="AU204" s="201" t="s">
        <v>21</v>
      </c>
      <c r="AY204" s="200" t="s">
        <v>132</v>
      </c>
      <c r="BK204" s="202">
        <f>SUM(BK205:BK212)</f>
        <v>0</v>
      </c>
    </row>
    <row r="205" s="2" customFormat="1" ht="24.15" customHeight="1">
      <c r="A205" s="40"/>
      <c r="B205" s="41"/>
      <c r="C205" s="205" t="s">
        <v>384</v>
      </c>
      <c r="D205" s="205" t="s">
        <v>135</v>
      </c>
      <c r="E205" s="206" t="s">
        <v>385</v>
      </c>
      <c r="F205" s="207" t="s">
        <v>386</v>
      </c>
      <c r="G205" s="208" t="s">
        <v>376</v>
      </c>
      <c r="H205" s="209">
        <v>1</v>
      </c>
      <c r="I205" s="210"/>
      <c r="J205" s="211">
        <f>ROUND(I205*H205,2)</f>
        <v>0</v>
      </c>
      <c r="K205" s="207" t="s">
        <v>139</v>
      </c>
      <c r="L205" s="46"/>
      <c r="M205" s="212" t="s">
        <v>32</v>
      </c>
      <c r="N205" s="213" t="s">
        <v>51</v>
      </c>
      <c r="O205" s="86"/>
      <c r="P205" s="214">
        <f>O205*H205</f>
        <v>0</v>
      </c>
      <c r="Q205" s="214">
        <v>0.064049999999999996</v>
      </c>
      <c r="R205" s="214">
        <f>Q205*H205</f>
        <v>0.064049999999999996</v>
      </c>
      <c r="S205" s="214">
        <v>0</v>
      </c>
      <c r="T205" s="215">
        <f>S205*H205</f>
        <v>0</v>
      </c>
      <c r="U205" s="40"/>
      <c r="V205" s="40"/>
      <c r="W205" s="40"/>
      <c r="X205" s="40"/>
      <c r="Y205" s="40"/>
      <c r="Z205" s="40"/>
      <c r="AA205" s="40"/>
      <c r="AB205" s="40"/>
      <c r="AC205" s="40"/>
      <c r="AD205" s="40"/>
      <c r="AE205" s="40"/>
      <c r="AR205" s="216" t="s">
        <v>150</v>
      </c>
      <c r="AT205" s="216" t="s">
        <v>135</v>
      </c>
      <c r="AU205" s="216" t="s">
        <v>141</v>
      </c>
      <c r="AY205" s="18" t="s">
        <v>132</v>
      </c>
      <c r="BE205" s="217">
        <f>IF(N205="základní",J205,0)</f>
        <v>0</v>
      </c>
      <c r="BF205" s="217">
        <f>IF(N205="snížená",J205,0)</f>
        <v>0</v>
      </c>
      <c r="BG205" s="217">
        <f>IF(N205="zákl. přenesená",J205,0)</f>
        <v>0</v>
      </c>
      <c r="BH205" s="217">
        <f>IF(N205="sníž. přenesená",J205,0)</f>
        <v>0</v>
      </c>
      <c r="BI205" s="217">
        <f>IF(N205="nulová",J205,0)</f>
        <v>0</v>
      </c>
      <c r="BJ205" s="18" t="s">
        <v>141</v>
      </c>
      <c r="BK205" s="217">
        <f>ROUND(I205*H205,2)</f>
        <v>0</v>
      </c>
      <c r="BL205" s="18" t="s">
        <v>150</v>
      </c>
      <c r="BM205" s="216" t="s">
        <v>387</v>
      </c>
    </row>
    <row r="206" s="2" customFormat="1">
      <c r="A206" s="40"/>
      <c r="B206" s="41"/>
      <c r="C206" s="42"/>
      <c r="D206" s="225" t="s">
        <v>197</v>
      </c>
      <c r="E206" s="42"/>
      <c r="F206" s="226" t="s">
        <v>388</v>
      </c>
      <c r="G206" s="42"/>
      <c r="H206" s="42"/>
      <c r="I206" s="227"/>
      <c r="J206" s="42"/>
      <c r="K206" s="42"/>
      <c r="L206" s="46"/>
      <c r="M206" s="228"/>
      <c r="N206" s="229"/>
      <c r="O206" s="86"/>
      <c r="P206" s="86"/>
      <c r="Q206" s="86"/>
      <c r="R206" s="86"/>
      <c r="S206" s="86"/>
      <c r="T206" s="87"/>
      <c r="U206" s="40"/>
      <c r="V206" s="40"/>
      <c r="W206" s="40"/>
      <c r="X206" s="40"/>
      <c r="Y206" s="40"/>
      <c r="Z206" s="40"/>
      <c r="AA206" s="40"/>
      <c r="AB206" s="40"/>
      <c r="AC206" s="40"/>
      <c r="AD206" s="40"/>
      <c r="AE206" s="40"/>
      <c r="AT206" s="18" t="s">
        <v>197</v>
      </c>
      <c r="AU206" s="18" t="s">
        <v>141</v>
      </c>
    </row>
    <row r="207" s="2" customFormat="1" ht="24.15" customHeight="1">
      <c r="A207" s="40"/>
      <c r="B207" s="41"/>
      <c r="C207" s="205" t="s">
        <v>389</v>
      </c>
      <c r="D207" s="205" t="s">
        <v>135</v>
      </c>
      <c r="E207" s="206" t="s">
        <v>390</v>
      </c>
      <c r="F207" s="207" t="s">
        <v>391</v>
      </c>
      <c r="G207" s="208" t="s">
        <v>376</v>
      </c>
      <c r="H207" s="209">
        <v>1</v>
      </c>
      <c r="I207" s="210"/>
      <c r="J207" s="211">
        <f>ROUND(I207*H207,2)</f>
        <v>0</v>
      </c>
      <c r="K207" s="207" t="s">
        <v>139</v>
      </c>
      <c r="L207" s="46"/>
      <c r="M207" s="212" t="s">
        <v>32</v>
      </c>
      <c r="N207" s="213" t="s">
        <v>51</v>
      </c>
      <c r="O207" s="86"/>
      <c r="P207" s="214">
        <f>O207*H207</f>
        <v>0</v>
      </c>
      <c r="Q207" s="214">
        <v>0.011950000000000001</v>
      </c>
      <c r="R207" s="214">
        <f>Q207*H207</f>
        <v>0.011950000000000001</v>
      </c>
      <c r="S207" s="214">
        <v>0</v>
      </c>
      <c r="T207" s="215">
        <f>S207*H207</f>
        <v>0</v>
      </c>
      <c r="U207" s="40"/>
      <c r="V207" s="40"/>
      <c r="W207" s="40"/>
      <c r="X207" s="40"/>
      <c r="Y207" s="40"/>
      <c r="Z207" s="40"/>
      <c r="AA207" s="40"/>
      <c r="AB207" s="40"/>
      <c r="AC207" s="40"/>
      <c r="AD207" s="40"/>
      <c r="AE207" s="40"/>
      <c r="AR207" s="216" t="s">
        <v>150</v>
      </c>
      <c r="AT207" s="216" t="s">
        <v>135</v>
      </c>
      <c r="AU207" s="216" t="s">
        <v>141</v>
      </c>
      <c r="AY207" s="18" t="s">
        <v>132</v>
      </c>
      <c r="BE207" s="217">
        <f>IF(N207="základní",J207,0)</f>
        <v>0</v>
      </c>
      <c r="BF207" s="217">
        <f>IF(N207="snížená",J207,0)</f>
        <v>0</v>
      </c>
      <c r="BG207" s="217">
        <f>IF(N207="zákl. přenesená",J207,0)</f>
        <v>0</v>
      </c>
      <c r="BH207" s="217">
        <f>IF(N207="sníž. přenesená",J207,0)</f>
        <v>0</v>
      </c>
      <c r="BI207" s="217">
        <f>IF(N207="nulová",J207,0)</f>
        <v>0</v>
      </c>
      <c r="BJ207" s="18" t="s">
        <v>141</v>
      </c>
      <c r="BK207" s="217">
        <f>ROUND(I207*H207,2)</f>
        <v>0</v>
      </c>
      <c r="BL207" s="18" t="s">
        <v>150</v>
      </c>
      <c r="BM207" s="216" t="s">
        <v>392</v>
      </c>
    </row>
    <row r="208" s="2" customFormat="1">
      <c r="A208" s="40"/>
      <c r="B208" s="41"/>
      <c r="C208" s="42"/>
      <c r="D208" s="225" t="s">
        <v>197</v>
      </c>
      <c r="E208" s="42"/>
      <c r="F208" s="226" t="s">
        <v>388</v>
      </c>
      <c r="G208" s="42"/>
      <c r="H208" s="42"/>
      <c r="I208" s="227"/>
      <c r="J208" s="42"/>
      <c r="K208" s="42"/>
      <c r="L208" s="46"/>
      <c r="M208" s="228"/>
      <c r="N208" s="229"/>
      <c r="O208" s="86"/>
      <c r="P208" s="86"/>
      <c r="Q208" s="86"/>
      <c r="R208" s="86"/>
      <c r="S208" s="86"/>
      <c r="T208" s="87"/>
      <c r="U208" s="40"/>
      <c r="V208" s="40"/>
      <c r="W208" s="40"/>
      <c r="X208" s="40"/>
      <c r="Y208" s="40"/>
      <c r="Z208" s="40"/>
      <c r="AA208" s="40"/>
      <c r="AB208" s="40"/>
      <c r="AC208" s="40"/>
      <c r="AD208" s="40"/>
      <c r="AE208" s="40"/>
      <c r="AT208" s="18" t="s">
        <v>197</v>
      </c>
      <c r="AU208" s="18" t="s">
        <v>141</v>
      </c>
    </row>
    <row r="209" s="2" customFormat="1" ht="24.15" customHeight="1">
      <c r="A209" s="40"/>
      <c r="B209" s="41"/>
      <c r="C209" s="205" t="s">
        <v>393</v>
      </c>
      <c r="D209" s="205" t="s">
        <v>135</v>
      </c>
      <c r="E209" s="206" t="s">
        <v>394</v>
      </c>
      <c r="F209" s="207" t="s">
        <v>395</v>
      </c>
      <c r="G209" s="208" t="s">
        <v>376</v>
      </c>
      <c r="H209" s="209">
        <v>1</v>
      </c>
      <c r="I209" s="210"/>
      <c r="J209" s="211">
        <f>ROUND(I209*H209,2)</f>
        <v>0</v>
      </c>
      <c r="K209" s="207" t="s">
        <v>139</v>
      </c>
      <c r="L209" s="46"/>
      <c r="M209" s="212" t="s">
        <v>32</v>
      </c>
      <c r="N209" s="213" t="s">
        <v>51</v>
      </c>
      <c r="O209" s="86"/>
      <c r="P209" s="214">
        <f>O209*H209</f>
        <v>0</v>
      </c>
      <c r="Q209" s="214">
        <v>0</v>
      </c>
      <c r="R209" s="214">
        <f>Q209*H209</f>
        <v>0</v>
      </c>
      <c r="S209" s="214">
        <v>0</v>
      </c>
      <c r="T209" s="215">
        <f>S209*H209</f>
        <v>0</v>
      </c>
      <c r="U209" s="40"/>
      <c r="V209" s="40"/>
      <c r="W209" s="40"/>
      <c r="X209" s="40"/>
      <c r="Y209" s="40"/>
      <c r="Z209" s="40"/>
      <c r="AA209" s="40"/>
      <c r="AB209" s="40"/>
      <c r="AC209" s="40"/>
      <c r="AD209" s="40"/>
      <c r="AE209" s="40"/>
      <c r="AR209" s="216" t="s">
        <v>150</v>
      </c>
      <c r="AT209" s="216" t="s">
        <v>135</v>
      </c>
      <c r="AU209" s="216" t="s">
        <v>141</v>
      </c>
      <c r="AY209" s="18" t="s">
        <v>132</v>
      </c>
      <c r="BE209" s="217">
        <f>IF(N209="základní",J209,0)</f>
        <v>0</v>
      </c>
      <c r="BF209" s="217">
        <f>IF(N209="snížená",J209,0)</f>
        <v>0</v>
      </c>
      <c r="BG209" s="217">
        <f>IF(N209="zákl. přenesená",J209,0)</f>
        <v>0</v>
      </c>
      <c r="BH209" s="217">
        <f>IF(N209="sníž. přenesená",J209,0)</f>
        <v>0</v>
      </c>
      <c r="BI209" s="217">
        <f>IF(N209="nulová",J209,0)</f>
        <v>0</v>
      </c>
      <c r="BJ209" s="18" t="s">
        <v>141</v>
      </c>
      <c r="BK209" s="217">
        <f>ROUND(I209*H209,2)</f>
        <v>0</v>
      </c>
      <c r="BL209" s="18" t="s">
        <v>150</v>
      </c>
      <c r="BM209" s="216" t="s">
        <v>396</v>
      </c>
    </row>
    <row r="210" s="2" customFormat="1">
      <c r="A210" s="40"/>
      <c r="B210" s="41"/>
      <c r="C210" s="42"/>
      <c r="D210" s="225" t="s">
        <v>197</v>
      </c>
      <c r="E210" s="42"/>
      <c r="F210" s="226" t="s">
        <v>388</v>
      </c>
      <c r="G210" s="42"/>
      <c r="H210" s="42"/>
      <c r="I210" s="227"/>
      <c r="J210" s="42"/>
      <c r="K210" s="42"/>
      <c r="L210" s="46"/>
      <c r="M210" s="228"/>
      <c r="N210" s="229"/>
      <c r="O210" s="86"/>
      <c r="P210" s="86"/>
      <c r="Q210" s="86"/>
      <c r="R210" s="86"/>
      <c r="S210" s="86"/>
      <c r="T210" s="87"/>
      <c r="U210" s="40"/>
      <c r="V210" s="40"/>
      <c r="W210" s="40"/>
      <c r="X210" s="40"/>
      <c r="Y210" s="40"/>
      <c r="Z210" s="40"/>
      <c r="AA210" s="40"/>
      <c r="AB210" s="40"/>
      <c r="AC210" s="40"/>
      <c r="AD210" s="40"/>
      <c r="AE210" s="40"/>
      <c r="AT210" s="18" t="s">
        <v>197</v>
      </c>
      <c r="AU210" s="18" t="s">
        <v>141</v>
      </c>
    </row>
    <row r="211" s="2" customFormat="1" ht="24.15" customHeight="1">
      <c r="A211" s="40"/>
      <c r="B211" s="41"/>
      <c r="C211" s="205" t="s">
        <v>397</v>
      </c>
      <c r="D211" s="205" t="s">
        <v>135</v>
      </c>
      <c r="E211" s="206" t="s">
        <v>398</v>
      </c>
      <c r="F211" s="207" t="s">
        <v>399</v>
      </c>
      <c r="G211" s="208" t="s">
        <v>376</v>
      </c>
      <c r="H211" s="209">
        <v>1</v>
      </c>
      <c r="I211" s="210"/>
      <c r="J211" s="211">
        <f>ROUND(I211*H211,2)</f>
        <v>0</v>
      </c>
      <c r="K211" s="207" t="s">
        <v>139</v>
      </c>
      <c r="L211" s="46"/>
      <c r="M211" s="212" t="s">
        <v>32</v>
      </c>
      <c r="N211" s="213" t="s">
        <v>51</v>
      </c>
      <c r="O211" s="86"/>
      <c r="P211" s="214">
        <f>O211*H211</f>
        <v>0</v>
      </c>
      <c r="Q211" s="214">
        <v>0.027150000000000001</v>
      </c>
      <c r="R211" s="214">
        <f>Q211*H211</f>
        <v>0.027150000000000001</v>
      </c>
      <c r="S211" s="214">
        <v>0</v>
      </c>
      <c r="T211" s="215">
        <f>S211*H211</f>
        <v>0</v>
      </c>
      <c r="U211" s="40"/>
      <c r="V211" s="40"/>
      <c r="W211" s="40"/>
      <c r="X211" s="40"/>
      <c r="Y211" s="40"/>
      <c r="Z211" s="40"/>
      <c r="AA211" s="40"/>
      <c r="AB211" s="40"/>
      <c r="AC211" s="40"/>
      <c r="AD211" s="40"/>
      <c r="AE211" s="40"/>
      <c r="AR211" s="216" t="s">
        <v>150</v>
      </c>
      <c r="AT211" s="216" t="s">
        <v>135</v>
      </c>
      <c r="AU211" s="216" t="s">
        <v>141</v>
      </c>
      <c r="AY211" s="18" t="s">
        <v>132</v>
      </c>
      <c r="BE211" s="217">
        <f>IF(N211="základní",J211,0)</f>
        <v>0</v>
      </c>
      <c r="BF211" s="217">
        <f>IF(N211="snížená",J211,0)</f>
        <v>0</v>
      </c>
      <c r="BG211" s="217">
        <f>IF(N211="zákl. přenesená",J211,0)</f>
        <v>0</v>
      </c>
      <c r="BH211" s="217">
        <f>IF(N211="sníž. přenesená",J211,0)</f>
        <v>0</v>
      </c>
      <c r="BI211" s="217">
        <f>IF(N211="nulová",J211,0)</f>
        <v>0</v>
      </c>
      <c r="BJ211" s="18" t="s">
        <v>141</v>
      </c>
      <c r="BK211" s="217">
        <f>ROUND(I211*H211,2)</f>
        <v>0</v>
      </c>
      <c r="BL211" s="18" t="s">
        <v>150</v>
      </c>
      <c r="BM211" s="216" t="s">
        <v>400</v>
      </c>
    </row>
    <row r="212" s="2" customFormat="1">
      <c r="A212" s="40"/>
      <c r="B212" s="41"/>
      <c r="C212" s="42"/>
      <c r="D212" s="225" t="s">
        <v>197</v>
      </c>
      <c r="E212" s="42"/>
      <c r="F212" s="226" t="s">
        <v>388</v>
      </c>
      <c r="G212" s="42"/>
      <c r="H212" s="42"/>
      <c r="I212" s="227"/>
      <c r="J212" s="42"/>
      <c r="K212" s="42"/>
      <c r="L212" s="46"/>
      <c r="M212" s="228"/>
      <c r="N212" s="229"/>
      <c r="O212" s="86"/>
      <c r="P212" s="86"/>
      <c r="Q212" s="86"/>
      <c r="R212" s="86"/>
      <c r="S212" s="86"/>
      <c r="T212" s="87"/>
      <c r="U212" s="40"/>
      <c r="V212" s="40"/>
      <c r="W212" s="40"/>
      <c r="X212" s="40"/>
      <c r="Y212" s="40"/>
      <c r="Z212" s="40"/>
      <c r="AA212" s="40"/>
      <c r="AB212" s="40"/>
      <c r="AC212" s="40"/>
      <c r="AD212" s="40"/>
      <c r="AE212" s="40"/>
      <c r="AT212" s="18" t="s">
        <v>197</v>
      </c>
      <c r="AU212" s="18" t="s">
        <v>141</v>
      </c>
    </row>
    <row r="213" s="12" customFormat="1" ht="22.8" customHeight="1">
      <c r="A213" s="12"/>
      <c r="B213" s="189"/>
      <c r="C213" s="190"/>
      <c r="D213" s="191" t="s">
        <v>78</v>
      </c>
      <c r="E213" s="203" t="s">
        <v>234</v>
      </c>
      <c r="F213" s="203" t="s">
        <v>401</v>
      </c>
      <c r="G213" s="190"/>
      <c r="H213" s="190"/>
      <c r="I213" s="193"/>
      <c r="J213" s="204">
        <f>BK213</f>
        <v>0</v>
      </c>
      <c r="K213" s="190"/>
      <c r="L213" s="195"/>
      <c r="M213" s="196"/>
      <c r="N213" s="197"/>
      <c r="O213" s="197"/>
      <c r="P213" s="198">
        <f>SUM(P214:P236)</f>
        <v>0</v>
      </c>
      <c r="Q213" s="197"/>
      <c r="R213" s="198">
        <f>SUM(R214:R236)</f>
        <v>0.0112686</v>
      </c>
      <c r="S213" s="197"/>
      <c r="T213" s="199">
        <f>SUM(T214:T236)</f>
        <v>10.332946000000002</v>
      </c>
      <c r="U213" s="12"/>
      <c r="V213" s="12"/>
      <c r="W213" s="12"/>
      <c r="X213" s="12"/>
      <c r="Y213" s="12"/>
      <c r="Z213" s="12"/>
      <c r="AA213" s="12"/>
      <c r="AB213" s="12"/>
      <c r="AC213" s="12"/>
      <c r="AD213" s="12"/>
      <c r="AE213" s="12"/>
      <c r="AR213" s="200" t="s">
        <v>21</v>
      </c>
      <c r="AT213" s="201" t="s">
        <v>78</v>
      </c>
      <c r="AU213" s="201" t="s">
        <v>21</v>
      </c>
      <c r="AY213" s="200" t="s">
        <v>132</v>
      </c>
      <c r="BK213" s="202">
        <f>SUM(BK214:BK236)</f>
        <v>0</v>
      </c>
    </row>
    <row r="214" s="2" customFormat="1" ht="24.15" customHeight="1">
      <c r="A214" s="40"/>
      <c r="B214" s="41"/>
      <c r="C214" s="205" t="s">
        <v>29</v>
      </c>
      <c r="D214" s="205" t="s">
        <v>135</v>
      </c>
      <c r="E214" s="206" t="s">
        <v>402</v>
      </c>
      <c r="F214" s="207" t="s">
        <v>403</v>
      </c>
      <c r="G214" s="208" t="s">
        <v>195</v>
      </c>
      <c r="H214" s="209">
        <v>362.10000000000002</v>
      </c>
      <c r="I214" s="210"/>
      <c r="J214" s="211">
        <f>ROUND(I214*H214,2)</f>
        <v>0</v>
      </c>
      <c r="K214" s="207" t="s">
        <v>139</v>
      </c>
      <c r="L214" s="46"/>
      <c r="M214" s="212" t="s">
        <v>32</v>
      </c>
      <c r="N214" s="213" t="s">
        <v>51</v>
      </c>
      <c r="O214" s="86"/>
      <c r="P214" s="214">
        <f>O214*H214</f>
        <v>0</v>
      </c>
      <c r="Q214" s="214">
        <v>0</v>
      </c>
      <c r="R214" s="214">
        <f>Q214*H214</f>
        <v>0</v>
      </c>
      <c r="S214" s="214">
        <v>0</v>
      </c>
      <c r="T214" s="215">
        <f>S214*H214</f>
        <v>0</v>
      </c>
      <c r="U214" s="40"/>
      <c r="V214" s="40"/>
      <c r="W214" s="40"/>
      <c r="X214" s="40"/>
      <c r="Y214" s="40"/>
      <c r="Z214" s="40"/>
      <c r="AA214" s="40"/>
      <c r="AB214" s="40"/>
      <c r="AC214" s="40"/>
      <c r="AD214" s="40"/>
      <c r="AE214" s="40"/>
      <c r="AR214" s="216" t="s">
        <v>150</v>
      </c>
      <c r="AT214" s="216" t="s">
        <v>135</v>
      </c>
      <c r="AU214" s="216" t="s">
        <v>141</v>
      </c>
      <c r="AY214" s="18" t="s">
        <v>132</v>
      </c>
      <c r="BE214" s="217">
        <f>IF(N214="základní",J214,0)</f>
        <v>0</v>
      </c>
      <c r="BF214" s="217">
        <f>IF(N214="snížená",J214,0)</f>
        <v>0</v>
      </c>
      <c r="BG214" s="217">
        <f>IF(N214="zákl. přenesená",J214,0)</f>
        <v>0</v>
      </c>
      <c r="BH214" s="217">
        <f>IF(N214="sníž. přenesená",J214,0)</f>
        <v>0</v>
      </c>
      <c r="BI214" s="217">
        <f>IF(N214="nulová",J214,0)</f>
        <v>0</v>
      </c>
      <c r="BJ214" s="18" t="s">
        <v>141</v>
      </c>
      <c r="BK214" s="217">
        <f>ROUND(I214*H214,2)</f>
        <v>0</v>
      </c>
      <c r="BL214" s="18" t="s">
        <v>150</v>
      </c>
      <c r="BM214" s="216" t="s">
        <v>404</v>
      </c>
    </row>
    <row r="215" s="2" customFormat="1">
      <c r="A215" s="40"/>
      <c r="B215" s="41"/>
      <c r="C215" s="42"/>
      <c r="D215" s="225" t="s">
        <v>197</v>
      </c>
      <c r="E215" s="42"/>
      <c r="F215" s="226" t="s">
        <v>405</v>
      </c>
      <c r="G215" s="42"/>
      <c r="H215" s="42"/>
      <c r="I215" s="227"/>
      <c r="J215" s="42"/>
      <c r="K215" s="42"/>
      <c r="L215" s="46"/>
      <c r="M215" s="228"/>
      <c r="N215" s="229"/>
      <c r="O215" s="86"/>
      <c r="P215" s="86"/>
      <c r="Q215" s="86"/>
      <c r="R215" s="86"/>
      <c r="S215" s="86"/>
      <c r="T215" s="87"/>
      <c r="U215" s="40"/>
      <c r="V215" s="40"/>
      <c r="W215" s="40"/>
      <c r="X215" s="40"/>
      <c r="Y215" s="40"/>
      <c r="Z215" s="40"/>
      <c r="AA215" s="40"/>
      <c r="AB215" s="40"/>
      <c r="AC215" s="40"/>
      <c r="AD215" s="40"/>
      <c r="AE215" s="40"/>
      <c r="AT215" s="18" t="s">
        <v>197</v>
      </c>
      <c r="AU215" s="18" t="s">
        <v>141</v>
      </c>
    </row>
    <row r="216" s="13" customFormat="1">
      <c r="A216" s="13"/>
      <c r="B216" s="230"/>
      <c r="C216" s="231"/>
      <c r="D216" s="225" t="s">
        <v>199</v>
      </c>
      <c r="E216" s="232" t="s">
        <v>32</v>
      </c>
      <c r="F216" s="233" t="s">
        <v>406</v>
      </c>
      <c r="G216" s="231"/>
      <c r="H216" s="234">
        <v>362.10000000000002</v>
      </c>
      <c r="I216" s="235"/>
      <c r="J216" s="231"/>
      <c r="K216" s="231"/>
      <c r="L216" s="236"/>
      <c r="M216" s="237"/>
      <c r="N216" s="238"/>
      <c r="O216" s="238"/>
      <c r="P216" s="238"/>
      <c r="Q216" s="238"/>
      <c r="R216" s="238"/>
      <c r="S216" s="238"/>
      <c r="T216" s="239"/>
      <c r="U216" s="13"/>
      <c r="V216" s="13"/>
      <c r="W216" s="13"/>
      <c r="X216" s="13"/>
      <c r="Y216" s="13"/>
      <c r="Z216" s="13"/>
      <c r="AA216" s="13"/>
      <c r="AB216" s="13"/>
      <c r="AC216" s="13"/>
      <c r="AD216" s="13"/>
      <c r="AE216" s="13"/>
      <c r="AT216" s="240" t="s">
        <v>199</v>
      </c>
      <c r="AU216" s="240" t="s">
        <v>141</v>
      </c>
      <c r="AV216" s="13" t="s">
        <v>141</v>
      </c>
      <c r="AW216" s="13" t="s">
        <v>41</v>
      </c>
      <c r="AX216" s="13" t="s">
        <v>79</v>
      </c>
      <c r="AY216" s="240" t="s">
        <v>132</v>
      </c>
    </row>
    <row r="217" s="14" customFormat="1">
      <c r="A217" s="14"/>
      <c r="B217" s="241"/>
      <c r="C217" s="242"/>
      <c r="D217" s="225" t="s">
        <v>199</v>
      </c>
      <c r="E217" s="243" t="s">
        <v>32</v>
      </c>
      <c r="F217" s="244" t="s">
        <v>201</v>
      </c>
      <c r="G217" s="242"/>
      <c r="H217" s="245">
        <v>362.10000000000002</v>
      </c>
      <c r="I217" s="246"/>
      <c r="J217" s="242"/>
      <c r="K217" s="242"/>
      <c r="L217" s="247"/>
      <c r="M217" s="248"/>
      <c r="N217" s="249"/>
      <c r="O217" s="249"/>
      <c r="P217" s="249"/>
      <c r="Q217" s="249"/>
      <c r="R217" s="249"/>
      <c r="S217" s="249"/>
      <c r="T217" s="250"/>
      <c r="U217" s="14"/>
      <c r="V217" s="14"/>
      <c r="W217" s="14"/>
      <c r="X217" s="14"/>
      <c r="Y217" s="14"/>
      <c r="Z217" s="14"/>
      <c r="AA217" s="14"/>
      <c r="AB217" s="14"/>
      <c r="AC217" s="14"/>
      <c r="AD217" s="14"/>
      <c r="AE217" s="14"/>
      <c r="AT217" s="251" t="s">
        <v>199</v>
      </c>
      <c r="AU217" s="251" t="s">
        <v>141</v>
      </c>
      <c r="AV217" s="14" t="s">
        <v>150</v>
      </c>
      <c r="AW217" s="14" t="s">
        <v>41</v>
      </c>
      <c r="AX217" s="14" t="s">
        <v>21</v>
      </c>
      <c r="AY217" s="251" t="s">
        <v>132</v>
      </c>
    </row>
    <row r="218" s="2" customFormat="1" ht="24.15" customHeight="1">
      <c r="A218" s="40"/>
      <c r="B218" s="41"/>
      <c r="C218" s="205" t="s">
        <v>407</v>
      </c>
      <c r="D218" s="205" t="s">
        <v>135</v>
      </c>
      <c r="E218" s="206" t="s">
        <v>408</v>
      </c>
      <c r="F218" s="207" t="s">
        <v>409</v>
      </c>
      <c r="G218" s="208" t="s">
        <v>195</v>
      </c>
      <c r="H218" s="209">
        <v>10863</v>
      </c>
      <c r="I218" s="210"/>
      <c r="J218" s="211">
        <f>ROUND(I218*H218,2)</f>
        <v>0</v>
      </c>
      <c r="K218" s="207" t="s">
        <v>139</v>
      </c>
      <c r="L218" s="46"/>
      <c r="M218" s="212" t="s">
        <v>32</v>
      </c>
      <c r="N218" s="213" t="s">
        <v>51</v>
      </c>
      <c r="O218" s="86"/>
      <c r="P218" s="214">
        <f>O218*H218</f>
        <v>0</v>
      </c>
      <c r="Q218" s="214">
        <v>0</v>
      </c>
      <c r="R218" s="214">
        <f>Q218*H218</f>
        <v>0</v>
      </c>
      <c r="S218" s="214">
        <v>0</v>
      </c>
      <c r="T218" s="215">
        <f>S218*H218</f>
        <v>0</v>
      </c>
      <c r="U218" s="40"/>
      <c r="V218" s="40"/>
      <c r="W218" s="40"/>
      <c r="X218" s="40"/>
      <c r="Y218" s="40"/>
      <c r="Z218" s="40"/>
      <c r="AA218" s="40"/>
      <c r="AB218" s="40"/>
      <c r="AC218" s="40"/>
      <c r="AD218" s="40"/>
      <c r="AE218" s="40"/>
      <c r="AR218" s="216" t="s">
        <v>150</v>
      </c>
      <c r="AT218" s="216" t="s">
        <v>135</v>
      </c>
      <c r="AU218" s="216" t="s">
        <v>141</v>
      </c>
      <c r="AY218" s="18" t="s">
        <v>132</v>
      </c>
      <c r="BE218" s="217">
        <f>IF(N218="základní",J218,0)</f>
        <v>0</v>
      </c>
      <c r="BF218" s="217">
        <f>IF(N218="snížená",J218,0)</f>
        <v>0</v>
      </c>
      <c r="BG218" s="217">
        <f>IF(N218="zákl. přenesená",J218,0)</f>
        <v>0</v>
      </c>
      <c r="BH218" s="217">
        <f>IF(N218="sníž. přenesená",J218,0)</f>
        <v>0</v>
      </c>
      <c r="BI218" s="217">
        <f>IF(N218="nulová",J218,0)</f>
        <v>0</v>
      </c>
      <c r="BJ218" s="18" t="s">
        <v>141</v>
      </c>
      <c r="BK218" s="217">
        <f>ROUND(I218*H218,2)</f>
        <v>0</v>
      </c>
      <c r="BL218" s="18" t="s">
        <v>150</v>
      </c>
      <c r="BM218" s="216" t="s">
        <v>410</v>
      </c>
    </row>
    <row r="219" s="2" customFormat="1">
      <c r="A219" s="40"/>
      <c r="B219" s="41"/>
      <c r="C219" s="42"/>
      <c r="D219" s="225" t="s">
        <v>197</v>
      </c>
      <c r="E219" s="42"/>
      <c r="F219" s="226" t="s">
        <v>405</v>
      </c>
      <c r="G219" s="42"/>
      <c r="H219" s="42"/>
      <c r="I219" s="227"/>
      <c r="J219" s="42"/>
      <c r="K219" s="42"/>
      <c r="L219" s="46"/>
      <c r="M219" s="228"/>
      <c r="N219" s="229"/>
      <c r="O219" s="86"/>
      <c r="P219" s="86"/>
      <c r="Q219" s="86"/>
      <c r="R219" s="86"/>
      <c r="S219" s="86"/>
      <c r="T219" s="87"/>
      <c r="U219" s="40"/>
      <c r="V219" s="40"/>
      <c r="W219" s="40"/>
      <c r="X219" s="40"/>
      <c r="Y219" s="40"/>
      <c r="Z219" s="40"/>
      <c r="AA219" s="40"/>
      <c r="AB219" s="40"/>
      <c r="AC219" s="40"/>
      <c r="AD219" s="40"/>
      <c r="AE219" s="40"/>
      <c r="AT219" s="18" t="s">
        <v>197</v>
      </c>
      <c r="AU219" s="18" t="s">
        <v>141</v>
      </c>
    </row>
    <row r="220" s="13" customFormat="1">
      <c r="A220" s="13"/>
      <c r="B220" s="230"/>
      <c r="C220" s="231"/>
      <c r="D220" s="225" t="s">
        <v>199</v>
      </c>
      <c r="E220" s="232" t="s">
        <v>32</v>
      </c>
      <c r="F220" s="233" t="s">
        <v>411</v>
      </c>
      <c r="G220" s="231"/>
      <c r="H220" s="234">
        <v>10863</v>
      </c>
      <c r="I220" s="235"/>
      <c r="J220" s="231"/>
      <c r="K220" s="231"/>
      <c r="L220" s="236"/>
      <c r="M220" s="237"/>
      <c r="N220" s="238"/>
      <c r="O220" s="238"/>
      <c r="P220" s="238"/>
      <c r="Q220" s="238"/>
      <c r="R220" s="238"/>
      <c r="S220" s="238"/>
      <c r="T220" s="239"/>
      <c r="U220" s="13"/>
      <c r="V220" s="13"/>
      <c r="W220" s="13"/>
      <c r="X220" s="13"/>
      <c r="Y220" s="13"/>
      <c r="Z220" s="13"/>
      <c r="AA220" s="13"/>
      <c r="AB220" s="13"/>
      <c r="AC220" s="13"/>
      <c r="AD220" s="13"/>
      <c r="AE220" s="13"/>
      <c r="AT220" s="240" t="s">
        <v>199</v>
      </c>
      <c r="AU220" s="240" t="s">
        <v>141</v>
      </c>
      <c r="AV220" s="13" t="s">
        <v>141</v>
      </c>
      <c r="AW220" s="13" t="s">
        <v>41</v>
      </c>
      <c r="AX220" s="13" t="s">
        <v>79</v>
      </c>
      <c r="AY220" s="240" t="s">
        <v>132</v>
      </c>
    </row>
    <row r="221" s="14" customFormat="1">
      <c r="A221" s="14"/>
      <c r="B221" s="241"/>
      <c r="C221" s="242"/>
      <c r="D221" s="225" t="s">
        <v>199</v>
      </c>
      <c r="E221" s="243" t="s">
        <v>32</v>
      </c>
      <c r="F221" s="244" t="s">
        <v>201</v>
      </c>
      <c r="G221" s="242"/>
      <c r="H221" s="245">
        <v>10863</v>
      </c>
      <c r="I221" s="246"/>
      <c r="J221" s="242"/>
      <c r="K221" s="242"/>
      <c r="L221" s="247"/>
      <c r="M221" s="248"/>
      <c r="N221" s="249"/>
      <c r="O221" s="249"/>
      <c r="P221" s="249"/>
      <c r="Q221" s="249"/>
      <c r="R221" s="249"/>
      <c r="S221" s="249"/>
      <c r="T221" s="250"/>
      <c r="U221" s="14"/>
      <c r="V221" s="14"/>
      <c r="W221" s="14"/>
      <c r="X221" s="14"/>
      <c r="Y221" s="14"/>
      <c r="Z221" s="14"/>
      <c r="AA221" s="14"/>
      <c r="AB221" s="14"/>
      <c r="AC221" s="14"/>
      <c r="AD221" s="14"/>
      <c r="AE221" s="14"/>
      <c r="AT221" s="251" t="s">
        <v>199</v>
      </c>
      <c r="AU221" s="251" t="s">
        <v>141</v>
      </c>
      <c r="AV221" s="14" t="s">
        <v>150</v>
      </c>
      <c r="AW221" s="14" t="s">
        <v>41</v>
      </c>
      <c r="AX221" s="14" t="s">
        <v>21</v>
      </c>
      <c r="AY221" s="251" t="s">
        <v>132</v>
      </c>
    </row>
    <row r="222" s="2" customFormat="1" ht="24.15" customHeight="1">
      <c r="A222" s="40"/>
      <c r="B222" s="41"/>
      <c r="C222" s="205" t="s">
        <v>412</v>
      </c>
      <c r="D222" s="205" t="s">
        <v>135</v>
      </c>
      <c r="E222" s="206" t="s">
        <v>413</v>
      </c>
      <c r="F222" s="207" t="s">
        <v>414</v>
      </c>
      <c r="G222" s="208" t="s">
        <v>195</v>
      </c>
      <c r="H222" s="209">
        <v>362.10000000000002</v>
      </c>
      <c r="I222" s="210"/>
      <c r="J222" s="211">
        <f>ROUND(I222*H222,2)</f>
        <v>0</v>
      </c>
      <c r="K222" s="207" t="s">
        <v>139</v>
      </c>
      <c r="L222" s="46"/>
      <c r="M222" s="212" t="s">
        <v>32</v>
      </c>
      <c r="N222" s="213" t="s">
        <v>51</v>
      </c>
      <c r="O222" s="86"/>
      <c r="P222" s="214">
        <f>O222*H222</f>
        <v>0</v>
      </c>
      <c r="Q222" s="214">
        <v>0</v>
      </c>
      <c r="R222" s="214">
        <f>Q222*H222</f>
        <v>0</v>
      </c>
      <c r="S222" s="214">
        <v>0</v>
      </c>
      <c r="T222" s="215">
        <f>S222*H222</f>
        <v>0</v>
      </c>
      <c r="U222" s="40"/>
      <c r="V222" s="40"/>
      <c r="W222" s="40"/>
      <c r="X222" s="40"/>
      <c r="Y222" s="40"/>
      <c r="Z222" s="40"/>
      <c r="AA222" s="40"/>
      <c r="AB222" s="40"/>
      <c r="AC222" s="40"/>
      <c r="AD222" s="40"/>
      <c r="AE222" s="40"/>
      <c r="AR222" s="216" t="s">
        <v>150</v>
      </c>
      <c r="AT222" s="216" t="s">
        <v>135</v>
      </c>
      <c r="AU222" s="216" t="s">
        <v>141</v>
      </c>
      <c r="AY222" s="18" t="s">
        <v>132</v>
      </c>
      <c r="BE222" s="217">
        <f>IF(N222="základní",J222,0)</f>
        <v>0</v>
      </c>
      <c r="BF222" s="217">
        <f>IF(N222="snížená",J222,0)</f>
        <v>0</v>
      </c>
      <c r="BG222" s="217">
        <f>IF(N222="zákl. přenesená",J222,0)</f>
        <v>0</v>
      </c>
      <c r="BH222" s="217">
        <f>IF(N222="sníž. přenesená",J222,0)</f>
        <v>0</v>
      </c>
      <c r="BI222" s="217">
        <f>IF(N222="nulová",J222,0)</f>
        <v>0</v>
      </c>
      <c r="BJ222" s="18" t="s">
        <v>141</v>
      </c>
      <c r="BK222" s="217">
        <f>ROUND(I222*H222,2)</f>
        <v>0</v>
      </c>
      <c r="BL222" s="18" t="s">
        <v>150</v>
      </c>
      <c r="BM222" s="216" t="s">
        <v>415</v>
      </c>
    </row>
    <row r="223" s="2" customFormat="1">
      <c r="A223" s="40"/>
      <c r="B223" s="41"/>
      <c r="C223" s="42"/>
      <c r="D223" s="225" t="s">
        <v>197</v>
      </c>
      <c r="E223" s="42"/>
      <c r="F223" s="226" t="s">
        <v>416</v>
      </c>
      <c r="G223" s="42"/>
      <c r="H223" s="42"/>
      <c r="I223" s="227"/>
      <c r="J223" s="42"/>
      <c r="K223" s="42"/>
      <c r="L223" s="46"/>
      <c r="M223" s="228"/>
      <c r="N223" s="229"/>
      <c r="O223" s="86"/>
      <c r="P223" s="86"/>
      <c r="Q223" s="86"/>
      <c r="R223" s="86"/>
      <c r="S223" s="86"/>
      <c r="T223" s="87"/>
      <c r="U223" s="40"/>
      <c r="V223" s="40"/>
      <c r="W223" s="40"/>
      <c r="X223" s="40"/>
      <c r="Y223" s="40"/>
      <c r="Z223" s="40"/>
      <c r="AA223" s="40"/>
      <c r="AB223" s="40"/>
      <c r="AC223" s="40"/>
      <c r="AD223" s="40"/>
      <c r="AE223" s="40"/>
      <c r="AT223" s="18" t="s">
        <v>197</v>
      </c>
      <c r="AU223" s="18" t="s">
        <v>141</v>
      </c>
    </row>
    <row r="224" s="2" customFormat="1" ht="24.15" customHeight="1">
      <c r="A224" s="40"/>
      <c r="B224" s="41"/>
      <c r="C224" s="205" t="s">
        <v>417</v>
      </c>
      <c r="D224" s="205" t="s">
        <v>135</v>
      </c>
      <c r="E224" s="206" t="s">
        <v>418</v>
      </c>
      <c r="F224" s="207" t="s">
        <v>419</v>
      </c>
      <c r="G224" s="208" t="s">
        <v>195</v>
      </c>
      <c r="H224" s="209">
        <v>53.659999999999997</v>
      </c>
      <c r="I224" s="210"/>
      <c r="J224" s="211">
        <f>ROUND(I224*H224,2)</f>
        <v>0</v>
      </c>
      <c r="K224" s="207" t="s">
        <v>139</v>
      </c>
      <c r="L224" s="46"/>
      <c r="M224" s="212" t="s">
        <v>32</v>
      </c>
      <c r="N224" s="213" t="s">
        <v>51</v>
      </c>
      <c r="O224" s="86"/>
      <c r="P224" s="214">
        <f>O224*H224</f>
        <v>0</v>
      </c>
      <c r="Q224" s="214">
        <v>0.00021000000000000001</v>
      </c>
      <c r="R224" s="214">
        <f>Q224*H224</f>
        <v>0.0112686</v>
      </c>
      <c r="S224" s="214">
        <v>0</v>
      </c>
      <c r="T224" s="215">
        <f>S224*H224</f>
        <v>0</v>
      </c>
      <c r="U224" s="40"/>
      <c r="V224" s="40"/>
      <c r="W224" s="40"/>
      <c r="X224" s="40"/>
      <c r="Y224" s="40"/>
      <c r="Z224" s="40"/>
      <c r="AA224" s="40"/>
      <c r="AB224" s="40"/>
      <c r="AC224" s="40"/>
      <c r="AD224" s="40"/>
      <c r="AE224" s="40"/>
      <c r="AR224" s="216" t="s">
        <v>150</v>
      </c>
      <c r="AT224" s="216" t="s">
        <v>135</v>
      </c>
      <c r="AU224" s="216" t="s">
        <v>141</v>
      </c>
      <c r="AY224" s="18" t="s">
        <v>132</v>
      </c>
      <c r="BE224" s="217">
        <f>IF(N224="základní",J224,0)</f>
        <v>0</v>
      </c>
      <c r="BF224" s="217">
        <f>IF(N224="snížená",J224,0)</f>
        <v>0</v>
      </c>
      <c r="BG224" s="217">
        <f>IF(N224="zákl. přenesená",J224,0)</f>
        <v>0</v>
      </c>
      <c r="BH224" s="217">
        <f>IF(N224="sníž. přenesená",J224,0)</f>
        <v>0</v>
      </c>
      <c r="BI224" s="217">
        <f>IF(N224="nulová",J224,0)</f>
        <v>0</v>
      </c>
      <c r="BJ224" s="18" t="s">
        <v>141</v>
      </c>
      <c r="BK224" s="217">
        <f>ROUND(I224*H224,2)</f>
        <v>0</v>
      </c>
      <c r="BL224" s="18" t="s">
        <v>150</v>
      </c>
      <c r="BM224" s="216" t="s">
        <v>420</v>
      </c>
    </row>
    <row r="225" s="2" customFormat="1">
      <c r="A225" s="40"/>
      <c r="B225" s="41"/>
      <c r="C225" s="42"/>
      <c r="D225" s="225" t="s">
        <v>197</v>
      </c>
      <c r="E225" s="42"/>
      <c r="F225" s="226" t="s">
        <v>421</v>
      </c>
      <c r="G225" s="42"/>
      <c r="H225" s="42"/>
      <c r="I225" s="227"/>
      <c r="J225" s="42"/>
      <c r="K225" s="42"/>
      <c r="L225" s="46"/>
      <c r="M225" s="228"/>
      <c r="N225" s="229"/>
      <c r="O225" s="86"/>
      <c r="P225" s="86"/>
      <c r="Q225" s="86"/>
      <c r="R225" s="86"/>
      <c r="S225" s="86"/>
      <c r="T225" s="87"/>
      <c r="U225" s="40"/>
      <c r="V225" s="40"/>
      <c r="W225" s="40"/>
      <c r="X225" s="40"/>
      <c r="Y225" s="40"/>
      <c r="Z225" s="40"/>
      <c r="AA225" s="40"/>
      <c r="AB225" s="40"/>
      <c r="AC225" s="40"/>
      <c r="AD225" s="40"/>
      <c r="AE225" s="40"/>
      <c r="AT225" s="18" t="s">
        <v>197</v>
      </c>
      <c r="AU225" s="18" t="s">
        <v>141</v>
      </c>
    </row>
    <row r="226" s="15" customFormat="1">
      <c r="A226" s="15"/>
      <c r="B226" s="262"/>
      <c r="C226" s="263"/>
      <c r="D226" s="225" t="s">
        <v>199</v>
      </c>
      <c r="E226" s="264" t="s">
        <v>32</v>
      </c>
      <c r="F226" s="265" t="s">
        <v>422</v>
      </c>
      <c r="G226" s="263"/>
      <c r="H226" s="264" t="s">
        <v>32</v>
      </c>
      <c r="I226" s="266"/>
      <c r="J226" s="263"/>
      <c r="K226" s="263"/>
      <c r="L226" s="267"/>
      <c r="M226" s="268"/>
      <c r="N226" s="269"/>
      <c r="O226" s="269"/>
      <c r="P226" s="269"/>
      <c r="Q226" s="269"/>
      <c r="R226" s="269"/>
      <c r="S226" s="269"/>
      <c r="T226" s="270"/>
      <c r="U226" s="15"/>
      <c r="V226" s="15"/>
      <c r="W226" s="15"/>
      <c r="X226" s="15"/>
      <c r="Y226" s="15"/>
      <c r="Z226" s="15"/>
      <c r="AA226" s="15"/>
      <c r="AB226" s="15"/>
      <c r="AC226" s="15"/>
      <c r="AD226" s="15"/>
      <c r="AE226" s="15"/>
      <c r="AT226" s="271" t="s">
        <v>199</v>
      </c>
      <c r="AU226" s="271" t="s">
        <v>141</v>
      </c>
      <c r="AV226" s="15" t="s">
        <v>21</v>
      </c>
      <c r="AW226" s="15" t="s">
        <v>41</v>
      </c>
      <c r="AX226" s="15" t="s">
        <v>79</v>
      </c>
      <c r="AY226" s="271" t="s">
        <v>132</v>
      </c>
    </row>
    <row r="227" s="13" customFormat="1">
      <c r="A227" s="13"/>
      <c r="B227" s="230"/>
      <c r="C227" s="231"/>
      <c r="D227" s="225" t="s">
        <v>199</v>
      </c>
      <c r="E227" s="232" t="s">
        <v>32</v>
      </c>
      <c r="F227" s="233" t="s">
        <v>423</v>
      </c>
      <c r="G227" s="231"/>
      <c r="H227" s="234">
        <v>32.859999999999999</v>
      </c>
      <c r="I227" s="235"/>
      <c r="J227" s="231"/>
      <c r="K227" s="231"/>
      <c r="L227" s="236"/>
      <c r="M227" s="237"/>
      <c r="N227" s="238"/>
      <c r="O227" s="238"/>
      <c r="P227" s="238"/>
      <c r="Q227" s="238"/>
      <c r="R227" s="238"/>
      <c r="S227" s="238"/>
      <c r="T227" s="239"/>
      <c r="U227" s="13"/>
      <c r="V227" s="13"/>
      <c r="W227" s="13"/>
      <c r="X227" s="13"/>
      <c r="Y227" s="13"/>
      <c r="Z227" s="13"/>
      <c r="AA227" s="13"/>
      <c r="AB227" s="13"/>
      <c r="AC227" s="13"/>
      <c r="AD227" s="13"/>
      <c r="AE227" s="13"/>
      <c r="AT227" s="240" t="s">
        <v>199</v>
      </c>
      <c r="AU227" s="240" t="s">
        <v>141</v>
      </c>
      <c r="AV227" s="13" t="s">
        <v>141</v>
      </c>
      <c r="AW227" s="13" t="s">
        <v>41</v>
      </c>
      <c r="AX227" s="13" t="s">
        <v>79</v>
      </c>
      <c r="AY227" s="240" t="s">
        <v>132</v>
      </c>
    </row>
    <row r="228" s="15" customFormat="1">
      <c r="A228" s="15"/>
      <c r="B228" s="262"/>
      <c r="C228" s="263"/>
      <c r="D228" s="225" t="s">
        <v>199</v>
      </c>
      <c r="E228" s="264" t="s">
        <v>32</v>
      </c>
      <c r="F228" s="265" t="s">
        <v>424</v>
      </c>
      <c r="G228" s="263"/>
      <c r="H228" s="264" t="s">
        <v>32</v>
      </c>
      <c r="I228" s="266"/>
      <c r="J228" s="263"/>
      <c r="K228" s="263"/>
      <c r="L228" s="267"/>
      <c r="M228" s="268"/>
      <c r="N228" s="269"/>
      <c r="O228" s="269"/>
      <c r="P228" s="269"/>
      <c r="Q228" s="269"/>
      <c r="R228" s="269"/>
      <c r="S228" s="269"/>
      <c r="T228" s="270"/>
      <c r="U228" s="15"/>
      <c r="V228" s="15"/>
      <c r="W228" s="15"/>
      <c r="X228" s="15"/>
      <c r="Y228" s="15"/>
      <c r="Z228" s="15"/>
      <c r="AA228" s="15"/>
      <c r="AB228" s="15"/>
      <c r="AC228" s="15"/>
      <c r="AD228" s="15"/>
      <c r="AE228" s="15"/>
      <c r="AT228" s="271" t="s">
        <v>199</v>
      </c>
      <c r="AU228" s="271" t="s">
        <v>141</v>
      </c>
      <c r="AV228" s="15" t="s">
        <v>21</v>
      </c>
      <c r="AW228" s="15" t="s">
        <v>41</v>
      </c>
      <c r="AX228" s="15" t="s">
        <v>79</v>
      </c>
      <c r="AY228" s="271" t="s">
        <v>132</v>
      </c>
    </row>
    <row r="229" s="13" customFormat="1">
      <c r="A229" s="13"/>
      <c r="B229" s="230"/>
      <c r="C229" s="231"/>
      <c r="D229" s="225" t="s">
        <v>199</v>
      </c>
      <c r="E229" s="232" t="s">
        <v>32</v>
      </c>
      <c r="F229" s="233" t="s">
        <v>425</v>
      </c>
      <c r="G229" s="231"/>
      <c r="H229" s="234">
        <v>20.800000000000001</v>
      </c>
      <c r="I229" s="235"/>
      <c r="J229" s="231"/>
      <c r="K229" s="231"/>
      <c r="L229" s="236"/>
      <c r="M229" s="237"/>
      <c r="N229" s="238"/>
      <c r="O229" s="238"/>
      <c r="P229" s="238"/>
      <c r="Q229" s="238"/>
      <c r="R229" s="238"/>
      <c r="S229" s="238"/>
      <c r="T229" s="239"/>
      <c r="U229" s="13"/>
      <c r="V229" s="13"/>
      <c r="W229" s="13"/>
      <c r="X229" s="13"/>
      <c r="Y229" s="13"/>
      <c r="Z229" s="13"/>
      <c r="AA229" s="13"/>
      <c r="AB229" s="13"/>
      <c r="AC229" s="13"/>
      <c r="AD229" s="13"/>
      <c r="AE229" s="13"/>
      <c r="AT229" s="240" t="s">
        <v>199</v>
      </c>
      <c r="AU229" s="240" t="s">
        <v>141</v>
      </c>
      <c r="AV229" s="13" t="s">
        <v>141</v>
      </c>
      <c r="AW229" s="13" t="s">
        <v>41</v>
      </c>
      <c r="AX229" s="13" t="s">
        <v>79</v>
      </c>
      <c r="AY229" s="240" t="s">
        <v>132</v>
      </c>
    </row>
    <row r="230" s="14" customFormat="1">
      <c r="A230" s="14"/>
      <c r="B230" s="241"/>
      <c r="C230" s="242"/>
      <c r="D230" s="225" t="s">
        <v>199</v>
      </c>
      <c r="E230" s="243" t="s">
        <v>32</v>
      </c>
      <c r="F230" s="244" t="s">
        <v>201</v>
      </c>
      <c r="G230" s="242"/>
      <c r="H230" s="245">
        <v>53.659999999999997</v>
      </c>
      <c r="I230" s="246"/>
      <c r="J230" s="242"/>
      <c r="K230" s="242"/>
      <c r="L230" s="247"/>
      <c r="M230" s="248"/>
      <c r="N230" s="249"/>
      <c r="O230" s="249"/>
      <c r="P230" s="249"/>
      <c r="Q230" s="249"/>
      <c r="R230" s="249"/>
      <c r="S230" s="249"/>
      <c r="T230" s="250"/>
      <c r="U230" s="14"/>
      <c r="V230" s="14"/>
      <c r="W230" s="14"/>
      <c r="X230" s="14"/>
      <c r="Y230" s="14"/>
      <c r="Z230" s="14"/>
      <c r="AA230" s="14"/>
      <c r="AB230" s="14"/>
      <c r="AC230" s="14"/>
      <c r="AD230" s="14"/>
      <c r="AE230" s="14"/>
      <c r="AT230" s="251" t="s">
        <v>199</v>
      </c>
      <c r="AU230" s="251" t="s">
        <v>141</v>
      </c>
      <c r="AV230" s="14" t="s">
        <v>150</v>
      </c>
      <c r="AW230" s="14" t="s">
        <v>41</v>
      </c>
      <c r="AX230" s="14" t="s">
        <v>21</v>
      </c>
      <c r="AY230" s="251" t="s">
        <v>132</v>
      </c>
    </row>
    <row r="231" s="2" customFormat="1" ht="24.15" customHeight="1">
      <c r="A231" s="40"/>
      <c r="B231" s="41"/>
      <c r="C231" s="205" t="s">
        <v>426</v>
      </c>
      <c r="D231" s="205" t="s">
        <v>135</v>
      </c>
      <c r="E231" s="206" t="s">
        <v>427</v>
      </c>
      <c r="F231" s="207" t="s">
        <v>428</v>
      </c>
      <c r="G231" s="208" t="s">
        <v>195</v>
      </c>
      <c r="H231" s="209">
        <v>41</v>
      </c>
      <c r="I231" s="210"/>
      <c r="J231" s="211">
        <f>ROUND(I231*H231,2)</f>
        <v>0</v>
      </c>
      <c r="K231" s="207" t="s">
        <v>139</v>
      </c>
      <c r="L231" s="46"/>
      <c r="M231" s="212" t="s">
        <v>32</v>
      </c>
      <c r="N231" s="213" t="s">
        <v>51</v>
      </c>
      <c r="O231" s="86"/>
      <c r="P231" s="214">
        <f>O231*H231</f>
        <v>0</v>
      </c>
      <c r="Q231" s="214">
        <v>0</v>
      </c>
      <c r="R231" s="214">
        <f>Q231*H231</f>
        <v>0</v>
      </c>
      <c r="S231" s="214">
        <v>0.13100000000000001</v>
      </c>
      <c r="T231" s="215">
        <f>S231*H231</f>
        <v>5.3710000000000004</v>
      </c>
      <c r="U231" s="40"/>
      <c r="V231" s="40"/>
      <c r="W231" s="40"/>
      <c r="X231" s="40"/>
      <c r="Y231" s="40"/>
      <c r="Z231" s="40"/>
      <c r="AA231" s="40"/>
      <c r="AB231" s="40"/>
      <c r="AC231" s="40"/>
      <c r="AD231" s="40"/>
      <c r="AE231" s="40"/>
      <c r="AR231" s="216" t="s">
        <v>150</v>
      </c>
      <c r="AT231" s="216" t="s">
        <v>135</v>
      </c>
      <c r="AU231" s="216" t="s">
        <v>141</v>
      </c>
      <c r="AY231" s="18" t="s">
        <v>132</v>
      </c>
      <c r="BE231" s="217">
        <f>IF(N231="základní",J231,0)</f>
        <v>0</v>
      </c>
      <c r="BF231" s="217">
        <f>IF(N231="snížená",J231,0)</f>
        <v>0</v>
      </c>
      <c r="BG231" s="217">
        <f>IF(N231="zákl. přenesená",J231,0)</f>
        <v>0</v>
      </c>
      <c r="BH231" s="217">
        <f>IF(N231="sníž. přenesená",J231,0)</f>
        <v>0</v>
      </c>
      <c r="BI231" s="217">
        <f>IF(N231="nulová",J231,0)</f>
        <v>0</v>
      </c>
      <c r="BJ231" s="18" t="s">
        <v>141</v>
      </c>
      <c r="BK231" s="217">
        <f>ROUND(I231*H231,2)</f>
        <v>0</v>
      </c>
      <c r="BL231" s="18" t="s">
        <v>150</v>
      </c>
      <c r="BM231" s="216" t="s">
        <v>429</v>
      </c>
    </row>
    <row r="232" s="2" customFormat="1" ht="24.15" customHeight="1">
      <c r="A232" s="40"/>
      <c r="B232" s="41"/>
      <c r="C232" s="205" t="s">
        <v>430</v>
      </c>
      <c r="D232" s="205" t="s">
        <v>135</v>
      </c>
      <c r="E232" s="206" t="s">
        <v>431</v>
      </c>
      <c r="F232" s="207" t="s">
        <v>432</v>
      </c>
      <c r="G232" s="208" t="s">
        <v>204</v>
      </c>
      <c r="H232" s="209">
        <v>1.8089999999999999</v>
      </c>
      <c r="I232" s="210"/>
      <c r="J232" s="211">
        <f>ROUND(I232*H232,2)</f>
        <v>0</v>
      </c>
      <c r="K232" s="207" t="s">
        <v>139</v>
      </c>
      <c r="L232" s="46"/>
      <c r="M232" s="212" t="s">
        <v>32</v>
      </c>
      <c r="N232" s="213" t="s">
        <v>51</v>
      </c>
      <c r="O232" s="86"/>
      <c r="P232" s="214">
        <f>O232*H232</f>
        <v>0</v>
      </c>
      <c r="Q232" s="214">
        <v>0</v>
      </c>
      <c r="R232" s="214">
        <f>Q232*H232</f>
        <v>0</v>
      </c>
      <c r="S232" s="214">
        <v>1.5940000000000001</v>
      </c>
      <c r="T232" s="215">
        <f>S232*H232</f>
        <v>2.8835459999999999</v>
      </c>
      <c r="U232" s="40"/>
      <c r="V232" s="40"/>
      <c r="W232" s="40"/>
      <c r="X232" s="40"/>
      <c r="Y232" s="40"/>
      <c r="Z232" s="40"/>
      <c r="AA232" s="40"/>
      <c r="AB232" s="40"/>
      <c r="AC232" s="40"/>
      <c r="AD232" s="40"/>
      <c r="AE232" s="40"/>
      <c r="AR232" s="216" t="s">
        <v>150</v>
      </c>
      <c r="AT232" s="216" t="s">
        <v>135</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433</v>
      </c>
    </row>
    <row r="233" s="2" customFormat="1">
      <c r="A233" s="40"/>
      <c r="B233" s="41"/>
      <c r="C233" s="42"/>
      <c r="D233" s="225" t="s">
        <v>197</v>
      </c>
      <c r="E233" s="42"/>
      <c r="F233" s="226" t="s">
        <v>434</v>
      </c>
      <c r="G233" s="42"/>
      <c r="H233" s="42"/>
      <c r="I233" s="227"/>
      <c r="J233" s="42"/>
      <c r="K233" s="42"/>
      <c r="L233" s="46"/>
      <c r="M233" s="228"/>
      <c r="N233" s="229"/>
      <c r="O233" s="86"/>
      <c r="P233" s="86"/>
      <c r="Q233" s="86"/>
      <c r="R233" s="86"/>
      <c r="S233" s="86"/>
      <c r="T233" s="87"/>
      <c r="U233" s="40"/>
      <c r="V233" s="40"/>
      <c r="W233" s="40"/>
      <c r="X233" s="40"/>
      <c r="Y233" s="40"/>
      <c r="Z233" s="40"/>
      <c r="AA233" s="40"/>
      <c r="AB233" s="40"/>
      <c r="AC233" s="40"/>
      <c r="AD233" s="40"/>
      <c r="AE233" s="40"/>
      <c r="AT233" s="18" t="s">
        <v>197</v>
      </c>
      <c r="AU233" s="18" t="s">
        <v>141</v>
      </c>
    </row>
    <row r="234" s="13" customFormat="1">
      <c r="A234" s="13"/>
      <c r="B234" s="230"/>
      <c r="C234" s="231"/>
      <c r="D234" s="225" t="s">
        <v>199</v>
      </c>
      <c r="E234" s="232" t="s">
        <v>32</v>
      </c>
      <c r="F234" s="233" t="s">
        <v>435</v>
      </c>
      <c r="G234" s="231"/>
      <c r="H234" s="234">
        <v>1.8089999999999999</v>
      </c>
      <c r="I234" s="235"/>
      <c r="J234" s="231"/>
      <c r="K234" s="231"/>
      <c r="L234" s="236"/>
      <c r="M234" s="237"/>
      <c r="N234" s="238"/>
      <c r="O234" s="238"/>
      <c r="P234" s="238"/>
      <c r="Q234" s="238"/>
      <c r="R234" s="238"/>
      <c r="S234" s="238"/>
      <c r="T234" s="239"/>
      <c r="U234" s="13"/>
      <c r="V234" s="13"/>
      <c r="W234" s="13"/>
      <c r="X234" s="13"/>
      <c r="Y234" s="13"/>
      <c r="Z234" s="13"/>
      <c r="AA234" s="13"/>
      <c r="AB234" s="13"/>
      <c r="AC234" s="13"/>
      <c r="AD234" s="13"/>
      <c r="AE234" s="13"/>
      <c r="AT234" s="240" t="s">
        <v>199</v>
      </c>
      <c r="AU234" s="240" t="s">
        <v>141</v>
      </c>
      <c r="AV234" s="13" t="s">
        <v>141</v>
      </c>
      <c r="AW234" s="13" t="s">
        <v>41</v>
      </c>
      <c r="AX234" s="13" t="s">
        <v>79</v>
      </c>
      <c r="AY234" s="240" t="s">
        <v>132</v>
      </c>
    </row>
    <row r="235" s="14" customFormat="1">
      <c r="A235" s="14"/>
      <c r="B235" s="241"/>
      <c r="C235" s="242"/>
      <c r="D235" s="225" t="s">
        <v>199</v>
      </c>
      <c r="E235" s="243" t="s">
        <v>32</v>
      </c>
      <c r="F235" s="244" t="s">
        <v>201</v>
      </c>
      <c r="G235" s="242"/>
      <c r="H235" s="245">
        <v>1.8089999999999999</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199</v>
      </c>
      <c r="AU235" s="251" t="s">
        <v>141</v>
      </c>
      <c r="AV235" s="14" t="s">
        <v>150</v>
      </c>
      <c r="AW235" s="14" t="s">
        <v>41</v>
      </c>
      <c r="AX235" s="14" t="s">
        <v>21</v>
      </c>
      <c r="AY235" s="251" t="s">
        <v>132</v>
      </c>
    </row>
    <row r="236" s="2" customFormat="1" ht="24.15" customHeight="1">
      <c r="A236" s="40"/>
      <c r="B236" s="41"/>
      <c r="C236" s="205" t="s">
        <v>436</v>
      </c>
      <c r="D236" s="205" t="s">
        <v>135</v>
      </c>
      <c r="E236" s="206" t="s">
        <v>437</v>
      </c>
      <c r="F236" s="207" t="s">
        <v>438</v>
      </c>
      <c r="G236" s="208" t="s">
        <v>195</v>
      </c>
      <c r="H236" s="209">
        <v>207.84</v>
      </c>
      <c r="I236" s="210"/>
      <c r="J236" s="211">
        <f>ROUND(I236*H236,2)</f>
        <v>0</v>
      </c>
      <c r="K236" s="207" t="s">
        <v>139</v>
      </c>
      <c r="L236" s="46"/>
      <c r="M236" s="212" t="s">
        <v>32</v>
      </c>
      <c r="N236" s="213" t="s">
        <v>51</v>
      </c>
      <c r="O236" s="86"/>
      <c r="P236" s="214">
        <f>O236*H236</f>
        <v>0</v>
      </c>
      <c r="Q236" s="214">
        <v>0</v>
      </c>
      <c r="R236" s="214">
        <f>Q236*H236</f>
        <v>0</v>
      </c>
      <c r="S236" s="214">
        <v>0.01</v>
      </c>
      <c r="T236" s="215">
        <f>S236*H236</f>
        <v>2.0784000000000002</v>
      </c>
      <c r="U236" s="40"/>
      <c r="V236" s="40"/>
      <c r="W236" s="40"/>
      <c r="X236" s="40"/>
      <c r="Y236" s="40"/>
      <c r="Z236" s="40"/>
      <c r="AA236" s="40"/>
      <c r="AB236" s="40"/>
      <c r="AC236" s="40"/>
      <c r="AD236" s="40"/>
      <c r="AE236" s="40"/>
      <c r="AR236" s="216" t="s">
        <v>150</v>
      </c>
      <c r="AT236" s="216" t="s">
        <v>135</v>
      </c>
      <c r="AU236" s="216" t="s">
        <v>141</v>
      </c>
      <c r="AY236" s="18" t="s">
        <v>132</v>
      </c>
      <c r="BE236" s="217">
        <f>IF(N236="základní",J236,0)</f>
        <v>0</v>
      </c>
      <c r="BF236" s="217">
        <f>IF(N236="snížená",J236,0)</f>
        <v>0</v>
      </c>
      <c r="BG236" s="217">
        <f>IF(N236="zákl. přenesená",J236,0)</f>
        <v>0</v>
      </c>
      <c r="BH236" s="217">
        <f>IF(N236="sníž. přenesená",J236,0)</f>
        <v>0</v>
      </c>
      <c r="BI236" s="217">
        <f>IF(N236="nulová",J236,0)</f>
        <v>0</v>
      </c>
      <c r="BJ236" s="18" t="s">
        <v>141</v>
      </c>
      <c r="BK236" s="217">
        <f>ROUND(I236*H236,2)</f>
        <v>0</v>
      </c>
      <c r="BL236" s="18" t="s">
        <v>150</v>
      </c>
      <c r="BM236" s="216" t="s">
        <v>439</v>
      </c>
    </row>
    <row r="237" s="12" customFormat="1" ht="22.8" customHeight="1">
      <c r="A237" s="12"/>
      <c r="B237" s="189"/>
      <c r="C237" s="190"/>
      <c r="D237" s="191" t="s">
        <v>78</v>
      </c>
      <c r="E237" s="203" t="s">
        <v>440</v>
      </c>
      <c r="F237" s="203" t="s">
        <v>441</v>
      </c>
      <c r="G237" s="190"/>
      <c r="H237" s="190"/>
      <c r="I237" s="193"/>
      <c r="J237" s="204">
        <f>BK237</f>
        <v>0</v>
      </c>
      <c r="K237" s="190"/>
      <c r="L237" s="195"/>
      <c r="M237" s="196"/>
      <c r="N237" s="197"/>
      <c r="O237" s="197"/>
      <c r="P237" s="198">
        <f>SUM(P238:P247)</f>
        <v>0</v>
      </c>
      <c r="Q237" s="197"/>
      <c r="R237" s="198">
        <f>SUM(R238:R247)</f>
        <v>0</v>
      </c>
      <c r="S237" s="197"/>
      <c r="T237" s="199">
        <f>SUM(T238:T247)</f>
        <v>0</v>
      </c>
      <c r="U237" s="12"/>
      <c r="V237" s="12"/>
      <c r="W237" s="12"/>
      <c r="X237" s="12"/>
      <c r="Y237" s="12"/>
      <c r="Z237" s="12"/>
      <c r="AA237" s="12"/>
      <c r="AB237" s="12"/>
      <c r="AC237" s="12"/>
      <c r="AD237" s="12"/>
      <c r="AE237" s="12"/>
      <c r="AR237" s="200" t="s">
        <v>21</v>
      </c>
      <c r="AT237" s="201" t="s">
        <v>78</v>
      </c>
      <c r="AU237" s="201" t="s">
        <v>21</v>
      </c>
      <c r="AY237" s="200" t="s">
        <v>132</v>
      </c>
      <c r="BK237" s="202">
        <f>SUM(BK238:BK247)</f>
        <v>0</v>
      </c>
    </row>
    <row r="238" s="2" customFormat="1" ht="24.15" customHeight="1">
      <c r="A238" s="40"/>
      <c r="B238" s="41"/>
      <c r="C238" s="205" t="s">
        <v>442</v>
      </c>
      <c r="D238" s="205" t="s">
        <v>135</v>
      </c>
      <c r="E238" s="206" t="s">
        <v>443</v>
      </c>
      <c r="F238" s="207" t="s">
        <v>444</v>
      </c>
      <c r="G238" s="208" t="s">
        <v>254</v>
      </c>
      <c r="H238" s="209">
        <v>29.603999999999999</v>
      </c>
      <c r="I238" s="210"/>
      <c r="J238" s="211">
        <f>ROUND(I238*H238,2)</f>
        <v>0</v>
      </c>
      <c r="K238" s="207" t="s">
        <v>139</v>
      </c>
      <c r="L238" s="46"/>
      <c r="M238" s="212" t="s">
        <v>32</v>
      </c>
      <c r="N238" s="213" t="s">
        <v>51</v>
      </c>
      <c r="O238" s="86"/>
      <c r="P238" s="214">
        <f>O238*H238</f>
        <v>0</v>
      </c>
      <c r="Q238" s="214">
        <v>0</v>
      </c>
      <c r="R238" s="214">
        <f>Q238*H238</f>
        <v>0</v>
      </c>
      <c r="S238" s="214">
        <v>0</v>
      </c>
      <c r="T238" s="215">
        <f>S238*H238</f>
        <v>0</v>
      </c>
      <c r="U238" s="40"/>
      <c r="V238" s="40"/>
      <c r="W238" s="40"/>
      <c r="X238" s="40"/>
      <c r="Y238" s="40"/>
      <c r="Z238" s="40"/>
      <c r="AA238" s="40"/>
      <c r="AB238" s="40"/>
      <c r="AC238" s="40"/>
      <c r="AD238" s="40"/>
      <c r="AE238" s="40"/>
      <c r="AR238" s="216" t="s">
        <v>150</v>
      </c>
      <c r="AT238" s="216" t="s">
        <v>135</v>
      </c>
      <c r="AU238" s="216" t="s">
        <v>141</v>
      </c>
      <c r="AY238" s="18" t="s">
        <v>132</v>
      </c>
      <c r="BE238" s="217">
        <f>IF(N238="základní",J238,0)</f>
        <v>0</v>
      </c>
      <c r="BF238" s="217">
        <f>IF(N238="snížená",J238,0)</f>
        <v>0</v>
      </c>
      <c r="BG238" s="217">
        <f>IF(N238="zákl. přenesená",J238,0)</f>
        <v>0</v>
      </c>
      <c r="BH238" s="217">
        <f>IF(N238="sníž. přenesená",J238,0)</f>
        <v>0</v>
      </c>
      <c r="BI238" s="217">
        <f>IF(N238="nulová",J238,0)</f>
        <v>0</v>
      </c>
      <c r="BJ238" s="18" t="s">
        <v>141</v>
      </c>
      <c r="BK238" s="217">
        <f>ROUND(I238*H238,2)</f>
        <v>0</v>
      </c>
      <c r="BL238" s="18" t="s">
        <v>150</v>
      </c>
      <c r="BM238" s="216" t="s">
        <v>445</v>
      </c>
    </row>
    <row r="239" s="2" customFormat="1">
      <c r="A239" s="40"/>
      <c r="B239" s="41"/>
      <c r="C239" s="42"/>
      <c r="D239" s="225" t="s">
        <v>197</v>
      </c>
      <c r="E239" s="42"/>
      <c r="F239" s="226" t="s">
        <v>446</v>
      </c>
      <c r="G239" s="42"/>
      <c r="H239" s="42"/>
      <c r="I239" s="227"/>
      <c r="J239" s="42"/>
      <c r="K239" s="42"/>
      <c r="L239" s="46"/>
      <c r="M239" s="228"/>
      <c r="N239" s="229"/>
      <c r="O239" s="86"/>
      <c r="P239" s="86"/>
      <c r="Q239" s="86"/>
      <c r="R239" s="86"/>
      <c r="S239" s="86"/>
      <c r="T239" s="87"/>
      <c r="U239" s="40"/>
      <c r="V239" s="40"/>
      <c r="W239" s="40"/>
      <c r="X239" s="40"/>
      <c r="Y239" s="40"/>
      <c r="Z239" s="40"/>
      <c r="AA239" s="40"/>
      <c r="AB239" s="40"/>
      <c r="AC239" s="40"/>
      <c r="AD239" s="40"/>
      <c r="AE239" s="40"/>
      <c r="AT239" s="18" t="s">
        <v>197</v>
      </c>
      <c r="AU239" s="18" t="s">
        <v>141</v>
      </c>
    </row>
    <row r="240" s="2" customFormat="1" ht="24.15" customHeight="1">
      <c r="A240" s="40"/>
      <c r="B240" s="41"/>
      <c r="C240" s="205" t="s">
        <v>447</v>
      </c>
      <c r="D240" s="205" t="s">
        <v>135</v>
      </c>
      <c r="E240" s="206" t="s">
        <v>448</v>
      </c>
      <c r="F240" s="207" t="s">
        <v>449</v>
      </c>
      <c r="G240" s="208" t="s">
        <v>254</v>
      </c>
      <c r="H240" s="209">
        <v>414.45600000000002</v>
      </c>
      <c r="I240" s="210"/>
      <c r="J240" s="211">
        <f>ROUND(I240*H240,2)</f>
        <v>0</v>
      </c>
      <c r="K240" s="207" t="s">
        <v>139</v>
      </c>
      <c r="L240" s="46"/>
      <c r="M240" s="212" t="s">
        <v>32</v>
      </c>
      <c r="N240" s="213" t="s">
        <v>51</v>
      </c>
      <c r="O240" s="86"/>
      <c r="P240" s="214">
        <f>O240*H240</f>
        <v>0</v>
      </c>
      <c r="Q240" s="214">
        <v>0</v>
      </c>
      <c r="R240" s="214">
        <f>Q240*H240</f>
        <v>0</v>
      </c>
      <c r="S240" s="214">
        <v>0</v>
      </c>
      <c r="T240" s="215">
        <f>S240*H240</f>
        <v>0</v>
      </c>
      <c r="U240" s="40"/>
      <c r="V240" s="40"/>
      <c r="W240" s="40"/>
      <c r="X240" s="40"/>
      <c r="Y240" s="40"/>
      <c r="Z240" s="40"/>
      <c r="AA240" s="40"/>
      <c r="AB240" s="40"/>
      <c r="AC240" s="40"/>
      <c r="AD240" s="40"/>
      <c r="AE240" s="40"/>
      <c r="AR240" s="216" t="s">
        <v>150</v>
      </c>
      <c r="AT240" s="216" t="s">
        <v>135</v>
      </c>
      <c r="AU240" s="216" t="s">
        <v>141</v>
      </c>
      <c r="AY240" s="18" t="s">
        <v>132</v>
      </c>
      <c r="BE240" s="217">
        <f>IF(N240="základní",J240,0)</f>
        <v>0</v>
      </c>
      <c r="BF240" s="217">
        <f>IF(N240="snížená",J240,0)</f>
        <v>0</v>
      </c>
      <c r="BG240" s="217">
        <f>IF(N240="zákl. přenesená",J240,0)</f>
        <v>0</v>
      </c>
      <c r="BH240" s="217">
        <f>IF(N240="sníž. přenesená",J240,0)</f>
        <v>0</v>
      </c>
      <c r="BI240" s="217">
        <f>IF(N240="nulová",J240,0)</f>
        <v>0</v>
      </c>
      <c r="BJ240" s="18" t="s">
        <v>141</v>
      </c>
      <c r="BK240" s="217">
        <f>ROUND(I240*H240,2)</f>
        <v>0</v>
      </c>
      <c r="BL240" s="18" t="s">
        <v>150</v>
      </c>
      <c r="BM240" s="216" t="s">
        <v>450</v>
      </c>
    </row>
    <row r="241" s="2" customFormat="1">
      <c r="A241" s="40"/>
      <c r="B241" s="41"/>
      <c r="C241" s="42"/>
      <c r="D241" s="225" t="s">
        <v>197</v>
      </c>
      <c r="E241" s="42"/>
      <c r="F241" s="226" t="s">
        <v>451</v>
      </c>
      <c r="G241" s="42"/>
      <c r="H241" s="42"/>
      <c r="I241" s="227"/>
      <c r="J241" s="42"/>
      <c r="K241" s="42"/>
      <c r="L241" s="46"/>
      <c r="M241" s="228"/>
      <c r="N241" s="229"/>
      <c r="O241" s="86"/>
      <c r="P241" s="86"/>
      <c r="Q241" s="86"/>
      <c r="R241" s="86"/>
      <c r="S241" s="86"/>
      <c r="T241" s="87"/>
      <c r="U241" s="40"/>
      <c r="V241" s="40"/>
      <c r="W241" s="40"/>
      <c r="X241" s="40"/>
      <c r="Y241" s="40"/>
      <c r="Z241" s="40"/>
      <c r="AA241" s="40"/>
      <c r="AB241" s="40"/>
      <c r="AC241" s="40"/>
      <c r="AD241" s="40"/>
      <c r="AE241" s="40"/>
      <c r="AT241" s="18" t="s">
        <v>197</v>
      </c>
      <c r="AU241" s="18" t="s">
        <v>141</v>
      </c>
    </row>
    <row r="242" s="13" customFormat="1">
      <c r="A242" s="13"/>
      <c r="B242" s="230"/>
      <c r="C242" s="231"/>
      <c r="D242" s="225" t="s">
        <v>199</v>
      </c>
      <c r="E242" s="232" t="s">
        <v>32</v>
      </c>
      <c r="F242" s="233" t="s">
        <v>452</v>
      </c>
      <c r="G242" s="231"/>
      <c r="H242" s="234">
        <v>414.45600000000002</v>
      </c>
      <c r="I242" s="235"/>
      <c r="J242" s="231"/>
      <c r="K242" s="231"/>
      <c r="L242" s="236"/>
      <c r="M242" s="237"/>
      <c r="N242" s="238"/>
      <c r="O242" s="238"/>
      <c r="P242" s="238"/>
      <c r="Q242" s="238"/>
      <c r="R242" s="238"/>
      <c r="S242" s="238"/>
      <c r="T242" s="239"/>
      <c r="U242" s="13"/>
      <c r="V242" s="13"/>
      <c r="W242" s="13"/>
      <c r="X242" s="13"/>
      <c r="Y242" s="13"/>
      <c r="Z242" s="13"/>
      <c r="AA242" s="13"/>
      <c r="AB242" s="13"/>
      <c r="AC242" s="13"/>
      <c r="AD242" s="13"/>
      <c r="AE242" s="13"/>
      <c r="AT242" s="240" t="s">
        <v>199</v>
      </c>
      <c r="AU242" s="240" t="s">
        <v>141</v>
      </c>
      <c r="AV242" s="13" t="s">
        <v>141</v>
      </c>
      <c r="AW242" s="13" t="s">
        <v>41</v>
      </c>
      <c r="AX242" s="13" t="s">
        <v>79</v>
      </c>
      <c r="AY242" s="240" t="s">
        <v>132</v>
      </c>
    </row>
    <row r="243" s="14" customFormat="1">
      <c r="A243" s="14"/>
      <c r="B243" s="241"/>
      <c r="C243" s="242"/>
      <c r="D243" s="225" t="s">
        <v>199</v>
      </c>
      <c r="E243" s="243" t="s">
        <v>32</v>
      </c>
      <c r="F243" s="244" t="s">
        <v>201</v>
      </c>
      <c r="G243" s="242"/>
      <c r="H243" s="245">
        <v>414.45600000000002</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199</v>
      </c>
      <c r="AU243" s="251" t="s">
        <v>141</v>
      </c>
      <c r="AV243" s="14" t="s">
        <v>150</v>
      </c>
      <c r="AW243" s="14" t="s">
        <v>41</v>
      </c>
      <c r="AX243" s="14" t="s">
        <v>21</v>
      </c>
      <c r="AY243" s="251" t="s">
        <v>132</v>
      </c>
    </row>
    <row r="244" s="2" customFormat="1" ht="14.4" customHeight="1">
      <c r="A244" s="40"/>
      <c r="B244" s="41"/>
      <c r="C244" s="205" t="s">
        <v>453</v>
      </c>
      <c r="D244" s="205" t="s">
        <v>135</v>
      </c>
      <c r="E244" s="206" t="s">
        <v>454</v>
      </c>
      <c r="F244" s="207" t="s">
        <v>455</v>
      </c>
      <c r="G244" s="208" t="s">
        <v>254</v>
      </c>
      <c r="H244" s="209">
        <v>29.603999999999999</v>
      </c>
      <c r="I244" s="210"/>
      <c r="J244" s="211">
        <f>ROUND(I244*H244,2)</f>
        <v>0</v>
      </c>
      <c r="K244" s="207" t="s">
        <v>139</v>
      </c>
      <c r="L244" s="46"/>
      <c r="M244" s="212" t="s">
        <v>32</v>
      </c>
      <c r="N244" s="213" t="s">
        <v>51</v>
      </c>
      <c r="O244" s="86"/>
      <c r="P244" s="214">
        <f>O244*H244</f>
        <v>0</v>
      </c>
      <c r="Q244" s="214">
        <v>0</v>
      </c>
      <c r="R244" s="214">
        <f>Q244*H244</f>
        <v>0</v>
      </c>
      <c r="S244" s="214">
        <v>0</v>
      </c>
      <c r="T244" s="215">
        <f>S244*H244</f>
        <v>0</v>
      </c>
      <c r="U244" s="40"/>
      <c r="V244" s="40"/>
      <c r="W244" s="40"/>
      <c r="X244" s="40"/>
      <c r="Y244" s="40"/>
      <c r="Z244" s="40"/>
      <c r="AA244" s="40"/>
      <c r="AB244" s="40"/>
      <c r="AC244" s="40"/>
      <c r="AD244" s="40"/>
      <c r="AE244" s="40"/>
      <c r="AR244" s="216" t="s">
        <v>150</v>
      </c>
      <c r="AT244" s="216" t="s">
        <v>135</v>
      </c>
      <c r="AU244" s="216" t="s">
        <v>141</v>
      </c>
      <c r="AY244" s="18" t="s">
        <v>132</v>
      </c>
      <c r="BE244" s="217">
        <f>IF(N244="základní",J244,0)</f>
        <v>0</v>
      </c>
      <c r="BF244" s="217">
        <f>IF(N244="snížená",J244,0)</f>
        <v>0</v>
      </c>
      <c r="BG244" s="217">
        <f>IF(N244="zákl. přenesená",J244,0)</f>
        <v>0</v>
      </c>
      <c r="BH244" s="217">
        <f>IF(N244="sníž. přenesená",J244,0)</f>
        <v>0</v>
      </c>
      <c r="BI244" s="217">
        <f>IF(N244="nulová",J244,0)</f>
        <v>0</v>
      </c>
      <c r="BJ244" s="18" t="s">
        <v>141</v>
      </c>
      <c r="BK244" s="217">
        <f>ROUND(I244*H244,2)</f>
        <v>0</v>
      </c>
      <c r="BL244" s="18" t="s">
        <v>150</v>
      </c>
      <c r="BM244" s="216" t="s">
        <v>456</v>
      </c>
    </row>
    <row r="245" s="2" customFormat="1">
      <c r="A245" s="40"/>
      <c r="B245" s="41"/>
      <c r="C245" s="42"/>
      <c r="D245" s="225" t="s">
        <v>197</v>
      </c>
      <c r="E245" s="42"/>
      <c r="F245" s="226" t="s">
        <v>457</v>
      </c>
      <c r="G245" s="42"/>
      <c r="H245" s="42"/>
      <c r="I245" s="227"/>
      <c r="J245" s="42"/>
      <c r="K245" s="42"/>
      <c r="L245" s="46"/>
      <c r="M245" s="228"/>
      <c r="N245" s="229"/>
      <c r="O245" s="86"/>
      <c r="P245" s="86"/>
      <c r="Q245" s="86"/>
      <c r="R245" s="86"/>
      <c r="S245" s="86"/>
      <c r="T245" s="87"/>
      <c r="U245" s="40"/>
      <c r="V245" s="40"/>
      <c r="W245" s="40"/>
      <c r="X245" s="40"/>
      <c r="Y245" s="40"/>
      <c r="Z245" s="40"/>
      <c r="AA245" s="40"/>
      <c r="AB245" s="40"/>
      <c r="AC245" s="40"/>
      <c r="AD245" s="40"/>
      <c r="AE245" s="40"/>
      <c r="AT245" s="18" t="s">
        <v>197</v>
      </c>
      <c r="AU245" s="18" t="s">
        <v>141</v>
      </c>
    </row>
    <row r="246" s="2" customFormat="1" ht="24.15" customHeight="1">
      <c r="A246" s="40"/>
      <c r="B246" s="41"/>
      <c r="C246" s="205" t="s">
        <v>458</v>
      </c>
      <c r="D246" s="205" t="s">
        <v>135</v>
      </c>
      <c r="E246" s="206" t="s">
        <v>459</v>
      </c>
      <c r="F246" s="207" t="s">
        <v>460</v>
      </c>
      <c r="G246" s="208" t="s">
        <v>254</v>
      </c>
      <c r="H246" s="209">
        <v>29.603999999999999</v>
      </c>
      <c r="I246" s="210"/>
      <c r="J246" s="211">
        <f>ROUND(I246*H246,2)</f>
        <v>0</v>
      </c>
      <c r="K246" s="207" t="s">
        <v>139</v>
      </c>
      <c r="L246" s="46"/>
      <c r="M246" s="212" t="s">
        <v>32</v>
      </c>
      <c r="N246" s="213" t="s">
        <v>51</v>
      </c>
      <c r="O246" s="86"/>
      <c r="P246" s="214">
        <f>O246*H246</f>
        <v>0</v>
      </c>
      <c r="Q246" s="214">
        <v>0</v>
      </c>
      <c r="R246" s="214">
        <f>Q246*H246</f>
        <v>0</v>
      </c>
      <c r="S246" s="214">
        <v>0</v>
      </c>
      <c r="T246" s="215">
        <f>S246*H246</f>
        <v>0</v>
      </c>
      <c r="U246" s="40"/>
      <c r="V246" s="40"/>
      <c r="W246" s="40"/>
      <c r="X246" s="40"/>
      <c r="Y246" s="40"/>
      <c r="Z246" s="40"/>
      <c r="AA246" s="40"/>
      <c r="AB246" s="40"/>
      <c r="AC246" s="40"/>
      <c r="AD246" s="40"/>
      <c r="AE246" s="40"/>
      <c r="AR246" s="216" t="s">
        <v>150</v>
      </c>
      <c r="AT246" s="216" t="s">
        <v>135</v>
      </c>
      <c r="AU246" s="216" t="s">
        <v>141</v>
      </c>
      <c r="AY246" s="18" t="s">
        <v>132</v>
      </c>
      <c r="BE246" s="217">
        <f>IF(N246="základní",J246,0)</f>
        <v>0</v>
      </c>
      <c r="BF246" s="217">
        <f>IF(N246="snížená",J246,0)</f>
        <v>0</v>
      </c>
      <c r="BG246" s="217">
        <f>IF(N246="zákl. přenesená",J246,0)</f>
        <v>0</v>
      </c>
      <c r="BH246" s="217">
        <f>IF(N246="sníž. přenesená",J246,0)</f>
        <v>0</v>
      </c>
      <c r="BI246" s="217">
        <f>IF(N246="nulová",J246,0)</f>
        <v>0</v>
      </c>
      <c r="BJ246" s="18" t="s">
        <v>141</v>
      </c>
      <c r="BK246" s="217">
        <f>ROUND(I246*H246,2)</f>
        <v>0</v>
      </c>
      <c r="BL246" s="18" t="s">
        <v>150</v>
      </c>
      <c r="BM246" s="216" t="s">
        <v>461</v>
      </c>
    </row>
    <row r="247" s="2" customFormat="1">
      <c r="A247" s="40"/>
      <c r="B247" s="41"/>
      <c r="C247" s="42"/>
      <c r="D247" s="225" t="s">
        <v>197</v>
      </c>
      <c r="E247" s="42"/>
      <c r="F247" s="226" t="s">
        <v>462</v>
      </c>
      <c r="G247" s="42"/>
      <c r="H247" s="42"/>
      <c r="I247" s="227"/>
      <c r="J247" s="42"/>
      <c r="K247" s="42"/>
      <c r="L247" s="46"/>
      <c r="M247" s="228"/>
      <c r="N247" s="229"/>
      <c r="O247" s="86"/>
      <c r="P247" s="86"/>
      <c r="Q247" s="86"/>
      <c r="R247" s="86"/>
      <c r="S247" s="86"/>
      <c r="T247" s="87"/>
      <c r="U247" s="40"/>
      <c r="V247" s="40"/>
      <c r="W247" s="40"/>
      <c r="X247" s="40"/>
      <c r="Y247" s="40"/>
      <c r="Z247" s="40"/>
      <c r="AA247" s="40"/>
      <c r="AB247" s="40"/>
      <c r="AC247" s="40"/>
      <c r="AD247" s="40"/>
      <c r="AE247" s="40"/>
      <c r="AT247" s="18" t="s">
        <v>197</v>
      </c>
      <c r="AU247" s="18" t="s">
        <v>141</v>
      </c>
    </row>
    <row r="248" s="12" customFormat="1" ht="22.8" customHeight="1">
      <c r="A248" s="12"/>
      <c r="B248" s="189"/>
      <c r="C248" s="190"/>
      <c r="D248" s="191" t="s">
        <v>78</v>
      </c>
      <c r="E248" s="203" t="s">
        <v>463</v>
      </c>
      <c r="F248" s="203" t="s">
        <v>464</v>
      </c>
      <c r="G248" s="190"/>
      <c r="H248" s="190"/>
      <c r="I248" s="193"/>
      <c r="J248" s="204">
        <f>BK248</f>
        <v>0</v>
      </c>
      <c r="K248" s="190"/>
      <c r="L248" s="195"/>
      <c r="M248" s="196"/>
      <c r="N248" s="197"/>
      <c r="O248" s="197"/>
      <c r="P248" s="198">
        <f>SUM(P249:P250)</f>
        <v>0</v>
      </c>
      <c r="Q248" s="197"/>
      <c r="R248" s="198">
        <f>SUM(R249:R250)</f>
        <v>0</v>
      </c>
      <c r="S248" s="197"/>
      <c r="T248" s="199">
        <f>SUM(T249:T250)</f>
        <v>0</v>
      </c>
      <c r="U248" s="12"/>
      <c r="V248" s="12"/>
      <c r="W248" s="12"/>
      <c r="X248" s="12"/>
      <c r="Y248" s="12"/>
      <c r="Z248" s="12"/>
      <c r="AA248" s="12"/>
      <c r="AB248" s="12"/>
      <c r="AC248" s="12"/>
      <c r="AD248" s="12"/>
      <c r="AE248" s="12"/>
      <c r="AR248" s="200" t="s">
        <v>21</v>
      </c>
      <c r="AT248" s="201" t="s">
        <v>78</v>
      </c>
      <c r="AU248" s="201" t="s">
        <v>21</v>
      </c>
      <c r="AY248" s="200" t="s">
        <v>132</v>
      </c>
      <c r="BK248" s="202">
        <f>SUM(BK249:BK250)</f>
        <v>0</v>
      </c>
    </row>
    <row r="249" s="2" customFormat="1" ht="24.15" customHeight="1">
      <c r="A249" s="40"/>
      <c r="B249" s="41"/>
      <c r="C249" s="205" t="s">
        <v>465</v>
      </c>
      <c r="D249" s="205" t="s">
        <v>135</v>
      </c>
      <c r="E249" s="206" t="s">
        <v>466</v>
      </c>
      <c r="F249" s="207" t="s">
        <v>467</v>
      </c>
      <c r="G249" s="208" t="s">
        <v>254</v>
      </c>
      <c r="H249" s="209">
        <v>24.391999999999999</v>
      </c>
      <c r="I249" s="210"/>
      <c r="J249" s="211">
        <f>ROUND(I249*H249,2)</f>
        <v>0</v>
      </c>
      <c r="K249" s="207" t="s">
        <v>139</v>
      </c>
      <c r="L249" s="46"/>
      <c r="M249" s="212" t="s">
        <v>32</v>
      </c>
      <c r="N249" s="213" t="s">
        <v>51</v>
      </c>
      <c r="O249" s="86"/>
      <c r="P249" s="214">
        <f>O249*H249</f>
        <v>0</v>
      </c>
      <c r="Q249" s="214">
        <v>0</v>
      </c>
      <c r="R249" s="214">
        <f>Q249*H249</f>
        <v>0</v>
      </c>
      <c r="S249" s="214">
        <v>0</v>
      </c>
      <c r="T249" s="215">
        <f>S249*H249</f>
        <v>0</v>
      </c>
      <c r="U249" s="40"/>
      <c r="V249" s="40"/>
      <c r="W249" s="40"/>
      <c r="X249" s="40"/>
      <c r="Y249" s="40"/>
      <c r="Z249" s="40"/>
      <c r="AA249" s="40"/>
      <c r="AB249" s="40"/>
      <c r="AC249" s="40"/>
      <c r="AD249" s="40"/>
      <c r="AE249" s="40"/>
      <c r="AR249" s="216" t="s">
        <v>150</v>
      </c>
      <c r="AT249" s="216" t="s">
        <v>135</v>
      </c>
      <c r="AU249" s="216" t="s">
        <v>141</v>
      </c>
      <c r="AY249" s="18" t="s">
        <v>132</v>
      </c>
      <c r="BE249" s="217">
        <f>IF(N249="základní",J249,0)</f>
        <v>0</v>
      </c>
      <c r="BF249" s="217">
        <f>IF(N249="snížená",J249,0)</f>
        <v>0</v>
      </c>
      <c r="BG249" s="217">
        <f>IF(N249="zákl. přenesená",J249,0)</f>
        <v>0</v>
      </c>
      <c r="BH249" s="217">
        <f>IF(N249="sníž. přenesená",J249,0)</f>
        <v>0</v>
      </c>
      <c r="BI249" s="217">
        <f>IF(N249="nulová",J249,0)</f>
        <v>0</v>
      </c>
      <c r="BJ249" s="18" t="s">
        <v>141</v>
      </c>
      <c r="BK249" s="217">
        <f>ROUND(I249*H249,2)</f>
        <v>0</v>
      </c>
      <c r="BL249" s="18" t="s">
        <v>150</v>
      </c>
      <c r="BM249" s="216" t="s">
        <v>468</v>
      </c>
    </row>
    <row r="250" s="2" customFormat="1">
      <c r="A250" s="40"/>
      <c r="B250" s="41"/>
      <c r="C250" s="42"/>
      <c r="D250" s="225" t="s">
        <v>197</v>
      </c>
      <c r="E250" s="42"/>
      <c r="F250" s="226" t="s">
        <v>469</v>
      </c>
      <c r="G250" s="42"/>
      <c r="H250" s="42"/>
      <c r="I250" s="227"/>
      <c r="J250" s="42"/>
      <c r="K250" s="42"/>
      <c r="L250" s="46"/>
      <c r="M250" s="228"/>
      <c r="N250" s="229"/>
      <c r="O250" s="86"/>
      <c r="P250" s="86"/>
      <c r="Q250" s="86"/>
      <c r="R250" s="86"/>
      <c r="S250" s="86"/>
      <c r="T250" s="87"/>
      <c r="U250" s="40"/>
      <c r="V250" s="40"/>
      <c r="W250" s="40"/>
      <c r="X250" s="40"/>
      <c r="Y250" s="40"/>
      <c r="Z250" s="40"/>
      <c r="AA250" s="40"/>
      <c r="AB250" s="40"/>
      <c r="AC250" s="40"/>
      <c r="AD250" s="40"/>
      <c r="AE250" s="40"/>
      <c r="AT250" s="18" t="s">
        <v>197</v>
      </c>
      <c r="AU250" s="18" t="s">
        <v>141</v>
      </c>
    </row>
    <row r="251" s="12" customFormat="1" ht="25.92" customHeight="1">
      <c r="A251" s="12"/>
      <c r="B251" s="189"/>
      <c r="C251" s="190"/>
      <c r="D251" s="191" t="s">
        <v>78</v>
      </c>
      <c r="E251" s="192" t="s">
        <v>470</v>
      </c>
      <c r="F251" s="192" t="s">
        <v>471</v>
      </c>
      <c r="G251" s="190"/>
      <c r="H251" s="190"/>
      <c r="I251" s="193"/>
      <c r="J251" s="194">
        <f>BK251</f>
        <v>0</v>
      </c>
      <c r="K251" s="190"/>
      <c r="L251" s="195"/>
      <c r="M251" s="196"/>
      <c r="N251" s="197"/>
      <c r="O251" s="197"/>
      <c r="P251" s="198">
        <f>SUM(P252:P280)</f>
        <v>0</v>
      </c>
      <c r="Q251" s="197"/>
      <c r="R251" s="198">
        <f>SUM(R252:R280)</f>
        <v>2.6822819999999998</v>
      </c>
      <c r="S251" s="197"/>
      <c r="T251" s="199">
        <f>SUM(T252:T280)</f>
        <v>1.8785479999999999</v>
      </c>
      <c r="U251" s="12"/>
      <c r="V251" s="12"/>
      <c r="W251" s="12"/>
      <c r="X251" s="12"/>
      <c r="Y251" s="12"/>
      <c r="Z251" s="12"/>
      <c r="AA251" s="12"/>
      <c r="AB251" s="12"/>
      <c r="AC251" s="12"/>
      <c r="AD251" s="12"/>
      <c r="AE251" s="12"/>
      <c r="AR251" s="200" t="s">
        <v>141</v>
      </c>
      <c r="AT251" s="201" t="s">
        <v>78</v>
      </c>
      <c r="AU251" s="201" t="s">
        <v>79</v>
      </c>
      <c r="AY251" s="200" t="s">
        <v>132</v>
      </c>
      <c r="BK251" s="202">
        <f>SUM(BK252:BK280)</f>
        <v>0</v>
      </c>
    </row>
    <row r="252" s="2" customFormat="1" ht="14.4" customHeight="1">
      <c r="A252" s="40"/>
      <c r="B252" s="41"/>
      <c r="C252" s="205" t="s">
        <v>472</v>
      </c>
      <c r="D252" s="205" t="s">
        <v>135</v>
      </c>
      <c r="E252" s="206" t="s">
        <v>473</v>
      </c>
      <c r="F252" s="207" t="s">
        <v>474</v>
      </c>
      <c r="G252" s="208" t="s">
        <v>195</v>
      </c>
      <c r="H252" s="209">
        <v>277.19999999999999</v>
      </c>
      <c r="I252" s="210"/>
      <c r="J252" s="211">
        <f>ROUND(I252*H252,2)</f>
        <v>0</v>
      </c>
      <c r="K252" s="207" t="s">
        <v>139</v>
      </c>
      <c r="L252" s="46"/>
      <c r="M252" s="212" t="s">
        <v>32</v>
      </c>
      <c r="N252" s="213" t="s">
        <v>51</v>
      </c>
      <c r="O252" s="86"/>
      <c r="P252" s="214">
        <f>O252*H252</f>
        <v>0</v>
      </c>
      <c r="Q252" s="214">
        <v>0</v>
      </c>
      <c r="R252" s="214">
        <f>Q252*H252</f>
        <v>0</v>
      </c>
      <c r="S252" s="214">
        <v>0.00594</v>
      </c>
      <c r="T252" s="215">
        <f>S252*H252</f>
        <v>1.646568</v>
      </c>
      <c r="U252" s="40"/>
      <c r="V252" s="40"/>
      <c r="W252" s="40"/>
      <c r="X252" s="40"/>
      <c r="Y252" s="40"/>
      <c r="Z252" s="40"/>
      <c r="AA252" s="40"/>
      <c r="AB252" s="40"/>
      <c r="AC252" s="40"/>
      <c r="AD252" s="40"/>
      <c r="AE252" s="40"/>
      <c r="AR252" s="216" t="s">
        <v>270</v>
      </c>
      <c r="AT252" s="216" t="s">
        <v>135</v>
      </c>
      <c r="AU252" s="216" t="s">
        <v>21</v>
      </c>
      <c r="AY252" s="18" t="s">
        <v>132</v>
      </c>
      <c r="BE252" s="217">
        <f>IF(N252="základní",J252,0)</f>
        <v>0</v>
      </c>
      <c r="BF252" s="217">
        <f>IF(N252="snížená",J252,0)</f>
        <v>0</v>
      </c>
      <c r="BG252" s="217">
        <f>IF(N252="zákl. přenesená",J252,0)</f>
        <v>0</v>
      </c>
      <c r="BH252" s="217">
        <f>IF(N252="sníž. přenesená",J252,0)</f>
        <v>0</v>
      </c>
      <c r="BI252" s="217">
        <f>IF(N252="nulová",J252,0)</f>
        <v>0</v>
      </c>
      <c r="BJ252" s="18" t="s">
        <v>141</v>
      </c>
      <c r="BK252" s="217">
        <f>ROUND(I252*H252,2)</f>
        <v>0</v>
      </c>
      <c r="BL252" s="18" t="s">
        <v>270</v>
      </c>
      <c r="BM252" s="216" t="s">
        <v>475</v>
      </c>
    </row>
    <row r="253" s="2" customFormat="1" ht="14.4" customHeight="1">
      <c r="A253" s="40"/>
      <c r="B253" s="41"/>
      <c r="C253" s="205" t="s">
        <v>476</v>
      </c>
      <c r="D253" s="205" t="s">
        <v>135</v>
      </c>
      <c r="E253" s="206" t="s">
        <v>477</v>
      </c>
      <c r="F253" s="207" t="s">
        <v>478</v>
      </c>
      <c r="G253" s="208" t="s">
        <v>231</v>
      </c>
      <c r="H253" s="209">
        <v>19</v>
      </c>
      <c r="I253" s="210"/>
      <c r="J253" s="211">
        <f>ROUND(I253*H253,2)</f>
        <v>0</v>
      </c>
      <c r="K253" s="207" t="s">
        <v>139</v>
      </c>
      <c r="L253" s="46"/>
      <c r="M253" s="212" t="s">
        <v>32</v>
      </c>
      <c r="N253" s="213" t="s">
        <v>51</v>
      </c>
      <c r="O253" s="86"/>
      <c r="P253" s="214">
        <f>O253*H253</f>
        <v>0</v>
      </c>
      <c r="Q253" s="214">
        <v>0</v>
      </c>
      <c r="R253" s="214">
        <f>Q253*H253</f>
        <v>0</v>
      </c>
      <c r="S253" s="214">
        <v>0.0033800000000000002</v>
      </c>
      <c r="T253" s="215">
        <f>S253*H253</f>
        <v>0.064219999999999999</v>
      </c>
      <c r="U253" s="40"/>
      <c r="V253" s="40"/>
      <c r="W253" s="40"/>
      <c r="X253" s="40"/>
      <c r="Y253" s="40"/>
      <c r="Z253" s="40"/>
      <c r="AA253" s="40"/>
      <c r="AB253" s="40"/>
      <c r="AC253" s="40"/>
      <c r="AD253" s="40"/>
      <c r="AE253" s="40"/>
      <c r="AR253" s="216" t="s">
        <v>270</v>
      </c>
      <c r="AT253" s="216" t="s">
        <v>135</v>
      </c>
      <c r="AU253" s="216" t="s">
        <v>21</v>
      </c>
      <c r="AY253" s="18" t="s">
        <v>132</v>
      </c>
      <c r="BE253" s="217">
        <f>IF(N253="základní",J253,0)</f>
        <v>0</v>
      </c>
      <c r="BF253" s="217">
        <f>IF(N253="snížená",J253,0)</f>
        <v>0</v>
      </c>
      <c r="BG253" s="217">
        <f>IF(N253="zákl. přenesená",J253,0)</f>
        <v>0</v>
      </c>
      <c r="BH253" s="217">
        <f>IF(N253="sníž. přenesená",J253,0)</f>
        <v>0</v>
      </c>
      <c r="BI253" s="217">
        <f>IF(N253="nulová",J253,0)</f>
        <v>0</v>
      </c>
      <c r="BJ253" s="18" t="s">
        <v>141</v>
      </c>
      <c r="BK253" s="217">
        <f>ROUND(I253*H253,2)</f>
        <v>0</v>
      </c>
      <c r="BL253" s="18" t="s">
        <v>270</v>
      </c>
      <c r="BM253" s="216" t="s">
        <v>479</v>
      </c>
    </row>
    <row r="254" s="2" customFormat="1" ht="14.4" customHeight="1">
      <c r="A254" s="40"/>
      <c r="B254" s="41"/>
      <c r="C254" s="205" t="s">
        <v>480</v>
      </c>
      <c r="D254" s="205" t="s">
        <v>135</v>
      </c>
      <c r="E254" s="206" t="s">
        <v>481</v>
      </c>
      <c r="F254" s="207" t="s">
        <v>482</v>
      </c>
      <c r="G254" s="208" t="s">
        <v>231</v>
      </c>
      <c r="H254" s="209">
        <v>36</v>
      </c>
      <c r="I254" s="210"/>
      <c r="J254" s="211">
        <f>ROUND(I254*H254,2)</f>
        <v>0</v>
      </c>
      <c r="K254" s="207" t="s">
        <v>139</v>
      </c>
      <c r="L254" s="46"/>
      <c r="M254" s="212" t="s">
        <v>32</v>
      </c>
      <c r="N254" s="213" t="s">
        <v>51</v>
      </c>
      <c r="O254" s="86"/>
      <c r="P254" s="214">
        <f>O254*H254</f>
        <v>0</v>
      </c>
      <c r="Q254" s="214">
        <v>0</v>
      </c>
      <c r="R254" s="214">
        <f>Q254*H254</f>
        <v>0</v>
      </c>
      <c r="S254" s="214">
        <v>0.00191</v>
      </c>
      <c r="T254" s="215">
        <f>S254*H254</f>
        <v>0.068760000000000002</v>
      </c>
      <c r="U254" s="40"/>
      <c r="V254" s="40"/>
      <c r="W254" s="40"/>
      <c r="X254" s="40"/>
      <c r="Y254" s="40"/>
      <c r="Z254" s="40"/>
      <c r="AA254" s="40"/>
      <c r="AB254" s="40"/>
      <c r="AC254" s="40"/>
      <c r="AD254" s="40"/>
      <c r="AE254" s="40"/>
      <c r="AR254" s="216" t="s">
        <v>270</v>
      </c>
      <c r="AT254" s="216" t="s">
        <v>135</v>
      </c>
      <c r="AU254" s="216" t="s">
        <v>21</v>
      </c>
      <c r="AY254" s="18" t="s">
        <v>132</v>
      </c>
      <c r="BE254" s="217">
        <f>IF(N254="základní",J254,0)</f>
        <v>0</v>
      </c>
      <c r="BF254" s="217">
        <f>IF(N254="snížená",J254,0)</f>
        <v>0</v>
      </c>
      <c r="BG254" s="217">
        <f>IF(N254="zákl. přenesená",J254,0)</f>
        <v>0</v>
      </c>
      <c r="BH254" s="217">
        <f>IF(N254="sníž. přenesená",J254,0)</f>
        <v>0</v>
      </c>
      <c r="BI254" s="217">
        <f>IF(N254="nulová",J254,0)</f>
        <v>0</v>
      </c>
      <c r="BJ254" s="18" t="s">
        <v>141</v>
      </c>
      <c r="BK254" s="217">
        <f>ROUND(I254*H254,2)</f>
        <v>0</v>
      </c>
      <c r="BL254" s="18" t="s">
        <v>270</v>
      </c>
      <c r="BM254" s="216" t="s">
        <v>483</v>
      </c>
    </row>
    <row r="255" s="2" customFormat="1" ht="14.4" customHeight="1">
      <c r="A255" s="40"/>
      <c r="B255" s="41"/>
      <c r="C255" s="205" t="s">
        <v>484</v>
      </c>
      <c r="D255" s="205" t="s">
        <v>135</v>
      </c>
      <c r="E255" s="206" t="s">
        <v>485</v>
      </c>
      <c r="F255" s="207" t="s">
        <v>486</v>
      </c>
      <c r="G255" s="208" t="s">
        <v>231</v>
      </c>
      <c r="H255" s="209">
        <v>36</v>
      </c>
      <c r="I255" s="210"/>
      <c r="J255" s="211">
        <f>ROUND(I255*H255,2)</f>
        <v>0</v>
      </c>
      <c r="K255" s="207" t="s">
        <v>139</v>
      </c>
      <c r="L255" s="46"/>
      <c r="M255" s="212" t="s">
        <v>32</v>
      </c>
      <c r="N255" s="213" t="s">
        <v>51</v>
      </c>
      <c r="O255" s="86"/>
      <c r="P255" s="214">
        <f>O255*H255</f>
        <v>0</v>
      </c>
      <c r="Q255" s="214">
        <v>0</v>
      </c>
      <c r="R255" s="214">
        <f>Q255*H255</f>
        <v>0</v>
      </c>
      <c r="S255" s="214">
        <v>0</v>
      </c>
      <c r="T255" s="215">
        <f>S255*H255</f>
        <v>0</v>
      </c>
      <c r="U255" s="40"/>
      <c r="V255" s="40"/>
      <c r="W255" s="40"/>
      <c r="X255" s="40"/>
      <c r="Y255" s="40"/>
      <c r="Z255" s="40"/>
      <c r="AA255" s="40"/>
      <c r="AB255" s="40"/>
      <c r="AC255" s="40"/>
      <c r="AD255" s="40"/>
      <c r="AE255" s="40"/>
      <c r="AR255" s="216" t="s">
        <v>270</v>
      </c>
      <c r="AT255" s="216" t="s">
        <v>135</v>
      </c>
      <c r="AU255" s="216" t="s">
        <v>21</v>
      </c>
      <c r="AY255" s="18" t="s">
        <v>132</v>
      </c>
      <c r="BE255" s="217">
        <f>IF(N255="základní",J255,0)</f>
        <v>0</v>
      </c>
      <c r="BF255" s="217">
        <f>IF(N255="snížená",J255,0)</f>
        <v>0</v>
      </c>
      <c r="BG255" s="217">
        <f>IF(N255="zákl. přenesená",J255,0)</f>
        <v>0</v>
      </c>
      <c r="BH255" s="217">
        <f>IF(N255="sníž. přenesená",J255,0)</f>
        <v>0</v>
      </c>
      <c r="BI255" s="217">
        <f>IF(N255="nulová",J255,0)</f>
        <v>0</v>
      </c>
      <c r="BJ255" s="18" t="s">
        <v>141</v>
      </c>
      <c r="BK255" s="217">
        <f>ROUND(I255*H255,2)</f>
        <v>0</v>
      </c>
      <c r="BL255" s="18" t="s">
        <v>270</v>
      </c>
      <c r="BM255" s="216" t="s">
        <v>487</v>
      </c>
    </row>
    <row r="256" s="2" customFormat="1" ht="14.4" customHeight="1">
      <c r="A256" s="40"/>
      <c r="B256" s="41"/>
      <c r="C256" s="205" t="s">
        <v>488</v>
      </c>
      <c r="D256" s="205" t="s">
        <v>135</v>
      </c>
      <c r="E256" s="206" t="s">
        <v>489</v>
      </c>
      <c r="F256" s="207" t="s">
        <v>490</v>
      </c>
      <c r="G256" s="208" t="s">
        <v>231</v>
      </c>
      <c r="H256" s="209">
        <v>30.399999999999999</v>
      </c>
      <c r="I256" s="210"/>
      <c r="J256" s="211">
        <f>ROUND(I256*H256,2)</f>
        <v>0</v>
      </c>
      <c r="K256" s="207" t="s">
        <v>139</v>
      </c>
      <c r="L256" s="46"/>
      <c r="M256" s="212" t="s">
        <v>32</v>
      </c>
      <c r="N256" s="213" t="s">
        <v>51</v>
      </c>
      <c r="O256" s="86"/>
      <c r="P256" s="214">
        <f>O256*H256</f>
        <v>0</v>
      </c>
      <c r="Q256" s="214">
        <v>0</v>
      </c>
      <c r="R256" s="214">
        <f>Q256*H256</f>
        <v>0</v>
      </c>
      <c r="S256" s="214">
        <v>0</v>
      </c>
      <c r="T256" s="215">
        <f>S256*H256</f>
        <v>0</v>
      </c>
      <c r="U256" s="40"/>
      <c r="V256" s="40"/>
      <c r="W256" s="40"/>
      <c r="X256" s="40"/>
      <c r="Y256" s="40"/>
      <c r="Z256" s="40"/>
      <c r="AA256" s="40"/>
      <c r="AB256" s="40"/>
      <c r="AC256" s="40"/>
      <c r="AD256" s="40"/>
      <c r="AE256" s="40"/>
      <c r="AR256" s="216" t="s">
        <v>270</v>
      </c>
      <c r="AT256" s="216" t="s">
        <v>135</v>
      </c>
      <c r="AU256" s="216" t="s">
        <v>21</v>
      </c>
      <c r="AY256" s="18" t="s">
        <v>132</v>
      </c>
      <c r="BE256" s="217">
        <f>IF(N256="základní",J256,0)</f>
        <v>0</v>
      </c>
      <c r="BF256" s="217">
        <f>IF(N256="snížená",J256,0)</f>
        <v>0</v>
      </c>
      <c r="BG256" s="217">
        <f>IF(N256="zákl. přenesená",J256,0)</f>
        <v>0</v>
      </c>
      <c r="BH256" s="217">
        <f>IF(N256="sníž. přenesená",J256,0)</f>
        <v>0</v>
      </c>
      <c r="BI256" s="217">
        <f>IF(N256="nulová",J256,0)</f>
        <v>0</v>
      </c>
      <c r="BJ256" s="18" t="s">
        <v>141</v>
      </c>
      <c r="BK256" s="217">
        <f>ROUND(I256*H256,2)</f>
        <v>0</v>
      </c>
      <c r="BL256" s="18" t="s">
        <v>270</v>
      </c>
      <c r="BM256" s="216" t="s">
        <v>491</v>
      </c>
    </row>
    <row r="257" s="13" customFormat="1">
      <c r="A257" s="13"/>
      <c r="B257" s="230"/>
      <c r="C257" s="231"/>
      <c r="D257" s="225" t="s">
        <v>199</v>
      </c>
      <c r="E257" s="232" t="s">
        <v>32</v>
      </c>
      <c r="F257" s="233" t="s">
        <v>492</v>
      </c>
      <c r="G257" s="231"/>
      <c r="H257" s="234">
        <v>30.399999999999999</v>
      </c>
      <c r="I257" s="235"/>
      <c r="J257" s="231"/>
      <c r="K257" s="231"/>
      <c r="L257" s="236"/>
      <c r="M257" s="237"/>
      <c r="N257" s="238"/>
      <c r="O257" s="238"/>
      <c r="P257" s="238"/>
      <c r="Q257" s="238"/>
      <c r="R257" s="238"/>
      <c r="S257" s="238"/>
      <c r="T257" s="239"/>
      <c r="U257" s="13"/>
      <c r="V257" s="13"/>
      <c r="W257" s="13"/>
      <c r="X257" s="13"/>
      <c r="Y257" s="13"/>
      <c r="Z257" s="13"/>
      <c r="AA257" s="13"/>
      <c r="AB257" s="13"/>
      <c r="AC257" s="13"/>
      <c r="AD257" s="13"/>
      <c r="AE257" s="13"/>
      <c r="AT257" s="240" t="s">
        <v>199</v>
      </c>
      <c r="AU257" s="240" t="s">
        <v>21</v>
      </c>
      <c r="AV257" s="13" t="s">
        <v>141</v>
      </c>
      <c r="AW257" s="13" t="s">
        <v>41</v>
      </c>
      <c r="AX257" s="13" t="s">
        <v>79</v>
      </c>
      <c r="AY257" s="240" t="s">
        <v>132</v>
      </c>
    </row>
    <row r="258" s="14" customFormat="1">
      <c r="A258" s="14"/>
      <c r="B258" s="241"/>
      <c r="C258" s="242"/>
      <c r="D258" s="225" t="s">
        <v>199</v>
      </c>
      <c r="E258" s="243" t="s">
        <v>32</v>
      </c>
      <c r="F258" s="244" t="s">
        <v>201</v>
      </c>
      <c r="G258" s="242"/>
      <c r="H258" s="245">
        <v>30.399999999999999</v>
      </c>
      <c r="I258" s="246"/>
      <c r="J258" s="242"/>
      <c r="K258" s="242"/>
      <c r="L258" s="247"/>
      <c r="M258" s="248"/>
      <c r="N258" s="249"/>
      <c r="O258" s="249"/>
      <c r="P258" s="249"/>
      <c r="Q258" s="249"/>
      <c r="R258" s="249"/>
      <c r="S258" s="249"/>
      <c r="T258" s="250"/>
      <c r="U258" s="14"/>
      <c r="V258" s="14"/>
      <c r="W258" s="14"/>
      <c r="X258" s="14"/>
      <c r="Y258" s="14"/>
      <c r="Z258" s="14"/>
      <c r="AA258" s="14"/>
      <c r="AB258" s="14"/>
      <c r="AC258" s="14"/>
      <c r="AD258" s="14"/>
      <c r="AE258" s="14"/>
      <c r="AT258" s="251" t="s">
        <v>199</v>
      </c>
      <c r="AU258" s="251" t="s">
        <v>21</v>
      </c>
      <c r="AV258" s="14" t="s">
        <v>150</v>
      </c>
      <c r="AW258" s="14" t="s">
        <v>41</v>
      </c>
      <c r="AX258" s="14" t="s">
        <v>21</v>
      </c>
      <c r="AY258" s="251" t="s">
        <v>132</v>
      </c>
    </row>
    <row r="259" s="2" customFormat="1" ht="14.4" customHeight="1">
      <c r="A259" s="40"/>
      <c r="B259" s="41"/>
      <c r="C259" s="205" t="s">
        <v>493</v>
      </c>
      <c r="D259" s="205" t="s">
        <v>135</v>
      </c>
      <c r="E259" s="206" t="s">
        <v>494</v>
      </c>
      <c r="F259" s="207" t="s">
        <v>495</v>
      </c>
      <c r="G259" s="208" t="s">
        <v>231</v>
      </c>
      <c r="H259" s="209">
        <v>18</v>
      </c>
      <c r="I259" s="210"/>
      <c r="J259" s="211">
        <f>ROUND(I259*H259,2)</f>
        <v>0</v>
      </c>
      <c r="K259" s="207" t="s">
        <v>139</v>
      </c>
      <c r="L259" s="46"/>
      <c r="M259" s="212" t="s">
        <v>32</v>
      </c>
      <c r="N259" s="213" t="s">
        <v>51</v>
      </c>
      <c r="O259" s="86"/>
      <c r="P259" s="214">
        <f>O259*H259</f>
        <v>0</v>
      </c>
      <c r="Q259" s="214">
        <v>0</v>
      </c>
      <c r="R259" s="214">
        <f>Q259*H259</f>
        <v>0</v>
      </c>
      <c r="S259" s="214">
        <v>0</v>
      </c>
      <c r="T259" s="215">
        <f>S259*H259</f>
        <v>0</v>
      </c>
      <c r="U259" s="40"/>
      <c r="V259" s="40"/>
      <c r="W259" s="40"/>
      <c r="X259" s="40"/>
      <c r="Y259" s="40"/>
      <c r="Z259" s="40"/>
      <c r="AA259" s="40"/>
      <c r="AB259" s="40"/>
      <c r="AC259" s="40"/>
      <c r="AD259" s="40"/>
      <c r="AE259" s="40"/>
      <c r="AR259" s="216" t="s">
        <v>270</v>
      </c>
      <c r="AT259" s="216" t="s">
        <v>135</v>
      </c>
      <c r="AU259" s="216" t="s">
        <v>21</v>
      </c>
      <c r="AY259" s="18" t="s">
        <v>132</v>
      </c>
      <c r="BE259" s="217">
        <f>IF(N259="základní",J259,0)</f>
        <v>0</v>
      </c>
      <c r="BF259" s="217">
        <f>IF(N259="snížená",J259,0)</f>
        <v>0</v>
      </c>
      <c r="BG259" s="217">
        <f>IF(N259="zákl. přenesená",J259,0)</f>
        <v>0</v>
      </c>
      <c r="BH259" s="217">
        <f>IF(N259="sníž. přenesená",J259,0)</f>
        <v>0</v>
      </c>
      <c r="BI259" s="217">
        <f>IF(N259="nulová",J259,0)</f>
        <v>0</v>
      </c>
      <c r="BJ259" s="18" t="s">
        <v>141</v>
      </c>
      <c r="BK259" s="217">
        <f>ROUND(I259*H259,2)</f>
        <v>0</v>
      </c>
      <c r="BL259" s="18" t="s">
        <v>270</v>
      </c>
      <c r="BM259" s="216" t="s">
        <v>496</v>
      </c>
    </row>
    <row r="260" s="2" customFormat="1" ht="24.15" customHeight="1">
      <c r="A260" s="40"/>
      <c r="B260" s="41"/>
      <c r="C260" s="205" t="s">
        <v>497</v>
      </c>
      <c r="D260" s="205" t="s">
        <v>135</v>
      </c>
      <c r="E260" s="206" t="s">
        <v>498</v>
      </c>
      <c r="F260" s="207" t="s">
        <v>499</v>
      </c>
      <c r="G260" s="208" t="s">
        <v>195</v>
      </c>
      <c r="H260" s="209">
        <v>277.19999999999999</v>
      </c>
      <c r="I260" s="210"/>
      <c r="J260" s="211">
        <f>ROUND(I260*H260,2)</f>
        <v>0</v>
      </c>
      <c r="K260" s="207" t="s">
        <v>139</v>
      </c>
      <c r="L260" s="46"/>
      <c r="M260" s="212" t="s">
        <v>32</v>
      </c>
      <c r="N260" s="213" t="s">
        <v>51</v>
      </c>
      <c r="O260" s="86"/>
      <c r="P260" s="214">
        <f>O260*H260</f>
        <v>0</v>
      </c>
      <c r="Q260" s="214">
        <v>0.0075599999999999999</v>
      </c>
      <c r="R260" s="214">
        <f>Q260*H260</f>
        <v>2.0956319999999997</v>
      </c>
      <c r="S260" s="214">
        <v>0</v>
      </c>
      <c r="T260" s="215">
        <f>S260*H260</f>
        <v>0</v>
      </c>
      <c r="U260" s="40"/>
      <c r="V260" s="40"/>
      <c r="W260" s="40"/>
      <c r="X260" s="40"/>
      <c r="Y260" s="40"/>
      <c r="Z260" s="40"/>
      <c r="AA260" s="40"/>
      <c r="AB260" s="40"/>
      <c r="AC260" s="40"/>
      <c r="AD260" s="40"/>
      <c r="AE260" s="40"/>
      <c r="AR260" s="216" t="s">
        <v>270</v>
      </c>
      <c r="AT260" s="216" t="s">
        <v>135</v>
      </c>
      <c r="AU260" s="216" t="s">
        <v>21</v>
      </c>
      <c r="AY260" s="18" t="s">
        <v>132</v>
      </c>
      <c r="BE260" s="217">
        <f>IF(N260="základní",J260,0)</f>
        <v>0</v>
      </c>
      <c r="BF260" s="217">
        <f>IF(N260="snížená",J260,0)</f>
        <v>0</v>
      </c>
      <c r="BG260" s="217">
        <f>IF(N260="zákl. přenesená",J260,0)</f>
        <v>0</v>
      </c>
      <c r="BH260" s="217">
        <f>IF(N260="sníž. přenesená",J260,0)</f>
        <v>0</v>
      </c>
      <c r="BI260" s="217">
        <f>IF(N260="nulová",J260,0)</f>
        <v>0</v>
      </c>
      <c r="BJ260" s="18" t="s">
        <v>141</v>
      </c>
      <c r="BK260" s="217">
        <f>ROUND(I260*H260,2)</f>
        <v>0</v>
      </c>
      <c r="BL260" s="18" t="s">
        <v>270</v>
      </c>
      <c r="BM260" s="216" t="s">
        <v>500</v>
      </c>
    </row>
    <row r="261" s="2" customFormat="1" ht="14.4" customHeight="1">
      <c r="A261" s="40"/>
      <c r="B261" s="41"/>
      <c r="C261" s="205" t="s">
        <v>501</v>
      </c>
      <c r="D261" s="205" t="s">
        <v>135</v>
      </c>
      <c r="E261" s="206" t="s">
        <v>502</v>
      </c>
      <c r="F261" s="207" t="s">
        <v>503</v>
      </c>
      <c r="G261" s="208" t="s">
        <v>376</v>
      </c>
      <c r="H261" s="209">
        <v>6</v>
      </c>
      <c r="I261" s="210"/>
      <c r="J261" s="211">
        <f>ROUND(I261*H261,2)</f>
        <v>0</v>
      </c>
      <c r="K261" s="207" t="s">
        <v>139</v>
      </c>
      <c r="L261" s="46"/>
      <c r="M261" s="212" t="s">
        <v>32</v>
      </c>
      <c r="N261" s="213" t="s">
        <v>51</v>
      </c>
      <c r="O261" s="86"/>
      <c r="P261" s="214">
        <f>O261*H261</f>
        <v>0</v>
      </c>
      <c r="Q261" s="214">
        <v>0</v>
      </c>
      <c r="R261" s="214">
        <f>Q261*H261</f>
        <v>0</v>
      </c>
      <c r="S261" s="214">
        <v>0</v>
      </c>
      <c r="T261" s="215">
        <f>S261*H261</f>
        <v>0</v>
      </c>
      <c r="U261" s="40"/>
      <c r="V261" s="40"/>
      <c r="W261" s="40"/>
      <c r="X261" s="40"/>
      <c r="Y261" s="40"/>
      <c r="Z261" s="40"/>
      <c r="AA261" s="40"/>
      <c r="AB261" s="40"/>
      <c r="AC261" s="40"/>
      <c r="AD261" s="40"/>
      <c r="AE261" s="40"/>
      <c r="AR261" s="216" t="s">
        <v>270</v>
      </c>
      <c r="AT261" s="216" t="s">
        <v>135</v>
      </c>
      <c r="AU261" s="216" t="s">
        <v>21</v>
      </c>
      <c r="AY261" s="18" t="s">
        <v>132</v>
      </c>
      <c r="BE261" s="217">
        <f>IF(N261="základní",J261,0)</f>
        <v>0</v>
      </c>
      <c r="BF261" s="217">
        <f>IF(N261="snížená",J261,0)</f>
        <v>0</v>
      </c>
      <c r="BG261" s="217">
        <f>IF(N261="zákl. přenesená",J261,0)</f>
        <v>0</v>
      </c>
      <c r="BH261" s="217">
        <f>IF(N261="sníž. přenesená",J261,0)</f>
        <v>0</v>
      </c>
      <c r="BI261" s="217">
        <f>IF(N261="nulová",J261,0)</f>
        <v>0</v>
      </c>
      <c r="BJ261" s="18" t="s">
        <v>141</v>
      </c>
      <c r="BK261" s="217">
        <f>ROUND(I261*H261,2)</f>
        <v>0</v>
      </c>
      <c r="BL261" s="18" t="s">
        <v>270</v>
      </c>
      <c r="BM261" s="216" t="s">
        <v>504</v>
      </c>
    </row>
    <row r="262" s="2" customFormat="1" ht="14.4" customHeight="1">
      <c r="A262" s="40"/>
      <c r="B262" s="41"/>
      <c r="C262" s="252" t="s">
        <v>505</v>
      </c>
      <c r="D262" s="252" t="s">
        <v>246</v>
      </c>
      <c r="E262" s="253" t="s">
        <v>506</v>
      </c>
      <c r="F262" s="254" t="s">
        <v>507</v>
      </c>
      <c r="G262" s="255" t="s">
        <v>376</v>
      </c>
      <c r="H262" s="256">
        <v>6</v>
      </c>
      <c r="I262" s="257"/>
      <c r="J262" s="258">
        <f>ROUND(I262*H262,2)</f>
        <v>0</v>
      </c>
      <c r="K262" s="254" t="s">
        <v>139</v>
      </c>
      <c r="L262" s="259"/>
      <c r="M262" s="260" t="s">
        <v>32</v>
      </c>
      <c r="N262" s="261" t="s">
        <v>51</v>
      </c>
      <c r="O262" s="86"/>
      <c r="P262" s="214">
        <f>O262*H262</f>
        <v>0</v>
      </c>
      <c r="Q262" s="214">
        <v>0.0086999999999999994</v>
      </c>
      <c r="R262" s="214">
        <f>Q262*H262</f>
        <v>0.052199999999999996</v>
      </c>
      <c r="S262" s="214">
        <v>0</v>
      </c>
      <c r="T262" s="215">
        <f>S262*H262</f>
        <v>0</v>
      </c>
      <c r="U262" s="40"/>
      <c r="V262" s="40"/>
      <c r="W262" s="40"/>
      <c r="X262" s="40"/>
      <c r="Y262" s="40"/>
      <c r="Z262" s="40"/>
      <c r="AA262" s="40"/>
      <c r="AB262" s="40"/>
      <c r="AC262" s="40"/>
      <c r="AD262" s="40"/>
      <c r="AE262" s="40"/>
      <c r="AR262" s="216" t="s">
        <v>356</v>
      </c>
      <c r="AT262" s="216" t="s">
        <v>246</v>
      </c>
      <c r="AU262" s="216" t="s">
        <v>21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270</v>
      </c>
      <c r="BM262" s="216" t="s">
        <v>508</v>
      </c>
    </row>
    <row r="263" s="2" customFormat="1" ht="14.4" customHeight="1">
      <c r="A263" s="40"/>
      <c r="B263" s="41"/>
      <c r="C263" s="205" t="s">
        <v>509</v>
      </c>
      <c r="D263" s="205" t="s">
        <v>135</v>
      </c>
      <c r="E263" s="206" t="s">
        <v>510</v>
      </c>
      <c r="F263" s="207" t="s">
        <v>511</v>
      </c>
      <c r="G263" s="208" t="s">
        <v>231</v>
      </c>
      <c r="H263" s="209">
        <v>18</v>
      </c>
      <c r="I263" s="210"/>
      <c r="J263" s="211">
        <f>ROUND(I263*H263,2)</f>
        <v>0</v>
      </c>
      <c r="K263" s="207" t="s">
        <v>139</v>
      </c>
      <c r="L263" s="46"/>
      <c r="M263" s="212" t="s">
        <v>32</v>
      </c>
      <c r="N263" s="213" t="s">
        <v>51</v>
      </c>
      <c r="O263" s="86"/>
      <c r="P263" s="214">
        <f>O263*H263</f>
        <v>0</v>
      </c>
      <c r="Q263" s="214">
        <v>0</v>
      </c>
      <c r="R263" s="214">
        <f>Q263*H263</f>
        <v>0</v>
      </c>
      <c r="S263" s="214">
        <v>0</v>
      </c>
      <c r="T263" s="215">
        <f>S263*H263</f>
        <v>0</v>
      </c>
      <c r="U263" s="40"/>
      <c r="V263" s="40"/>
      <c r="W263" s="40"/>
      <c r="X263" s="40"/>
      <c r="Y263" s="40"/>
      <c r="Z263" s="40"/>
      <c r="AA263" s="40"/>
      <c r="AB263" s="40"/>
      <c r="AC263" s="40"/>
      <c r="AD263" s="40"/>
      <c r="AE263" s="40"/>
      <c r="AR263" s="216" t="s">
        <v>270</v>
      </c>
      <c r="AT263" s="216" t="s">
        <v>135</v>
      </c>
      <c r="AU263" s="216" t="s">
        <v>21</v>
      </c>
      <c r="AY263" s="18" t="s">
        <v>132</v>
      </c>
      <c r="BE263" s="217">
        <f>IF(N263="základní",J263,0)</f>
        <v>0</v>
      </c>
      <c r="BF263" s="217">
        <f>IF(N263="snížená",J263,0)</f>
        <v>0</v>
      </c>
      <c r="BG263" s="217">
        <f>IF(N263="zákl. přenesená",J263,0)</f>
        <v>0</v>
      </c>
      <c r="BH263" s="217">
        <f>IF(N263="sníž. přenesená",J263,0)</f>
        <v>0</v>
      </c>
      <c r="BI263" s="217">
        <f>IF(N263="nulová",J263,0)</f>
        <v>0</v>
      </c>
      <c r="BJ263" s="18" t="s">
        <v>141</v>
      </c>
      <c r="BK263" s="217">
        <f>ROUND(I263*H263,2)</f>
        <v>0</v>
      </c>
      <c r="BL263" s="18" t="s">
        <v>270</v>
      </c>
      <c r="BM263" s="216" t="s">
        <v>512</v>
      </c>
    </row>
    <row r="264" s="2" customFormat="1" ht="24.15" customHeight="1">
      <c r="A264" s="40"/>
      <c r="B264" s="41"/>
      <c r="C264" s="205" t="s">
        <v>513</v>
      </c>
      <c r="D264" s="205" t="s">
        <v>135</v>
      </c>
      <c r="E264" s="206" t="s">
        <v>514</v>
      </c>
      <c r="F264" s="207" t="s">
        <v>515</v>
      </c>
      <c r="G264" s="208" t="s">
        <v>231</v>
      </c>
      <c r="H264" s="209">
        <v>18</v>
      </c>
      <c r="I264" s="210"/>
      <c r="J264" s="211">
        <f>ROUND(I264*H264,2)</f>
        <v>0</v>
      </c>
      <c r="K264" s="207" t="s">
        <v>139</v>
      </c>
      <c r="L264" s="46"/>
      <c r="M264" s="212" t="s">
        <v>32</v>
      </c>
      <c r="N264" s="213" t="s">
        <v>51</v>
      </c>
      <c r="O264" s="86"/>
      <c r="P264" s="214">
        <f>O264*H264</f>
        <v>0</v>
      </c>
      <c r="Q264" s="214">
        <v>0.00362</v>
      </c>
      <c r="R264" s="214">
        <f>Q264*H264</f>
        <v>0.065159999999999996</v>
      </c>
      <c r="S264" s="214">
        <v>0</v>
      </c>
      <c r="T264" s="215">
        <f>S264*H264</f>
        <v>0</v>
      </c>
      <c r="U264" s="40"/>
      <c r="V264" s="40"/>
      <c r="W264" s="40"/>
      <c r="X264" s="40"/>
      <c r="Y264" s="40"/>
      <c r="Z264" s="40"/>
      <c r="AA264" s="40"/>
      <c r="AB264" s="40"/>
      <c r="AC264" s="40"/>
      <c r="AD264" s="40"/>
      <c r="AE264" s="40"/>
      <c r="AR264" s="216" t="s">
        <v>270</v>
      </c>
      <c r="AT264" s="216" t="s">
        <v>135</v>
      </c>
      <c r="AU264" s="216" t="s">
        <v>21</v>
      </c>
      <c r="AY264" s="18" t="s">
        <v>132</v>
      </c>
      <c r="BE264" s="217">
        <f>IF(N264="základní",J264,0)</f>
        <v>0</v>
      </c>
      <c r="BF264" s="217">
        <f>IF(N264="snížená",J264,0)</f>
        <v>0</v>
      </c>
      <c r="BG264" s="217">
        <f>IF(N264="zákl. přenesená",J264,0)</f>
        <v>0</v>
      </c>
      <c r="BH264" s="217">
        <f>IF(N264="sníž. přenesená",J264,0)</f>
        <v>0</v>
      </c>
      <c r="BI264" s="217">
        <f>IF(N264="nulová",J264,0)</f>
        <v>0</v>
      </c>
      <c r="BJ264" s="18" t="s">
        <v>141</v>
      </c>
      <c r="BK264" s="217">
        <f>ROUND(I264*H264,2)</f>
        <v>0</v>
      </c>
      <c r="BL264" s="18" t="s">
        <v>270</v>
      </c>
      <c r="BM264" s="216" t="s">
        <v>516</v>
      </c>
    </row>
    <row r="265" s="2" customFormat="1">
      <c r="A265" s="40"/>
      <c r="B265" s="41"/>
      <c r="C265" s="42"/>
      <c r="D265" s="225" t="s">
        <v>197</v>
      </c>
      <c r="E265" s="42"/>
      <c r="F265" s="226" t="s">
        <v>517</v>
      </c>
      <c r="G265" s="42"/>
      <c r="H265" s="42"/>
      <c r="I265" s="227"/>
      <c r="J265" s="42"/>
      <c r="K265" s="42"/>
      <c r="L265" s="46"/>
      <c r="M265" s="228"/>
      <c r="N265" s="229"/>
      <c r="O265" s="86"/>
      <c r="P265" s="86"/>
      <c r="Q265" s="86"/>
      <c r="R265" s="86"/>
      <c r="S265" s="86"/>
      <c r="T265" s="87"/>
      <c r="U265" s="40"/>
      <c r="V265" s="40"/>
      <c r="W265" s="40"/>
      <c r="X265" s="40"/>
      <c r="Y265" s="40"/>
      <c r="Z265" s="40"/>
      <c r="AA265" s="40"/>
      <c r="AB265" s="40"/>
      <c r="AC265" s="40"/>
      <c r="AD265" s="40"/>
      <c r="AE265" s="40"/>
      <c r="AT265" s="18" t="s">
        <v>197</v>
      </c>
      <c r="AU265" s="18" t="s">
        <v>21</v>
      </c>
    </row>
    <row r="266" s="2" customFormat="1" ht="14.4" customHeight="1">
      <c r="A266" s="40"/>
      <c r="B266" s="41"/>
      <c r="C266" s="205" t="s">
        <v>518</v>
      </c>
      <c r="D266" s="205" t="s">
        <v>135</v>
      </c>
      <c r="E266" s="206" t="s">
        <v>519</v>
      </c>
      <c r="F266" s="207" t="s">
        <v>520</v>
      </c>
      <c r="G266" s="208" t="s">
        <v>376</v>
      </c>
      <c r="H266" s="209">
        <v>72</v>
      </c>
      <c r="I266" s="210"/>
      <c r="J266" s="211">
        <f>ROUND(I266*H266,2)</f>
        <v>0</v>
      </c>
      <c r="K266" s="207" t="s">
        <v>139</v>
      </c>
      <c r="L266" s="46"/>
      <c r="M266" s="212" t="s">
        <v>32</v>
      </c>
      <c r="N266" s="213" t="s">
        <v>51</v>
      </c>
      <c r="O266" s="86"/>
      <c r="P266" s="214">
        <f>O266*H266</f>
        <v>0</v>
      </c>
      <c r="Q266" s="214">
        <v>0.00040000000000000002</v>
      </c>
      <c r="R266" s="214">
        <f>Q266*H266</f>
        <v>0.028800000000000003</v>
      </c>
      <c r="S266" s="214">
        <v>0</v>
      </c>
      <c r="T266" s="215">
        <f>S266*H266</f>
        <v>0</v>
      </c>
      <c r="U266" s="40"/>
      <c r="V266" s="40"/>
      <c r="W266" s="40"/>
      <c r="X266" s="40"/>
      <c r="Y266" s="40"/>
      <c r="Z266" s="40"/>
      <c r="AA266" s="40"/>
      <c r="AB266" s="40"/>
      <c r="AC266" s="40"/>
      <c r="AD266" s="40"/>
      <c r="AE266" s="40"/>
      <c r="AR266" s="216" t="s">
        <v>150</v>
      </c>
      <c r="AT266" s="216" t="s">
        <v>135</v>
      </c>
      <c r="AU266" s="216" t="s">
        <v>21</v>
      </c>
      <c r="AY266" s="18" t="s">
        <v>132</v>
      </c>
      <c r="BE266" s="217">
        <f>IF(N266="základní",J266,0)</f>
        <v>0</v>
      </c>
      <c r="BF266" s="217">
        <f>IF(N266="snížená",J266,0)</f>
        <v>0</v>
      </c>
      <c r="BG266" s="217">
        <f>IF(N266="zákl. přenesená",J266,0)</f>
        <v>0</v>
      </c>
      <c r="BH266" s="217">
        <f>IF(N266="sníž. přenesená",J266,0)</f>
        <v>0</v>
      </c>
      <c r="BI266" s="217">
        <f>IF(N266="nulová",J266,0)</f>
        <v>0</v>
      </c>
      <c r="BJ266" s="18" t="s">
        <v>141</v>
      </c>
      <c r="BK266" s="217">
        <f>ROUND(I266*H266,2)</f>
        <v>0</v>
      </c>
      <c r="BL266" s="18" t="s">
        <v>150</v>
      </c>
      <c r="BM266" s="216" t="s">
        <v>521</v>
      </c>
    </row>
    <row r="267" s="2" customFormat="1">
      <c r="A267" s="40"/>
      <c r="B267" s="41"/>
      <c r="C267" s="42"/>
      <c r="D267" s="225" t="s">
        <v>197</v>
      </c>
      <c r="E267" s="42"/>
      <c r="F267" s="226" t="s">
        <v>522</v>
      </c>
      <c r="G267" s="42"/>
      <c r="H267" s="42"/>
      <c r="I267" s="227"/>
      <c r="J267" s="42"/>
      <c r="K267" s="42"/>
      <c r="L267" s="46"/>
      <c r="M267" s="228"/>
      <c r="N267" s="229"/>
      <c r="O267" s="86"/>
      <c r="P267" s="86"/>
      <c r="Q267" s="86"/>
      <c r="R267" s="86"/>
      <c r="S267" s="86"/>
      <c r="T267" s="87"/>
      <c r="U267" s="40"/>
      <c r="V267" s="40"/>
      <c r="W267" s="40"/>
      <c r="X267" s="40"/>
      <c r="Y267" s="40"/>
      <c r="Z267" s="40"/>
      <c r="AA267" s="40"/>
      <c r="AB267" s="40"/>
      <c r="AC267" s="40"/>
      <c r="AD267" s="40"/>
      <c r="AE267" s="40"/>
      <c r="AT267" s="18" t="s">
        <v>197</v>
      </c>
      <c r="AU267" s="18" t="s">
        <v>21</v>
      </c>
    </row>
    <row r="268" s="2" customFormat="1" ht="24.15" customHeight="1">
      <c r="A268" s="40"/>
      <c r="B268" s="41"/>
      <c r="C268" s="205" t="s">
        <v>523</v>
      </c>
      <c r="D268" s="205" t="s">
        <v>135</v>
      </c>
      <c r="E268" s="206" t="s">
        <v>524</v>
      </c>
      <c r="F268" s="207" t="s">
        <v>525</v>
      </c>
      <c r="G268" s="208" t="s">
        <v>231</v>
      </c>
      <c r="H268" s="209">
        <v>36</v>
      </c>
      <c r="I268" s="210"/>
      <c r="J268" s="211">
        <f>ROUND(I268*H268,2)</f>
        <v>0</v>
      </c>
      <c r="K268" s="207" t="s">
        <v>139</v>
      </c>
      <c r="L268" s="46"/>
      <c r="M268" s="212" t="s">
        <v>32</v>
      </c>
      <c r="N268" s="213" t="s">
        <v>51</v>
      </c>
      <c r="O268" s="86"/>
      <c r="P268" s="214">
        <f>O268*H268</f>
        <v>0</v>
      </c>
      <c r="Q268" s="214">
        <v>0.0056499999999999996</v>
      </c>
      <c r="R268" s="214">
        <f>Q268*H268</f>
        <v>0.2034</v>
      </c>
      <c r="S268" s="214">
        <v>0</v>
      </c>
      <c r="T268" s="215">
        <f>S268*H268</f>
        <v>0</v>
      </c>
      <c r="U268" s="40"/>
      <c r="V268" s="40"/>
      <c r="W268" s="40"/>
      <c r="X268" s="40"/>
      <c r="Y268" s="40"/>
      <c r="Z268" s="40"/>
      <c r="AA268" s="40"/>
      <c r="AB268" s="40"/>
      <c r="AC268" s="40"/>
      <c r="AD268" s="40"/>
      <c r="AE268" s="40"/>
      <c r="AR268" s="216" t="s">
        <v>270</v>
      </c>
      <c r="AT268" s="216" t="s">
        <v>135</v>
      </c>
      <c r="AU268" s="216" t="s">
        <v>21</v>
      </c>
      <c r="AY268" s="18" t="s">
        <v>132</v>
      </c>
      <c r="BE268" s="217">
        <f>IF(N268="základní",J268,0)</f>
        <v>0</v>
      </c>
      <c r="BF268" s="217">
        <f>IF(N268="snížená",J268,0)</f>
        <v>0</v>
      </c>
      <c r="BG268" s="217">
        <f>IF(N268="zákl. přenesená",J268,0)</f>
        <v>0</v>
      </c>
      <c r="BH268" s="217">
        <f>IF(N268="sníž. přenesená",J268,0)</f>
        <v>0</v>
      </c>
      <c r="BI268" s="217">
        <f>IF(N268="nulová",J268,0)</f>
        <v>0</v>
      </c>
      <c r="BJ268" s="18" t="s">
        <v>141</v>
      </c>
      <c r="BK268" s="217">
        <f>ROUND(I268*H268,2)</f>
        <v>0</v>
      </c>
      <c r="BL268" s="18" t="s">
        <v>270</v>
      </c>
      <c r="BM268" s="216" t="s">
        <v>526</v>
      </c>
    </row>
    <row r="269" s="2" customFormat="1" ht="24.15" customHeight="1">
      <c r="A269" s="40"/>
      <c r="B269" s="41"/>
      <c r="C269" s="205" t="s">
        <v>527</v>
      </c>
      <c r="D269" s="205" t="s">
        <v>135</v>
      </c>
      <c r="E269" s="206" t="s">
        <v>528</v>
      </c>
      <c r="F269" s="207" t="s">
        <v>529</v>
      </c>
      <c r="G269" s="208" t="s">
        <v>231</v>
      </c>
      <c r="H269" s="209">
        <v>28.600000000000001</v>
      </c>
      <c r="I269" s="210"/>
      <c r="J269" s="211">
        <f>ROUND(I269*H269,2)</f>
        <v>0</v>
      </c>
      <c r="K269" s="207" t="s">
        <v>139</v>
      </c>
      <c r="L269" s="46"/>
      <c r="M269" s="212" t="s">
        <v>32</v>
      </c>
      <c r="N269" s="213" t="s">
        <v>51</v>
      </c>
      <c r="O269" s="86"/>
      <c r="P269" s="214">
        <f>O269*H269</f>
        <v>0</v>
      </c>
      <c r="Q269" s="214">
        <v>0.0042900000000000004</v>
      </c>
      <c r="R269" s="214">
        <f>Q269*H269</f>
        <v>0.12269400000000001</v>
      </c>
      <c r="S269" s="214">
        <v>0</v>
      </c>
      <c r="T269" s="215">
        <f>S269*H269</f>
        <v>0</v>
      </c>
      <c r="U269" s="40"/>
      <c r="V269" s="40"/>
      <c r="W269" s="40"/>
      <c r="X269" s="40"/>
      <c r="Y269" s="40"/>
      <c r="Z269" s="40"/>
      <c r="AA269" s="40"/>
      <c r="AB269" s="40"/>
      <c r="AC269" s="40"/>
      <c r="AD269" s="40"/>
      <c r="AE269" s="40"/>
      <c r="AR269" s="216" t="s">
        <v>270</v>
      </c>
      <c r="AT269" s="216" t="s">
        <v>135</v>
      </c>
      <c r="AU269" s="216" t="s">
        <v>21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270</v>
      </c>
      <c r="BM269" s="216" t="s">
        <v>530</v>
      </c>
    </row>
    <row r="270" s="2" customFormat="1" ht="24.15" customHeight="1">
      <c r="A270" s="40"/>
      <c r="B270" s="41"/>
      <c r="C270" s="205" t="s">
        <v>531</v>
      </c>
      <c r="D270" s="205" t="s">
        <v>135</v>
      </c>
      <c r="E270" s="206" t="s">
        <v>532</v>
      </c>
      <c r="F270" s="207" t="s">
        <v>533</v>
      </c>
      <c r="G270" s="208" t="s">
        <v>195</v>
      </c>
      <c r="H270" s="209">
        <v>6</v>
      </c>
      <c r="I270" s="210"/>
      <c r="J270" s="211">
        <f>ROUND(I270*H270,2)</f>
        <v>0</v>
      </c>
      <c r="K270" s="207" t="s">
        <v>139</v>
      </c>
      <c r="L270" s="46"/>
      <c r="M270" s="212" t="s">
        <v>32</v>
      </c>
      <c r="N270" s="213" t="s">
        <v>51</v>
      </c>
      <c r="O270" s="86"/>
      <c r="P270" s="214">
        <f>O270*H270</f>
        <v>0</v>
      </c>
      <c r="Q270" s="214">
        <v>0.01082</v>
      </c>
      <c r="R270" s="214">
        <f>Q270*H270</f>
        <v>0.064920000000000005</v>
      </c>
      <c r="S270" s="214">
        <v>0</v>
      </c>
      <c r="T270" s="215">
        <f>S270*H270</f>
        <v>0</v>
      </c>
      <c r="U270" s="40"/>
      <c r="V270" s="40"/>
      <c r="W270" s="40"/>
      <c r="X270" s="40"/>
      <c r="Y270" s="40"/>
      <c r="Z270" s="40"/>
      <c r="AA270" s="40"/>
      <c r="AB270" s="40"/>
      <c r="AC270" s="40"/>
      <c r="AD270" s="40"/>
      <c r="AE270" s="40"/>
      <c r="AR270" s="216" t="s">
        <v>270</v>
      </c>
      <c r="AT270" s="216" t="s">
        <v>135</v>
      </c>
      <c r="AU270" s="216" t="s">
        <v>21</v>
      </c>
      <c r="AY270" s="18" t="s">
        <v>132</v>
      </c>
      <c r="BE270" s="217">
        <f>IF(N270="základní",J270,0)</f>
        <v>0</v>
      </c>
      <c r="BF270" s="217">
        <f>IF(N270="snížená",J270,0)</f>
        <v>0</v>
      </c>
      <c r="BG270" s="217">
        <f>IF(N270="zákl. přenesená",J270,0)</f>
        <v>0</v>
      </c>
      <c r="BH270" s="217">
        <f>IF(N270="sníž. přenesená",J270,0)</f>
        <v>0</v>
      </c>
      <c r="BI270" s="217">
        <f>IF(N270="nulová",J270,0)</f>
        <v>0</v>
      </c>
      <c r="BJ270" s="18" t="s">
        <v>141</v>
      </c>
      <c r="BK270" s="217">
        <f>ROUND(I270*H270,2)</f>
        <v>0</v>
      </c>
      <c r="BL270" s="18" t="s">
        <v>270</v>
      </c>
      <c r="BM270" s="216" t="s">
        <v>534</v>
      </c>
    </row>
    <row r="271" s="2" customFormat="1">
      <c r="A271" s="40"/>
      <c r="B271" s="41"/>
      <c r="C271" s="42"/>
      <c r="D271" s="225" t="s">
        <v>197</v>
      </c>
      <c r="E271" s="42"/>
      <c r="F271" s="226" t="s">
        <v>535</v>
      </c>
      <c r="G271" s="42"/>
      <c r="H271" s="42"/>
      <c r="I271" s="227"/>
      <c r="J271" s="42"/>
      <c r="K271" s="42"/>
      <c r="L271" s="46"/>
      <c r="M271" s="228"/>
      <c r="N271" s="229"/>
      <c r="O271" s="86"/>
      <c r="P271" s="86"/>
      <c r="Q271" s="86"/>
      <c r="R271" s="86"/>
      <c r="S271" s="86"/>
      <c r="T271" s="87"/>
      <c r="U271" s="40"/>
      <c r="V271" s="40"/>
      <c r="W271" s="40"/>
      <c r="X271" s="40"/>
      <c r="Y271" s="40"/>
      <c r="Z271" s="40"/>
      <c r="AA271" s="40"/>
      <c r="AB271" s="40"/>
      <c r="AC271" s="40"/>
      <c r="AD271" s="40"/>
      <c r="AE271" s="40"/>
      <c r="AT271" s="18" t="s">
        <v>197</v>
      </c>
      <c r="AU271" s="18" t="s">
        <v>21</v>
      </c>
    </row>
    <row r="272" s="2" customFormat="1" ht="14.4" customHeight="1">
      <c r="A272" s="40"/>
      <c r="B272" s="41"/>
      <c r="C272" s="205" t="s">
        <v>536</v>
      </c>
      <c r="D272" s="205" t="s">
        <v>135</v>
      </c>
      <c r="E272" s="206" t="s">
        <v>537</v>
      </c>
      <c r="F272" s="207" t="s">
        <v>538</v>
      </c>
      <c r="G272" s="208" t="s">
        <v>231</v>
      </c>
      <c r="H272" s="209">
        <v>39.200000000000003</v>
      </c>
      <c r="I272" s="210"/>
      <c r="J272" s="211">
        <f>ROUND(I272*H272,2)</f>
        <v>0</v>
      </c>
      <c r="K272" s="207" t="s">
        <v>139</v>
      </c>
      <c r="L272" s="46"/>
      <c r="M272" s="212" t="s">
        <v>32</v>
      </c>
      <c r="N272" s="213" t="s">
        <v>51</v>
      </c>
      <c r="O272" s="86"/>
      <c r="P272" s="214">
        <f>O272*H272</f>
        <v>0</v>
      </c>
      <c r="Q272" s="214">
        <v>0</v>
      </c>
      <c r="R272" s="214">
        <f>Q272*H272</f>
        <v>0</v>
      </c>
      <c r="S272" s="214">
        <v>0</v>
      </c>
      <c r="T272" s="215">
        <f>S272*H272</f>
        <v>0</v>
      </c>
      <c r="U272" s="40"/>
      <c r="V272" s="40"/>
      <c r="W272" s="40"/>
      <c r="X272" s="40"/>
      <c r="Y272" s="40"/>
      <c r="Z272" s="40"/>
      <c r="AA272" s="40"/>
      <c r="AB272" s="40"/>
      <c r="AC272" s="40"/>
      <c r="AD272" s="40"/>
      <c r="AE272" s="40"/>
      <c r="AR272" s="216" t="s">
        <v>270</v>
      </c>
      <c r="AT272" s="216" t="s">
        <v>135</v>
      </c>
      <c r="AU272" s="216" t="s">
        <v>21</v>
      </c>
      <c r="AY272" s="18" t="s">
        <v>132</v>
      </c>
      <c r="BE272" s="217">
        <f>IF(N272="základní",J272,0)</f>
        <v>0</v>
      </c>
      <c r="BF272" s="217">
        <f>IF(N272="snížená",J272,0)</f>
        <v>0</v>
      </c>
      <c r="BG272" s="217">
        <f>IF(N272="zákl. přenesená",J272,0)</f>
        <v>0</v>
      </c>
      <c r="BH272" s="217">
        <f>IF(N272="sníž. přenesená",J272,0)</f>
        <v>0</v>
      </c>
      <c r="BI272" s="217">
        <f>IF(N272="nulová",J272,0)</f>
        <v>0</v>
      </c>
      <c r="BJ272" s="18" t="s">
        <v>141</v>
      </c>
      <c r="BK272" s="217">
        <f>ROUND(I272*H272,2)</f>
        <v>0</v>
      </c>
      <c r="BL272" s="18" t="s">
        <v>270</v>
      </c>
      <c r="BM272" s="216" t="s">
        <v>539</v>
      </c>
    </row>
    <row r="273" s="2" customFormat="1" ht="14.4" customHeight="1">
      <c r="A273" s="40"/>
      <c r="B273" s="41"/>
      <c r="C273" s="205" t="s">
        <v>540</v>
      </c>
      <c r="D273" s="205" t="s">
        <v>135</v>
      </c>
      <c r="E273" s="206" t="s">
        <v>541</v>
      </c>
      <c r="F273" s="207" t="s">
        <v>542</v>
      </c>
      <c r="G273" s="208" t="s">
        <v>376</v>
      </c>
      <c r="H273" s="209">
        <v>3</v>
      </c>
      <c r="I273" s="210"/>
      <c r="J273" s="211">
        <f>ROUND(I273*H273,2)</f>
        <v>0</v>
      </c>
      <c r="K273" s="207" t="s">
        <v>139</v>
      </c>
      <c r="L273" s="46"/>
      <c r="M273" s="212" t="s">
        <v>32</v>
      </c>
      <c r="N273" s="213" t="s">
        <v>51</v>
      </c>
      <c r="O273" s="86"/>
      <c r="P273" s="214">
        <f>O273*H273</f>
        <v>0</v>
      </c>
      <c r="Q273" s="214">
        <v>0</v>
      </c>
      <c r="R273" s="214">
        <f>Q273*H273</f>
        <v>0</v>
      </c>
      <c r="S273" s="214">
        <v>0</v>
      </c>
      <c r="T273" s="215">
        <f>S273*H273</f>
        <v>0</v>
      </c>
      <c r="U273" s="40"/>
      <c r="V273" s="40"/>
      <c r="W273" s="40"/>
      <c r="X273" s="40"/>
      <c r="Y273" s="40"/>
      <c r="Z273" s="40"/>
      <c r="AA273" s="40"/>
      <c r="AB273" s="40"/>
      <c r="AC273" s="40"/>
      <c r="AD273" s="40"/>
      <c r="AE273" s="40"/>
      <c r="AR273" s="216" t="s">
        <v>270</v>
      </c>
      <c r="AT273" s="216" t="s">
        <v>135</v>
      </c>
      <c r="AU273" s="216" t="s">
        <v>21</v>
      </c>
      <c r="AY273" s="18" t="s">
        <v>132</v>
      </c>
      <c r="BE273" s="217">
        <f>IF(N273="základní",J273,0)</f>
        <v>0</v>
      </c>
      <c r="BF273" s="217">
        <f>IF(N273="snížená",J273,0)</f>
        <v>0</v>
      </c>
      <c r="BG273" s="217">
        <f>IF(N273="zákl. přenesená",J273,0)</f>
        <v>0</v>
      </c>
      <c r="BH273" s="217">
        <f>IF(N273="sníž. přenesená",J273,0)</f>
        <v>0</v>
      </c>
      <c r="BI273" s="217">
        <f>IF(N273="nulová",J273,0)</f>
        <v>0</v>
      </c>
      <c r="BJ273" s="18" t="s">
        <v>141</v>
      </c>
      <c r="BK273" s="217">
        <f>ROUND(I273*H273,2)</f>
        <v>0</v>
      </c>
      <c r="BL273" s="18" t="s">
        <v>270</v>
      </c>
      <c r="BM273" s="216" t="s">
        <v>543</v>
      </c>
    </row>
    <row r="274" s="2" customFormat="1" ht="24.15" customHeight="1">
      <c r="A274" s="40"/>
      <c r="B274" s="41"/>
      <c r="C274" s="205" t="s">
        <v>544</v>
      </c>
      <c r="D274" s="205" t="s">
        <v>135</v>
      </c>
      <c r="E274" s="206" t="s">
        <v>545</v>
      </c>
      <c r="F274" s="207" t="s">
        <v>546</v>
      </c>
      <c r="G274" s="208" t="s">
        <v>231</v>
      </c>
      <c r="H274" s="209">
        <v>22.800000000000001</v>
      </c>
      <c r="I274" s="210"/>
      <c r="J274" s="211">
        <f>ROUND(I274*H274,2)</f>
        <v>0</v>
      </c>
      <c r="K274" s="207" t="s">
        <v>139</v>
      </c>
      <c r="L274" s="46"/>
      <c r="M274" s="212" t="s">
        <v>32</v>
      </c>
      <c r="N274" s="213" t="s">
        <v>51</v>
      </c>
      <c r="O274" s="86"/>
      <c r="P274" s="214">
        <f>O274*H274</f>
        <v>0</v>
      </c>
      <c r="Q274" s="214">
        <v>0.0021700000000000001</v>
      </c>
      <c r="R274" s="214">
        <f>Q274*H274</f>
        <v>0.049476000000000006</v>
      </c>
      <c r="S274" s="214">
        <v>0</v>
      </c>
      <c r="T274" s="215">
        <f>S274*H274</f>
        <v>0</v>
      </c>
      <c r="U274" s="40"/>
      <c r="V274" s="40"/>
      <c r="W274" s="40"/>
      <c r="X274" s="40"/>
      <c r="Y274" s="40"/>
      <c r="Z274" s="40"/>
      <c r="AA274" s="40"/>
      <c r="AB274" s="40"/>
      <c r="AC274" s="40"/>
      <c r="AD274" s="40"/>
      <c r="AE274" s="40"/>
      <c r="AR274" s="216" t="s">
        <v>270</v>
      </c>
      <c r="AT274" s="216" t="s">
        <v>135</v>
      </c>
      <c r="AU274" s="216" t="s">
        <v>21</v>
      </c>
      <c r="AY274" s="18" t="s">
        <v>132</v>
      </c>
      <c r="BE274" s="217">
        <f>IF(N274="základní",J274,0)</f>
        <v>0</v>
      </c>
      <c r="BF274" s="217">
        <f>IF(N274="snížená",J274,0)</f>
        <v>0</v>
      </c>
      <c r="BG274" s="217">
        <f>IF(N274="zákl. přenesená",J274,0)</f>
        <v>0</v>
      </c>
      <c r="BH274" s="217">
        <f>IF(N274="sníž. přenesená",J274,0)</f>
        <v>0</v>
      </c>
      <c r="BI274" s="217">
        <f>IF(N274="nulová",J274,0)</f>
        <v>0</v>
      </c>
      <c r="BJ274" s="18" t="s">
        <v>141</v>
      </c>
      <c r="BK274" s="217">
        <f>ROUND(I274*H274,2)</f>
        <v>0</v>
      </c>
      <c r="BL274" s="18" t="s">
        <v>270</v>
      </c>
      <c r="BM274" s="216" t="s">
        <v>547</v>
      </c>
    </row>
    <row r="275" s="2" customFormat="1" ht="14.4" customHeight="1">
      <c r="A275" s="40"/>
      <c r="B275" s="41"/>
      <c r="C275" s="205" t="s">
        <v>548</v>
      </c>
      <c r="D275" s="205" t="s">
        <v>135</v>
      </c>
      <c r="E275" s="206" t="s">
        <v>549</v>
      </c>
      <c r="F275" s="207" t="s">
        <v>550</v>
      </c>
      <c r="G275" s="208" t="s">
        <v>376</v>
      </c>
      <c r="H275" s="209">
        <v>6</v>
      </c>
      <c r="I275" s="210"/>
      <c r="J275" s="211">
        <f>ROUND(I275*H275,2)</f>
        <v>0</v>
      </c>
      <c r="K275" s="207" t="s">
        <v>32</v>
      </c>
      <c r="L275" s="46"/>
      <c r="M275" s="212" t="s">
        <v>32</v>
      </c>
      <c r="N275" s="213" t="s">
        <v>51</v>
      </c>
      <c r="O275" s="86"/>
      <c r="P275" s="214">
        <f>O275*H275</f>
        <v>0</v>
      </c>
      <c r="Q275" s="214">
        <v>0</v>
      </c>
      <c r="R275" s="214">
        <f>Q275*H275</f>
        <v>0</v>
      </c>
      <c r="S275" s="214">
        <v>0</v>
      </c>
      <c r="T275" s="215">
        <f>S275*H275</f>
        <v>0</v>
      </c>
      <c r="U275" s="40"/>
      <c r="V275" s="40"/>
      <c r="W275" s="40"/>
      <c r="X275" s="40"/>
      <c r="Y275" s="40"/>
      <c r="Z275" s="40"/>
      <c r="AA275" s="40"/>
      <c r="AB275" s="40"/>
      <c r="AC275" s="40"/>
      <c r="AD275" s="40"/>
      <c r="AE275" s="40"/>
      <c r="AR275" s="216" t="s">
        <v>270</v>
      </c>
      <c r="AT275" s="216" t="s">
        <v>135</v>
      </c>
      <c r="AU275" s="216" t="s">
        <v>21</v>
      </c>
      <c r="AY275" s="18" t="s">
        <v>132</v>
      </c>
      <c r="BE275" s="217">
        <f>IF(N275="základní",J275,0)</f>
        <v>0</v>
      </c>
      <c r="BF275" s="217">
        <f>IF(N275="snížená",J275,0)</f>
        <v>0</v>
      </c>
      <c r="BG275" s="217">
        <f>IF(N275="zákl. přenesená",J275,0)</f>
        <v>0</v>
      </c>
      <c r="BH275" s="217">
        <f>IF(N275="sníž. přenesená",J275,0)</f>
        <v>0</v>
      </c>
      <c r="BI275" s="217">
        <f>IF(N275="nulová",J275,0)</f>
        <v>0</v>
      </c>
      <c r="BJ275" s="18" t="s">
        <v>141</v>
      </c>
      <c r="BK275" s="217">
        <f>ROUND(I275*H275,2)</f>
        <v>0</v>
      </c>
      <c r="BL275" s="18" t="s">
        <v>270</v>
      </c>
      <c r="BM275" s="216" t="s">
        <v>551</v>
      </c>
    </row>
    <row r="276" s="2" customFormat="1" ht="14.4" customHeight="1">
      <c r="A276" s="40"/>
      <c r="B276" s="41"/>
      <c r="C276" s="205" t="s">
        <v>552</v>
      </c>
      <c r="D276" s="205" t="s">
        <v>135</v>
      </c>
      <c r="E276" s="206" t="s">
        <v>553</v>
      </c>
      <c r="F276" s="207" t="s">
        <v>554</v>
      </c>
      <c r="G276" s="208" t="s">
        <v>376</v>
      </c>
      <c r="H276" s="209">
        <v>6</v>
      </c>
      <c r="I276" s="210"/>
      <c r="J276" s="211">
        <f>ROUND(I276*H276,2)</f>
        <v>0</v>
      </c>
      <c r="K276" s="207" t="s">
        <v>139</v>
      </c>
      <c r="L276" s="46"/>
      <c r="M276" s="212" t="s">
        <v>32</v>
      </c>
      <c r="N276" s="213" t="s">
        <v>51</v>
      </c>
      <c r="O276" s="86"/>
      <c r="P276" s="214">
        <f>O276*H276</f>
        <v>0</v>
      </c>
      <c r="Q276" s="214">
        <v>0</v>
      </c>
      <c r="R276" s="214">
        <f>Q276*H276</f>
        <v>0</v>
      </c>
      <c r="S276" s="214">
        <v>0.016500000000000001</v>
      </c>
      <c r="T276" s="215">
        <f>S276*H276</f>
        <v>0.099000000000000005</v>
      </c>
      <c r="U276" s="40"/>
      <c r="V276" s="40"/>
      <c r="W276" s="40"/>
      <c r="X276" s="40"/>
      <c r="Y276" s="40"/>
      <c r="Z276" s="40"/>
      <c r="AA276" s="40"/>
      <c r="AB276" s="40"/>
      <c r="AC276" s="40"/>
      <c r="AD276" s="40"/>
      <c r="AE276" s="40"/>
      <c r="AR276" s="216" t="s">
        <v>270</v>
      </c>
      <c r="AT276" s="216" t="s">
        <v>135</v>
      </c>
      <c r="AU276" s="216" t="s">
        <v>21</v>
      </c>
      <c r="AY276" s="18" t="s">
        <v>132</v>
      </c>
      <c r="BE276" s="217">
        <f>IF(N276="základní",J276,0)</f>
        <v>0</v>
      </c>
      <c r="BF276" s="217">
        <f>IF(N276="snížená",J276,0)</f>
        <v>0</v>
      </c>
      <c r="BG276" s="217">
        <f>IF(N276="zákl. přenesená",J276,0)</f>
        <v>0</v>
      </c>
      <c r="BH276" s="217">
        <f>IF(N276="sníž. přenesená",J276,0)</f>
        <v>0</v>
      </c>
      <c r="BI276" s="217">
        <f>IF(N276="nulová",J276,0)</f>
        <v>0</v>
      </c>
      <c r="BJ276" s="18" t="s">
        <v>141</v>
      </c>
      <c r="BK276" s="217">
        <f>ROUND(I276*H276,2)</f>
        <v>0</v>
      </c>
      <c r="BL276" s="18" t="s">
        <v>270</v>
      </c>
      <c r="BM276" s="216" t="s">
        <v>555</v>
      </c>
    </row>
    <row r="277" s="2" customFormat="1">
      <c r="A277" s="40"/>
      <c r="B277" s="41"/>
      <c r="C277" s="42"/>
      <c r="D277" s="225" t="s">
        <v>197</v>
      </c>
      <c r="E277" s="42"/>
      <c r="F277" s="226" t="s">
        <v>556</v>
      </c>
      <c r="G277" s="42"/>
      <c r="H277" s="42"/>
      <c r="I277" s="227"/>
      <c r="J277" s="42"/>
      <c r="K277" s="42"/>
      <c r="L277" s="46"/>
      <c r="M277" s="228"/>
      <c r="N277" s="229"/>
      <c r="O277" s="86"/>
      <c r="P277" s="86"/>
      <c r="Q277" s="86"/>
      <c r="R277" s="86"/>
      <c r="S277" s="86"/>
      <c r="T277" s="87"/>
      <c r="U277" s="40"/>
      <c r="V277" s="40"/>
      <c r="W277" s="40"/>
      <c r="X277" s="40"/>
      <c r="Y277" s="40"/>
      <c r="Z277" s="40"/>
      <c r="AA277" s="40"/>
      <c r="AB277" s="40"/>
      <c r="AC277" s="40"/>
      <c r="AD277" s="40"/>
      <c r="AE277" s="40"/>
      <c r="AT277" s="18" t="s">
        <v>197</v>
      </c>
      <c r="AU277" s="18" t="s">
        <v>21</v>
      </c>
    </row>
    <row r="278" s="2" customFormat="1" ht="14.4" customHeight="1">
      <c r="A278" s="40"/>
      <c r="B278" s="41"/>
      <c r="C278" s="205" t="s">
        <v>557</v>
      </c>
      <c r="D278" s="205" t="s">
        <v>135</v>
      </c>
      <c r="E278" s="206" t="s">
        <v>558</v>
      </c>
      <c r="F278" s="207" t="s">
        <v>559</v>
      </c>
      <c r="G278" s="208" t="s">
        <v>254</v>
      </c>
      <c r="H278" s="209">
        <v>2.29</v>
      </c>
      <c r="I278" s="210"/>
      <c r="J278" s="211">
        <f>ROUND(I278*H278,2)</f>
        <v>0</v>
      </c>
      <c r="K278" s="207" t="s">
        <v>139</v>
      </c>
      <c r="L278" s="46"/>
      <c r="M278" s="212" t="s">
        <v>32</v>
      </c>
      <c r="N278" s="213" t="s">
        <v>51</v>
      </c>
      <c r="O278" s="86"/>
      <c r="P278" s="214">
        <f>O278*H278</f>
        <v>0</v>
      </c>
      <c r="Q278" s="214">
        <v>0</v>
      </c>
      <c r="R278" s="214">
        <f>Q278*H278</f>
        <v>0</v>
      </c>
      <c r="S278" s="214">
        <v>0</v>
      </c>
      <c r="T278" s="215">
        <f>S278*H278</f>
        <v>0</v>
      </c>
      <c r="U278" s="40"/>
      <c r="V278" s="40"/>
      <c r="W278" s="40"/>
      <c r="X278" s="40"/>
      <c r="Y278" s="40"/>
      <c r="Z278" s="40"/>
      <c r="AA278" s="40"/>
      <c r="AB278" s="40"/>
      <c r="AC278" s="40"/>
      <c r="AD278" s="40"/>
      <c r="AE278" s="40"/>
      <c r="AR278" s="216" t="s">
        <v>270</v>
      </c>
      <c r="AT278" s="216" t="s">
        <v>135</v>
      </c>
      <c r="AU278" s="216" t="s">
        <v>21</v>
      </c>
      <c r="AY278" s="18" t="s">
        <v>132</v>
      </c>
      <c r="BE278" s="217">
        <f>IF(N278="základní",J278,0)</f>
        <v>0</v>
      </c>
      <c r="BF278" s="217">
        <f>IF(N278="snížená",J278,0)</f>
        <v>0</v>
      </c>
      <c r="BG278" s="217">
        <f>IF(N278="zákl. přenesená",J278,0)</f>
        <v>0</v>
      </c>
      <c r="BH278" s="217">
        <f>IF(N278="sníž. přenesená",J278,0)</f>
        <v>0</v>
      </c>
      <c r="BI278" s="217">
        <f>IF(N278="nulová",J278,0)</f>
        <v>0</v>
      </c>
      <c r="BJ278" s="18" t="s">
        <v>141</v>
      </c>
      <c r="BK278" s="217">
        <f>ROUND(I278*H278,2)</f>
        <v>0</v>
      </c>
      <c r="BL278" s="18" t="s">
        <v>270</v>
      </c>
      <c r="BM278" s="216" t="s">
        <v>560</v>
      </c>
    </row>
    <row r="279" s="2" customFormat="1" ht="24.15" customHeight="1">
      <c r="A279" s="40"/>
      <c r="B279" s="41"/>
      <c r="C279" s="205" t="s">
        <v>561</v>
      </c>
      <c r="D279" s="205" t="s">
        <v>135</v>
      </c>
      <c r="E279" s="206" t="s">
        <v>562</v>
      </c>
      <c r="F279" s="207" t="s">
        <v>563</v>
      </c>
      <c r="G279" s="208" t="s">
        <v>254</v>
      </c>
      <c r="H279" s="209">
        <v>0.16600000000000001</v>
      </c>
      <c r="I279" s="210"/>
      <c r="J279" s="211">
        <f>ROUND(I279*H279,2)</f>
        <v>0</v>
      </c>
      <c r="K279" s="207" t="s">
        <v>139</v>
      </c>
      <c r="L279" s="46"/>
      <c r="M279" s="212" t="s">
        <v>32</v>
      </c>
      <c r="N279" s="213" t="s">
        <v>51</v>
      </c>
      <c r="O279" s="86"/>
      <c r="P279" s="214">
        <f>O279*H279</f>
        <v>0</v>
      </c>
      <c r="Q279" s="214">
        <v>0</v>
      </c>
      <c r="R279" s="214">
        <f>Q279*H279</f>
        <v>0</v>
      </c>
      <c r="S279" s="214">
        <v>0</v>
      </c>
      <c r="T279" s="215">
        <f>S279*H279</f>
        <v>0</v>
      </c>
      <c r="U279" s="40"/>
      <c r="V279" s="40"/>
      <c r="W279" s="40"/>
      <c r="X279" s="40"/>
      <c r="Y279" s="40"/>
      <c r="Z279" s="40"/>
      <c r="AA279" s="40"/>
      <c r="AB279" s="40"/>
      <c r="AC279" s="40"/>
      <c r="AD279" s="40"/>
      <c r="AE279" s="40"/>
      <c r="AR279" s="216" t="s">
        <v>270</v>
      </c>
      <c r="AT279" s="216" t="s">
        <v>135</v>
      </c>
      <c r="AU279" s="216" t="s">
        <v>21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270</v>
      </c>
      <c r="BM279" s="216" t="s">
        <v>564</v>
      </c>
    </row>
    <row r="280" s="2" customFormat="1">
      <c r="A280" s="40"/>
      <c r="B280" s="41"/>
      <c r="C280" s="42"/>
      <c r="D280" s="225" t="s">
        <v>197</v>
      </c>
      <c r="E280" s="42"/>
      <c r="F280" s="226" t="s">
        <v>565</v>
      </c>
      <c r="G280" s="42"/>
      <c r="H280" s="42"/>
      <c r="I280" s="227"/>
      <c r="J280" s="42"/>
      <c r="K280" s="42"/>
      <c r="L280" s="46"/>
      <c r="M280" s="228"/>
      <c r="N280" s="229"/>
      <c r="O280" s="86"/>
      <c r="P280" s="86"/>
      <c r="Q280" s="86"/>
      <c r="R280" s="86"/>
      <c r="S280" s="86"/>
      <c r="T280" s="87"/>
      <c r="U280" s="40"/>
      <c r="V280" s="40"/>
      <c r="W280" s="40"/>
      <c r="X280" s="40"/>
      <c r="Y280" s="40"/>
      <c r="Z280" s="40"/>
      <c r="AA280" s="40"/>
      <c r="AB280" s="40"/>
      <c r="AC280" s="40"/>
      <c r="AD280" s="40"/>
      <c r="AE280" s="40"/>
      <c r="AT280" s="18" t="s">
        <v>197</v>
      </c>
      <c r="AU280" s="18" t="s">
        <v>21</v>
      </c>
    </row>
    <row r="281" s="12" customFormat="1" ht="25.92" customHeight="1">
      <c r="A281" s="12"/>
      <c r="B281" s="189"/>
      <c r="C281" s="190"/>
      <c r="D281" s="191" t="s">
        <v>78</v>
      </c>
      <c r="E281" s="192" t="s">
        <v>566</v>
      </c>
      <c r="F281" s="192" t="s">
        <v>567</v>
      </c>
      <c r="G281" s="190"/>
      <c r="H281" s="190"/>
      <c r="I281" s="193"/>
      <c r="J281" s="194">
        <f>BK281</f>
        <v>0</v>
      </c>
      <c r="K281" s="190"/>
      <c r="L281" s="195"/>
      <c r="M281" s="196"/>
      <c r="N281" s="197"/>
      <c r="O281" s="197"/>
      <c r="P281" s="198">
        <f>P282+P299+P331+P337+P340+P343+P358+P363+P369+P377+P384</f>
        <v>0</v>
      </c>
      <c r="Q281" s="197"/>
      <c r="R281" s="198">
        <f>R282+R299+R331+R337+R340+R343+R358+R363+R369+R377+R384</f>
        <v>8.2164691200000011</v>
      </c>
      <c r="S281" s="197"/>
      <c r="T281" s="199">
        <f>T282+T299+T331+T337+T340+T343+T358+T363+T369+T377+T384</f>
        <v>0.26539000000000001</v>
      </c>
      <c r="U281" s="12"/>
      <c r="V281" s="12"/>
      <c r="W281" s="12"/>
      <c r="X281" s="12"/>
      <c r="Y281" s="12"/>
      <c r="Z281" s="12"/>
      <c r="AA281" s="12"/>
      <c r="AB281" s="12"/>
      <c r="AC281" s="12"/>
      <c r="AD281" s="12"/>
      <c r="AE281" s="12"/>
      <c r="AR281" s="200" t="s">
        <v>141</v>
      </c>
      <c r="AT281" s="201" t="s">
        <v>78</v>
      </c>
      <c r="AU281" s="201" t="s">
        <v>79</v>
      </c>
      <c r="AY281" s="200" t="s">
        <v>132</v>
      </c>
      <c r="BK281" s="202">
        <f>BK282+BK299+BK331+BK337+BK340+BK343+BK358+BK363+BK369+BK377+BK384</f>
        <v>0</v>
      </c>
    </row>
    <row r="282" s="12" customFormat="1" ht="22.8" customHeight="1">
      <c r="A282" s="12"/>
      <c r="B282" s="189"/>
      <c r="C282" s="190"/>
      <c r="D282" s="191" t="s">
        <v>78</v>
      </c>
      <c r="E282" s="203" t="s">
        <v>568</v>
      </c>
      <c r="F282" s="203" t="s">
        <v>569</v>
      </c>
      <c r="G282" s="190"/>
      <c r="H282" s="190"/>
      <c r="I282" s="193"/>
      <c r="J282" s="204">
        <f>BK282</f>
        <v>0</v>
      </c>
      <c r="K282" s="190"/>
      <c r="L282" s="195"/>
      <c r="M282" s="196"/>
      <c r="N282" s="197"/>
      <c r="O282" s="197"/>
      <c r="P282" s="198">
        <f>SUM(P283:P298)</f>
        <v>0</v>
      </c>
      <c r="Q282" s="197"/>
      <c r="R282" s="198">
        <f>SUM(R283:R298)</f>
        <v>0.42784800000000001</v>
      </c>
      <c r="S282" s="197"/>
      <c r="T282" s="199">
        <f>SUM(T283:T298)</f>
        <v>0</v>
      </c>
      <c r="U282" s="12"/>
      <c r="V282" s="12"/>
      <c r="W282" s="12"/>
      <c r="X282" s="12"/>
      <c r="Y282" s="12"/>
      <c r="Z282" s="12"/>
      <c r="AA282" s="12"/>
      <c r="AB282" s="12"/>
      <c r="AC282" s="12"/>
      <c r="AD282" s="12"/>
      <c r="AE282" s="12"/>
      <c r="AR282" s="200" t="s">
        <v>141</v>
      </c>
      <c r="AT282" s="201" t="s">
        <v>78</v>
      </c>
      <c r="AU282" s="201" t="s">
        <v>21</v>
      </c>
      <c r="AY282" s="200" t="s">
        <v>132</v>
      </c>
      <c r="BK282" s="202">
        <f>SUM(BK283:BK298)</f>
        <v>0</v>
      </c>
    </row>
    <row r="283" s="2" customFormat="1" ht="24.15" customHeight="1">
      <c r="A283" s="40"/>
      <c r="B283" s="41"/>
      <c r="C283" s="205" t="s">
        <v>570</v>
      </c>
      <c r="D283" s="205" t="s">
        <v>135</v>
      </c>
      <c r="E283" s="206" t="s">
        <v>571</v>
      </c>
      <c r="F283" s="207" t="s">
        <v>572</v>
      </c>
      <c r="G283" s="208" t="s">
        <v>195</v>
      </c>
      <c r="H283" s="209">
        <v>63</v>
      </c>
      <c r="I283" s="210"/>
      <c r="J283" s="211">
        <f>ROUND(I283*H283,2)</f>
        <v>0</v>
      </c>
      <c r="K283" s="207" t="s">
        <v>139</v>
      </c>
      <c r="L283" s="46"/>
      <c r="M283" s="212" t="s">
        <v>32</v>
      </c>
      <c r="N283" s="213" t="s">
        <v>51</v>
      </c>
      <c r="O283" s="86"/>
      <c r="P283" s="214">
        <f>O283*H283</f>
        <v>0</v>
      </c>
      <c r="Q283" s="214">
        <v>0</v>
      </c>
      <c r="R283" s="214">
        <f>Q283*H283</f>
        <v>0</v>
      </c>
      <c r="S283" s="214">
        <v>0</v>
      </c>
      <c r="T283" s="215">
        <f>S283*H283</f>
        <v>0</v>
      </c>
      <c r="U283" s="40"/>
      <c r="V283" s="40"/>
      <c r="W283" s="40"/>
      <c r="X283" s="40"/>
      <c r="Y283" s="40"/>
      <c r="Z283" s="40"/>
      <c r="AA283" s="40"/>
      <c r="AB283" s="40"/>
      <c r="AC283" s="40"/>
      <c r="AD283" s="40"/>
      <c r="AE283" s="40"/>
      <c r="AR283" s="216" t="s">
        <v>270</v>
      </c>
      <c r="AT283" s="216" t="s">
        <v>135</v>
      </c>
      <c r="AU283" s="216" t="s">
        <v>141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573</v>
      </c>
    </row>
    <row r="284" s="2" customFormat="1">
      <c r="A284" s="40"/>
      <c r="B284" s="41"/>
      <c r="C284" s="42"/>
      <c r="D284" s="225" t="s">
        <v>197</v>
      </c>
      <c r="E284" s="42"/>
      <c r="F284" s="226" t="s">
        <v>574</v>
      </c>
      <c r="G284" s="42"/>
      <c r="H284" s="42"/>
      <c r="I284" s="227"/>
      <c r="J284" s="42"/>
      <c r="K284" s="42"/>
      <c r="L284" s="46"/>
      <c r="M284" s="228"/>
      <c r="N284" s="229"/>
      <c r="O284" s="86"/>
      <c r="P284" s="86"/>
      <c r="Q284" s="86"/>
      <c r="R284" s="86"/>
      <c r="S284" s="86"/>
      <c r="T284" s="87"/>
      <c r="U284" s="40"/>
      <c r="V284" s="40"/>
      <c r="W284" s="40"/>
      <c r="X284" s="40"/>
      <c r="Y284" s="40"/>
      <c r="Z284" s="40"/>
      <c r="AA284" s="40"/>
      <c r="AB284" s="40"/>
      <c r="AC284" s="40"/>
      <c r="AD284" s="40"/>
      <c r="AE284" s="40"/>
      <c r="AT284" s="18" t="s">
        <v>197</v>
      </c>
      <c r="AU284" s="18" t="s">
        <v>141</v>
      </c>
    </row>
    <row r="285" s="13" customFormat="1">
      <c r="A285" s="13"/>
      <c r="B285" s="230"/>
      <c r="C285" s="231"/>
      <c r="D285" s="225" t="s">
        <v>199</v>
      </c>
      <c r="E285" s="232" t="s">
        <v>32</v>
      </c>
      <c r="F285" s="233" t="s">
        <v>575</v>
      </c>
      <c r="G285" s="231"/>
      <c r="H285" s="234">
        <v>63</v>
      </c>
      <c r="I285" s="235"/>
      <c r="J285" s="231"/>
      <c r="K285" s="231"/>
      <c r="L285" s="236"/>
      <c r="M285" s="237"/>
      <c r="N285" s="238"/>
      <c r="O285" s="238"/>
      <c r="P285" s="238"/>
      <c r="Q285" s="238"/>
      <c r="R285" s="238"/>
      <c r="S285" s="238"/>
      <c r="T285" s="239"/>
      <c r="U285" s="13"/>
      <c r="V285" s="13"/>
      <c r="W285" s="13"/>
      <c r="X285" s="13"/>
      <c r="Y285" s="13"/>
      <c r="Z285" s="13"/>
      <c r="AA285" s="13"/>
      <c r="AB285" s="13"/>
      <c r="AC285" s="13"/>
      <c r="AD285" s="13"/>
      <c r="AE285" s="13"/>
      <c r="AT285" s="240" t="s">
        <v>199</v>
      </c>
      <c r="AU285" s="240" t="s">
        <v>141</v>
      </c>
      <c r="AV285" s="13" t="s">
        <v>141</v>
      </c>
      <c r="AW285" s="13" t="s">
        <v>41</v>
      </c>
      <c r="AX285" s="13" t="s">
        <v>79</v>
      </c>
      <c r="AY285" s="240" t="s">
        <v>132</v>
      </c>
    </row>
    <row r="286" s="14" customFormat="1">
      <c r="A286" s="14"/>
      <c r="B286" s="241"/>
      <c r="C286" s="242"/>
      <c r="D286" s="225" t="s">
        <v>199</v>
      </c>
      <c r="E286" s="243" t="s">
        <v>32</v>
      </c>
      <c r="F286" s="244" t="s">
        <v>201</v>
      </c>
      <c r="G286" s="242"/>
      <c r="H286" s="245">
        <v>63</v>
      </c>
      <c r="I286" s="246"/>
      <c r="J286" s="242"/>
      <c r="K286" s="242"/>
      <c r="L286" s="247"/>
      <c r="M286" s="248"/>
      <c r="N286" s="249"/>
      <c r="O286" s="249"/>
      <c r="P286" s="249"/>
      <c r="Q286" s="249"/>
      <c r="R286" s="249"/>
      <c r="S286" s="249"/>
      <c r="T286" s="250"/>
      <c r="U286" s="14"/>
      <c r="V286" s="14"/>
      <c r="W286" s="14"/>
      <c r="X286" s="14"/>
      <c r="Y286" s="14"/>
      <c r="Z286" s="14"/>
      <c r="AA286" s="14"/>
      <c r="AB286" s="14"/>
      <c r="AC286" s="14"/>
      <c r="AD286" s="14"/>
      <c r="AE286" s="14"/>
      <c r="AT286" s="251" t="s">
        <v>199</v>
      </c>
      <c r="AU286" s="251" t="s">
        <v>141</v>
      </c>
      <c r="AV286" s="14" t="s">
        <v>150</v>
      </c>
      <c r="AW286" s="14" t="s">
        <v>41</v>
      </c>
      <c r="AX286" s="14" t="s">
        <v>21</v>
      </c>
      <c r="AY286" s="251" t="s">
        <v>132</v>
      </c>
    </row>
    <row r="287" s="2" customFormat="1" ht="14.4" customHeight="1">
      <c r="A287" s="40"/>
      <c r="B287" s="41"/>
      <c r="C287" s="252" t="s">
        <v>576</v>
      </c>
      <c r="D287" s="252" t="s">
        <v>246</v>
      </c>
      <c r="E287" s="253" t="s">
        <v>577</v>
      </c>
      <c r="F287" s="254" t="s">
        <v>578</v>
      </c>
      <c r="G287" s="255" t="s">
        <v>254</v>
      </c>
      <c r="H287" s="256">
        <v>0.069000000000000006</v>
      </c>
      <c r="I287" s="257"/>
      <c r="J287" s="258">
        <f>ROUND(I287*H287,2)</f>
        <v>0</v>
      </c>
      <c r="K287" s="254" t="s">
        <v>139</v>
      </c>
      <c r="L287" s="259"/>
      <c r="M287" s="260" t="s">
        <v>32</v>
      </c>
      <c r="N287" s="261" t="s">
        <v>51</v>
      </c>
      <c r="O287" s="86"/>
      <c r="P287" s="214">
        <f>O287*H287</f>
        <v>0</v>
      </c>
      <c r="Q287" s="214">
        <v>1</v>
      </c>
      <c r="R287" s="214">
        <f>Q287*H287</f>
        <v>0.069000000000000006</v>
      </c>
      <c r="S287" s="214">
        <v>0</v>
      </c>
      <c r="T287" s="215">
        <f>S287*H287</f>
        <v>0</v>
      </c>
      <c r="U287" s="40"/>
      <c r="V287" s="40"/>
      <c r="W287" s="40"/>
      <c r="X287" s="40"/>
      <c r="Y287" s="40"/>
      <c r="Z287" s="40"/>
      <c r="AA287" s="40"/>
      <c r="AB287" s="40"/>
      <c r="AC287" s="40"/>
      <c r="AD287" s="40"/>
      <c r="AE287" s="40"/>
      <c r="AR287" s="216" t="s">
        <v>356</v>
      </c>
      <c r="AT287" s="216" t="s">
        <v>246</v>
      </c>
      <c r="AU287" s="216" t="s">
        <v>141</v>
      </c>
      <c r="AY287" s="18" t="s">
        <v>132</v>
      </c>
      <c r="BE287" s="217">
        <f>IF(N287="základní",J287,0)</f>
        <v>0</v>
      </c>
      <c r="BF287" s="217">
        <f>IF(N287="snížená",J287,0)</f>
        <v>0</v>
      </c>
      <c r="BG287" s="217">
        <f>IF(N287="zákl. přenesená",J287,0)</f>
        <v>0</v>
      </c>
      <c r="BH287" s="217">
        <f>IF(N287="sníž. přenesená",J287,0)</f>
        <v>0</v>
      </c>
      <c r="BI287" s="217">
        <f>IF(N287="nulová",J287,0)</f>
        <v>0</v>
      </c>
      <c r="BJ287" s="18" t="s">
        <v>141</v>
      </c>
      <c r="BK287" s="217">
        <f>ROUND(I287*H287,2)</f>
        <v>0</v>
      </c>
      <c r="BL287" s="18" t="s">
        <v>270</v>
      </c>
      <c r="BM287" s="216" t="s">
        <v>579</v>
      </c>
    </row>
    <row r="288" s="13" customFormat="1">
      <c r="A288" s="13"/>
      <c r="B288" s="230"/>
      <c r="C288" s="231"/>
      <c r="D288" s="225" t="s">
        <v>199</v>
      </c>
      <c r="E288" s="231"/>
      <c r="F288" s="233" t="s">
        <v>580</v>
      </c>
      <c r="G288" s="231"/>
      <c r="H288" s="234">
        <v>0.069000000000000006</v>
      </c>
      <c r="I288" s="235"/>
      <c r="J288" s="231"/>
      <c r="K288" s="231"/>
      <c r="L288" s="236"/>
      <c r="M288" s="237"/>
      <c r="N288" s="238"/>
      <c r="O288" s="238"/>
      <c r="P288" s="238"/>
      <c r="Q288" s="238"/>
      <c r="R288" s="238"/>
      <c r="S288" s="238"/>
      <c r="T288" s="239"/>
      <c r="U288" s="13"/>
      <c r="V288" s="13"/>
      <c r="W288" s="13"/>
      <c r="X288" s="13"/>
      <c r="Y288" s="13"/>
      <c r="Z288" s="13"/>
      <c r="AA288" s="13"/>
      <c r="AB288" s="13"/>
      <c r="AC288" s="13"/>
      <c r="AD288" s="13"/>
      <c r="AE288" s="13"/>
      <c r="AT288" s="240" t="s">
        <v>199</v>
      </c>
      <c r="AU288" s="240" t="s">
        <v>141</v>
      </c>
      <c r="AV288" s="13" t="s">
        <v>141</v>
      </c>
      <c r="AW288" s="13" t="s">
        <v>4</v>
      </c>
      <c r="AX288" s="13" t="s">
        <v>21</v>
      </c>
      <c r="AY288" s="240" t="s">
        <v>132</v>
      </c>
    </row>
    <row r="289" s="2" customFormat="1" ht="14.4" customHeight="1">
      <c r="A289" s="40"/>
      <c r="B289" s="41"/>
      <c r="C289" s="205" t="s">
        <v>581</v>
      </c>
      <c r="D289" s="205" t="s">
        <v>135</v>
      </c>
      <c r="E289" s="206" t="s">
        <v>582</v>
      </c>
      <c r="F289" s="207" t="s">
        <v>583</v>
      </c>
      <c r="G289" s="208" t="s">
        <v>195</v>
      </c>
      <c r="H289" s="209">
        <v>63</v>
      </c>
      <c r="I289" s="210"/>
      <c r="J289" s="211">
        <f>ROUND(I289*H289,2)</f>
        <v>0</v>
      </c>
      <c r="K289" s="207" t="s">
        <v>139</v>
      </c>
      <c r="L289" s="46"/>
      <c r="M289" s="212" t="s">
        <v>32</v>
      </c>
      <c r="N289" s="213" t="s">
        <v>51</v>
      </c>
      <c r="O289" s="86"/>
      <c r="P289" s="214">
        <f>O289*H289</f>
        <v>0</v>
      </c>
      <c r="Q289" s="214">
        <v>0.00040000000000000002</v>
      </c>
      <c r="R289" s="214">
        <f>Q289*H289</f>
        <v>0.0252</v>
      </c>
      <c r="S289" s="214">
        <v>0</v>
      </c>
      <c r="T289" s="215">
        <f>S289*H289</f>
        <v>0</v>
      </c>
      <c r="U289" s="40"/>
      <c r="V289" s="40"/>
      <c r="W289" s="40"/>
      <c r="X289" s="40"/>
      <c r="Y289" s="40"/>
      <c r="Z289" s="40"/>
      <c r="AA289" s="40"/>
      <c r="AB289" s="40"/>
      <c r="AC289" s="40"/>
      <c r="AD289" s="40"/>
      <c r="AE289" s="40"/>
      <c r="AR289" s="216" t="s">
        <v>270</v>
      </c>
      <c r="AT289" s="216" t="s">
        <v>135</v>
      </c>
      <c r="AU289" s="216" t="s">
        <v>141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584</v>
      </c>
    </row>
    <row r="290" s="2" customFormat="1">
      <c r="A290" s="40"/>
      <c r="B290" s="41"/>
      <c r="C290" s="42"/>
      <c r="D290" s="225" t="s">
        <v>197</v>
      </c>
      <c r="E290" s="42"/>
      <c r="F290" s="226" t="s">
        <v>585</v>
      </c>
      <c r="G290" s="42"/>
      <c r="H290" s="42"/>
      <c r="I290" s="227"/>
      <c r="J290" s="42"/>
      <c r="K290" s="42"/>
      <c r="L290" s="46"/>
      <c r="M290" s="228"/>
      <c r="N290" s="229"/>
      <c r="O290" s="86"/>
      <c r="P290" s="86"/>
      <c r="Q290" s="86"/>
      <c r="R290" s="86"/>
      <c r="S290" s="86"/>
      <c r="T290" s="87"/>
      <c r="U290" s="40"/>
      <c r="V290" s="40"/>
      <c r="W290" s="40"/>
      <c r="X290" s="40"/>
      <c r="Y290" s="40"/>
      <c r="Z290" s="40"/>
      <c r="AA290" s="40"/>
      <c r="AB290" s="40"/>
      <c r="AC290" s="40"/>
      <c r="AD290" s="40"/>
      <c r="AE290" s="40"/>
      <c r="AT290" s="18" t="s">
        <v>197</v>
      </c>
      <c r="AU290" s="18" t="s">
        <v>141</v>
      </c>
    </row>
    <row r="291" s="2" customFormat="1" ht="14.4" customHeight="1">
      <c r="A291" s="40"/>
      <c r="B291" s="41"/>
      <c r="C291" s="252" t="s">
        <v>586</v>
      </c>
      <c r="D291" s="252" t="s">
        <v>246</v>
      </c>
      <c r="E291" s="253" t="s">
        <v>587</v>
      </c>
      <c r="F291" s="254" t="s">
        <v>588</v>
      </c>
      <c r="G291" s="255" t="s">
        <v>195</v>
      </c>
      <c r="H291" s="256">
        <v>75.599999999999994</v>
      </c>
      <c r="I291" s="257"/>
      <c r="J291" s="258">
        <f>ROUND(I291*H291,2)</f>
        <v>0</v>
      </c>
      <c r="K291" s="254" t="s">
        <v>139</v>
      </c>
      <c r="L291" s="259"/>
      <c r="M291" s="260" t="s">
        <v>32</v>
      </c>
      <c r="N291" s="261" t="s">
        <v>51</v>
      </c>
      <c r="O291" s="86"/>
      <c r="P291" s="214">
        <f>O291*H291</f>
        <v>0</v>
      </c>
      <c r="Q291" s="214">
        <v>0.0038800000000000002</v>
      </c>
      <c r="R291" s="214">
        <f>Q291*H291</f>
        <v>0.29332799999999998</v>
      </c>
      <c r="S291" s="214">
        <v>0</v>
      </c>
      <c r="T291" s="215">
        <f>S291*H291</f>
        <v>0</v>
      </c>
      <c r="U291" s="40"/>
      <c r="V291" s="40"/>
      <c r="W291" s="40"/>
      <c r="X291" s="40"/>
      <c r="Y291" s="40"/>
      <c r="Z291" s="40"/>
      <c r="AA291" s="40"/>
      <c r="AB291" s="40"/>
      <c r="AC291" s="40"/>
      <c r="AD291" s="40"/>
      <c r="AE291" s="40"/>
      <c r="AR291" s="216" t="s">
        <v>356</v>
      </c>
      <c r="AT291" s="216" t="s">
        <v>246</v>
      </c>
      <c r="AU291" s="216" t="s">
        <v>141</v>
      </c>
      <c r="AY291" s="18" t="s">
        <v>132</v>
      </c>
      <c r="BE291" s="217">
        <f>IF(N291="základní",J291,0)</f>
        <v>0</v>
      </c>
      <c r="BF291" s="217">
        <f>IF(N291="snížená",J291,0)</f>
        <v>0</v>
      </c>
      <c r="BG291" s="217">
        <f>IF(N291="zákl. přenesená",J291,0)</f>
        <v>0</v>
      </c>
      <c r="BH291" s="217">
        <f>IF(N291="sníž. přenesená",J291,0)</f>
        <v>0</v>
      </c>
      <c r="BI291" s="217">
        <f>IF(N291="nulová",J291,0)</f>
        <v>0</v>
      </c>
      <c r="BJ291" s="18" t="s">
        <v>141</v>
      </c>
      <c r="BK291" s="217">
        <f>ROUND(I291*H291,2)</f>
        <v>0</v>
      </c>
      <c r="BL291" s="18" t="s">
        <v>270</v>
      </c>
      <c r="BM291" s="216" t="s">
        <v>589</v>
      </c>
    </row>
    <row r="292" s="13" customFormat="1">
      <c r="A292" s="13"/>
      <c r="B292" s="230"/>
      <c r="C292" s="231"/>
      <c r="D292" s="225" t="s">
        <v>199</v>
      </c>
      <c r="E292" s="231"/>
      <c r="F292" s="233" t="s">
        <v>590</v>
      </c>
      <c r="G292" s="231"/>
      <c r="H292" s="234">
        <v>75.599999999999994</v>
      </c>
      <c r="I292" s="235"/>
      <c r="J292" s="231"/>
      <c r="K292" s="231"/>
      <c r="L292" s="236"/>
      <c r="M292" s="237"/>
      <c r="N292" s="238"/>
      <c r="O292" s="238"/>
      <c r="P292" s="238"/>
      <c r="Q292" s="238"/>
      <c r="R292" s="238"/>
      <c r="S292" s="238"/>
      <c r="T292" s="239"/>
      <c r="U292" s="13"/>
      <c r="V292" s="13"/>
      <c r="W292" s="13"/>
      <c r="X292" s="13"/>
      <c r="Y292" s="13"/>
      <c r="Z292" s="13"/>
      <c r="AA292" s="13"/>
      <c r="AB292" s="13"/>
      <c r="AC292" s="13"/>
      <c r="AD292" s="13"/>
      <c r="AE292" s="13"/>
      <c r="AT292" s="240" t="s">
        <v>199</v>
      </c>
      <c r="AU292" s="240" t="s">
        <v>141</v>
      </c>
      <c r="AV292" s="13" t="s">
        <v>141</v>
      </c>
      <c r="AW292" s="13" t="s">
        <v>4</v>
      </c>
      <c r="AX292" s="13" t="s">
        <v>21</v>
      </c>
      <c r="AY292" s="240" t="s">
        <v>132</v>
      </c>
    </row>
    <row r="293" s="2" customFormat="1" ht="24.15" customHeight="1">
      <c r="A293" s="40"/>
      <c r="B293" s="41"/>
      <c r="C293" s="205" t="s">
        <v>591</v>
      </c>
      <c r="D293" s="205" t="s">
        <v>135</v>
      </c>
      <c r="E293" s="206" t="s">
        <v>592</v>
      </c>
      <c r="F293" s="207" t="s">
        <v>593</v>
      </c>
      <c r="G293" s="208" t="s">
        <v>195</v>
      </c>
      <c r="H293" s="209">
        <v>63</v>
      </c>
      <c r="I293" s="210"/>
      <c r="J293" s="211">
        <f>ROUND(I293*H293,2)</f>
        <v>0</v>
      </c>
      <c r="K293" s="207" t="s">
        <v>139</v>
      </c>
      <c r="L293" s="46"/>
      <c r="M293" s="212" t="s">
        <v>32</v>
      </c>
      <c r="N293" s="213" t="s">
        <v>51</v>
      </c>
      <c r="O293" s="86"/>
      <c r="P293" s="214">
        <f>O293*H293</f>
        <v>0</v>
      </c>
      <c r="Q293" s="214">
        <v>4.0000000000000003E-05</v>
      </c>
      <c r="R293" s="214">
        <f>Q293*H293</f>
        <v>0.0025200000000000001</v>
      </c>
      <c r="S293" s="214">
        <v>0</v>
      </c>
      <c r="T293" s="215">
        <f>S293*H293</f>
        <v>0</v>
      </c>
      <c r="U293" s="40"/>
      <c r="V293" s="40"/>
      <c r="W293" s="40"/>
      <c r="X293" s="40"/>
      <c r="Y293" s="40"/>
      <c r="Z293" s="40"/>
      <c r="AA293" s="40"/>
      <c r="AB293" s="40"/>
      <c r="AC293" s="40"/>
      <c r="AD293" s="40"/>
      <c r="AE293" s="40"/>
      <c r="AR293" s="216" t="s">
        <v>270</v>
      </c>
      <c r="AT293" s="216" t="s">
        <v>135</v>
      </c>
      <c r="AU293" s="216" t="s">
        <v>141</v>
      </c>
      <c r="AY293" s="18" t="s">
        <v>132</v>
      </c>
      <c r="BE293" s="217">
        <f>IF(N293="základní",J293,0)</f>
        <v>0</v>
      </c>
      <c r="BF293" s="217">
        <f>IF(N293="snížená",J293,0)</f>
        <v>0</v>
      </c>
      <c r="BG293" s="217">
        <f>IF(N293="zákl. přenesená",J293,0)</f>
        <v>0</v>
      </c>
      <c r="BH293" s="217">
        <f>IF(N293="sníž. přenesená",J293,0)</f>
        <v>0</v>
      </c>
      <c r="BI293" s="217">
        <f>IF(N293="nulová",J293,0)</f>
        <v>0</v>
      </c>
      <c r="BJ293" s="18" t="s">
        <v>141</v>
      </c>
      <c r="BK293" s="217">
        <f>ROUND(I293*H293,2)</f>
        <v>0</v>
      </c>
      <c r="BL293" s="18" t="s">
        <v>270</v>
      </c>
      <c r="BM293" s="216" t="s">
        <v>594</v>
      </c>
    </row>
    <row r="294" s="2" customFormat="1">
      <c r="A294" s="40"/>
      <c r="B294" s="41"/>
      <c r="C294" s="42"/>
      <c r="D294" s="225" t="s">
        <v>197</v>
      </c>
      <c r="E294" s="42"/>
      <c r="F294" s="226" t="s">
        <v>595</v>
      </c>
      <c r="G294" s="42"/>
      <c r="H294" s="42"/>
      <c r="I294" s="227"/>
      <c r="J294" s="42"/>
      <c r="K294" s="42"/>
      <c r="L294" s="46"/>
      <c r="M294" s="228"/>
      <c r="N294" s="229"/>
      <c r="O294" s="86"/>
      <c r="P294" s="86"/>
      <c r="Q294" s="86"/>
      <c r="R294" s="86"/>
      <c r="S294" s="86"/>
      <c r="T294" s="87"/>
      <c r="U294" s="40"/>
      <c r="V294" s="40"/>
      <c r="W294" s="40"/>
      <c r="X294" s="40"/>
      <c r="Y294" s="40"/>
      <c r="Z294" s="40"/>
      <c r="AA294" s="40"/>
      <c r="AB294" s="40"/>
      <c r="AC294" s="40"/>
      <c r="AD294" s="40"/>
      <c r="AE294" s="40"/>
      <c r="AT294" s="18" t="s">
        <v>197</v>
      </c>
      <c r="AU294" s="18" t="s">
        <v>141</v>
      </c>
    </row>
    <row r="295" s="2" customFormat="1" ht="14.4" customHeight="1">
      <c r="A295" s="40"/>
      <c r="B295" s="41"/>
      <c r="C295" s="252" t="s">
        <v>596</v>
      </c>
      <c r="D295" s="252" t="s">
        <v>246</v>
      </c>
      <c r="E295" s="253" t="s">
        <v>597</v>
      </c>
      <c r="F295" s="254" t="s">
        <v>598</v>
      </c>
      <c r="G295" s="255" t="s">
        <v>195</v>
      </c>
      <c r="H295" s="256">
        <v>75.599999999999994</v>
      </c>
      <c r="I295" s="257"/>
      <c r="J295" s="258">
        <f>ROUND(I295*H295,2)</f>
        <v>0</v>
      </c>
      <c r="K295" s="254" t="s">
        <v>139</v>
      </c>
      <c r="L295" s="259"/>
      <c r="M295" s="260" t="s">
        <v>32</v>
      </c>
      <c r="N295" s="261" t="s">
        <v>51</v>
      </c>
      <c r="O295" s="86"/>
      <c r="P295" s="214">
        <f>O295*H295</f>
        <v>0</v>
      </c>
      <c r="Q295" s="214">
        <v>0.00050000000000000001</v>
      </c>
      <c r="R295" s="214">
        <f>Q295*H295</f>
        <v>0.0378</v>
      </c>
      <c r="S295" s="214">
        <v>0</v>
      </c>
      <c r="T295" s="215">
        <f>S295*H295</f>
        <v>0</v>
      </c>
      <c r="U295" s="40"/>
      <c r="V295" s="40"/>
      <c r="W295" s="40"/>
      <c r="X295" s="40"/>
      <c r="Y295" s="40"/>
      <c r="Z295" s="40"/>
      <c r="AA295" s="40"/>
      <c r="AB295" s="40"/>
      <c r="AC295" s="40"/>
      <c r="AD295" s="40"/>
      <c r="AE295" s="40"/>
      <c r="AR295" s="216" t="s">
        <v>356</v>
      </c>
      <c r="AT295" s="216" t="s">
        <v>246</v>
      </c>
      <c r="AU295" s="216" t="s">
        <v>141</v>
      </c>
      <c r="AY295" s="18" t="s">
        <v>132</v>
      </c>
      <c r="BE295" s="217">
        <f>IF(N295="základní",J295,0)</f>
        <v>0</v>
      </c>
      <c r="BF295" s="217">
        <f>IF(N295="snížená",J295,0)</f>
        <v>0</v>
      </c>
      <c r="BG295" s="217">
        <f>IF(N295="zákl. přenesená",J295,0)</f>
        <v>0</v>
      </c>
      <c r="BH295" s="217">
        <f>IF(N295="sníž. přenesená",J295,0)</f>
        <v>0</v>
      </c>
      <c r="BI295" s="217">
        <f>IF(N295="nulová",J295,0)</f>
        <v>0</v>
      </c>
      <c r="BJ295" s="18" t="s">
        <v>141</v>
      </c>
      <c r="BK295" s="217">
        <f>ROUND(I295*H295,2)</f>
        <v>0</v>
      </c>
      <c r="BL295" s="18" t="s">
        <v>270</v>
      </c>
      <c r="BM295" s="216" t="s">
        <v>599</v>
      </c>
    </row>
    <row r="296" s="13" customFormat="1">
      <c r="A296" s="13"/>
      <c r="B296" s="230"/>
      <c r="C296" s="231"/>
      <c r="D296" s="225" t="s">
        <v>199</v>
      </c>
      <c r="E296" s="231"/>
      <c r="F296" s="233" t="s">
        <v>590</v>
      </c>
      <c r="G296" s="231"/>
      <c r="H296" s="234">
        <v>75.599999999999994</v>
      </c>
      <c r="I296" s="235"/>
      <c r="J296" s="231"/>
      <c r="K296" s="231"/>
      <c r="L296" s="236"/>
      <c r="M296" s="237"/>
      <c r="N296" s="238"/>
      <c r="O296" s="238"/>
      <c r="P296" s="238"/>
      <c r="Q296" s="238"/>
      <c r="R296" s="238"/>
      <c r="S296" s="238"/>
      <c r="T296" s="239"/>
      <c r="U296" s="13"/>
      <c r="V296" s="13"/>
      <c r="W296" s="13"/>
      <c r="X296" s="13"/>
      <c r="Y296" s="13"/>
      <c r="Z296" s="13"/>
      <c r="AA296" s="13"/>
      <c r="AB296" s="13"/>
      <c r="AC296" s="13"/>
      <c r="AD296" s="13"/>
      <c r="AE296" s="13"/>
      <c r="AT296" s="240" t="s">
        <v>199</v>
      </c>
      <c r="AU296" s="240" t="s">
        <v>141</v>
      </c>
      <c r="AV296" s="13" t="s">
        <v>141</v>
      </c>
      <c r="AW296" s="13" t="s">
        <v>4</v>
      </c>
      <c r="AX296" s="13" t="s">
        <v>21</v>
      </c>
      <c r="AY296" s="240" t="s">
        <v>132</v>
      </c>
    </row>
    <row r="297" s="2" customFormat="1" ht="24.15" customHeight="1">
      <c r="A297" s="40"/>
      <c r="B297" s="41"/>
      <c r="C297" s="205" t="s">
        <v>600</v>
      </c>
      <c r="D297" s="205" t="s">
        <v>135</v>
      </c>
      <c r="E297" s="206" t="s">
        <v>601</v>
      </c>
      <c r="F297" s="207" t="s">
        <v>602</v>
      </c>
      <c r="G297" s="208" t="s">
        <v>254</v>
      </c>
      <c r="H297" s="209">
        <v>0.42799999999999999</v>
      </c>
      <c r="I297" s="210"/>
      <c r="J297" s="211">
        <f>ROUND(I297*H297,2)</f>
        <v>0</v>
      </c>
      <c r="K297" s="207" t="s">
        <v>139</v>
      </c>
      <c r="L297" s="46"/>
      <c r="M297" s="212" t="s">
        <v>32</v>
      </c>
      <c r="N297" s="213" t="s">
        <v>51</v>
      </c>
      <c r="O297" s="86"/>
      <c r="P297" s="214">
        <f>O297*H297</f>
        <v>0</v>
      </c>
      <c r="Q297" s="214">
        <v>0</v>
      </c>
      <c r="R297" s="214">
        <f>Q297*H297</f>
        <v>0</v>
      </c>
      <c r="S297" s="214">
        <v>0</v>
      </c>
      <c r="T297" s="215">
        <f>S297*H297</f>
        <v>0</v>
      </c>
      <c r="U297" s="40"/>
      <c r="V297" s="40"/>
      <c r="W297" s="40"/>
      <c r="X297" s="40"/>
      <c r="Y297" s="40"/>
      <c r="Z297" s="40"/>
      <c r="AA297" s="40"/>
      <c r="AB297" s="40"/>
      <c r="AC297" s="40"/>
      <c r="AD297" s="40"/>
      <c r="AE297" s="40"/>
      <c r="AR297" s="216" t="s">
        <v>270</v>
      </c>
      <c r="AT297" s="216" t="s">
        <v>135</v>
      </c>
      <c r="AU297" s="216" t="s">
        <v>141</v>
      </c>
      <c r="AY297" s="18" t="s">
        <v>132</v>
      </c>
      <c r="BE297" s="217">
        <f>IF(N297="základní",J297,0)</f>
        <v>0</v>
      </c>
      <c r="BF297" s="217">
        <f>IF(N297="snížená",J297,0)</f>
        <v>0</v>
      </c>
      <c r="BG297" s="217">
        <f>IF(N297="zákl. přenesená",J297,0)</f>
        <v>0</v>
      </c>
      <c r="BH297" s="217">
        <f>IF(N297="sníž. přenesená",J297,0)</f>
        <v>0</v>
      </c>
      <c r="BI297" s="217">
        <f>IF(N297="nulová",J297,0)</f>
        <v>0</v>
      </c>
      <c r="BJ297" s="18" t="s">
        <v>141</v>
      </c>
      <c r="BK297" s="217">
        <f>ROUND(I297*H297,2)</f>
        <v>0</v>
      </c>
      <c r="BL297" s="18" t="s">
        <v>270</v>
      </c>
      <c r="BM297" s="216" t="s">
        <v>603</v>
      </c>
    </row>
    <row r="298" s="2" customFormat="1">
      <c r="A298" s="40"/>
      <c r="B298" s="41"/>
      <c r="C298" s="42"/>
      <c r="D298" s="225" t="s">
        <v>197</v>
      </c>
      <c r="E298" s="42"/>
      <c r="F298" s="226" t="s">
        <v>604</v>
      </c>
      <c r="G298" s="42"/>
      <c r="H298" s="42"/>
      <c r="I298" s="227"/>
      <c r="J298" s="42"/>
      <c r="K298" s="42"/>
      <c r="L298" s="46"/>
      <c r="M298" s="228"/>
      <c r="N298" s="229"/>
      <c r="O298" s="86"/>
      <c r="P298" s="86"/>
      <c r="Q298" s="86"/>
      <c r="R298" s="86"/>
      <c r="S298" s="86"/>
      <c r="T298" s="87"/>
      <c r="U298" s="40"/>
      <c r="V298" s="40"/>
      <c r="W298" s="40"/>
      <c r="X298" s="40"/>
      <c r="Y298" s="40"/>
      <c r="Z298" s="40"/>
      <c r="AA298" s="40"/>
      <c r="AB298" s="40"/>
      <c r="AC298" s="40"/>
      <c r="AD298" s="40"/>
      <c r="AE298" s="40"/>
      <c r="AT298" s="18" t="s">
        <v>197</v>
      </c>
      <c r="AU298" s="18" t="s">
        <v>141</v>
      </c>
    </row>
    <row r="299" s="12" customFormat="1" ht="22.8" customHeight="1">
      <c r="A299" s="12"/>
      <c r="B299" s="189"/>
      <c r="C299" s="190"/>
      <c r="D299" s="191" t="s">
        <v>78</v>
      </c>
      <c r="E299" s="203" t="s">
        <v>605</v>
      </c>
      <c r="F299" s="203" t="s">
        <v>606</v>
      </c>
      <c r="G299" s="190"/>
      <c r="H299" s="190"/>
      <c r="I299" s="193"/>
      <c r="J299" s="204">
        <f>BK299</f>
        <v>0</v>
      </c>
      <c r="K299" s="190"/>
      <c r="L299" s="195"/>
      <c r="M299" s="196"/>
      <c r="N299" s="197"/>
      <c r="O299" s="197"/>
      <c r="P299" s="198">
        <f>SUM(P300:P330)</f>
        <v>0</v>
      </c>
      <c r="Q299" s="197"/>
      <c r="R299" s="198">
        <f>SUM(R300:R330)</f>
        <v>3.1119497199999997</v>
      </c>
      <c r="S299" s="197"/>
      <c r="T299" s="199">
        <f>SUM(T300:T330)</f>
        <v>0</v>
      </c>
      <c r="U299" s="12"/>
      <c r="V299" s="12"/>
      <c r="W299" s="12"/>
      <c r="X299" s="12"/>
      <c r="Y299" s="12"/>
      <c r="Z299" s="12"/>
      <c r="AA299" s="12"/>
      <c r="AB299" s="12"/>
      <c r="AC299" s="12"/>
      <c r="AD299" s="12"/>
      <c r="AE299" s="12"/>
      <c r="AR299" s="200" t="s">
        <v>141</v>
      </c>
      <c r="AT299" s="201" t="s">
        <v>78</v>
      </c>
      <c r="AU299" s="201" t="s">
        <v>21</v>
      </c>
      <c r="AY299" s="200" t="s">
        <v>132</v>
      </c>
      <c r="BK299" s="202">
        <f>SUM(BK300:BK330)</f>
        <v>0</v>
      </c>
    </row>
    <row r="300" s="2" customFormat="1" ht="14.4" customHeight="1">
      <c r="A300" s="40"/>
      <c r="B300" s="41"/>
      <c r="C300" s="205" t="s">
        <v>607</v>
      </c>
      <c r="D300" s="205" t="s">
        <v>135</v>
      </c>
      <c r="E300" s="206" t="s">
        <v>608</v>
      </c>
      <c r="F300" s="207" t="s">
        <v>609</v>
      </c>
      <c r="G300" s="208" t="s">
        <v>195</v>
      </c>
      <c r="H300" s="209">
        <v>122.72</v>
      </c>
      <c r="I300" s="210"/>
      <c r="J300" s="211">
        <f>ROUND(I300*H300,2)</f>
        <v>0</v>
      </c>
      <c r="K300" s="207" t="s">
        <v>139</v>
      </c>
      <c r="L300" s="46"/>
      <c r="M300" s="212" t="s">
        <v>32</v>
      </c>
      <c r="N300" s="213" t="s">
        <v>51</v>
      </c>
      <c r="O300" s="86"/>
      <c r="P300" s="214">
        <f>O300*H300</f>
        <v>0</v>
      </c>
      <c r="Q300" s="214">
        <v>0.0060299999999999998</v>
      </c>
      <c r="R300" s="214">
        <f>Q300*H300</f>
        <v>0.74000159999999993</v>
      </c>
      <c r="S300" s="214">
        <v>0</v>
      </c>
      <c r="T300" s="215">
        <f>S300*H300</f>
        <v>0</v>
      </c>
      <c r="U300" s="40"/>
      <c r="V300" s="40"/>
      <c r="W300" s="40"/>
      <c r="X300" s="40"/>
      <c r="Y300" s="40"/>
      <c r="Z300" s="40"/>
      <c r="AA300" s="40"/>
      <c r="AB300" s="40"/>
      <c r="AC300" s="40"/>
      <c r="AD300" s="40"/>
      <c r="AE300" s="40"/>
      <c r="AR300" s="216" t="s">
        <v>270</v>
      </c>
      <c r="AT300" s="216" t="s">
        <v>135</v>
      </c>
      <c r="AU300" s="216" t="s">
        <v>141</v>
      </c>
      <c r="AY300" s="18" t="s">
        <v>132</v>
      </c>
      <c r="BE300" s="217">
        <f>IF(N300="základní",J300,0)</f>
        <v>0</v>
      </c>
      <c r="BF300" s="217">
        <f>IF(N300="snížená",J300,0)</f>
        <v>0</v>
      </c>
      <c r="BG300" s="217">
        <f>IF(N300="zákl. přenesená",J300,0)</f>
        <v>0</v>
      </c>
      <c r="BH300" s="217">
        <f>IF(N300="sníž. přenesená",J300,0)</f>
        <v>0</v>
      </c>
      <c r="BI300" s="217">
        <f>IF(N300="nulová",J300,0)</f>
        <v>0</v>
      </c>
      <c r="BJ300" s="18" t="s">
        <v>141</v>
      </c>
      <c r="BK300" s="217">
        <f>ROUND(I300*H300,2)</f>
        <v>0</v>
      </c>
      <c r="BL300" s="18" t="s">
        <v>270</v>
      </c>
      <c r="BM300" s="216" t="s">
        <v>610</v>
      </c>
    </row>
    <row r="301" s="2" customFormat="1" ht="14.4" customHeight="1">
      <c r="A301" s="40"/>
      <c r="B301" s="41"/>
      <c r="C301" s="252" t="s">
        <v>611</v>
      </c>
      <c r="D301" s="252" t="s">
        <v>246</v>
      </c>
      <c r="E301" s="253" t="s">
        <v>612</v>
      </c>
      <c r="F301" s="254" t="s">
        <v>613</v>
      </c>
      <c r="G301" s="255" t="s">
        <v>204</v>
      </c>
      <c r="H301" s="256">
        <v>15.462</v>
      </c>
      <c r="I301" s="257"/>
      <c r="J301" s="258">
        <f>ROUND(I301*H301,2)</f>
        <v>0</v>
      </c>
      <c r="K301" s="254" t="s">
        <v>139</v>
      </c>
      <c r="L301" s="259"/>
      <c r="M301" s="260" t="s">
        <v>32</v>
      </c>
      <c r="N301" s="261" t="s">
        <v>51</v>
      </c>
      <c r="O301" s="86"/>
      <c r="P301" s="214">
        <f>O301*H301</f>
        <v>0</v>
      </c>
      <c r="Q301" s="214">
        <v>0.040000000000000001</v>
      </c>
      <c r="R301" s="214">
        <f>Q301*H301</f>
        <v>0.61848000000000003</v>
      </c>
      <c r="S301" s="214">
        <v>0</v>
      </c>
      <c r="T301" s="215">
        <f>S301*H301</f>
        <v>0</v>
      </c>
      <c r="U301" s="40"/>
      <c r="V301" s="40"/>
      <c r="W301" s="40"/>
      <c r="X301" s="40"/>
      <c r="Y301" s="40"/>
      <c r="Z301" s="40"/>
      <c r="AA301" s="40"/>
      <c r="AB301" s="40"/>
      <c r="AC301" s="40"/>
      <c r="AD301" s="40"/>
      <c r="AE301" s="40"/>
      <c r="AR301" s="216" t="s">
        <v>356</v>
      </c>
      <c r="AT301" s="216" t="s">
        <v>246</v>
      </c>
      <c r="AU301" s="216" t="s">
        <v>141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270</v>
      </c>
      <c r="BM301" s="216" t="s">
        <v>614</v>
      </c>
    </row>
    <row r="302" s="13" customFormat="1">
      <c r="A302" s="13"/>
      <c r="B302" s="230"/>
      <c r="C302" s="231"/>
      <c r="D302" s="225" t="s">
        <v>199</v>
      </c>
      <c r="E302" s="232" t="s">
        <v>32</v>
      </c>
      <c r="F302" s="233" t="s">
        <v>615</v>
      </c>
      <c r="G302" s="231"/>
      <c r="H302" s="234">
        <v>14.726000000000001</v>
      </c>
      <c r="I302" s="235"/>
      <c r="J302" s="231"/>
      <c r="K302" s="231"/>
      <c r="L302" s="236"/>
      <c r="M302" s="237"/>
      <c r="N302" s="238"/>
      <c r="O302" s="238"/>
      <c r="P302" s="238"/>
      <c r="Q302" s="238"/>
      <c r="R302" s="238"/>
      <c r="S302" s="238"/>
      <c r="T302" s="239"/>
      <c r="U302" s="13"/>
      <c r="V302" s="13"/>
      <c r="W302" s="13"/>
      <c r="X302" s="13"/>
      <c r="Y302" s="13"/>
      <c r="Z302" s="13"/>
      <c r="AA302" s="13"/>
      <c r="AB302" s="13"/>
      <c r="AC302" s="13"/>
      <c r="AD302" s="13"/>
      <c r="AE302" s="13"/>
      <c r="AT302" s="240" t="s">
        <v>199</v>
      </c>
      <c r="AU302" s="240" t="s">
        <v>141</v>
      </c>
      <c r="AV302" s="13" t="s">
        <v>141</v>
      </c>
      <c r="AW302" s="13" t="s">
        <v>41</v>
      </c>
      <c r="AX302" s="13" t="s">
        <v>21</v>
      </c>
      <c r="AY302" s="240" t="s">
        <v>132</v>
      </c>
    </row>
    <row r="303" s="13" customFormat="1">
      <c r="A303" s="13"/>
      <c r="B303" s="230"/>
      <c r="C303" s="231"/>
      <c r="D303" s="225" t="s">
        <v>199</v>
      </c>
      <c r="E303" s="231"/>
      <c r="F303" s="233" t="s">
        <v>616</v>
      </c>
      <c r="G303" s="231"/>
      <c r="H303" s="234">
        <v>15.462</v>
      </c>
      <c r="I303" s="235"/>
      <c r="J303" s="231"/>
      <c r="K303" s="231"/>
      <c r="L303" s="236"/>
      <c r="M303" s="237"/>
      <c r="N303" s="238"/>
      <c r="O303" s="238"/>
      <c r="P303" s="238"/>
      <c r="Q303" s="238"/>
      <c r="R303" s="238"/>
      <c r="S303" s="238"/>
      <c r="T303" s="239"/>
      <c r="U303" s="13"/>
      <c r="V303" s="13"/>
      <c r="W303" s="13"/>
      <c r="X303" s="13"/>
      <c r="Y303" s="13"/>
      <c r="Z303" s="13"/>
      <c r="AA303" s="13"/>
      <c r="AB303" s="13"/>
      <c r="AC303" s="13"/>
      <c r="AD303" s="13"/>
      <c r="AE303" s="13"/>
      <c r="AT303" s="240" t="s">
        <v>199</v>
      </c>
      <c r="AU303" s="240" t="s">
        <v>141</v>
      </c>
      <c r="AV303" s="13" t="s">
        <v>141</v>
      </c>
      <c r="AW303" s="13" t="s">
        <v>4</v>
      </c>
      <c r="AX303" s="13" t="s">
        <v>21</v>
      </c>
      <c r="AY303" s="240" t="s">
        <v>132</v>
      </c>
    </row>
    <row r="304" s="2" customFormat="1" ht="24.15" customHeight="1">
      <c r="A304" s="40"/>
      <c r="B304" s="41"/>
      <c r="C304" s="205" t="s">
        <v>617</v>
      </c>
      <c r="D304" s="205" t="s">
        <v>135</v>
      </c>
      <c r="E304" s="206" t="s">
        <v>618</v>
      </c>
      <c r="F304" s="207" t="s">
        <v>619</v>
      </c>
      <c r="G304" s="208" t="s">
        <v>195</v>
      </c>
      <c r="H304" s="209">
        <v>160.31999999999999</v>
      </c>
      <c r="I304" s="210"/>
      <c r="J304" s="211">
        <f>ROUND(I304*H304,2)</f>
        <v>0</v>
      </c>
      <c r="K304" s="207" t="s">
        <v>620</v>
      </c>
      <c r="L304" s="46"/>
      <c r="M304" s="212" t="s">
        <v>32</v>
      </c>
      <c r="N304" s="213" t="s">
        <v>51</v>
      </c>
      <c r="O304" s="86"/>
      <c r="P304" s="214">
        <f>O304*H304</f>
        <v>0</v>
      </c>
      <c r="Q304" s="214">
        <v>0</v>
      </c>
      <c r="R304" s="214">
        <f>Q304*H304</f>
        <v>0</v>
      </c>
      <c r="S304" s="214">
        <v>0</v>
      </c>
      <c r="T304" s="215">
        <f>S304*H304</f>
        <v>0</v>
      </c>
      <c r="U304" s="40"/>
      <c r="V304" s="40"/>
      <c r="W304" s="40"/>
      <c r="X304" s="40"/>
      <c r="Y304" s="40"/>
      <c r="Z304" s="40"/>
      <c r="AA304" s="40"/>
      <c r="AB304" s="40"/>
      <c r="AC304" s="40"/>
      <c r="AD304" s="40"/>
      <c r="AE304" s="40"/>
      <c r="AR304" s="216" t="s">
        <v>270</v>
      </c>
      <c r="AT304" s="216" t="s">
        <v>135</v>
      </c>
      <c r="AU304" s="216" t="s">
        <v>141</v>
      </c>
      <c r="AY304" s="18" t="s">
        <v>132</v>
      </c>
      <c r="BE304" s="217">
        <f>IF(N304="základní",J304,0)</f>
        <v>0</v>
      </c>
      <c r="BF304" s="217">
        <f>IF(N304="snížená",J304,0)</f>
        <v>0</v>
      </c>
      <c r="BG304" s="217">
        <f>IF(N304="zákl. přenesená",J304,0)</f>
        <v>0</v>
      </c>
      <c r="BH304" s="217">
        <f>IF(N304="sníž. přenesená",J304,0)</f>
        <v>0</v>
      </c>
      <c r="BI304" s="217">
        <f>IF(N304="nulová",J304,0)</f>
        <v>0</v>
      </c>
      <c r="BJ304" s="18" t="s">
        <v>141</v>
      </c>
      <c r="BK304" s="217">
        <f>ROUND(I304*H304,2)</f>
        <v>0</v>
      </c>
      <c r="BL304" s="18" t="s">
        <v>270</v>
      </c>
      <c r="BM304" s="216" t="s">
        <v>621</v>
      </c>
    </row>
    <row r="305" s="2" customFormat="1">
      <c r="A305" s="40"/>
      <c r="B305" s="41"/>
      <c r="C305" s="42"/>
      <c r="D305" s="225" t="s">
        <v>197</v>
      </c>
      <c r="E305" s="42"/>
      <c r="F305" s="226" t="s">
        <v>622</v>
      </c>
      <c r="G305" s="42"/>
      <c r="H305" s="42"/>
      <c r="I305" s="227"/>
      <c r="J305" s="42"/>
      <c r="K305" s="42"/>
      <c r="L305" s="46"/>
      <c r="M305" s="228"/>
      <c r="N305" s="229"/>
      <c r="O305" s="86"/>
      <c r="P305" s="86"/>
      <c r="Q305" s="86"/>
      <c r="R305" s="86"/>
      <c r="S305" s="86"/>
      <c r="T305" s="87"/>
      <c r="U305" s="40"/>
      <c r="V305" s="40"/>
      <c r="W305" s="40"/>
      <c r="X305" s="40"/>
      <c r="Y305" s="40"/>
      <c r="Z305" s="40"/>
      <c r="AA305" s="40"/>
      <c r="AB305" s="40"/>
      <c r="AC305" s="40"/>
      <c r="AD305" s="40"/>
      <c r="AE305" s="40"/>
      <c r="AT305" s="18" t="s">
        <v>197</v>
      </c>
      <c r="AU305" s="18" t="s">
        <v>141</v>
      </c>
    </row>
    <row r="306" s="2" customFormat="1" ht="14.4" customHeight="1">
      <c r="A306" s="40"/>
      <c r="B306" s="41"/>
      <c r="C306" s="252" t="s">
        <v>623</v>
      </c>
      <c r="D306" s="252" t="s">
        <v>246</v>
      </c>
      <c r="E306" s="253" t="s">
        <v>624</v>
      </c>
      <c r="F306" s="254" t="s">
        <v>625</v>
      </c>
      <c r="G306" s="255" t="s">
        <v>195</v>
      </c>
      <c r="H306" s="256">
        <v>323.846</v>
      </c>
      <c r="I306" s="257"/>
      <c r="J306" s="258">
        <f>ROUND(I306*H306,2)</f>
        <v>0</v>
      </c>
      <c r="K306" s="254" t="s">
        <v>620</v>
      </c>
      <c r="L306" s="259"/>
      <c r="M306" s="260" t="s">
        <v>32</v>
      </c>
      <c r="N306" s="261" t="s">
        <v>51</v>
      </c>
      <c r="O306" s="86"/>
      <c r="P306" s="214">
        <f>O306*H306</f>
        <v>0</v>
      </c>
      <c r="Q306" s="214">
        <v>0.0039199999999999999</v>
      </c>
      <c r="R306" s="214">
        <f>Q306*H306</f>
        <v>1.2694763199999999</v>
      </c>
      <c r="S306" s="214">
        <v>0</v>
      </c>
      <c r="T306" s="215">
        <f>S306*H306</f>
        <v>0</v>
      </c>
      <c r="U306" s="40"/>
      <c r="V306" s="40"/>
      <c r="W306" s="40"/>
      <c r="X306" s="40"/>
      <c r="Y306" s="40"/>
      <c r="Z306" s="40"/>
      <c r="AA306" s="40"/>
      <c r="AB306" s="40"/>
      <c r="AC306" s="40"/>
      <c r="AD306" s="40"/>
      <c r="AE306" s="40"/>
      <c r="AR306" s="216" t="s">
        <v>356</v>
      </c>
      <c r="AT306" s="216" t="s">
        <v>246</v>
      </c>
      <c r="AU306" s="216" t="s">
        <v>141</v>
      </c>
      <c r="AY306" s="18" t="s">
        <v>132</v>
      </c>
      <c r="BE306" s="217">
        <f>IF(N306="základní",J306,0)</f>
        <v>0</v>
      </c>
      <c r="BF306" s="217">
        <f>IF(N306="snížená",J306,0)</f>
        <v>0</v>
      </c>
      <c r="BG306" s="217">
        <f>IF(N306="zákl. přenesená",J306,0)</f>
        <v>0</v>
      </c>
      <c r="BH306" s="217">
        <f>IF(N306="sníž. přenesená",J306,0)</f>
        <v>0</v>
      </c>
      <c r="BI306" s="217">
        <f>IF(N306="nulová",J306,0)</f>
        <v>0</v>
      </c>
      <c r="BJ306" s="18" t="s">
        <v>141</v>
      </c>
      <c r="BK306" s="217">
        <f>ROUND(I306*H306,2)</f>
        <v>0</v>
      </c>
      <c r="BL306" s="18" t="s">
        <v>270</v>
      </c>
      <c r="BM306" s="216" t="s">
        <v>626</v>
      </c>
    </row>
    <row r="307" s="13" customFormat="1">
      <c r="A307" s="13"/>
      <c r="B307" s="230"/>
      <c r="C307" s="231"/>
      <c r="D307" s="225" t="s">
        <v>199</v>
      </c>
      <c r="E307" s="231"/>
      <c r="F307" s="233" t="s">
        <v>627</v>
      </c>
      <c r="G307" s="231"/>
      <c r="H307" s="234">
        <v>323.846</v>
      </c>
      <c r="I307" s="235"/>
      <c r="J307" s="231"/>
      <c r="K307" s="231"/>
      <c r="L307" s="236"/>
      <c r="M307" s="237"/>
      <c r="N307" s="238"/>
      <c r="O307" s="238"/>
      <c r="P307" s="238"/>
      <c r="Q307" s="238"/>
      <c r="R307" s="238"/>
      <c r="S307" s="238"/>
      <c r="T307" s="239"/>
      <c r="U307" s="13"/>
      <c r="V307" s="13"/>
      <c r="W307" s="13"/>
      <c r="X307" s="13"/>
      <c r="Y307" s="13"/>
      <c r="Z307" s="13"/>
      <c r="AA307" s="13"/>
      <c r="AB307" s="13"/>
      <c r="AC307" s="13"/>
      <c r="AD307" s="13"/>
      <c r="AE307" s="13"/>
      <c r="AT307" s="240" t="s">
        <v>199</v>
      </c>
      <c r="AU307" s="240" t="s">
        <v>141</v>
      </c>
      <c r="AV307" s="13" t="s">
        <v>141</v>
      </c>
      <c r="AW307" s="13" t="s">
        <v>4</v>
      </c>
      <c r="AX307" s="13" t="s">
        <v>21</v>
      </c>
      <c r="AY307" s="240" t="s">
        <v>132</v>
      </c>
    </row>
    <row r="308" s="2" customFormat="1" ht="14.4" customHeight="1">
      <c r="A308" s="40"/>
      <c r="B308" s="41"/>
      <c r="C308" s="205" t="s">
        <v>628</v>
      </c>
      <c r="D308" s="205" t="s">
        <v>135</v>
      </c>
      <c r="E308" s="206" t="s">
        <v>629</v>
      </c>
      <c r="F308" s="207" t="s">
        <v>630</v>
      </c>
      <c r="G308" s="208" t="s">
        <v>195</v>
      </c>
      <c r="H308" s="209">
        <v>160.31999999999999</v>
      </c>
      <c r="I308" s="210"/>
      <c r="J308" s="211">
        <f>ROUND(I308*H308,2)</f>
        <v>0</v>
      </c>
      <c r="K308" s="207" t="s">
        <v>139</v>
      </c>
      <c r="L308" s="46"/>
      <c r="M308" s="212" t="s">
        <v>32</v>
      </c>
      <c r="N308" s="213" t="s">
        <v>51</v>
      </c>
      <c r="O308" s="86"/>
      <c r="P308" s="214">
        <f>O308*H308</f>
        <v>0</v>
      </c>
      <c r="Q308" s="214">
        <v>3.0000000000000001E-05</v>
      </c>
      <c r="R308" s="214">
        <f>Q308*H308</f>
        <v>0.0048095999999999998</v>
      </c>
      <c r="S308" s="214">
        <v>0</v>
      </c>
      <c r="T308" s="215">
        <f>S308*H308</f>
        <v>0</v>
      </c>
      <c r="U308" s="40"/>
      <c r="V308" s="40"/>
      <c r="W308" s="40"/>
      <c r="X308" s="40"/>
      <c r="Y308" s="40"/>
      <c r="Z308" s="40"/>
      <c r="AA308" s="40"/>
      <c r="AB308" s="40"/>
      <c r="AC308" s="40"/>
      <c r="AD308" s="40"/>
      <c r="AE308" s="40"/>
      <c r="AR308" s="216" t="s">
        <v>270</v>
      </c>
      <c r="AT308" s="216" t="s">
        <v>135</v>
      </c>
      <c r="AU308" s="216" t="s">
        <v>141</v>
      </c>
      <c r="AY308" s="18" t="s">
        <v>132</v>
      </c>
      <c r="BE308" s="217">
        <f>IF(N308="základní",J308,0)</f>
        <v>0</v>
      </c>
      <c r="BF308" s="217">
        <f>IF(N308="snížená",J308,0)</f>
        <v>0</v>
      </c>
      <c r="BG308" s="217">
        <f>IF(N308="zákl. přenesená",J308,0)</f>
        <v>0</v>
      </c>
      <c r="BH308" s="217">
        <f>IF(N308="sníž. přenesená",J308,0)</f>
        <v>0</v>
      </c>
      <c r="BI308" s="217">
        <f>IF(N308="nulová",J308,0)</f>
        <v>0</v>
      </c>
      <c r="BJ308" s="18" t="s">
        <v>141</v>
      </c>
      <c r="BK308" s="217">
        <f>ROUND(I308*H308,2)</f>
        <v>0</v>
      </c>
      <c r="BL308" s="18" t="s">
        <v>270</v>
      </c>
      <c r="BM308" s="216" t="s">
        <v>631</v>
      </c>
    </row>
    <row r="309" s="2" customFormat="1">
      <c r="A309" s="40"/>
      <c r="B309" s="41"/>
      <c r="C309" s="42"/>
      <c r="D309" s="225" t="s">
        <v>197</v>
      </c>
      <c r="E309" s="42"/>
      <c r="F309" s="226" t="s">
        <v>622</v>
      </c>
      <c r="G309" s="42"/>
      <c r="H309" s="42"/>
      <c r="I309" s="227"/>
      <c r="J309" s="42"/>
      <c r="K309" s="42"/>
      <c r="L309" s="46"/>
      <c r="M309" s="228"/>
      <c r="N309" s="229"/>
      <c r="O309" s="86"/>
      <c r="P309" s="86"/>
      <c r="Q309" s="86"/>
      <c r="R309" s="86"/>
      <c r="S309" s="86"/>
      <c r="T309" s="87"/>
      <c r="U309" s="40"/>
      <c r="V309" s="40"/>
      <c r="W309" s="40"/>
      <c r="X309" s="40"/>
      <c r="Y309" s="40"/>
      <c r="Z309" s="40"/>
      <c r="AA309" s="40"/>
      <c r="AB309" s="40"/>
      <c r="AC309" s="40"/>
      <c r="AD309" s="40"/>
      <c r="AE309" s="40"/>
      <c r="AT309" s="18" t="s">
        <v>197</v>
      </c>
      <c r="AU309" s="18" t="s">
        <v>141</v>
      </c>
    </row>
    <row r="310" s="2" customFormat="1" ht="14.4" customHeight="1">
      <c r="A310" s="40"/>
      <c r="B310" s="41"/>
      <c r="C310" s="252" t="s">
        <v>632</v>
      </c>
      <c r="D310" s="252" t="s">
        <v>246</v>
      </c>
      <c r="E310" s="253" t="s">
        <v>633</v>
      </c>
      <c r="F310" s="254" t="s">
        <v>634</v>
      </c>
      <c r="G310" s="255" t="s">
        <v>195</v>
      </c>
      <c r="H310" s="256">
        <v>168.33600000000001</v>
      </c>
      <c r="I310" s="257"/>
      <c r="J310" s="258">
        <f>ROUND(I310*H310,2)</f>
        <v>0</v>
      </c>
      <c r="K310" s="254" t="s">
        <v>139</v>
      </c>
      <c r="L310" s="259"/>
      <c r="M310" s="260" t="s">
        <v>32</v>
      </c>
      <c r="N310" s="261" t="s">
        <v>51</v>
      </c>
      <c r="O310" s="86"/>
      <c r="P310" s="214">
        <f>O310*H310</f>
        <v>0</v>
      </c>
      <c r="Q310" s="214">
        <v>0.00018000000000000001</v>
      </c>
      <c r="R310" s="214">
        <f>Q310*H310</f>
        <v>0.030300480000000005</v>
      </c>
      <c r="S310" s="214">
        <v>0</v>
      </c>
      <c r="T310" s="215">
        <f>S310*H310</f>
        <v>0</v>
      </c>
      <c r="U310" s="40"/>
      <c r="V310" s="40"/>
      <c r="W310" s="40"/>
      <c r="X310" s="40"/>
      <c r="Y310" s="40"/>
      <c r="Z310" s="40"/>
      <c r="AA310" s="40"/>
      <c r="AB310" s="40"/>
      <c r="AC310" s="40"/>
      <c r="AD310" s="40"/>
      <c r="AE310" s="40"/>
      <c r="AR310" s="216" t="s">
        <v>356</v>
      </c>
      <c r="AT310" s="216" t="s">
        <v>246</v>
      </c>
      <c r="AU310" s="216" t="s">
        <v>141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635</v>
      </c>
    </row>
    <row r="311" s="13" customFormat="1">
      <c r="A311" s="13"/>
      <c r="B311" s="230"/>
      <c r="C311" s="231"/>
      <c r="D311" s="225" t="s">
        <v>199</v>
      </c>
      <c r="E311" s="231"/>
      <c r="F311" s="233" t="s">
        <v>636</v>
      </c>
      <c r="G311" s="231"/>
      <c r="H311" s="234">
        <v>168.33600000000001</v>
      </c>
      <c r="I311" s="235"/>
      <c r="J311" s="231"/>
      <c r="K311" s="231"/>
      <c r="L311" s="236"/>
      <c r="M311" s="237"/>
      <c r="N311" s="238"/>
      <c r="O311" s="238"/>
      <c r="P311" s="238"/>
      <c r="Q311" s="238"/>
      <c r="R311" s="238"/>
      <c r="S311" s="238"/>
      <c r="T311" s="239"/>
      <c r="U311" s="13"/>
      <c r="V311" s="13"/>
      <c r="W311" s="13"/>
      <c r="X311" s="13"/>
      <c r="Y311" s="13"/>
      <c r="Z311" s="13"/>
      <c r="AA311" s="13"/>
      <c r="AB311" s="13"/>
      <c r="AC311" s="13"/>
      <c r="AD311" s="13"/>
      <c r="AE311" s="13"/>
      <c r="AT311" s="240" t="s">
        <v>199</v>
      </c>
      <c r="AU311" s="240" t="s">
        <v>141</v>
      </c>
      <c r="AV311" s="13" t="s">
        <v>141</v>
      </c>
      <c r="AW311" s="13" t="s">
        <v>4</v>
      </c>
      <c r="AX311" s="13" t="s">
        <v>21</v>
      </c>
      <c r="AY311" s="240" t="s">
        <v>132</v>
      </c>
    </row>
    <row r="312" s="2" customFormat="1" ht="24.15" customHeight="1">
      <c r="A312" s="40"/>
      <c r="B312" s="41"/>
      <c r="C312" s="205" t="s">
        <v>637</v>
      </c>
      <c r="D312" s="205" t="s">
        <v>135</v>
      </c>
      <c r="E312" s="206" t="s">
        <v>638</v>
      </c>
      <c r="F312" s="207" t="s">
        <v>639</v>
      </c>
      <c r="G312" s="208" t="s">
        <v>195</v>
      </c>
      <c r="H312" s="209">
        <v>28.161999999999999</v>
      </c>
      <c r="I312" s="210"/>
      <c r="J312" s="211">
        <f>ROUND(I312*H312,2)</f>
        <v>0</v>
      </c>
      <c r="K312" s="207" t="s">
        <v>139</v>
      </c>
      <c r="L312" s="46"/>
      <c r="M312" s="212" t="s">
        <v>32</v>
      </c>
      <c r="N312" s="213" t="s">
        <v>51</v>
      </c>
      <c r="O312" s="86"/>
      <c r="P312" s="214">
        <f>O312*H312</f>
        <v>0</v>
      </c>
      <c r="Q312" s="214">
        <v>0.0060600000000000003</v>
      </c>
      <c r="R312" s="214">
        <f>Q312*H312</f>
        <v>0.17066171999999999</v>
      </c>
      <c r="S312" s="214">
        <v>0</v>
      </c>
      <c r="T312" s="215">
        <f>S312*H312</f>
        <v>0</v>
      </c>
      <c r="U312" s="40"/>
      <c r="V312" s="40"/>
      <c r="W312" s="40"/>
      <c r="X312" s="40"/>
      <c r="Y312" s="40"/>
      <c r="Z312" s="40"/>
      <c r="AA312" s="40"/>
      <c r="AB312" s="40"/>
      <c r="AC312" s="40"/>
      <c r="AD312" s="40"/>
      <c r="AE312" s="40"/>
      <c r="AR312" s="216" t="s">
        <v>270</v>
      </c>
      <c r="AT312" s="216" t="s">
        <v>135</v>
      </c>
      <c r="AU312" s="216" t="s">
        <v>141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640</v>
      </c>
    </row>
    <row r="313" s="2" customFormat="1">
      <c r="A313" s="40"/>
      <c r="B313" s="41"/>
      <c r="C313" s="42"/>
      <c r="D313" s="225" t="s">
        <v>197</v>
      </c>
      <c r="E313" s="42"/>
      <c r="F313" s="226" t="s">
        <v>641</v>
      </c>
      <c r="G313" s="42"/>
      <c r="H313" s="42"/>
      <c r="I313" s="227"/>
      <c r="J313" s="42"/>
      <c r="K313" s="42"/>
      <c r="L313" s="46"/>
      <c r="M313" s="228"/>
      <c r="N313" s="229"/>
      <c r="O313" s="86"/>
      <c r="P313" s="86"/>
      <c r="Q313" s="86"/>
      <c r="R313" s="86"/>
      <c r="S313" s="86"/>
      <c r="T313" s="87"/>
      <c r="U313" s="40"/>
      <c r="V313" s="40"/>
      <c r="W313" s="40"/>
      <c r="X313" s="40"/>
      <c r="Y313" s="40"/>
      <c r="Z313" s="40"/>
      <c r="AA313" s="40"/>
      <c r="AB313" s="40"/>
      <c r="AC313" s="40"/>
      <c r="AD313" s="40"/>
      <c r="AE313" s="40"/>
      <c r="AT313" s="18" t="s">
        <v>197</v>
      </c>
      <c r="AU313" s="18" t="s">
        <v>141</v>
      </c>
    </row>
    <row r="314" s="13" customFormat="1">
      <c r="A314" s="13"/>
      <c r="B314" s="230"/>
      <c r="C314" s="231"/>
      <c r="D314" s="225" t="s">
        <v>199</v>
      </c>
      <c r="E314" s="232" t="s">
        <v>32</v>
      </c>
      <c r="F314" s="233" t="s">
        <v>642</v>
      </c>
      <c r="G314" s="231"/>
      <c r="H314" s="234">
        <v>29.762</v>
      </c>
      <c r="I314" s="235"/>
      <c r="J314" s="231"/>
      <c r="K314" s="231"/>
      <c r="L314" s="236"/>
      <c r="M314" s="237"/>
      <c r="N314" s="238"/>
      <c r="O314" s="238"/>
      <c r="P314" s="238"/>
      <c r="Q314" s="238"/>
      <c r="R314" s="238"/>
      <c r="S314" s="238"/>
      <c r="T314" s="239"/>
      <c r="U314" s="13"/>
      <c r="V314" s="13"/>
      <c r="W314" s="13"/>
      <c r="X314" s="13"/>
      <c r="Y314" s="13"/>
      <c r="Z314" s="13"/>
      <c r="AA314" s="13"/>
      <c r="AB314" s="13"/>
      <c r="AC314" s="13"/>
      <c r="AD314" s="13"/>
      <c r="AE314" s="13"/>
      <c r="AT314" s="240" t="s">
        <v>199</v>
      </c>
      <c r="AU314" s="240" t="s">
        <v>141</v>
      </c>
      <c r="AV314" s="13" t="s">
        <v>141</v>
      </c>
      <c r="AW314" s="13" t="s">
        <v>41</v>
      </c>
      <c r="AX314" s="13" t="s">
        <v>79</v>
      </c>
      <c r="AY314" s="240" t="s">
        <v>132</v>
      </c>
    </row>
    <row r="315" s="13" customFormat="1">
      <c r="A315" s="13"/>
      <c r="B315" s="230"/>
      <c r="C315" s="231"/>
      <c r="D315" s="225" t="s">
        <v>199</v>
      </c>
      <c r="E315" s="232" t="s">
        <v>32</v>
      </c>
      <c r="F315" s="233" t="s">
        <v>643</v>
      </c>
      <c r="G315" s="231"/>
      <c r="H315" s="234">
        <v>-1.6000000000000001</v>
      </c>
      <c r="I315" s="235"/>
      <c r="J315" s="231"/>
      <c r="K315" s="231"/>
      <c r="L315" s="236"/>
      <c r="M315" s="237"/>
      <c r="N315" s="238"/>
      <c r="O315" s="238"/>
      <c r="P315" s="238"/>
      <c r="Q315" s="238"/>
      <c r="R315" s="238"/>
      <c r="S315" s="238"/>
      <c r="T315" s="239"/>
      <c r="U315" s="13"/>
      <c r="V315" s="13"/>
      <c r="W315" s="13"/>
      <c r="X315" s="13"/>
      <c r="Y315" s="13"/>
      <c r="Z315" s="13"/>
      <c r="AA315" s="13"/>
      <c r="AB315" s="13"/>
      <c r="AC315" s="13"/>
      <c r="AD315" s="13"/>
      <c r="AE315" s="13"/>
      <c r="AT315" s="240" t="s">
        <v>199</v>
      </c>
      <c r="AU315" s="240" t="s">
        <v>141</v>
      </c>
      <c r="AV315" s="13" t="s">
        <v>141</v>
      </c>
      <c r="AW315" s="13" t="s">
        <v>41</v>
      </c>
      <c r="AX315" s="13" t="s">
        <v>79</v>
      </c>
      <c r="AY315" s="240" t="s">
        <v>132</v>
      </c>
    </row>
    <row r="316" s="14" customFormat="1">
      <c r="A316" s="14"/>
      <c r="B316" s="241"/>
      <c r="C316" s="242"/>
      <c r="D316" s="225" t="s">
        <v>199</v>
      </c>
      <c r="E316" s="243" t="s">
        <v>32</v>
      </c>
      <c r="F316" s="244" t="s">
        <v>201</v>
      </c>
      <c r="G316" s="242"/>
      <c r="H316" s="245">
        <v>28.161999999999999</v>
      </c>
      <c r="I316" s="246"/>
      <c r="J316" s="242"/>
      <c r="K316" s="242"/>
      <c r="L316" s="247"/>
      <c r="M316" s="248"/>
      <c r="N316" s="249"/>
      <c r="O316" s="249"/>
      <c r="P316" s="249"/>
      <c r="Q316" s="249"/>
      <c r="R316" s="249"/>
      <c r="S316" s="249"/>
      <c r="T316" s="250"/>
      <c r="U316" s="14"/>
      <c r="V316" s="14"/>
      <c r="W316" s="14"/>
      <c r="X316" s="14"/>
      <c r="Y316" s="14"/>
      <c r="Z316" s="14"/>
      <c r="AA316" s="14"/>
      <c r="AB316" s="14"/>
      <c r="AC316" s="14"/>
      <c r="AD316" s="14"/>
      <c r="AE316" s="14"/>
      <c r="AT316" s="251" t="s">
        <v>199</v>
      </c>
      <c r="AU316" s="251" t="s">
        <v>141</v>
      </c>
      <c r="AV316" s="14" t="s">
        <v>150</v>
      </c>
      <c r="AW316" s="14" t="s">
        <v>41</v>
      </c>
      <c r="AX316" s="14" t="s">
        <v>21</v>
      </c>
      <c r="AY316" s="251" t="s">
        <v>132</v>
      </c>
    </row>
    <row r="317" s="2" customFormat="1" ht="14.4" customHeight="1">
      <c r="A317" s="40"/>
      <c r="B317" s="41"/>
      <c r="C317" s="252" t="s">
        <v>644</v>
      </c>
      <c r="D317" s="252" t="s">
        <v>246</v>
      </c>
      <c r="E317" s="253" t="s">
        <v>645</v>
      </c>
      <c r="F317" s="254" t="s">
        <v>646</v>
      </c>
      <c r="G317" s="255" t="s">
        <v>195</v>
      </c>
      <c r="H317" s="256">
        <v>28.178999999999998</v>
      </c>
      <c r="I317" s="257"/>
      <c r="J317" s="258">
        <f>ROUND(I317*H317,2)</f>
        <v>0</v>
      </c>
      <c r="K317" s="254" t="s">
        <v>139</v>
      </c>
      <c r="L317" s="259"/>
      <c r="M317" s="260" t="s">
        <v>32</v>
      </c>
      <c r="N317" s="261" t="s">
        <v>51</v>
      </c>
      <c r="O317" s="86"/>
      <c r="P317" s="214">
        <f>O317*H317</f>
        <v>0</v>
      </c>
      <c r="Q317" s="214">
        <v>0.0080000000000000002</v>
      </c>
      <c r="R317" s="214">
        <f>Q317*H317</f>
        <v>0.22543199999999999</v>
      </c>
      <c r="S317" s="214">
        <v>0</v>
      </c>
      <c r="T317" s="215">
        <f>S317*H317</f>
        <v>0</v>
      </c>
      <c r="U317" s="40"/>
      <c r="V317" s="40"/>
      <c r="W317" s="40"/>
      <c r="X317" s="40"/>
      <c r="Y317" s="40"/>
      <c r="Z317" s="40"/>
      <c r="AA317" s="40"/>
      <c r="AB317" s="40"/>
      <c r="AC317" s="40"/>
      <c r="AD317" s="40"/>
      <c r="AE317" s="40"/>
      <c r="AR317" s="216" t="s">
        <v>356</v>
      </c>
      <c r="AT317" s="216" t="s">
        <v>246</v>
      </c>
      <c r="AU317" s="216" t="s">
        <v>141</v>
      </c>
      <c r="AY317" s="18" t="s">
        <v>132</v>
      </c>
      <c r="BE317" s="217">
        <f>IF(N317="základní",J317,0)</f>
        <v>0</v>
      </c>
      <c r="BF317" s="217">
        <f>IF(N317="snížená",J317,0)</f>
        <v>0</v>
      </c>
      <c r="BG317" s="217">
        <f>IF(N317="zákl. přenesená",J317,0)</f>
        <v>0</v>
      </c>
      <c r="BH317" s="217">
        <f>IF(N317="sníž. přenesená",J317,0)</f>
        <v>0</v>
      </c>
      <c r="BI317" s="217">
        <f>IF(N317="nulová",J317,0)</f>
        <v>0</v>
      </c>
      <c r="BJ317" s="18" t="s">
        <v>141</v>
      </c>
      <c r="BK317" s="217">
        <f>ROUND(I317*H317,2)</f>
        <v>0</v>
      </c>
      <c r="BL317" s="18" t="s">
        <v>270</v>
      </c>
      <c r="BM317" s="216" t="s">
        <v>647</v>
      </c>
    </row>
    <row r="318" s="13" customFormat="1">
      <c r="A318" s="13"/>
      <c r="B318" s="230"/>
      <c r="C318" s="231"/>
      <c r="D318" s="225" t="s">
        <v>199</v>
      </c>
      <c r="E318" s="231"/>
      <c r="F318" s="233" t="s">
        <v>648</v>
      </c>
      <c r="G318" s="231"/>
      <c r="H318" s="234">
        <v>28.178999999999998</v>
      </c>
      <c r="I318" s="235"/>
      <c r="J318" s="231"/>
      <c r="K318" s="231"/>
      <c r="L318" s="236"/>
      <c r="M318" s="237"/>
      <c r="N318" s="238"/>
      <c r="O318" s="238"/>
      <c r="P318" s="238"/>
      <c r="Q318" s="238"/>
      <c r="R318" s="238"/>
      <c r="S318" s="238"/>
      <c r="T318" s="239"/>
      <c r="U318" s="13"/>
      <c r="V318" s="13"/>
      <c r="W318" s="13"/>
      <c r="X318" s="13"/>
      <c r="Y318" s="13"/>
      <c r="Z318" s="13"/>
      <c r="AA318" s="13"/>
      <c r="AB318" s="13"/>
      <c r="AC318" s="13"/>
      <c r="AD318" s="13"/>
      <c r="AE318" s="13"/>
      <c r="AT318" s="240" t="s">
        <v>199</v>
      </c>
      <c r="AU318" s="240" t="s">
        <v>141</v>
      </c>
      <c r="AV318" s="13" t="s">
        <v>141</v>
      </c>
      <c r="AW318" s="13" t="s">
        <v>4</v>
      </c>
      <c r="AX318" s="13" t="s">
        <v>21</v>
      </c>
      <c r="AY318" s="240" t="s">
        <v>132</v>
      </c>
    </row>
    <row r="319" s="2" customFormat="1" ht="24.15" customHeight="1">
      <c r="A319" s="40"/>
      <c r="B319" s="41"/>
      <c r="C319" s="205" t="s">
        <v>649</v>
      </c>
      <c r="D319" s="205" t="s">
        <v>135</v>
      </c>
      <c r="E319" s="206" t="s">
        <v>650</v>
      </c>
      <c r="F319" s="207" t="s">
        <v>651</v>
      </c>
      <c r="G319" s="208" t="s">
        <v>195</v>
      </c>
      <c r="H319" s="209">
        <v>8.625</v>
      </c>
      <c r="I319" s="210"/>
      <c r="J319" s="211">
        <f>ROUND(I319*H319,2)</f>
        <v>0</v>
      </c>
      <c r="K319" s="207" t="s">
        <v>139</v>
      </c>
      <c r="L319" s="46"/>
      <c r="M319" s="212" t="s">
        <v>32</v>
      </c>
      <c r="N319" s="213" t="s">
        <v>51</v>
      </c>
      <c r="O319" s="86"/>
      <c r="P319" s="214">
        <f>O319*H319</f>
        <v>0</v>
      </c>
      <c r="Q319" s="214">
        <v>0</v>
      </c>
      <c r="R319" s="214">
        <f>Q319*H319</f>
        <v>0</v>
      </c>
      <c r="S319" s="214">
        <v>0</v>
      </c>
      <c r="T319" s="215">
        <f>S319*H319</f>
        <v>0</v>
      </c>
      <c r="U319" s="40"/>
      <c r="V319" s="40"/>
      <c r="W319" s="40"/>
      <c r="X319" s="40"/>
      <c r="Y319" s="40"/>
      <c r="Z319" s="40"/>
      <c r="AA319" s="40"/>
      <c r="AB319" s="40"/>
      <c r="AC319" s="40"/>
      <c r="AD319" s="40"/>
      <c r="AE319" s="40"/>
      <c r="AR319" s="216" t="s">
        <v>270</v>
      </c>
      <c r="AT319" s="216" t="s">
        <v>135</v>
      </c>
      <c r="AU319" s="216" t="s">
        <v>141</v>
      </c>
      <c r="AY319" s="18" t="s">
        <v>132</v>
      </c>
      <c r="BE319" s="217">
        <f>IF(N319="základní",J319,0)</f>
        <v>0</v>
      </c>
      <c r="BF319" s="217">
        <f>IF(N319="snížená",J319,0)</f>
        <v>0</v>
      </c>
      <c r="BG319" s="217">
        <f>IF(N319="zákl. přenesená",J319,0)</f>
        <v>0</v>
      </c>
      <c r="BH319" s="217">
        <f>IF(N319="sníž. přenesená",J319,0)</f>
        <v>0</v>
      </c>
      <c r="BI319" s="217">
        <f>IF(N319="nulová",J319,0)</f>
        <v>0</v>
      </c>
      <c r="BJ319" s="18" t="s">
        <v>141</v>
      </c>
      <c r="BK319" s="217">
        <f>ROUND(I319*H319,2)</f>
        <v>0</v>
      </c>
      <c r="BL319" s="18" t="s">
        <v>270</v>
      </c>
      <c r="BM319" s="216" t="s">
        <v>652</v>
      </c>
    </row>
    <row r="320" s="2" customFormat="1">
      <c r="A320" s="40"/>
      <c r="B320" s="41"/>
      <c r="C320" s="42"/>
      <c r="D320" s="225" t="s">
        <v>197</v>
      </c>
      <c r="E320" s="42"/>
      <c r="F320" s="226" t="s">
        <v>653</v>
      </c>
      <c r="G320" s="42"/>
      <c r="H320" s="42"/>
      <c r="I320" s="227"/>
      <c r="J320" s="42"/>
      <c r="K320" s="42"/>
      <c r="L320" s="46"/>
      <c r="M320" s="228"/>
      <c r="N320" s="229"/>
      <c r="O320" s="86"/>
      <c r="P320" s="86"/>
      <c r="Q320" s="86"/>
      <c r="R320" s="86"/>
      <c r="S320" s="86"/>
      <c r="T320" s="87"/>
      <c r="U320" s="40"/>
      <c r="V320" s="40"/>
      <c r="W320" s="40"/>
      <c r="X320" s="40"/>
      <c r="Y320" s="40"/>
      <c r="Z320" s="40"/>
      <c r="AA320" s="40"/>
      <c r="AB320" s="40"/>
      <c r="AC320" s="40"/>
      <c r="AD320" s="40"/>
      <c r="AE320" s="40"/>
      <c r="AT320" s="18" t="s">
        <v>197</v>
      </c>
      <c r="AU320" s="18" t="s">
        <v>141</v>
      </c>
    </row>
    <row r="321" s="13" customFormat="1">
      <c r="A321" s="13"/>
      <c r="B321" s="230"/>
      <c r="C321" s="231"/>
      <c r="D321" s="225" t="s">
        <v>199</v>
      </c>
      <c r="E321" s="232" t="s">
        <v>32</v>
      </c>
      <c r="F321" s="233" t="s">
        <v>654</v>
      </c>
      <c r="G321" s="231"/>
      <c r="H321" s="234">
        <v>8.625</v>
      </c>
      <c r="I321" s="235"/>
      <c r="J321" s="231"/>
      <c r="K321" s="231"/>
      <c r="L321" s="236"/>
      <c r="M321" s="237"/>
      <c r="N321" s="238"/>
      <c r="O321" s="238"/>
      <c r="P321" s="238"/>
      <c r="Q321" s="238"/>
      <c r="R321" s="238"/>
      <c r="S321" s="238"/>
      <c r="T321" s="239"/>
      <c r="U321" s="13"/>
      <c r="V321" s="13"/>
      <c r="W321" s="13"/>
      <c r="X321" s="13"/>
      <c r="Y321" s="13"/>
      <c r="Z321" s="13"/>
      <c r="AA321" s="13"/>
      <c r="AB321" s="13"/>
      <c r="AC321" s="13"/>
      <c r="AD321" s="13"/>
      <c r="AE321" s="13"/>
      <c r="AT321" s="240" t="s">
        <v>199</v>
      </c>
      <c r="AU321" s="240" t="s">
        <v>141</v>
      </c>
      <c r="AV321" s="13" t="s">
        <v>141</v>
      </c>
      <c r="AW321" s="13" t="s">
        <v>41</v>
      </c>
      <c r="AX321" s="13" t="s">
        <v>79</v>
      </c>
      <c r="AY321" s="240" t="s">
        <v>132</v>
      </c>
    </row>
    <row r="322" s="14" customFormat="1">
      <c r="A322" s="14"/>
      <c r="B322" s="241"/>
      <c r="C322" s="242"/>
      <c r="D322" s="225" t="s">
        <v>199</v>
      </c>
      <c r="E322" s="243" t="s">
        <v>32</v>
      </c>
      <c r="F322" s="244" t="s">
        <v>201</v>
      </c>
      <c r="G322" s="242"/>
      <c r="H322" s="245">
        <v>8.625</v>
      </c>
      <c r="I322" s="246"/>
      <c r="J322" s="242"/>
      <c r="K322" s="242"/>
      <c r="L322" s="247"/>
      <c r="M322" s="248"/>
      <c r="N322" s="249"/>
      <c r="O322" s="249"/>
      <c r="P322" s="249"/>
      <c r="Q322" s="249"/>
      <c r="R322" s="249"/>
      <c r="S322" s="249"/>
      <c r="T322" s="250"/>
      <c r="U322" s="14"/>
      <c r="V322" s="14"/>
      <c r="W322" s="14"/>
      <c r="X322" s="14"/>
      <c r="Y322" s="14"/>
      <c r="Z322" s="14"/>
      <c r="AA322" s="14"/>
      <c r="AB322" s="14"/>
      <c r="AC322" s="14"/>
      <c r="AD322" s="14"/>
      <c r="AE322" s="14"/>
      <c r="AT322" s="251" t="s">
        <v>199</v>
      </c>
      <c r="AU322" s="251" t="s">
        <v>141</v>
      </c>
      <c r="AV322" s="14" t="s">
        <v>150</v>
      </c>
      <c r="AW322" s="14" t="s">
        <v>41</v>
      </c>
      <c r="AX322" s="14" t="s">
        <v>21</v>
      </c>
      <c r="AY322" s="251" t="s">
        <v>132</v>
      </c>
    </row>
    <row r="323" s="2" customFormat="1" ht="14.4" customHeight="1">
      <c r="A323" s="40"/>
      <c r="B323" s="41"/>
      <c r="C323" s="252" t="s">
        <v>655</v>
      </c>
      <c r="D323" s="252" t="s">
        <v>246</v>
      </c>
      <c r="E323" s="253" t="s">
        <v>656</v>
      </c>
      <c r="F323" s="254" t="s">
        <v>657</v>
      </c>
      <c r="G323" s="255" t="s">
        <v>195</v>
      </c>
      <c r="H323" s="256">
        <v>8.798</v>
      </c>
      <c r="I323" s="257"/>
      <c r="J323" s="258">
        <f>ROUND(I323*H323,2)</f>
        <v>0</v>
      </c>
      <c r="K323" s="254" t="s">
        <v>139</v>
      </c>
      <c r="L323" s="259"/>
      <c r="M323" s="260" t="s">
        <v>32</v>
      </c>
      <c r="N323" s="261" t="s">
        <v>51</v>
      </c>
      <c r="O323" s="86"/>
      <c r="P323" s="214">
        <f>O323*H323</f>
        <v>0</v>
      </c>
      <c r="Q323" s="214">
        <v>0.0023999999999999998</v>
      </c>
      <c r="R323" s="214">
        <f>Q323*H323</f>
        <v>0.021115199999999997</v>
      </c>
      <c r="S323" s="214">
        <v>0</v>
      </c>
      <c r="T323" s="215">
        <f>S323*H323</f>
        <v>0</v>
      </c>
      <c r="U323" s="40"/>
      <c r="V323" s="40"/>
      <c r="W323" s="40"/>
      <c r="X323" s="40"/>
      <c r="Y323" s="40"/>
      <c r="Z323" s="40"/>
      <c r="AA323" s="40"/>
      <c r="AB323" s="40"/>
      <c r="AC323" s="40"/>
      <c r="AD323" s="40"/>
      <c r="AE323" s="40"/>
      <c r="AR323" s="216" t="s">
        <v>356</v>
      </c>
      <c r="AT323" s="216" t="s">
        <v>246</v>
      </c>
      <c r="AU323" s="216" t="s">
        <v>141</v>
      </c>
      <c r="AY323" s="18" t="s">
        <v>132</v>
      </c>
      <c r="BE323" s="217">
        <f>IF(N323="základní",J323,0)</f>
        <v>0</v>
      </c>
      <c r="BF323" s="217">
        <f>IF(N323="snížená",J323,0)</f>
        <v>0</v>
      </c>
      <c r="BG323" s="217">
        <f>IF(N323="zákl. přenesená",J323,0)</f>
        <v>0</v>
      </c>
      <c r="BH323" s="217">
        <f>IF(N323="sníž. přenesená",J323,0)</f>
        <v>0</v>
      </c>
      <c r="BI323" s="217">
        <f>IF(N323="nulová",J323,0)</f>
        <v>0</v>
      </c>
      <c r="BJ323" s="18" t="s">
        <v>141</v>
      </c>
      <c r="BK323" s="217">
        <f>ROUND(I323*H323,2)</f>
        <v>0</v>
      </c>
      <c r="BL323" s="18" t="s">
        <v>270</v>
      </c>
      <c r="BM323" s="216" t="s">
        <v>658</v>
      </c>
    </row>
    <row r="324" s="13" customFormat="1">
      <c r="A324" s="13"/>
      <c r="B324" s="230"/>
      <c r="C324" s="231"/>
      <c r="D324" s="225" t="s">
        <v>199</v>
      </c>
      <c r="E324" s="231"/>
      <c r="F324" s="233" t="s">
        <v>659</v>
      </c>
      <c r="G324" s="231"/>
      <c r="H324" s="234">
        <v>8.798</v>
      </c>
      <c r="I324" s="235"/>
      <c r="J324" s="231"/>
      <c r="K324" s="231"/>
      <c r="L324" s="236"/>
      <c r="M324" s="237"/>
      <c r="N324" s="238"/>
      <c r="O324" s="238"/>
      <c r="P324" s="238"/>
      <c r="Q324" s="238"/>
      <c r="R324" s="238"/>
      <c r="S324" s="238"/>
      <c r="T324" s="239"/>
      <c r="U324" s="13"/>
      <c r="V324" s="13"/>
      <c r="W324" s="13"/>
      <c r="X324" s="13"/>
      <c r="Y324" s="13"/>
      <c r="Z324" s="13"/>
      <c r="AA324" s="13"/>
      <c r="AB324" s="13"/>
      <c r="AC324" s="13"/>
      <c r="AD324" s="13"/>
      <c r="AE324" s="13"/>
      <c r="AT324" s="240" t="s">
        <v>199</v>
      </c>
      <c r="AU324" s="240" t="s">
        <v>141</v>
      </c>
      <c r="AV324" s="13" t="s">
        <v>141</v>
      </c>
      <c r="AW324" s="13" t="s">
        <v>4</v>
      </c>
      <c r="AX324" s="13" t="s">
        <v>21</v>
      </c>
      <c r="AY324" s="240" t="s">
        <v>132</v>
      </c>
    </row>
    <row r="325" s="2" customFormat="1" ht="24.15" customHeight="1">
      <c r="A325" s="40"/>
      <c r="B325" s="41"/>
      <c r="C325" s="205" t="s">
        <v>660</v>
      </c>
      <c r="D325" s="205" t="s">
        <v>135</v>
      </c>
      <c r="E325" s="206" t="s">
        <v>661</v>
      </c>
      <c r="F325" s="207" t="s">
        <v>662</v>
      </c>
      <c r="G325" s="208" t="s">
        <v>195</v>
      </c>
      <c r="H325" s="209">
        <v>8.625</v>
      </c>
      <c r="I325" s="210"/>
      <c r="J325" s="211">
        <f>ROUND(I325*H325,2)</f>
        <v>0</v>
      </c>
      <c r="K325" s="207" t="s">
        <v>139</v>
      </c>
      <c r="L325" s="46"/>
      <c r="M325" s="212" t="s">
        <v>32</v>
      </c>
      <c r="N325" s="213" t="s">
        <v>51</v>
      </c>
      <c r="O325" s="86"/>
      <c r="P325" s="214">
        <f>O325*H325</f>
        <v>0</v>
      </c>
      <c r="Q325" s="214">
        <v>0</v>
      </c>
      <c r="R325" s="214">
        <f>Q325*H325</f>
        <v>0</v>
      </c>
      <c r="S325" s="214">
        <v>0</v>
      </c>
      <c r="T325" s="215">
        <f>S325*H325</f>
        <v>0</v>
      </c>
      <c r="U325" s="40"/>
      <c r="V325" s="40"/>
      <c r="W325" s="40"/>
      <c r="X325" s="40"/>
      <c r="Y325" s="40"/>
      <c r="Z325" s="40"/>
      <c r="AA325" s="40"/>
      <c r="AB325" s="40"/>
      <c r="AC325" s="40"/>
      <c r="AD325" s="40"/>
      <c r="AE325" s="40"/>
      <c r="AR325" s="216" t="s">
        <v>270</v>
      </c>
      <c r="AT325" s="216" t="s">
        <v>135</v>
      </c>
      <c r="AU325" s="216" t="s">
        <v>141</v>
      </c>
      <c r="AY325" s="18" t="s">
        <v>132</v>
      </c>
      <c r="BE325" s="217">
        <f>IF(N325="základní",J325,0)</f>
        <v>0</v>
      </c>
      <c r="BF325" s="217">
        <f>IF(N325="snížená",J325,0)</f>
        <v>0</v>
      </c>
      <c r="BG325" s="217">
        <f>IF(N325="zákl. přenesená",J325,0)</f>
        <v>0</v>
      </c>
      <c r="BH325" s="217">
        <f>IF(N325="sníž. přenesená",J325,0)</f>
        <v>0</v>
      </c>
      <c r="BI325" s="217">
        <f>IF(N325="nulová",J325,0)</f>
        <v>0</v>
      </c>
      <c r="BJ325" s="18" t="s">
        <v>141</v>
      </c>
      <c r="BK325" s="217">
        <f>ROUND(I325*H325,2)</f>
        <v>0</v>
      </c>
      <c r="BL325" s="18" t="s">
        <v>270</v>
      </c>
      <c r="BM325" s="216" t="s">
        <v>663</v>
      </c>
    </row>
    <row r="326" s="2" customFormat="1">
      <c r="A326" s="40"/>
      <c r="B326" s="41"/>
      <c r="C326" s="42"/>
      <c r="D326" s="225" t="s">
        <v>197</v>
      </c>
      <c r="E326" s="42"/>
      <c r="F326" s="226" t="s">
        <v>653</v>
      </c>
      <c r="G326" s="42"/>
      <c r="H326" s="42"/>
      <c r="I326" s="227"/>
      <c r="J326" s="42"/>
      <c r="K326" s="42"/>
      <c r="L326" s="46"/>
      <c r="M326" s="228"/>
      <c r="N326" s="229"/>
      <c r="O326" s="86"/>
      <c r="P326" s="86"/>
      <c r="Q326" s="86"/>
      <c r="R326" s="86"/>
      <c r="S326" s="86"/>
      <c r="T326" s="87"/>
      <c r="U326" s="40"/>
      <c r="V326" s="40"/>
      <c r="W326" s="40"/>
      <c r="X326" s="40"/>
      <c r="Y326" s="40"/>
      <c r="Z326" s="40"/>
      <c r="AA326" s="40"/>
      <c r="AB326" s="40"/>
      <c r="AC326" s="40"/>
      <c r="AD326" s="40"/>
      <c r="AE326" s="40"/>
      <c r="AT326" s="18" t="s">
        <v>197</v>
      </c>
      <c r="AU326" s="18" t="s">
        <v>141</v>
      </c>
    </row>
    <row r="327" s="2" customFormat="1" ht="14.4" customHeight="1">
      <c r="A327" s="40"/>
      <c r="B327" s="41"/>
      <c r="C327" s="252" t="s">
        <v>664</v>
      </c>
      <c r="D327" s="252" t="s">
        <v>246</v>
      </c>
      <c r="E327" s="253" t="s">
        <v>665</v>
      </c>
      <c r="F327" s="254" t="s">
        <v>666</v>
      </c>
      <c r="G327" s="255" t="s">
        <v>195</v>
      </c>
      <c r="H327" s="256">
        <v>8.798</v>
      </c>
      <c r="I327" s="257"/>
      <c r="J327" s="258">
        <f>ROUND(I327*H327,2)</f>
        <v>0</v>
      </c>
      <c r="K327" s="254" t="s">
        <v>139</v>
      </c>
      <c r="L327" s="259"/>
      <c r="M327" s="260" t="s">
        <v>32</v>
      </c>
      <c r="N327" s="261" t="s">
        <v>51</v>
      </c>
      <c r="O327" s="86"/>
      <c r="P327" s="214">
        <f>O327*H327</f>
        <v>0</v>
      </c>
      <c r="Q327" s="214">
        <v>0.0035999999999999999</v>
      </c>
      <c r="R327" s="214">
        <f>Q327*H327</f>
        <v>0.031672800000000001</v>
      </c>
      <c r="S327" s="214">
        <v>0</v>
      </c>
      <c r="T327" s="215">
        <f>S327*H327</f>
        <v>0</v>
      </c>
      <c r="U327" s="40"/>
      <c r="V327" s="40"/>
      <c r="W327" s="40"/>
      <c r="X327" s="40"/>
      <c r="Y327" s="40"/>
      <c r="Z327" s="40"/>
      <c r="AA327" s="40"/>
      <c r="AB327" s="40"/>
      <c r="AC327" s="40"/>
      <c r="AD327" s="40"/>
      <c r="AE327" s="40"/>
      <c r="AR327" s="216" t="s">
        <v>356</v>
      </c>
      <c r="AT327" s="216" t="s">
        <v>246</v>
      </c>
      <c r="AU327" s="216" t="s">
        <v>141</v>
      </c>
      <c r="AY327" s="18" t="s">
        <v>132</v>
      </c>
      <c r="BE327" s="217">
        <f>IF(N327="základní",J327,0)</f>
        <v>0</v>
      </c>
      <c r="BF327" s="217">
        <f>IF(N327="snížená",J327,0)</f>
        <v>0</v>
      </c>
      <c r="BG327" s="217">
        <f>IF(N327="zákl. přenesená",J327,0)</f>
        <v>0</v>
      </c>
      <c r="BH327" s="217">
        <f>IF(N327="sníž. přenesená",J327,0)</f>
        <v>0</v>
      </c>
      <c r="BI327" s="217">
        <f>IF(N327="nulová",J327,0)</f>
        <v>0</v>
      </c>
      <c r="BJ327" s="18" t="s">
        <v>141</v>
      </c>
      <c r="BK327" s="217">
        <f>ROUND(I327*H327,2)</f>
        <v>0</v>
      </c>
      <c r="BL327" s="18" t="s">
        <v>270</v>
      </c>
      <c r="BM327" s="216" t="s">
        <v>667</v>
      </c>
    </row>
    <row r="328" s="13" customFormat="1">
      <c r="A328" s="13"/>
      <c r="B328" s="230"/>
      <c r="C328" s="231"/>
      <c r="D328" s="225" t="s">
        <v>199</v>
      </c>
      <c r="E328" s="231"/>
      <c r="F328" s="233" t="s">
        <v>659</v>
      </c>
      <c r="G328" s="231"/>
      <c r="H328" s="234">
        <v>8.798</v>
      </c>
      <c r="I328" s="235"/>
      <c r="J328" s="231"/>
      <c r="K328" s="231"/>
      <c r="L328" s="236"/>
      <c r="M328" s="237"/>
      <c r="N328" s="238"/>
      <c r="O328" s="238"/>
      <c r="P328" s="238"/>
      <c r="Q328" s="238"/>
      <c r="R328" s="238"/>
      <c r="S328" s="238"/>
      <c r="T328" s="239"/>
      <c r="U328" s="13"/>
      <c r="V328" s="13"/>
      <c r="W328" s="13"/>
      <c r="X328" s="13"/>
      <c r="Y328" s="13"/>
      <c r="Z328" s="13"/>
      <c r="AA328" s="13"/>
      <c r="AB328" s="13"/>
      <c r="AC328" s="13"/>
      <c r="AD328" s="13"/>
      <c r="AE328" s="13"/>
      <c r="AT328" s="240" t="s">
        <v>199</v>
      </c>
      <c r="AU328" s="240" t="s">
        <v>141</v>
      </c>
      <c r="AV328" s="13" t="s">
        <v>141</v>
      </c>
      <c r="AW328" s="13" t="s">
        <v>4</v>
      </c>
      <c r="AX328" s="13" t="s">
        <v>21</v>
      </c>
      <c r="AY328" s="240" t="s">
        <v>132</v>
      </c>
    </row>
    <row r="329" s="2" customFormat="1" ht="24.15" customHeight="1">
      <c r="A329" s="40"/>
      <c r="B329" s="41"/>
      <c r="C329" s="205" t="s">
        <v>668</v>
      </c>
      <c r="D329" s="205" t="s">
        <v>135</v>
      </c>
      <c r="E329" s="206" t="s">
        <v>669</v>
      </c>
      <c r="F329" s="207" t="s">
        <v>670</v>
      </c>
      <c r="G329" s="208" t="s">
        <v>254</v>
      </c>
      <c r="H329" s="209">
        <v>3.1120000000000001</v>
      </c>
      <c r="I329" s="210"/>
      <c r="J329" s="211">
        <f>ROUND(I329*H329,2)</f>
        <v>0</v>
      </c>
      <c r="K329" s="207" t="s">
        <v>139</v>
      </c>
      <c r="L329" s="46"/>
      <c r="M329" s="212" t="s">
        <v>32</v>
      </c>
      <c r="N329" s="213" t="s">
        <v>51</v>
      </c>
      <c r="O329" s="86"/>
      <c r="P329" s="214">
        <f>O329*H329</f>
        <v>0</v>
      </c>
      <c r="Q329" s="214">
        <v>0</v>
      </c>
      <c r="R329" s="214">
        <f>Q329*H329</f>
        <v>0</v>
      </c>
      <c r="S329" s="214">
        <v>0</v>
      </c>
      <c r="T329" s="215">
        <f>S329*H329</f>
        <v>0</v>
      </c>
      <c r="U329" s="40"/>
      <c r="V329" s="40"/>
      <c r="W329" s="40"/>
      <c r="X329" s="40"/>
      <c r="Y329" s="40"/>
      <c r="Z329" s="40"/>
      <c r="AA329" s="40"/>
      <c r="AB329" s="40"/>
      <c r="AC329" s="40"/>
      <c r="AD329" s="40"/>
      <c r="AE329" s="40"/>
      <c r="AR329" s="216" t="s">
        <v>270</v>
      </c>
      <c r="AT329" s="216" t="s">
        <v>135</v>
      </c>
      <c r="AU329" s="216" t="s">
        <v>141</v>
      </c>
      <c r="AY329" s="18" t="s">
        <v>132</v>
      </c>
      <c r="BE329" s="217">
        <f>IF(N329="základní",J329,0)</f>
        <v>0</v>
      </c>
      <c r="BF329" s="217">
        <f>IF(N329="snížená",J329,0)</f>
        <v>0</v>
      </c>
      <c r="BG329" s="217">
        <f>IF(N329="zákl. přenesená",J329,0)</f>
        <v>0</v>
      </c>
      <c r="BH329" s="217">
        <f>IF(N329="sníž. přenesená",J329,0)</f>
        <v>0</v>
      </c>
      <c r="BI329" s="217">
        <f>IF(N329="nulová",J329,0)</f>
        <v>0</v>
      </c>
      <c r="BJ329" s="18" t="s">
        <v>141</v>
      </c>
      <c r="BK329" s="217">
        <f>ROUND(I329*H329,2)</f>
        <v>0</v>
      </c>
      <c r="BL329" s="18" t="s">
        <v>270</v>
      </c>
      <c r="BM329" s="216" t="s">
        <v>671</v>
      </c>
    </row>
    <row r="330" s="2" customFormat="1">
      <c r="A330" s="40"/>
      <c r="B330" s="41"/>
      <c r="C330" s="42"/>
      <c r="D330" s="225" t="s">
        <v>197</v>
      </c>
      <c r="E330" s="42"/>
      <c r="F330" s="226" t="s">
        <v>672</v>
      </c>
      <c r="G330" s="42"/>
      <c r="H330" s="42"/>
      <c r="I330" s="227"/>
      <c r="J330" s="42"/>
      <c r="K330" s="42"/>
      <c r="L330" s="46"/>
      <c r="M330" s="228"/>
      <c r="N330" s="229"/>
      <c r="O330" s="86"/>
      <c r="P330" s="86"/>
      <c r="Q330" s="86"/>
      <c r="R330" s="86"/>
      <c r="S330" s="86"/>
      <c r="T330" s="87"/>
      <c r="U330" s="40"/>
      <c r="V330" s="40"/>
      <c r="W330" s="40"/>
      <c r="X330" s="40"/>
      <c r="Y330" s="40"/>
      <c r="Z330" s="40"/>
      <c r="AA330" s="40"/>
      <c r="AB330" s="40"/>
      <c r="AC330" s="40"/>
      <c r="AD330" s="40"/>
      <c r="AE330" s="40"/>
      <c r="AT330" s="18" t="s">
        <v>197</v>
      </c>
      <c r="AU330" s="18" t="s">
        <v>141</v>
      </c>
    </row>
    <row r="331" s="12" customFormat="1" ht="22.8" customHeight="1">
      <c r="A331" s="12"/>
      <c r="B331" s="189"/>
      <c r="C331" s="190"/>
      <c r="D331" s="191" t="s">
        <v>78</v>
      </c>
      <c r="E331" s="203" t="s">
        <v>673</v>
      </c>
      <c r="F331" s="203" t="s">
        <v>674</v>
      </c>
      <c r="G331" s="190"/>
      <c r="H331" s="190"/>
      <c r="I331" s="193"/>
      <c r="J331" s="204">
        <f>BK331</f>
        <v>0</v>
      </c>
      <c r="K331" s="190"/>
      <c r="L331" s="195"/>
      <c r="M331" s="196"/>
      <c r="N331" s="197"/>
      <c r="O331" s="197"/>
      <c r="P331" s="198">
        <f>SUM(P332:P336)</f>
        <v>0</v>
      </c>
      <c r="Q331" s="197"/>
      <c r="R331" s="198">
        <f>SUM(R332:R336)</f>
        <v>0.0045000000000000005</v>
      </c>
      <c r="S331" s="197"/>
      <c r="T331" s="199">
        <f>SUM(T332:T336)</f>
        <v>0.063390000000000002</v>
      </c>
      <c r="U331" s="12"/>
      <c r="V331" s="12"/>
      <c r="W331" s="12"/>
      <c r="X331" s="12"/>
      <c r="Y331" s="12"/>
      <c r="Z331" s="12"/>
      <c r="AA331" s="12"/>
      <c r="AB331" s="12"/>
      <c r="AC331" s="12"/>
      <c r="AD331" s="12"/>
      <c r="AE331" s="12"/>
      <c r="AR331" s="200" t="s">
        <v>141</v>
      </c>
      <c r="AT331" s="201" t="s">
        <v>78</v>
      </c>
      <c r="AU331" s="201" t="s">
        <v>21</v>
      </c>
      <c r="AY331" s="200" t="s">
        <v>132</v>
      </c>
      <c r="BK331" s="202">
        <f>SUM(BK332:BK336)</f>
        <v>0</v>
      </c>
    </row>
    <row r="332" s="2" customFormat="1" ht="24.15" customHeight="1">
      <c r="A332" s="40"/>
      <c r="B332" s="41"/>
      <c r="C332" s="205" t="s">
        <v>675</v>
      </c>
      <c r="D332" s="205" t="s">
        <v>135</v>
      </c>
      <c r="E332" s="206" t="s">
        <v>676</v>
      </c>
      <c r="F332" s="207" t="s">
        <v>677</v>
      </c>
      <c r="G332" s="208" t="s">
        <v>376</v>
      </c>
      <c r="H332" s="209">
        <v>1</v>
      </c>
      <c r="I332" s="210"/>
      <c r="J332" s="211">
        <f>ROUND(I332*H332,2)</f>
        <v>0</v>
      </c>
      <c r="K332" s="207" t="s">
        <v>139</v>
      </c>
      <c r="L332" s="46"/>
      <c r="M332" s="212" t="s">
        <v>32</v>
      </c>
      <c r="N332" s="213" t="s">
        <v>51</v>
      </c>
      <c r="O332" s="86"/>
      <c r="P332" s="214">
        <f>O332*H332</f>
        <v>0</v>
      </c>
      <c r="Q332" s="214">
        <v>0.0015</v>
      </c>
      <c r="R332" s="214">
        <f>Q332*H332</f>
        <v>0.0015</v>
      </c>
      <c r="S332" s="214">
        <v>0</v>
      </c>
      <c r="T332" s="215">
        <f>S332*H332</f>
        <v>0</v>
      </c>
      <c r="U332" s="40"/>
      <c r="V332" s="40"/>
      <c r="W332" s="40"/>
      <c r="X332" s="40"/>
      <c r="Y332" s="40"/>
      <c r="Z332" s="40"/>
      <c r="AA332" s="40"/>
      <c r="AB332" s="40"/>
      <c r="AC332" s="40"/>
      <c r="AD332" s="40"/>
      <c r="AE332" s="40"/>
      <c r="AR332" s="216" t="s">
        <v>270</v>
      </c>
      <c r="AT332" s="216" t="s">
        <v>135</v>
      </c>
      <c r="AU332" s="216" t="s">
        <v>141</v>
      </c>
      <c r="AY332" s="18" t="s">
        <v>132</v>
      </c>
      <c r="BE332" s="217">
        <f>IF(N332="základní",J332,0)</f>
        <v>0</v>
      </c>
      <c r="BF332" s="217">
        <f>IF(N332="snížená",J332,0)</f>
        <v>0</v>
      </c>
      <c r="BG332" s="217">
        <f>IF(N332="zákl. přenesená",J332,0)</f>
        <v>0</v>
      </c>
      <c r="BH332" s="217">
        <f>IF(N332="sníž. přenesená",J332,0)</f>
        <v>0</v>
      </c>
      <c r="BI332" s="217">
        <f>IF(N332="nulová",J332,0)</f>
        <v>0</v>
      </c>
      <c r="BJ332" s="18" t="s">
        <v>141</v>
      </c>
      <c r="BK332" s="217">
        <f>ROUND(I332*H332,2)</f>
        <v>0</v>
      </c>
      <c r="BL332" s="18" t="s">
        <v>270</v>
      </c>
      <c r="BM332" s="216" t="s">
        <v>678</v>
      </c>
    </row>
    <row r="333" s="2" customFormat="1" ht="14.4" customHeight="1">
      <c r="A333" s="40"/>
      <c r="B333" s="41"/>
      <c r="C333" s="205" t="s">
        <v>679</v>
      </c>
      <c r="D333" s="205" t="s">
        <v>135</v>
      </c>
      <c r="E333" s="206" t="s">
        <v>680</v>
      </c>
      <c r="F333" s="207" t="s">
        <v>681</v>
      </c>
      <c r="G333" s="208" t="s">
        <v>376</v>
      </c>
      <c r="H333" s="209">
        <v>2</v>
      </c>
      <c r="I333" s="210"/>
      <c r="J333" s="211">
        <f>ROUND(I333*H333,2)</f>
        <v>0</v>
      </c>
      <c r="K333" s="207" t="s">
        <v>139</v>
      </c>
      <c r="L333" s="46"/>
      <c r="M333" s="212" t="s">
        <v>32</v>
      </c>
      <c r="N333" s="213" t="s">
        <v>51</v>
      </c>
      <c r="O333" s="86"/>
      <c r="P333" s="214">
        <f>O333*H333</f>
        <v>0</v>
      </c>
      <c r="Q333" s="214">
        <v>0.0015</v>
      </c>
      <c r="R333" s="214">
        <f>Q333*H333</f>
        <v>0.0030000000000000001</v>
      </c>
      <c r="S333" s="214">
        <v>0</v>
      </c>
      <c r="T333" s="215">
        <f>S333*H333</f>
        <v>0</v>
      </c>
      <c r="U333" s="40"/>
      <c r="V333" s="40"/>
      <c r="W333" s="40"/>
      <c r="X333" s="40"/>
      <c r="Y333" s="40"/>
      <c r="Z333" s="40"/>
      <c r="AA333" s="40"/>
      <c r="AB333" s="40"/>
      <c r="AC333" s="40"/>
      <c r="AD333" s="40"/>
      <c r="AE333" s="40"/>
      <c r="AR333" s="216" t="s">
        <v>270</v>
      </c>
      <c r="AT333" s="216" t="s">
        <v>135</v>
      </c>
      <c r="AU333" s="216" t="s">
        <v>141</v>
      </c>
      <c r="AY333" s="18" t="s">
        <v>132</v>
      </c>
      <c r="BE333" s="217">
        <f>IF(N333="základní",J333,0)</f>
        <v>0</v>
      </c>
      <c r="BF333" s="217">
        <f>IF(N333="snížená",J333,0)</f>
        <v>0</v>
      </c>
      <c r="BG333" s="217">
        <f>IF(N333="zákl. přenesená",J333,0)</f>
        <v>0</v>
      </c>
      <c r="BH333" s="217">
        <f>IF(N333="sníž. přenesená",J333,0)</f>
        <v>0</v>
      </c>
      <c r="BI333" s="217">
        <f>IF(N333="nulová",J333,0)</f>
        <v>0</v>
      </c>
      <c r="BJ333" s="18" t="s">
        <v>141</v>
      </c>
      <c r="BK333" s="217">
        <f>ROUND(I333*H333,2)</f>
        <v>0</v>
      </c>
      <c r="BL333" s="18" t="s">
        <v>270</v>
      </c>
      <c r="BM333" s="216" t="s">
        <v>682</v>
      </c>
    </row>
    <row r="334" s="2" customFormat="1" ht="14.4" customHeight="1">
      <c r="A334" s="40"/>
      <c r="B334" s="41"/>
      <c r="C334" s="205" t="s">
        <v>683</v>
      </c>
      <c r="D334" s="205" t="s">
        <v>135</v>
      </c>
      <c r="E334" s="206" t="s">
        <v>684</v>
      </c>
      <c r="F334" s="207" t="s">
        <v>685</v>
      </c>
      <c r="G334" s="208" t="s">
        <v>376</v>
      </c>
      <c r="H334" s="209">
        <v>3</v>
      </c>
      <c r="I334" s="210"/>
      <c r="J334" s="211">
        <f>ROUND(I334*H334,2)</f>
        <v>0</v>
      </c>
      <c r="K334" s="207" t="s">
        <v>139</v>
      </c>
      <c r="L334" s="46"/>
      <c r="M334" s="212" t="s">
        <v>32</v>
      </c>
      <c r="N334" s="213" t="s">
        <v>51</v>
      </c>
      <c r="O334" s="86"/>
      <c r="P334" s="214">
        <f>O334*H334</f>
        <v>0</v>
      </c>
      <c r="Q334" s="214">
        <v>0</v>
      </c>
      <c r="R334" s="214">
        <f>Q334*H334</f>
        <v>0</v>
      </c>
      <c r="S334" s="214">
        <v>0.021129999999999999</v>
      </c>
      <c r="T334" s="215">
        <f>S334*H334</f>
        <v>0.063390000000000002</v>
      </c>
      <c r="U334" s="40"/>
      <c r="V334" s="40"/>
      <c r="W334" s="40"/>
      <c r="X334" s="40"/>
      <c r="Y334" s="40"/>
      <c r="Z334" s="40"/>
      <c r="AA334" s="40"/>
      <c r="AB334" s="40"/>
      <c r="AC334" s="40"/>
      <c r="AD334" s="40"/>
      <c r="AE334" s="40"/>
      <c r="AR334" s="216" t="s">
        <v>270</v>
      </c>
      <c r="AT334" s="216" t="s">
        <v>135</v>
      </c>
      <c r="AU334" s="216" t="s">
        <v>141</v>
      </c>
      <c r="AY334" s="18" t="s">
        <v>132</v>
      </c>
      <c r="BE334" s="217">
        <f>IF(N334="základní",J334,0)</f>
        <v>0</v>
      </c>
      <c r="BF334" s="217">
        <f>IF(N334="snížená",J334,0)</f>
        <v>0</v>
      </c>
      <c r="BG334" s="217">
        <f>IF(N334="zákl. přenesená",J334,0)</f>
        <v>0</v>
      </c>
      <c r="BH334" s="217">
        <f>IF(N334="sníž. přenesená",J334,0)</f>
        <v>0</v>
      </c>
      <c r="BI334" s="217">
        <f>IF(N334="nulová",J334,0)</f>
        <v>0</v>
      </c>
      <c r="BJ334" s="18" t="s">
        <v>141</v>
      </c>
      <c r="BK334" s="217">
        <f>ROUND(I334*H334,2)</f>
        <v>0</v>
      </c>
      <c r="BL334" s="18" t="s">
        <v>270</v>
      </c>
      <c r="BM334" s="216" t="s">
        <v>686</v>
      </c>
    </row>
    <row r="335" s="2" customFormat="1" ht="24.15" customHeight="1">
      <c r="A335" s="40"/>
      <c r="B335" s="41"/>
      <c r="C335" s="205" t="s">
        <v>687</v>
      </c>
      <c r="D335" s="205" t="s">
        <v>135</v>
      </c>
      <c r="E335" s="206" t="s">
        <v>688</v>
      </c>
      <c r="F335" s="207" t="s">
        <v>689</v>
      </c>
      <c r="G335" s="208" t="s">
        <v>254</v>
      </c>
      <c r="H335" s="209">
        <v>0.0050000000000000001</v>
      </c>
      <c r="I335" s="210"/>
      <c r="J335" s="211">
        <f>ROUND(I335*H335,2)</f>
        <v>0</v>
      </c>
      <c r="K335" s="207" t="s">
        <v>139</v>
      </c>
      <c r="L335" s="46"/>
      <c r="M335" s="212" t="s">
        <v>32</v>
      </c>
      <c r="N335" s="213" t="s">
        <v>51</v>
      </c>
      <c r="O335" s="86"/>
      <c r="P335" s="214">
        <f>O335*H335</f>
        <v>0</v>
      </c>
      <c r="Q335" s="214">
        <v>0</v>
      </c>
      <c r="R335" s="214">
        <f>Q335*H335</f>
        <v>0</v>
      </c>
      <c r="S335" s="214">
        <v>0</v>
      </c>
      <c r="T335" s="215">
        <f>S335*H335</f>
        <v>0</v>
      </c>
      <c r="U335" s="40"/>
      <c r="V335" s="40"/>
      <c r="W335" s="40"/>
      <c r="X335" s="40"/>
      <c r="Y335" s="40"/>
      <c r="Z335" s="40"/>
      <c r="AA335" s="40"/>
      <c r="AB335" s="40"/>
      <c r="AC335" s="40"/>
      <c r="AD335" s="40"/>
      <c r="AE335" s="40"/>
      <c r="AR335" s="216" t="s">
        <v>270</v>
      </c>
      <c r="AT335" s="216" t="s">
        <v>135</v>
      </c>
      <c r="AU335" s="216" t="s">
        <v>141</v>
      </c>
      <c r="AY335" s="18" t="s">
        <v>132</v>
      </c>
      <c r="BE335" s="217">
        <f>IF(N335="základní",J335,0)</f>
        <v>0</v>
      </c>
      <c r="BF335" s="217">
        <f>IF(N335="snížená",J335,0)</f>
        <v>0</v>
      </c>
      <c r="BG335" s="217">
        <f>IF(N335="zákl. přenesená",J335,0)</f>
        <v>0</v>
      </c>
      <c r="BH335" s="217">
        <f>IF(N335="sníž. přenesená",J335,0)</f>
        <v>0</v>
      </c>
      <c r="BI335" s="217">
        <f>IF(N335="nulová",J335,0)</f>
        <v>0</v>
      </c>
      <c r="BJ335" s="18" t="s">
        <v>141</v>
      </c>
      <c r="BK335" s="217">
        <f>ROUND(I335*H335,2)</f>
        <v>0</v>
      </c>
      <c r="BL335" s="18" t="s">
        <v>270</v>
      </c>
      <c r="BM335" s="216" t="s">
        <v>690</v>
      </c>
    </row>
    <row r="336" s="2" customFormat="1">
      <c r="A336" s="40"/>
      <c r="B336" s="41"/>
      <c r="C336" s="42"/>
      <c r="D336" s="225" t="s">
        <v>197</v>
      </c>
      <c r="E336" s="42"/>
      <c r="F336" s="226" t="s">
        <v>604</v>
      </c>
      <c r="G336" s="42"/>
      <c r="H336" s="42"/>
      <c r="I336" s="227"/>
      <c r="J336" s="42"/>
      <c r="K336" s="42"/>
      <c r="L336" s="46"/>
      <c r="M336" s="228"/>
      <c r="N336" s="229"/>
      <c r="O336" s="86"/>
      <c r="P336" s="86"/>
      <c r="Q336" s="86"/>
      <c r="R336" s="86"/>
      <c r="S336" s="86"/>
      <c r="T336" s="87"/>
      <c r="U336" s="40"/>
      <c r="V336" s="40"/>
      <c r="W336" s="40"/>
      <c r="X336" s="40"/>
      <c r="Y336" s="40"/>
      <c r="Z336" s="40"/>
      <c r="AA336" s="40"/>
      <c r="AB336" s="40"/>
      <c r="AC336" s="40"/>
      <c r="AD336" s="40"/>
      <c r="AE336" s="40"/>
      <c r="AT336" s="18" t="s">
        <v>197</v>
      </c>
      <c r="AU336" s="18" t="s">
        <v>141</v>
      </c>
    </row>
    <row r="337" s="12" customFormat="1" ht="22.8" customHeight="1">
      <c r="A337" s="12"/>
      <c r="B337" s="189"/>
      <c r="C337" s="190"/>
      <c r="D337" s="191" t="s">
        <v>78</v>
      </c>
      <c r="E337" s="203" t="s">
        <v>691</v>
      </c>
      <c r="F337" s="203" t="s">
        <v>692</v>
      </c>
      <c r="G337" s="190"/>
      <c r="H337" s="190"/>
      <c r="I337" s="193"/>
      <c r="J337" s="204">
        <f>BK337</f>
        <v>0</v>
      </c>
      <c r="K337" s="190"/>
      <c r="L337" s="195"/>
      <c r="M337" s="196"/>
      <c r="N337" s="197"/>
      <c r="O337" s="197"/>
      <c r="P337" s="198">
        <f>SUM(P338:P339)</f>
        <v>0</v>
      </c>
      <c r="Q337" s="197"/>
      <c r="R337" s="198">
        <f>SUM(R338:R339)</f>
        <v>0.0046800000000000001</v>
      </c>
      <c r="S337" s="197"/>
      <c r="T337" s="199">
        <f>SUM(T338:T339)</f>
        <v>0</v>
      </c>
      <c r="U337" s="12"/>
      <c r="V337" s="12"/>
      <c r="W337" s="12"/>
      <c r="X337" s="12"/>
      <c r="Y337" s="12"/>
      <c r="Z337" s="12"/>
      <c r="AA337" s="12"/>
      <c r="AB337" s="12"/>
      <c r="AC337" s="12"/>
      <c r="AD337" s="12"/>
      <c r="AE337" s="12"/>
      <c r="AR337" s="200" t="s">
        <v>141</v>
      </c>
      <c r="AT337" s="201" t="s">
        <v>78</v>
      </c>
      <c r="AU337" s="201" t="s">
        <v>21</v>
      </c>
      <c r="AY337" s="200" t="s">
        <v>132</v>
      </c>
      <c r="BK337" s="202">
        <f>SUM(BK338:BK339)</f>
        <v>0</v>
      </c>
    </row>
    <row r="338" s="2" customFormat="1" ht="14.4" customHeight="1">
      <c r="A338" s="40"/>
      <c r="B338" s="41"/>
      <c r="C338" s="205" t="s">
        <v>693</v>
      </c>
      <c r="D338" s="205" t="s">
        <v>135</v>
      </c>
      <c r="E338" s="206" t="s">
        <v>694</v>
      </c>
      <c r="F338" s="207" t="s">
        <v>695</v>
      </c>
      <c r="G338" s="208" t="s">
        <v>696</v>
      </c>
      <c r="H338" s="209">
        <v>6</v>
      </c>
      <c r="I338" s="210"/>
      <c r="J338" s="211">
        <f>ROUND(I338*H338,2)</f>
        <v>0</v>
      </c>
      <c r="K338" s="207" t="s">
        <v>32</v>
      </c>
      <c r="L338" s="46"/>
      <c r="M338" s="212" t="s">
        <v>32</v>
      </c>
      <c r="N338" s="213" t="s">
        <v>51</v>
      </c>
      <c r="O338" s="86"/>
      <c r="P338" s="214">
        <f>O338*H338</f>
        <v>0</v>
      </c>
      <c r="Q338" s="214">
        <v>0.00077999999999999999</v>
      </c>
      <c r="R338" s="214">
        <f>Q338*H338</f>
        <v>0.0046800000000000001</v>
      </c>
      <c r="S338" s="214">
        <v>0</v>
      </c>
      <c r="T338" s="215">
        <f>S338*H338</f>
        <v>0</v>
      </c>
      <c r="U338" s="40"/>
      <c r="V338" s="40"/>
      <c r="W338" s="40"/>
      <c r="X338" s="40"/>
      <c r="Y338" s="40"/>
      <c r="Z338" s="40"/>
      <c r="AA338" s="40"/>
      <c r="AB338" s="40"/>
      <c r="AC338" s="40"/>
      <c r="AD338" s="40"/>
      <c r="AE338" s="40"/>
      <c r="AR338" s="216" t="s">
        <v>270</v>
      </c>
      <c r="AT338" s="216" t="s">
        <v>135</v>
      </c>
      <c r="AU338" s="216" t="s">
        <v>141</v>
      </c>
      <c r="AY338" s="18" t="s">
        <v>132</v>
      </c>
      <c r="BE338" s="217">
        <f>IF(N338="základní",J338,0)</f>
        <v>0</v>
      </c>
      <c r="BF338" s="217">
        <f>IF(N338="snížená",J338,0)</f>
        <v>0</v>
      </c>
      <c r="BG338" s="217">
        <f>IF(N338="zákl. přenesená",J338,0)</f>
        <v>0</v>
      </c>
      <c r="BH338" s="217">
        <f>IF(N338="sníž. přenesená",J338,0)</f>
        <v>0</v>
      </c>
      <c r="BI338" s="217">
        <f>IF(N338="nulová",J338,0)</f>
        <v>0</v>
      </c>
      <c r="BJ338" s="18" t="s">
        <v>141</v>
      </c>
      <c r="BK338" s="217">
        <f>ROUND(I338*H338,2)</f>
        <v>0</v>
      </c>
      <c r="BL338" s="18" t="s">
        <v>270</v>
      </c>
      <c r="BM338" s="216" t="s">
        <v>697</v>
      </c>
    </row>
    <row r="339" s="2" customFormat="1">
      <c r="A339" s="40"/>
      <c r="B339" s="41"/>
      <c r="C339" s="42"/>
      <c r="D339" s="225" t="s">
        <v>197</v>
      </c>
      <c r="E339" s="42"/>
      <c r="F339" s="226" t="s">
        <v>698</v>
      </c>
      <c r="G339" s="42"/>
      <c r="H339" s="42"/>
      <c r="I339" s="227"/>
      <c r="J339" s="42"/>
      <c r="K339" s="42"/>
      <c r="L339" s="46"/>
      <c r="M339" s="228"/>
      <c r="N339" s="229"/>
      <c r="O339" s="86"/>
      <c r="P339" s="86"/>
      <c r="Q339" s="86"/>
      <c r="R339" s="86"/>
      <c r="S339" s="86"/>
      <c r="T339" s="87"/>
      <c r="U339" s="40"/>
      <c r="V339" s="40"/>
      <c r="W339" s="40"/>
      <c r="X339" s="40"/>
      <c r="Y339" s="40"/>
      <c r="Z339" s="40"/>
      <c r="AA339" s="40"/>
      <c r="AB339" s="40"/>
      <c r="AC339" s="40"/>
      <c r="AD339" s="40"/>
      <c r="AE339" s="40"/>
      <c r="AT339" s="18" t="s">
        <v>197</v>
      </c>
      <c r="AU339" s="18" t="s">
        <v>141</v>
      </c>
    </row>
    <row r="340" s="12" customFormat="1" ht="22.8" customHeight="1">
      <c r="A340" s="12"/>
      <c r="B340" s="189"/>
      <c r="C340" s="190"/>
      <c r="D340" s="191" t="s">
        <v>78</v>
      </c>
      <c r="E340" s="203" t="s">
        <v>699</v>
      </c>
      <c r="F340" s="203" t="s">
        <v>700</v>
      </c>
      <c r="G340" s="190"/>
      <c r="H340" s="190"/>
      <c r="I340" s="193"/>
      <c r="J340" s="204">
        <f>BK340</f>
        <v>0</v>
      </c>
      <c r="K340" s="190"/>
      <c r="L340" s="195"/>
      <c r="M340" s="196"/>
      <c r="N340" s="197"/>
      <c r="O340" s="197"/>
      <c r="P340" s="198">
        <f>SUM(P341:P342)</f>
        <v>0</v>
      </c>
      <c r="Q340" s="197"/>
      <c r="R340" s="198">
        <f>SUM(R341:R342)</f>
        <v>0</v>
      </c>
      <c r="S340" s="197"/>
      <c r="T340" s="199">
        <f>SUM(T341:T342)</f>
        <v>0</v>
      </c>
      <c r="U340" s="12"/>
      <c r="V340" s="12"/>
      <c r="W340" s="12"/>
      <c r="X340" s="12"/>
      <c r="Y340" s="12"/>
      <c r="Z340" s="12"/>
      <c r="AA340" s="12"/>
      <c r="AB340" s="12"/>
      <c r="AC340" s="12"/>
      <c r="AD340" s="12"/>
      <c r="AE340" s="12"/>
      <c r="AR340" s="200" t="s">
        <v>141</v>
      </c>
      <c r="AT340" s="201" t="s">
        <v>78</v>
      </c>
      <c r="AU340" s="201" t="s">
        <v>21</v>
      </c>
      <c r="AY340" s="200" t="s">
        <v>132</v>
      </c>
      <c r="BK340" s="202">
        <f>SUM(BK341:BK342)</f>
        <v>0</v>
      </c>
    </row>
    <row r="341" s="2" customFormat="1" ht="24.15" customHeight="1">
      <c r="A341" s="40"/>
      <c r="B341" s="41"/>
      <c r="C341" s="205" t="s">
        <v>701</v>
      </c>
      <c r="D341" s="205" t="s">
        <v>135</v>
      </c>
      <c r="E341" s="206" t="s">
        <v>702</v>
      </c>
      <c r="F341" s="207" t="s">
        <v>703</v>
      </c>
      <c r="G341" s="208" t="s">
        <v>138</v>
      </c>
      <c r="H341" s="209">
        <v>1</v>
      </c>
      <c r="I341" s="210"/>
      <c r="J341" s="211">
        <f>ROUND(I341*H341,2)</f>
        <v>0</v>
      </c>
      <c r="K341" s="207" t="s">
        <v>139</v>
      </c>
      <c r="L341" s="46"/>
      <c r="M341" s="212" t="s">
        <v>32</v>
      </c>
      <c r="N341" s="213" t="s">
        <v>51</v>
      </c>
      <c r="O341" s="86"/>
      <c r="P341" s="214">
        <f>O341*H341</f>
        <v>0</v>
      </c>
      <c r="Q341" s="214">
        <v>0</v>
      </c>
      <c r="R341" s="214">
        <f>Q341*H341</f>
        <v>0</v>
      </c>
      <c r="S341" s="214">
        <v>0</v>
      </c>
      <c r="T341" s="215">
        <f>S341*H341</f>
        <v>0</v>
      </c>
      <c r="U341" s="40"/>
      <c r="V341" s="40"/>
      <c r="W341" s="40"/>
      <c r="X341" s="40"/>
      <c r="Y341" s="40"/>
      <c r="Z341" s="40"/>
      <c r="AA341" s="40"/>
      <c r="AB341" s="40"/>
      <c r="AC341" s="40"/>
      <c r="AD341" s="40"/>
      <c r="AE341" s="40"/>
      <c r="AR341" s="216" t="s">
        <v>270</v>
      </c>
      <c r="AT341" s="216" t="s">
        <v>135</v>
      </c>
      <c r="AU341" s="216" t="s">
        <v>141</v>
      </c>
      <c r="AY341" s="18" t="s">
        <v>132</v>
      </c>
      <c r="BE341" s="217">
        <f>IF(N341="základní",J341,0)</f>
        <v>0</v>
      </c>
      <c r="BF341" s="217">
        <f>IF(N341="snížená",J341,0)</f>
        <v>0</v>
      </c>
      <c r="BG341" s="217">
        <f>IF(N341="zákl. přenesená",J341,0)</f>
        <v>0</v>
      </c>
      <c r="BH341" s="217">
        <f>IF(N341="sníž. přenesená",J341,0)</f>
        <v>0</v>
      </c>
      <c r="BI341" s="217">
        <f>IF(N341="nulová",J341,0)</f>
        <v>0</v>
      </c>
      <c r="BJ341" s="18" t="s">
        <v>141</v>
      </c>
      <c r="BK341" s="217">
        <f>ROUND(I341*H341,2)</f>
        <v>0</v>
      </c>
      <c r="BL341" s="18" t="s">
        <v>270</v>
      </c>
      <c r="BM341" s="216" t="s">
        <v>704</v>
      </c>
    </row>
    <row r="342" s="2" customFormat="1">
      <c r="A342" s="40"/>
      <c r="B342" s="41"/>
      <c r="C342" s="42"/>
      <c r="D342" s="225" t="s">
        <v>197</v>
      </c>
      <c r="E342" s="42"/>
      <c r="F342" s="226" t="s">
        <v>705</v>
      </c>
      <c r="G342" s="42"/>
      <c r="H342" s="42"/>
      <c r="I342" s="227"/>
      <c r="J342" s="42"/>
      <c r="K342" s="42"/>
      <c r="L342" s="46"/>
      <c r="M342" s="228"/>
      <c r="N342" s="229"/>
      <c r="O342" s="86"/>
      <c r="P342" s="86"/>
      <c r="Q342" s="86"/>
      <c r="R342" s="86"/>
      <c r="S342" s="86"/>
      <c r="T342" s="87"/>
      <c r="U342" s="40"/>
      <c r="V342" s="40"/>
      <c r="W342" s="40"/>
      <c r="X342" s="40"/>
      <c r="Y342" s="40"/>
      <c r="Z342" s="40"/>
      <c r="AA342" s="40"/>
      <c r="AB342" s="40"/>
      <c r="AC342" s="40"/>
      <c r="AD342" s="40"/>
      <c r="AE342" s="40"/>
      <c r="AT342" s="18" t="s">
        <v>197</v>
      </c>
      <c r="AU342" s="18" t="s">
        <v>141</v>
      </c>
    </row>
    <row r="343" s="12" customFormat="1" ht="22.8" customHeight="1">
      <c r="A343" s="12"/>
      <c r="B343" s="189"/>
      <c r="C343" s="190"/>
      <c r="D343" s="191" t="s">
        <v>78</v>
      </c>
      <c r="E343" s="203" t="s">
        <v>706</v>
      </c>
      <c r="F343" s="203" t="s">
        <v>707</v>
      </c>
      <c r="G343" s="190"/>
      <c r="H343" s="190"/>
      <c r="I343" s="193"/>
      <c r="J343" s="204">
        <f>BK343</f>
        <v>0</v>
      </c>
      <c r="K343" s="190"/>
      <c r="L343" s="195"/>
      <c r="M343" s="196"/>
      <c r="N343" s="197"/>
      <c r="O343" s="197"/>
      <c r="P343" s="198">
        <f>SUM(P344:P357)</f>
        <v>0</v>
      </c>
      <c r="Q343" s="197"/>
      <c r="R343" s="198">
        <f>SUM(R344:R357)</f>
        <v>4.4002370000000006</v>
      </c>
      <c r="S343" s="197"/>
      <c r="T343" s="199">
        <f>SUM(T344:T357)</f>
        <v>0</v>
      </c>
      <c r="U343" s="12"/>
      <c r="V343" s="12"/>
      <c r="W343" s="12"/>
      <c r="X343" s="12"/>
      <c r="Y343" s="12"/>
      <c r="Z343" s="12"/>
      <c r="AA343" s="12"/>
      <c r="AB343" s="12"/>
      <c r="AC343" s="12"/>
      <c r="AD343" s="12"/>
      <c r="AE343" s="12"/>
      <c r="AR343" s="200" t="s">
        <v>141</v>
      </c>
      <c r="AT343" s="201" t="s">
        <v>78</v>
      </c>
      <c r="AU343" s="201" t="s">
        <v>21</v>
      </c>
      <c r="AY343" s="200" t="s">
        <v>132</v>
      </c>
      <c r="BK343" s="202">
        <f>SUM(BK344:BK357)</f>
        <v>0</v>
      </c>
    </row>
    <row r="344" s="2" customFormat="1" ht="24.15" customHeight="1">
      <c r="A344" s="40"/>
      <c r="B344" s="41"/>
      <c r="C344" s="205" t="s">
        <v>708</v>
      </c>
      <c r="D344" s="205" t="s">
        <v>135</v>
      </c>
      <c r="E344" s="206" t="s">
        <v>709</v>
      </c>
      <c r="F344" s="207" t="s">
        <v>710</v>
      </c>
      <c r="G344" s="208" t="s">
        <v>195</v>
      </c>
      <c r="H344" s="209">
        <v>56</v>
      </c>
      <c r="I344" s="210"/>
      <c r="J344" s="211">
        <f>ROUND(I344*H344,2)</f>
        <v>0</v>
      </c>
      <c r="K344" s="207" t="s">
        <v>139</v>
      </c>
      <c r="L344" s="46"/>
      <c r="M344" s="212" t="s">
        <v>32</v>
      </c>
      <c r="N344" s="213" t="s">
        <v>51</v>
      </c>
      <c r="O344" s="86"/>
      <c r="P344" s="214">
        <f>O344*H344</f>
        <v>0</v>
      </c>
      <c r="Q344" s="214">
        <v>0</v>
      </c>
      <c r="R344" s="214">
        <f>Q344*H344</f>
        <v>0</v>
      </c>
      <c r="S344" s="214">
        <v>0</v>
      </c>
      <c r="T344" s="215">
        <f>S344*H344</f>
        <v>0</v>
      </c>
      <c r="U344" s="40"/>
      <c r="V344" s="40"/>
      <c r="W344" s="40"/>
      <c r="X344" s="40"/>
      <c r="Y344" s="40"/>
      <c r="Z344" s="40"/>
      <c r="AA344" s="40"/>
      <c r="AB344" s="40"/>
      <c r="AC344" s="40"/>
      <c r="AD344" s="40"/>
      <c r="AE344" s="40"/>
      <c r="AR344" s="216" t="s">
        <v>150</v>
      </c>
      <c r="AT344" s="216" t="s">
        <v>135</v>
      </c>
      <c r="AU344" s="216" t="s">
        <v>141</v>
      </c>
      <c r="AY344" s="18" t="s">
        <v>132</v>
      </c>
      <c r="BE344" s="217">
        <f>IF(N344="základní",J344,0)</f>
        <v>0</v>
      </c>
      <c r="BF344" s="217">
        <f>IF(N344="snížená",J344,0)</f>
        <v>0</v>
      </c>
      <c r="BG344" s="217">
        <f>IF(N344="zákl. přenesená",J344,0)</f>
        <v>0</v>
      </c>
      <c r="BH344" s="217">
        <f>IF(N344="sníž. přenesená",J344,0)</f>
        <v>0</v>
      </c>
      <c r="BI344" s="217">
        <f>IF(N344="nulová",J344,0)</f>
        <v>0</v>
      </c>
      <c r="BJ344" s="18" t="s">
        <v>141</v>
      </c>
      <c r="BK344" s="217">
        <f>ROUND(I344*H344,2)</f>
        <v>0</v>
      </c>
      <c r="BL344" s="18" t="s">
        <v>150</v>
      </c>
      <c r="BM344" s="216" t="s">
        <v>711</v>
      </c>
    </row>
    <row r="345" s="2" customFormat="1">
      <c r="A345" s="40"/>
      <c r="B345" s="41"/>
      <c r="C345" s="42"/>
      <c r="D345" s="225" t="s">
        <v>197</v>
      </c>
      <c r="E345" s="42"/>
      <c r="F345" s="226" t="s">
        <v>712</v>
      </c>
      <c r="G345" s="42"/>
      <c r="H345" s="42"/>
      <c r="I345" s="227"/>
      <c r="J345" s="42"/>
      <c r="K345" s="42"/>
      <c r="L345" s="46"/>
      <c r="M345" s="228"/>
      <c r="N345" s="229"/>
      <c r="O345" s="86"/>
      <c r="P345" s="86"/>
      <c r="Q345" s="86"/>
      <c r="R345" s="86"/>
      <c r="S345" s="86"/>
      <c r="T345" s="87"/>
      <c r="U345" s="40"/>
      <c r="V345" s="40"/>
      <c r="W345" s="40"/>
      <c r="X345" s="40"/>
      <c r="Y345" s="40"/>
      <c r="Z345" s="40"/>
      <c r="AA345" s="40"/>
      <c r="AB345" s="40"/>
      <c r="AC345" s="40"/>
      <c r="AD345" s="40"/>
      <c r="AE345" s="40"/>
      <c r="AT345" s="18" t="s">
        <v>197</v>
      </c>
      <c r="AU345" s="18" t="s">
        <v>141</v>
      </c>
    </row>
    <row r="346" s="2" customFormat="1" ht="14.4" customHeight="1">
      <c r="A346" s="40"/>
      <c r="B346" s="41"/>
      <c r="C346" s="252" t="s">
        <v>713</v>
      </c>
      <c r="D346" s="252" t="s">
        <v>246</v>
      </c>
      <c r="E346" s="253" t="s">
        <v>714</v>
      </c>
      <c r="F346" s="254" t="s">
        <v>715</v>
      </c>
      <c r="G346" s="255" t="s">
        <v>204</v>
      </c>
      <c r="H346" s="256">
        <v>1.371</v>
      </c>
      <c r="I346" s="257"/>
      <c r="J346" s="258">
        <f>ROUND(I346*H346,2)</f>
        <v>0</v>
      </c>
      <c r="K346" s="254" t="s">
        <v>139</v>
      </c>
      <c r="L346" s="259"/>
      <c r="M346" s="260" t="s">
        <v>32</v>
      </c>
      <c r="N346" s="261" t="s">
        <v>51</v>
      </c>
      <c r="O346" s="86"/>
      <c r="P346" s="214">
        <f>O346*H346</f>
        <v>0</v>
      </c>
      <c r="Q346" s="214">
        <v>0.55000000000000004</v>
      </c>
      <c r="R346" s="214">
        <f>Q346*H346</f>
        <v>0.75405000000000011</v>
      </c>
      <c r="S346" s="214">
        <v>0</v>
      </c>
      <c r="T346" s="215">
        <f>S346*H346</f>
        <v>0</v>
      </c>
      <c r="U346" s="40"/>
      <c r="V346" s="40"/>
      <c r="W346" s="40"/>
      <c r="X346" s="40"/>
      <c r="Y346" s="40"/>
      <c r="Z346" s="40"/>
      <c r="AA346" s="40"/>
      <c r="AB346" s="40"/>
      <c r="AC346" s="40"/>
      <c r="AD346" s="40"/>
      <c r="AE346" s="40"/>
      <c r="AR346" s="216" t="s">
        <v>228</v>
      </c>
      <c r="AT346" s="216" t="s">
        <v>246</v>
      </c>
      <c r="AU346" s="216" t="s">
        <v>141</v>
      </c>
      <c r="AY346" s="18" t="s">
        <v>132</v>
      </c>
      <c r="BE346" s="217">
        <f>IF(N346="základní",J346,0)</f>
        <v>0</v>
      </c>
      <c r="BF346" s="217">
        <f>IF(N346="snížená",J346,0)</f>
        <v>0</v>
      </c>
      <c r="BG346" s="217">
        <f>IF(N346="zákl. přenesená",J346,0)</f>
        <v>0</v>
      </c>
      <c r="BH346" s="217">
        <f>IF(N346="sníž. přenesená",J346,0)</f>
        <v>0</v>
      </c>
      <c r="BI346" s="217">
        <f>IF(N346="nulová",J346,0)</f>
        <v>0</v>
      </c>
      <c r="BJ346" s="18" t="s">
        <v>141</v>
      </c>
      <c r="BK346" s="217">
        <f>ROUND(I346*H346,2)</f>
        <v>0</v>
      </c>
      <c r="BL346" s="18" t="s">
        <v>150</v>
      </c>
      <c r="BM346" s="216" t="s">
        <v>716</v>
      </c>
    </row>
    <row r="347" s="13" customFormat="1">
      <c r="A347" s="13"/>
      <c r="B347" s="230"/>
      <c r="C347" s="231"/>
      <c r="D347" s="225" t="s">
        <v>199</v>
      </c>
      <c r="E347" s="232" t="s">
        <v>32</v>
      </c>
      <c r="F347" s="233" t="s">
        <v>717</v>
      </c>
      <c r="G347" s="231"/>
      <c r="H347" s="234">
        <v>1.3440000000000001</v>
      </c>
      <c r="I347" s="235"/>
      <c r="J347" s="231"/>
      <c r="K347" s="231"/>
      <c r="L347" s="236"/>
      <c r="M347" s="237"/>
      <c r="N347" s="238"/>
      <c r="O347" s="238"/>
      <c r="P347" s="238"/>
      <c r="Q347" s="238"/>
      <c r="R347" s="238"/>
      <c r="S347" s="238"/>
      <c r="T347" s="239"/>
      <c r="U347" s="13"/>
      <c r="V347" s="13"/>
      <c r="W347" s="13"/>
      <c r="X347" s="13"/>
      <c r="Y347" s="13"/>
      <c r="Z347" s="13"/>
      <c r="AA347" s="13"/>
      <c r="AB347" s="13"/>
      <c r="AC347" s="13"/>
      <c r="AD347" s="13"/>
      <c r="AE347" s="13"/>
      <c r="AT347" s="240" t="s">
        <v>199</v>
      </c>
      <c r="AU347" s="240" t="s">
        <v>141</v>
      </c>
      <c r="AV347" s="13" t="s">
        <v>141</v>
      </c>
      <c r="AW347" s="13" t="s">
        <v>41</v>
      </c>
      <c r="AX347" s="13" t="s">
        <v>21</v>
      </c>
      <c r="AY347" s="240" t="s">
        <v>132</v>
      </c>
    </row>
    <row r="348" s="13" customFormat="1">
      <c r="A348" s="13"/>
      <c r="B348" s="230"/>
      <c r="C348" s="231"/>
      <c r="D348" s="225" t="s">
        <v>199</v>
      </c>
      <c r="E348" s="231"/>
      <c r="F348" s="233" t="s">
        <v>718</v>
      </c>
      <c r="G348" s="231"/>
      <c r="H348" s="234">
        <v>1.371</v>
      </c>
      <c r="I348" s="235"/>
      <c r="J348" s="231"/>
      <c r="K348" s="231"/>
      <c r="L348" s="236"/>
      <c r="M348" s="237"/>
      <c r="N348" s="238"/>
      <c r="O348" s="238"/>
      <c r="P348" s="238"/>
      <c r="Q348" s="238"/>
      <c r="R348" s="238"/>
      <c r="S348" s="238"/>
      <c r="T348" s="239"/>
      <c r="U348" s="13"/>
      <c r="V348" s="13"/>
      <c r="W348" s="13"/>
      <c r="X348" s="13"/>
      <c r="Y348" s="13"/>
      <c r="Z348" s="13"/>
      <c r="AA348" s="13"/>
      <c r="AB348" s="13"/>
      <c r="AC348" s="13"/>
      <c r="AD348" s="13"/>
      <c r="AE348" s="13"/>
      <c r="AT348" s="240" t="s">
        <v>199</v>
      </c>
      <c r="AU348" s="240" t="s">
        <v>141</v>
      </c>
      <c r="AV348" s="13" t="s">
        <v>141</v>
      </c>
      <c r="AW348" s="13" t="s">
        <v>4</v>
      </c>
      <c r="AX348" s="13" t="s">
        <v>21</v>
      </c>
      <c r="AY348" s="240" t="s">
        <v>132</v>
      </c>
    </row>
    <row r="349" s="2" customFormat="1" ht="24.15" customHeight="1">
      <c r="A349" s="40"/>
      <c r="B349" s="41"/>
      <c r="C349" s="205" t="s">
        <v>719</v>
      </c>
      <c r="D349" s="205" t="s">
        <v>135</v>
      </c>
      <c r="E349" s="206" t="s">
        <v>720</v>
      </c>
      <c r="F349" s="207" t="s">
        <v>721</v>
      </c>
      <c r="G349" s="208" t="s">
        <v>195</v>
      </c>
      <c r="H349" s="209">
        <v>160.31999999999999</v>
      </c>
      <c r="I349" s="210"/>
      <c r="J349" s="211">
        <f>ROUND(I349*H349,2)</f>
        <v>0</v>
      </c>
      <c r="K349" s="207" t="s">
        <v>139</v>
      </c>
      <c r="L349" s="46"/>
      <c r="M349" s="212" t="s">
        <v>32</v>
      </c>
      <c r="N349" s="213" t="s">
        <v>51</v>
      </c>
      <c r="O349" s="86"/>
      <c r="P349" s="214">
        <f>O349*H349</f>
        <v>0</v>
      </c>
      <c r="Q349" s="214">
        <v>0</v>
      </c>
      <c r="R349" s="214">
        <f>Q349*H349</f>
        <v>0</v>
      </c>
      <c r="S349" s="214">
        <v>0</v>
      </c>
      <c r="T349" s="215">
        <f>S349*H349</f>
        <v>0</v>
      </c>
      <c r="U349" s="40"/>
      <c r="V349" s="40"/>
      <c r="W349" s="40"/>
      <c r="X349" s="40"/>
      <c r="Y349" s="40"/>
      <c r="Z349" s="40"/>
      <c r="AA349" s="40"/>
      <c r="AB349" s="40"/>
      <c r="AC349" s="40"/>
      <c r="AD349" s="40"/>
      <c r="AE349" s="40"/>
      <c r="AR349" s="216" t="s">
        <v>270</v>
      </c>
      <c r="AT349" s="216" t="s">
        <v>135</v>
      </c>
      <c r="AU349" s="216" t="s">
        <v>141</v>
      </c>
      <c r="AY349" s="18" t="s">
        <v>132</v>
      </c>
      <c r="BE349" s="217">
        <f>IF(N349="základní",J349,0)</f>
        <v>0</v>
      </c>
      <c r="BF349" s="217">
        <f>IF(N349="snížená",J349,0)</f>
        <v>0</v>
      </c>
      <c r="BG349" s="217">
        <f>IF(N349="zákl. přenesená",J349,0)</f>
        <v>0</v>
      </c>
      <c r="BH349" s="217">
        <f>IF(N349="sníž. přenesená",J349,0)</f>
        <v>0</v>
      </c>
      <c r="BI349" s="217">
        <f>IF(N349="nulová",J349,0)</f>
        <v>0</v>
      </c>
      <c r="BJ349" s="18" t="s">
        <v>141</v>
      </c>
      <c r="BK349" s="217">
        <f>ROUND(I349*H349,2)</f>
        <v>0</v>
      </c>
      <c r="BL349" s="18" t="s">
        <v>270</v>
      </c>
      <c r="BM349" s="216" t="s">
        <v>722</v>
      </c>
    </row>
    <row r="350" s="2" customFormat="1">
      <c r="A350" s="40"/>
      <c r="B350" s="41"/>
      <c r="C350" s="42"/>
      <c r="D350" s="225" t="s">
        <v>197</v>
      </c>
      <c r="E350" s="42"/>
      <c r="F350" s="226" t="s">
        <v>723</v>
      </c>
      <c r="G350" s="42"/>
      <c r="H350" s="42"/>
      <c r="I350" s="227"/>
      <c r="J350" s="42"/>
      <c r="K350" s="42"/>
      <c r="L350" s="46"/>
      <c r="M350" s="228"/>
      <c r="N350" s="229"/>
      <c r="O350" s="86"/>
      <c r="P350" s="86"/>
      <c r="Q350" s="86"/>
      <c r="R350" s="86"/>
      <c r="S350" s="86"/>
      <c r="T350" s="87"/>
      <c r="U350" s="40"/>
      <c r="V350" s="40"/>
      <c r="W350" s="40"/>
      <c r="X350" s="40"/>
      <c r="Y350" s="40"/>
      <c r="Z350" s="40"/>
      <c r="AA350" s="40"/>
      <c r="AB350" s="40"/>
      <c r="AC350" s="40"/>
      <c r="AD350" s="40"/>
      <c r="AE350" s="40"/>
      <c r="AT350" s="18" t="s">
        <v>197</v>
      </c>
      <c r="AU350" s="18" t="s">
        <v>141</v>
      </c>
    </row>
    <row r="351" s="2" customFormat="1" ht="14.4" customHeight="1">
      <c r="A351" s="40"/>
      <c r="B351" s="41"/>
      <c r="C351" s="252" t="s">
        <v>724</v>
      </c>
      <c r="D351" s="252" t="s">
        <v>246</v>
      </c>
      <c r="E351" s="253" t="s">
        <v>725</v>
      </c>
      <c r="F351" s="254" t="s">
        <v>726</v>
      </c>
      <c r="G351" s="255" t="s">
        <v>195</v>
      </c>
      <c r="H351" s="256">
        <v>173.14599999999999</v>
      </c>
      <c r="I351" s="257"/>
      <c r="J351" s="258">
        <f>ROUND(I351*H351,2)</f>
        <v>0</v>
      </c>
      <c r="K351" s="254" t="s">
        <v>139</v>
      </c>
      <c r="L351" s="259"/>
      <c r="M351" s="260" t="s">
        <v>32</v>
      </c>
      <c r="N351" s="261" t="s">
        <v>51</v>
      </c>
      <c r="O351" s="86"/>
      <c r="P351" s="214">
        <f>O351*H351</f>
        <v>0</v>
      </c>
      <c r="Q351" s="214">
        <v>0.014500000000000001</v>
      </c>
      <c r="R351" s="214">
        <f>Q351*H351</f>
        <v>2.5106169999999999</v>
      </c>
      <c r="S351" s="214">
        <v>0</v>
      </c>
      <c r="T351" s="215">
        <f>S351*H351</f>
        <v>0</v>
      </c>
      <c r="U351" s="40"/>
      <c r="V351" s="40"/>
      <c r="W351" s="40"/>
      <c r="X351" s="40"/>
      <c r="Y351" s="40"/>
      <c r="Z351" s="40"/>
      <c r="AA351" s="40"/>
      <c r="AB351" s="40"/>
      <c r="AC351" s="40"/>
      <c r="AD351" s="40"/>
      <c r="AE351" s="40"/>
      <c r="AR351" s="216" t="s">
        <v>356</v>
      </c>
      <c r="AT351" s="216" t="s">
        <v>246</v>
      </c>
      <c r="AU351" s="216" t="s">
        <v>141</v>
      </c>
      <c r="AY351" s="18" t="s">
        <v>132</v>
      </c>
      <c r="BE351" s="217">
        <f>IF(N351="základní",J351,0)</f>
        <v>0</v>
      </c>
      <c r="BF351" s="217">
        <f>IF(N351="snížená",J351,0)</f>
        <v>0</v>
      </c>
      <c r="BG351" s="217">
        <f>IF(N351="zákl. přenesená",J351,0)</f>
        <v>0</v>
      </c>
      <c r="BH351" s="217">
        <f>IF(N351="sníž. přenesená",J351,0)</f>
        <v>0</v>
      </c>
      <c r="BI351" s="217">
        <f>IF(N351="nulová",J351,0)</f>
        <v>0</v>
      </c>
      <c r="BJ351" s="18" t="s">
        <v>141</v>
      </c>
      <c r="BK351" s="217">
        <f>ROUND(I351*H351,2)</f>
        <v>0</v>
      </c>
      <c r="BL351" s="18" t="s">
        <v>270</v>
      </c>
      <c r="BM351" s="216" t="s">
        <v>727</v>
      </c>
    </row>
    <row r="352" s="13" customFormat="1">
      <c r="A352" s="13"/>
      <c r="B352" s="230"/>
      <c r="C352" s="231"/>
      <c r="D352" s="225" t="s">
        <v>199</v>
      </c>
      <c r="E352" s="231"/>
      <c r="F352" s="233" t="s">
        <v>728</v>
      </c>
      <c r="G352" s="231"/>
      <c r="H352" s="234">
        <v>173.14599999999999</v>
      </c>
      <c r="I352" s="235"/>
      <c r="J352" s="231"/>
      <c r="K352" s="231"/>
      <c r="L352" s="236"/>
      <c r="M352" s="237"/>
      <c r="N352" s="238"/>
      <c r="O352" s="238"/>
      <c r="P352" s="238"/>
      <c r="Q352" s="238"/>
      <c r="R352" s="238"/>
      <c r="S352" s="238"/>
      <c r="T352" s="239"/>
      <c r="U352" s="13"/>
      <c r="V352" s="13"/>
      <c r="W352" s="13"/>
      <c r="X352" s="13"/>
      <c r="Y352" s="13"/>
      <c r="Z352" s="13"/>
      <c r="AA352" s="13"/>
      <c r="AB352" s="13"/>
      <c r="AC352" s="13"/>
      <c r="AD352" s="13"/>
      <c r="AE352" s="13"/>
      <c r="AT352" s="240" t="s">
        <v>199</v>
      </c>
      <c r="AU352" s="240" t="s">
        <v>141</v>
      </c>
      <c r="AV352" s="13" t="s">
        <v>141</v>
      </c>
      <c r="AW352" s="13" t="s">
        <v>4</v>
      </c>
      <c r="AX352" s="13" t="s">
        <v>21</v>
      </c>
      <c r="AY352" s="240" t="s">
        <v>132</v>
      </c>
    </row>
    <row r="353" s="2" customFormat="1" ht="14.4" customHeight="1">
      <c r="A353" s="40"/>
      <c r="B353" s="41"/>
      <c r="C353" s="205" t="s">
        <v>729</v>
      </c>
      <c r="D353" s="205" t="s">
        <v>135</v>
      </c>
      <c r="E353" s="206" t="s">
        <v>730</v>
      </c>
      <c r="F353" s="207" t="s">
        <v>731</v>
      </c>
      <c r="G353" s="208" t="s">
        <v>231</v>
      </c>
      <c r="H353" s="209">
        <v>257</v>
      </c>
      <c r="I353" s="210"/>
      <c r="J353" s="211">
        <f>ROUND(I353*H353,2)</f>
        <v>0</v>
      </c>
      <c r="K353" s="207" t="s">
        <v>139</v>
      </c>
      <c r="L353" s="46"/>
      <c r="M353" s="212" t="s">
        <v>32</v>
      </c>
      <c r="N353" s="213" t="s">
        <v>51</v>
      </c>
      <c r="O353" s="86"/>
      <c r="P353" s="214">
        <f>O353*H353</f>
        <v>0</v>
      </c>
      <c r="Q353" s="214">
        <v>1.0000000000000001E-05</v>
      </c>
      <c r="R353" s="214">
        <f>Q353*H353</f>
        <v>0.0025700000000000002</v>
      </c>
      <c r="S353" s="214">
        <v>0</v>
      </c>
      <c r="T353" s="215">
        <f>S353*H353</f>
        <v>0</v>
      </c>
      <c r="U353" s="40"/>
      <c r="V353" s="40"/>
      <c r="W353" s="40"/>
      <c r="X353" s="40"/>
      <c r="Y353" s="40"/>
      <c r="Z353" s="40"/>
      <c r="AA353" s="40"/>
      <c r="AB353" s="40"/>
      <c r="AC353" s="40"/>
      <c r="AD353" s="40"/>
      <c r="AE353" s="40"/>
      <c r="AR353" s="216" t="s">
        <v>270</v>
      </c>
      <c r="AT353" s="216" t="s">
        <v>135</v>
      </c>
      <c r="AU353" s="216" t="s">
        <v>141</v>
      </c>
      <c r="AY353" s="18" t="s">
        <v>132</v>
      </c>
      <c r="BE353" s="217">
        <f>IF(N353="základní",J353,0)</f>
        <v>0</v>
      </c>
      <c r="BF353" s="217">
        <f>IF(N353="snížená",J353,0)</f>
        <v>0</v>
      </c>
      <c r="BG353" s="217">
        <f>IF(N353="zákl. přenesená",J353,0)</f>
        <v>0</v>
      </c>
      <c r="BH353" s="217">
        <f>IF(N353="sníž. přenesená",J353,0)</f>
        <v>0</v>
      </c>
      <c r="BI353" s="217">
        <f>IF(N353="nulová",J353,0)</f>
        <v>0</v>
      </c>
      <c r="BJ353" s="18" t="s">
        <v>141</v>
      </c>
      <c r="BK353" s="217">
        <f>ROUND(I353*H353,2)</f>
        <v>0</v>
      </c>
      <c r="BL353" s="18" t="s">
        <v>270</v>
      </c>
      <c r="BM353" s="216" t="s">
        <v>732</v>
      </c>
    </row>
    <row r="354" s="2" customFormat="1">
      <c r="A354" s="40"/>
      <c r="B354" s="41"/>
      <c r="C354" s="42"/>
      <c r="D354" s="225" t="s">
        <v>197</v>
      </c>
      <c r="E354" s="42"/>
      <c r="F354" s="226" t="s">
        <v>723</v>
      </c>
      <c r="G354" s="42"/>
      <c r="H354" s="42"/>
      <c r="I354" s="227"/>
      <c r="J354" s="42"/>
      <c r="K354" s="42"/>
      <c r="L354" s="46"/>
      <c r="M354" s="228"/>
      <c r="N354" s="229"/>
      <c r="O354" s="86"/>
      <c r="P354" s="86"/>
      <c r="Q354" s="86"/>
      <c r="R354" s="86"/>
      <c r="S354" s="86"/>
      <c r="T354" s="87"/>
      <c r="U354" s="40"/>
      <c r="V354" s="40"/>
      <c r="W354" s="40"/>
      <c r="X354" s="40"/>
      <c r="Y354" s="40"/>
      <c r="Z354" s="40"/>
      <c r="AA354" s="40"/>
      <c r="AB354" s="40"/>
      <c r="AC354" s="40"/>
      <c r="AD354" s="40"/>
      <c r="AE354" s="40"/>
      <c r="AT354" s="18" t="s">
        <v>197</v>
      </c>
      <c r="AU354" s="18" t="s">
        <v>141</v>
      </c>
    </row>
    <row r="355" s="2" customFormat="1" ht="14.4" customHeight="1">
      <c r="A355" s="40"/>
      <c r="B355" s="41"/>
      <c r="C355" s="252" t="s">
        <v>733</v>
      </c>
      <c r="D355" s="252" t="s">
        <v>246</v>
      </c>
      <c r="E355" s="253" t="s">
        <v>734</v>
      </c>
      <c r="F355" s="254" t="s">
        <v>735</v>
      </c>
      <c r="G355" s="255" t="s">
        <v>204</v>
      </c>
      <c r="H355" s="256">
        <v>2.0600000000000001</v>
      </c>
      <c r="I355" s="257"/>
      <c r="J355" s="258">
        <f>ROUND(I355*H355,2)</f>
        <v>0</v>
      </c>
      <c r="K355" s="254" t="s">
        <v>139</v>
      </c>
      <c r="L355" s="259"/>
      <c r="M355" s="260" t="s">
        <v>32</v>
      </c>
      <c r="N355" s="261" t="s">
        <v>51</v>
      </c>
      <c r="O355" s="86"/>
      <c r="P355" s="214">
        <f>O355*H355</f>
        <v>0</v>
      </c>
      <c r="Q355" s="214">
        <v>0.55000000000000004</v>
      </c>
      <c r="R355" s="214">
        <f>Q355*H355</f>
        <v>1.1330000000000002</v>
      </c>
      <c r="S355" s="214">
        <v>0</v>
      </c>
      <c r="T355" s="215">
        <f>S355*H355</f>
        <v>0</v>
      </c>
      <c r="U355" s="40"/>
      <c r="V355" s="40"/>
      <c r="W355" s="40"/>
      <c r="X355" s="40"/>
      <c r="Y355" s="40"/>
      <c r="Z355" s="40"/>
      <c r="AA355" s="40"/>
      <c r="AB355" s="40"/>
      <c r="AC355" s="40"/>
      <c r="AD355" s="40"/>
      <c r="AE355" s="40"/>
      <c r="AR355" s="216" t="s">
        <v>356</v>
      </c>
      <c r="AT355" s="216" t="s">
        <v>246</v>
      </c>
      <c r="AU355" s="216" t="s">
        <v>141</v>
      </c>
      <c r="AY355" s="18" t="s">
        <v>132</v>
      </c>
      <c r="BE355" s="217">
        <f>IF(N355="základní",J355,0)</f>
        <v>0</v>
      </c>
      <c r="BF355" s="217">
        <f>IF(N355="snížená",J355,0)</f>
        <v>0</v>
      </c>
      <c r="BG355" s="217">
        <f>IF(N355="zákl. přenesená",J355,0)</f>
        <v>0</v>
      </c>
      <c r="BH355" s="217">
        <f>IF(N355="sníž. přenesená",J355,0)</f>
        <v>0</v>
      </c>
      <c r="BI355" s="217">
        <f>IF(N355="nulová",J355,0)</f>
        <v>0</v>
      </c>
      <c r="BJ355" s="18" t="s">
        <v>141</v>
      </c>
      <c r="BK355" s="217">
        <f>ROUND(I355*H355,2)</f>
        <v>0</v>
      </c>
      <c r="BL355" s="18" t="s">
        <v>270</v>
      </c>
      <c r="BM355" s="216" t="s">
        <v>736</v>
      </c>
    </row>
    <row r="356" s="2" customFormat="1" ht="24.15" customHeight="1">
      <c r="A356" s="40"/>
      <c r="B356" s="41"/>
      <c r="C356" s="205" t="s">
        <v>737</v>
      </c>
      <c r="D356" s="205" t="s">
        <v>135</v>
      </c>
      <c r="E356" s="206" t="s">
        <v>738</v>
      </c>
      <c r="F356" s="207" t="s">
        <v>739</v>
      </c>
      <c r="G356" s="208" t="s">
        <v>254</v>
      </c>
      <c r="H356" s="209">
        <v>3.6459999999999999</v>
      </c>
      <c r="I356" s="210"/>
      <c r="J356" s="211">
        <f>ROUND(I356*H356,2)</f>
        <v>0</v>
      </c>
      <c r="K356" s="207" t="s">
        <v>620</v>
      </c>
      <c r="L356" s="46"/>
      <c r="M356" s="212" t="s">
        <v>32</v>
      </c>
      <c r="N356" s="213" t="s">
        <v>51</v>
      </c>
      <c r="O356" s="86"/>
      <c r="P356" s="214">
        <f>O356*H356</f>
        <v>0</v>
      </c>
      <c r="Q356" s="214">
        <v>0</v>
      </c>
      <c r="R356" s="214">
        <f>Q356*H356</f>
        <v>0</v>
      </c>
      <c r="S356" s="214">
        <v>0</v>
      </c>
      <c r="T356" s="215">
        <f>S356*H356</f>
        <v>0</v>
      </c>
      <c r="U356" s="40"/>
      <c r="V356" s="40"/>
      <c r="W356" s="40"/>
      <c r="X356" s="40"/>
      <c r="Y356" s="40"/>
      <c r="Z356" s="40"/>
      <c r="AA356" s="40"/>
      <c r="AB356" s="40"/>
      <c r="AC356" s="40"/>
      <c r="AD356" s="40"/>
      <c r="AE356" s="40"/>
      <c r="AR356" s="216" t="s">
        <v>270</v>
      </c>
      <c r="AT356" s="216" t="s">
        <v>135</v>
      </c>
      <c r="AU356" s="216" t="s">
        <v>141</v>
      </c>
      <c r="AY356" s="18" t="s">
        <v>132</v>
      </c>
      <c r="BE356" s="217">
        <f>IF(N356="základní",J356,0)</f>
        <v>0</v>
      </c>
      <c r="BF356" s="217">
        <f>IF(N356="snížená",J356,0)</f>
        <v>0</v>
      </c>
      <c r="BG356" s="217">
        <f>IF(N356="zákl. přenesená",J356,0)</f>
        <v>0</v>
      </c>
      <c r="BH356" s="217">
        <f>IF(N356="sníž. přenesená",J356,0)</f>
        <v>0</v>
      </c>
      <c r="BI356" s="217">
        <f>IF(N356="nulová",J356,0)</f>
        <v>0</v>
      </c>
      <c r="BJ356" s="18" t="s">
        <v>141</v>
      </c>
      <c r="BK356" s="217">
        <f>ROUND(I356*H356,2)</f>
        <v>0</v>
      </c>
      <c r="BL356" s="18" t="s">
        <v>270</v>
      </c>
      <c r="BM356" s="216" t="s">
        <v>740</v>
      </c>
    </row>
    <row r="357" s="2" customFormat="1">
      <c r="A357" s="40"/>
      <c r="B357" s="41"/>
      <c r="C357" s="42"/>
      <c r="D357" s="225" t="s">
        <v>197</v>
      </c>
      <c r="E357" s="42"/>
      <c r="F357" s="226" t="s">
        <v>741</v>
      </c>
      <c r="G357" s="42"/>
      <c r="H357" s="42"/>
      <c r="I357" s="227"/>
      <c r="J357" s="42"/>
      <c r="K357" s="42"/>
      <c r="L357" s="46"/>
      <c r="M357" s="228"/>
      <c r="N357" s="229"/>
      <c r="O357" s="86"/>
      <c r="P357" s="86"/>
      <c r="Q357" s="86"/>
      <c r="R357" s="86"/>
      <c r="S357" s="86"/>
      <c r="T357" s="87"/>
      <c r="U357" s="40"/>
      <c r="V357" s="40"/>
      <c r="W357" s="40"/>
      <c r="X357" s="40"/>
      <c r="Y357" s="40"/>
      <c r="Z357" s="40"/>
      <c r="AA357" s="40"/>
      <c r="AB357" s="40"/>
      <c r="AC357" s="40"/>
      <c r="AD357" s="40"/>
      <c r="AE357" s="40"/>
      <c r="AT357" s="18" t="s">
        <v>197</v>
      </c>
      <c r="AU357" s="18" t="s">
        <v>141</v>
      </c>
    </row>
    <row r="358" s="12" customFormat="1" ht="22.8" customHeight="1">
      <c r="A358" s="12"/>
      <c r="B358" s="189"/>
      <c r="C358" s="190"/>
      <c r="D358" s="191" t="s">
        <v>78</v>
      </c>
      <c r="E358" s="203" t="s">
        <v>742</v>
      </c>
      <c r="F358" s="203" t="s">
        <v>743</v>
      </c>
      <c r="G358" s="190"/>
      <c r="H358" s="190"/>
      <c r="I358" s="193"/>
      <c r="J358" s="204">
        <f>BK358</f>
        <v>0</v>
      </c>
      <c r="K358" s="190"/>
      <c r="L358" s="195"/>
      <c r="M358" s="196"/>
      <c r="N358" s="197"/>
      <c r="O358" s="197"/>
      <c r="P358" s="198">
        <f>SUM(P359:P362)</f>
        <v>0</v>
      </c>
      <c r="Q358" s="197"/>
      <c r="R358" s="198">
        <f>SUM(R359:R362)</f>
        <v>0.084180000000000005</v>
      </c>
      <c r="S358" s="197"/>
      <c r="T358" s="199">
        <f>SUM(T359:T362)</f>
        <v>0</v>
      </c>
      <c r="U358" s="12"/>
      <c r="V358" s="12"/>
      <c r="W358" s="12"/>
      <c r="X358" s="12"/>
      <c r="Y358" s="12"/>
      <c r="Z358" s="12"/>
      <c r="AA358" s="12"/>
      <c r="AB358" s="12"/>
      <c r="AC358" s="12"/>
      <c r="AD358" s="12"/>
      <c r="AE358" s="12"/>
      <c r="AR358" s="200" t="s">
        <v>141</v>
      </c>
      <c r="AT358" s="201" t="s">
        <v>78</v>
      </c>
      <c r="AU358" s="201" t="s">
        <v>21</v>
      </c>
      <c r="AY358" s="200" t="s">
        <v>132</v>
      </c>
      <c r="BK358" s="202">
        <f>SUM(BK359:BK362)</f>
        <v>0</v>
      </c>
    </row>
    <row r="359" s="2" customFormat="1" ht="24.15" customHeight="1">
      <c r="A359" s="40"/>
      <c r="B359" s="41"/>
      <c r="C359" s="205" t="s">
        <v>744</v>
      </c>
      <c r="D359" s="205" t="s">
        <v>135</v>
      </c>
      <c r="E359" s="206" t="s">
        <v>745</v>
      </c>
      <c r="F359" s="207" t="s">
        <v>746</v>
      </c>
      <c r="G359" s="208" t="s">
        <v>195</v>
      </c>
      <c r="H359" s="209">
        <v>6.9000000000000004</v>
      </c>
      <c r="I359" s="210"/>
      <c r="J359" s="211">
        <f>ROUND(I359*H359,2)</f>
        <v>0</v>
      </c>
      <c r="K359" s="207" t="s">
        <v>139</v>
      </c>
      <c r="L359" s="46"/>
      <c r="M359" s="212" t="s">
        <v>32</v>
      </c>
      <c r="N359" s="213" t="s">
        <v>51</v>
      </c>
      <c r="O359" s="86"/>
      <c r="P359" s="214">
        <f>O359*H359</f>
        <v>0</v>
      </c>
      <c r="Q359" s="214">
        <v>0.012200000000000001</v>
      </c>
      <c r="R359" s="214">
        <f>Q359*H359</f>
        <v>0.084180000000000005</v>
      </c>
      <c r="S359" s="214">
        <v>0</v>
      </c>
      <c r="T359" s="215">
        <f>S359*H359</f>
        <v>0</v>
      </c>
      <c r="U359" s="40"/>
      <c r="V359" s="40"/>
      <c r="W359" s="40"/>
      <c r="X359" s="40"/>
      <c r="Y359" s="40"/>
      <c r="Z359" s="40"/>
      <c r="AA359" s="40"/>
      <c r="AB359" s="40"/>
      <c r="AC359" s="40"/>
      <c r="AD359" s="40"/>
      <c r="AE359" s="40"/>
      <c r="AR359" s="216" t="s">
        <v>270</v>
      </c>
      <c r="AT359" s="216" t="s">
        <v>135</v>
      </c>
      <c r="AU359" s="216" t="s">
        <v>141</v>
      </c>
      <c r="AY359" s="18" t="s">
        <v>132</v>
      </c>
      <c r="BE359" s="217">
        <f>IF(N359="základní",J359,0)</f>
        <v>0</v>
      </c>
      <c r="BF359" s="217">
        <f>IF(N359="snížená",J359,0)</f>
        <v>0</v>
      </c>
      <c r="BG359" s="217">
        <f>IF(N359="zákl. přenesená",J359,0)</f>
        <v>0</v>
      </c>
      <c r="BH359" s="217">
        <f>IF(N359="sníž. přenesená",J359,0)</f>
        <v>0</v>
      </c>
      <c r="BI359" s="217">
        <f>IF(N359="nulová",J359,0)</f>
        <v>0</v>
      </c>
      <c r="BJ359" s="18" t="s">
        <v>141</v>
      </c>
      <c r="BK359" s="217">
        <f>ROUND(I359*H359,2)</f>
        <v>0</v>
      </c>
      <c r="BL359" s="18" t="s">
        <v>270</v>
      </c>
      <c r="BM359" s="216" t="s">
        <v>747</v>
      </c>
    </row>
    <row r="360" s="2" customFormat="1">
      <c r="A360" s="40"/>
      <c r="B360" s="41"/>
      <c r="C360" s="42"/>
      <c r="D360" s="225" t="s">
        <v>197</v>
      </c>
      <c r="E360" s="42"/>
      <c r="F360" s="226" t="s">
        <v>748</v>
      </c>
      <c r="G360" s="42"/>
      <c r="H360" s="42"/>
      <c r="I360" s="227"/>
      <c r="J360" s="42"/>
      <c r="K360" s="42"/>
      <c r="L360" s="46"/>
      <c r="M360" s="228"/>
      <c r="N360" s="229"/>
      <c r="O360" s="86"/>
      <c r="P360" s="86"/>
      <c r="Q360" s="86"/>
      <c r="R360" s="86"/>
      <c r="S360" s="86"/>
      <c r="T360" s="87"/>
      <c r="U360" s="40"/>
      <c r="V360" s="40"/>
      <c r="W360" s="40"/>
      <c r="X360" s="40"/>
      <c r="Y360" s="40"/>
      <c r="Z360" s="40"/>
      <c r="AA360" s="40"/>
      <c r="AB360" s="40"/>
      <c r="AC360" s="40"/>
      <c r="AD360" s="40"/>
      <c r="AE360" s="40"/>
      <c r="AT360" s="18" t="s">
        <v>197</v>
      </c>
      <c r="AU360" s="18" t="s">
        <v>141</v>
      </c>
    </row>
    <row r="361" s="2" customFormat="1" ht="37.8" customHeight="1">
      <c r="A361" s="40"/>
      <c r="B361" s="41"/>
      <c r="C361" s="205" t="s">
        <v>749</v>
      </c>
      <c r="D361" s="205" t="s">
        <v>135</v>
      </c>
      <c r="E361" s="206" t="s">
        <v>750</v>
      </c>
      <c r="F361" s="207" t="s">
        <v>751</v>
      </c>
      <c r="G361" s="208" t="s">
        <v>254</v>
      </c>
      <c r="H361" s="209">
        <v>0.084000000000000005</v>
      </c>
      <c r="I361" s="210"/>
      <c r="J361" s="211">
        <f>ROUND(I361*H361,2)</f>
        <v>0</v>
      </c>
      <c r="K361" s="207" t="s">
        <v>139</v>
      </c>
      <c r="L361" s="46"/>
      <c r="M361" s="212" t="s">
        <v>32</v>
      </c>
      <c r="N361" s="213" t="s">
        <v>51</v>
      </c>
      <c r="O361" s="86"/>
      <c r="P361" s="214">
        <f>O361*H361</f>
        <v>0</v>
      </c>
      <c r="Q361" s="214">
        <v>0</v>
      </c>
      <c r="R361" s="214">
        <f>Q361*H361</f>
        <v>0</v>
      </c>
      <c r="S361" s="214">
        <v>0</v>
      </c>
      <c r="T361" s="215">
        <f>S361*H361</f>
        <v>0</v>
      </c>
      <c r="U361" s="40"/>
      <c r="V361" s="40"/>
      <c r="W361" s="40"/>
      <c r="X361" s="40"/>
      <c r="Y361" s="40"/>
      <c r="Z361" s="40"/>
      <c r="AA361" s="40"/>
      <c r="AB361" s="40"/>
      <c r="AC361" s="40"/>
      <c r="AD361" s="40"/>
      <c r="AE361" s="40"/>
      <c r="AR361" s="216" t="s">
        <v>270</v>
      </c>
      <c r="AT361" s="216" t="s">
        <v>135</v>
      </c>
      <c r="AU361" s="216" t="s">
        <v>141</v>
      </c>
      <c r="AY361" s="18" t="s">
        <v>132</v>
      </c>
      <c r="BE361" s="217">
        <f>IF(N361="základní",J361,0)</f>
        <v>0</v>
      </c>
      <c r="BF361" s="217">
        <f>IF(N361="snížená",J361,0)</f>
        <v>0</v>
      </c>
      <c r="BG361" s="217">
        <f>IF(N361="zákl. přenesená",J361,0)</f>
        <v>0</v>
      </c>
      <c r="BH361" s="217">
        <f>IF(N361="sníž. přenesená",J361,0)</f>
        <v>0</v>
      </c>
      <c r="BI361" s="217">
        <f>IF(N361="nulová",J361,0)</f>
        <v>0</v>
      </c>
      <c r="BJ361" s="18" t="s">
        <v>141</v>
      </c>
      <c r="BK361" s="217">
        <f>ROUND(I361*H361,2)</f>
        <v>0</v>
      </c>
      <c r="BL361" s="18" t="s">
        <v>270</v>
      </c>
      <c r="BM361" s="216" t="s">
        <v>752</v>
      </c>
    </row>
    <row r="362" s="2" customFormat="1">
      <c r="A362" s="40"/>
      <c r="B362" s="41"/>
      <c r="C362" s="42"/>
      <c r="D362" s="225" t="s">
        <v>197</v>
      </c>
      <c r="E362" s="42"/>
      <c r="F362" s="226" t="s">
        <v>753</v>
      </c>
      <c r="G362" s="42"/>
      <c r="H362" s="42"/>
      <c r="I362" s="227"/>
      <c r="J362" s="42"/>
      <c r="K362" s="42"/>
      <c r="L362" s="46"/>
      <c r="M362" s="228"/>
      <c r="N362" s="229"/>
      <c r="O362" s="86"/>
      <c r="P362" s="86"/>
      <c r="Q362" s="86"/>
      <c r="R362" s="86"/>
      <c r="S362" s="86"/>
      <c r="T362" s="87"/>
      <c r="U362" s="40"/>
      <c r="V362" s="40"/>
      <c r="W362" s="40"/>
      <c r="X362" s="40"/>
      <c r="Y362" s="40"/>
      <c r="Z362" s="40"/>
      <c r="AA362" s="40"/>
      <c r="AB362" s="40"/>
      <c r="AC362" s="40"/>
      <c r="AD362" s="40"/>
      <c r="AE362" s="40"/>
      <c r="AT362" s="18" t="s">
        <v>197</v>
      </c>
      <c r="AU362" s="18" t="s">
        <v>141</v>
      </c>
    </row>
    <row r="363" s="12" customFormat="1" ht="22.8" customHeight="1">
      <c r="A363" s="12"/>
      <c r="B363" s="189"/>
      <c r="C363" s="190"/>
      <c r="D363" s="191" t="s">
        <v>78</v>
      </c>
      <c r="E363" s="203" t="s">
        <v>754</v>
      </c>
      <c r="F363" s="203" t="s">
        <v>755</v>
      </c>
      <c r="G363" s="190"/>
      <c r="H363" s="190"/>
      <c r="I363" s="193"/>
      <c r="J363" s="204">
        <f>BK363</f>
        <v>0</v>
      </c>
      <c r="K363" s="190"/>
      <c r="L363" s="195"/>
      <c r="M363" s="196"/>
      <c r="N363" s="197"/>
      <c r="O363" s="197"/>
      <c r="P363" s="198">
        <f>SUM(P364:P368)</f>
        <v>0</v>
      </c>
      <c r="Q363" s="197"/>
      <c r="R363" s="198">
        <f>SUM(R364:R368)</f>
        <v>0.0195</v>
      </c>
      <c r="S363" s="197"/>
      <c r="T363" s="199">
        <f>SUM(T364:T368)</f>
        <v>0</v>
      </c>
      <c r="U363" s="12"/>
      <c r="V363" s="12"/>
      <c r="W363" s="12"/>
      <c r="X363" s="12"/>
      <c r="Y363" s="12"/>
      <c r="Z363" s="12"/>
      <c r="AA363" s="12"/>
      <c r="AB363" s="12"/>
      <c r="AC363" s="12"/>
      <c r="AD363" s="12"/>
      <c r="AE363" s="12"/>
      <c r="AR363" s="200" t="s">
        <v>141</v>
      </c>
      <c r="AT363" s="201" t="s">
        <v>78</v>
      </c>
      <c r="AU363" s="201" t="s">
        <v>21</v>
      </c>
      <c r="AY363" s="200" t="s">
        <v>132</v>
      </c>
      <c r="BK363" s="202">
        <f>SUM(BK364:BK368)</f>
        <v>0</v>
      </c>
    </row>
    <row r="364" s="2" customFormat="1" ht="24.15" customHeight="1">
      <c r="A364" s="40"/>
      <c r="B364" s="41"/>
      <c r="C364" s="205" t="s">
        <v>756</v>
      </c>
      <c r="D364" s="205" t="s">
        <v>135</v>
      </c>
      <c r="E364" s="206" t="s">
        <v>757</v>
      </c>
      <c r="F364" s="207" t="s">
        <v>758</v>
      </c>
      <c r="G364" s="208" t="s">
        <v>376</v>
      </c>
      <c r="H364" s="209">
        <v>1</v>
      </c>
      <c r="I364" s="210"/>
      <c r="J364" s="211">
        <f>ROUND(I364*H364,2)</f>
        <v>0</v>
      </c>
      <c r="K364" s="207" t="s">
        <v>139</v>
      </c>
      <c r="L364" s="46"/>
      <c r="M364" s="212" t="s">
        <v>32</v>
      </c>
      <c r="N364" s="213" t="s">
        <v>51</v>
      </c>
      <c r="O364" s="86"/>
      <c r="P364" s="214">
        <f>O364*H364</f>
        <v>0</v>
      </c>
      <c r="Q364" s="214">
        <v>0</v>
      </c>
      <c r="R364" s="214">
        <f>Q364*H364</f>
        <v>0</v>
      </c>
      <c r="S364" s="214">
        <v>0</v>
      </c>
      <c r="T364" s="215">
        <f>S364*H364</f>
        <v>0</v>
      </c>
      <c r="U364" s="40"/>
      <c r="V364" s="40"/>
      <c r="W364" s="40"/>
      <c r="X364" s="40"/>
      <c r="Y364" s="40"/>
      <c r="Z364" s="40"/>
      <c r="AA364" s="40"/>
      <c r="AB364" s="40"/>
      <c r="AC364" s="40"/>
      <c r="AD364" s="40"/>
      <c r="AE364" s="40"/>
      <c r="AR364" s="216" t="s">
        <v>150</v>
      </c>
      <c r="AT364" s="216" t="s">
        <v>135</v>
      </c>
      <c r="AU364" s="216" t="s">
        <v>141</v>
      </c>
      <c r="AY364" s="18" t="s">
        <v>132</v>
      </c>
      <c r="BE364" s="217">
        <f>IF(N364="základní",J364,0)</f>
        <v>0</v>
      </c>
      <c r="BF364" s="217">
        <f>IF(N364="snížená",J364,0)</f>
        <v>0</v>
      </c>
      <c r="BG364" s="217">
        <f>IF(N364="zákl. přenesená",J364,0)</f>
        <v>0</v>
      </c>
      <c r="BH364" s="217">
        <f>IF(N364="sníž. přenesená",J364,0)</f>
        <v>0</v>
      </c>
      <c r="BI364" s="217">
        <f>IF(N364="nulová",J364,0)</f>
        <v>0</v>
      </c>
      <c r="BJ364" s="18" t="s">
        <v>141</v>
      </c>
      <c r="BK364" s="217">
        <f>ROUND(I364*H364,2)</f>
        <v>0</v>
      </c>
      <c r="BL364" s="18" t="s">
        <v>150</v>
      </c>
      <c r="BM364" s="216" t="s">
        <v>759</v>
      </c>
    </row>
    <row r="365" s="2" customFormat="1">
      <c r="A365" s="40"/>
      <c r="B365" s="41"/>
      <c r="C365" s="42"/>
      <c r="D365" s="225" t="s">
        <v>197</v>
      </c>
      <c r="E365" s="42"/>
      <c r="F365" s="226" t="s">
        <v>760</v>
      </c>
      <c r="G365" s="42"/>
      <c r="H365" s="42"/>
      <c r="I365" s="227"/>
      <c r="J365" s="42"/>
      <c r="K365" s="42"/>
      <c r="L365" s="46"/>
      <c r="M365" s="228"/>
      <c r="N365" s="229"/>
      <c r="O365" s="86"/>
      <c r="P365" s="86"/>
      <c r="Q365" s="86"/>
      <c r="R365" s="86"/>
      <c r="S365" s="86"/>
      <c r="T365" s="87"/>
      <c r="U365" s="40"/>
      <c r="V365" s="40"/>
      <c r="W365" s="40"/>
      <c r="X365" s="40"/>
      <c r="Y365" s="40"/>
      <c r="Z365" s="40"/>
      <c r="AA365" s="40"/>
      <c r="AB365" s="40"/>
      <c r="AC365" s="40"/>
      <c r="AD365" s="40"/>
      <c r="AE365" s="40"/>
      <c r="AT365" s="18" t="s">
        <v>197</v>
      </c>
      <c r="AU365" s="18" t="s">
        <v>141</v>
      </c>
    </row>
    <row r="366" s="2" customFormat="1" ht="24.15" customHeight="1">
      <c r="A366" s="40"/>
      <c r="B366" s="41"/>
      <c r="C366" s="252" t="s">
        <v>761</v>
      </c>
      <c r="D366" s="252" t="s">
        <v>246</v>
      </c>
      <c r="E366" s="253" t="s">
        <v>762</v>
      </c>
      <c r="F366" s="254" t="s">
        <v>763</v>
      </c>
      <c r="G366" s="255" t="s">
        <v>376</v>
      </c>
      <c r="H366" s="256">
        <v>1</v>
      </c>
      <c r="I366" s="257"/>
      <c r="J366" s="258">
        <f>ROUND(I366*H366,2)</f>
        <v>0</v>
      </c>
      <c r="K366" s="254" t="s">
        <v>139</v>
      </c>
      <c r="L366" s="259"/>
      <c r="M366" s="260" t="s">
        <v>32</v>
      </c>
      <c r="N366" s="261" t="s">
        <v>51</v>
      </c>
      <c r="O366" s="86"/>
      <c r="P366" s="214">
        <f>O366*H366</f>
        <v>0</v>
      </c>
      <c r="Q366" s="214">
        <v>0.0195</v>
      </c>
      <c r="R366" s="214">
        <f>Q366*H366</f>
        <v>0.0195</v>
      </c>
      <c r="S366" s="214">
        <v>0</v>
      </c>
      <c r="T366" s="215">
        <f>S366*H366</f>
        <v>0</v>
      </c>
      <c r="U366" s="40"/>
      <c r="V366" s="40"/>
      <c r="W366" s="40"/>
      <c r="X366" s="40"/>
      <c r="Y366" s="40"/>
      <c r="Z366" s="40"/>
      <c r="AA366" s="40"/>
      <c r="AB366" s="40"/>
      <c r="AC366" s="40"/>
      <c r="AD366" s="40"/>
      <c r="AE366" s="40"/>
      <c r="AR366" s="216" t="s">
        <v>228</v>
      </c>
      <c r="AT366" s="216" t="s">
        <v>246</v>
      </c>
      <c r="AU366" s="216" t="s">
        <v>141</v>
      </c>
      <c r="AY366" s="18" t="s">
        <v>132</v>
      </c>
      <c r="BE366" s="217">
        <f>IF(N366="základní",J366,0)</f>
        <v>0</v>
      </c>
      <c r="BF366" s="217">
        <f>IF(N366="snížená",J366,0)</f>
        <v>0</v>
      </c>
      <c r="BG366" s="217">
        <f>IF(N366="zákl. přenesená",J366,0)</f>
        <v>0</v>
      </c>
      <c r="BH366" s="217">
        <f>IF(N366="sníž. přenesená",J366,0)</f>
        <v>0</v>
      </c>
      <c r="BI366" s="217">
        <f>IF(N366="nulová",J366,0)</f>
        <v>0</v>
      </c>
      <c r="BJ366" s="18" t="s">
        <v>141</v>
      </c>
      <c r="BK366" s="217">
        <f>ROUND(I366*H366,2)</f>
        <v>0</v>
      </c>
      <c r="BL366" s="18" t="s">
        <v>150</v>
      </c>
      <c r="BM366" s="216" t="s">
        <v>764</v>
      </c>
    </row>
    <row r="367" s="2" customFormat="1" ht="24.15" customHeight="1">
      <c r="A367" s="40"/>
      <c r="B367" s="41"/>
      <c r="C367" s="205" t="s">
        <v>765</v>
      </c>
      <c r="D367" s="205" t="s">
        <v>135</v>
      </c>
      <c r="E367" s="206" t="s">
        <v>766</v>
      </c>
      <c r="F367" s="207" t="s">
        <v>767</v>
      </c>
      <c r="G367" s="208" t="s">
        <v>254</v>
      </c>
      <c r="H367" s="209">
        <v>0.02</v>
      </c>
      <c r="I367" s="210"/>
      <c r="J367" s="211">
        <f>ROUND(I367*H367,2)</f>
        <v>0</v>
      </c>
      <c r="K367" s="207" t="s">
        <v>139</v>
      </c>
      <c r="L367" s="46"/>
      <c r="M367" s="212" t="s">
        <v>32</v>
      </c>
      <c r="N367" s="213" t="s">
        <v>51</v>
      </c>
      <c r="O367" s="86"/>
      <c r="P367" s="214">
        <f>O367*H367</f>
        <v>0</v>
      </c>
      <c r="Q367" s="214">
        <v>0</v>
      </c>
      <c r="R367" s="214">
        <f>Q367*H367</f>
        <v>0</v>
      </c>
      <c r="S367" s="214">
        <v>0</v>
      </c>
      <c r="T367" s="215">
        <f>S367*H367</f>
        <v>0</v>
      </c>
      <c r="U367" s="40"/>
      <c r="V367" s="40"/>
      <c r="W367" s="40"/>
      <c r="X367" s="40"/>
      <c r="Y367" s="40"/>
      <c r="Z367" s="40"/>
      <c r="AA367" s="40"/>
      <c r="AB367" s="40"/>
      <c r="AC367" s="40"/>
      <c r="AD367" s="40"/>
      <c r="AE367" s="40"/>
      <c r="AR367" s="216" t="s">
        <v>270</v>
      </c>
      <c r="AT367" s="216" t="s">
        <v>135</v>
      </c>
      <c r="AU367" s="216" t="s">
        <v>141</v>
      </c>
      <c r="AY367" s="18" t="s">
        <v>132</v>
      </c>
      <c r="BE367" s="217">
        <f>IF(N367="základní",J367,0)</f>
        <v>0</v>
      </c>
      <c r="BF367" s="217">
        <f>IF(N367="snížená",J367,0)</f>
        <v>0</v>
      </c>
      <c r="BG367" s="217">
        <f>IF(N367="zákl. přenesená",J367,0)</f>
        <v>0</v>
      </c>
      <c r="BH367" s="217">
        <f>IF(N367="sníž. přenesená",J367,0)</f>
        <v>0</v>
      </c>
      <c r="BI367" s="217">
        <f>IF(N367="nulová",J367,0)</f>
        <v>0</v>
      </c>
      <c r="BJ367" s="18" t="s">
        <v>141</v>
      </c>
      <c r="BK367" s="217">
        <f>ROUND(I367*H367,2)</f>
        <v>0</v>
      </c>
      <c r="BL367" s="18" t="s">
        <v>270</v>
      </c>
      <c r="BM367" s="216" t="s">
        <v>768</v>
      </c>
    </row>
    <row r="368" s="2" customFormat="1">
      <c r="A368" s="40"/>
      <c r="B368" s="41"/>
      <c r="C368" s="42"/>
      <c r="D368" s="225" t="s">
        <v>197</v>
      </c>
      <c r="E368" s="42"/>
      <c r="F368" s="226" t="s">
        <v>769</v>
      </c>
      <c r="G368" s="42"/>
      <c r="H368" s="42"/>
      <c r="I368" s="227"/>
      <c r="J368" s="42"/>
      <c r="K368" s="42"/>
      <c r="L368" s="46"/>
      <c r="M368" s="228"/>
      <c r="N368" s="229"/>
      <c r="O368" s="86"/>
      <c r="P368" s="86"/>
      <c r="Q368" s="86"/>
      <c r="R368" s="86"/>
      <c r="S368" s="86"/>
      <c r="T368" s="87"/>
      <c r="U368" s="40"/>
      <c r="V368" s="40"/>
      <c r="W368" s="40"/>
      <c r="X368" s="40"/>
      <c r="Y368" s="40"/>
      <c r="Z368" s="40"/>
      <c r="AA368" s="40"/>
      <c r="AB368" s="40"/>
      <c r="AC368" s="40"/>
      <c r="AD368" s="40"/>
      <c r="AE368" s="40"/>
      <c r="AT368" s="18" t="s">
        <v>197</v>
      </c>
      <c r="AU368" s="18" t="s">
        <v>141</v>
      </c>
    </row>
    <row r="369" s="12" customFormat="1" ht="22.8" customHeight="1">
      <c r="A369" s="12"/>
      <c r="B369" s="189"/>
      <c r="C369" s="190"/>
      <c r="D369" s="191" t="s">
        <v>78</v>
      </c>
      <c r="E369" s="203" t="s">
        <v>770</v>
      </c>
      <c r="F369" s="203" t="s">
        <v>771</v>
      </c>
      <c r="G369" s="190"/>
      <c r="H369" s="190"/>
      <c r="I369" s="193"/>
      <c r="J369" s="204">
        <f>BK369</f>
        <v>0</v>
      </c>
      <c r="K369" s="190"/>
      <c r="L369" s="195"/>
      <c r="M369" s="196"/>
      <c r="N369" s="197"/>
      <c r="O369" s="197"/>
      <c r="P369" s="198">
        <f>SUM(P370:P376)</f>
        <v>0</v>
      </c>
      <c r="Q369" s="197"/>
      <c r="R369" s="198">
        <f>SUM(R370:R376)</f>
        <v>0</v>
      </c>
      <c r="S369" s="197"/>
      <c r="T369" s="199">
        <f>SUM(T370:T376)</f>
        <v>0.20200000000000004</v>
      </c>
      <c r="U369" s="12"/>
      <c r="V369" s="12"/>
      <c r="W369" s="12"/>
      <c r="X369" s="12"/>
      <c r="Y369" s="12"/>
      <c r="Z369" s="12"/>
      <c r="AA369" s="12"/>
      <c r="AB369" s="12"/>
      <c r="AC369" s="12"/>
      <c r="AD369" s="12"/>
      <c r="AE369" s="12"/>
      <c r="AR369" s="200" t="s">
        <v>141</v>
      </c>
      <c r="AT369" s="201" t="s">
        <v>78</v>
      </c>
      <c r="AU369" s="201" t="s">
        <v>21</v>
      </c>
      <c r="AY369" s="200" t="s">
        <v>132</v>
      </c>
      <c r="BK369" s="202">
        <f>SUM(BK370:BK376)</f>
        <v>0</v>
      </c>
    </row>
    <row r="370" s="2" customFormat="1" ht="14.4" customHeight="1">
      <c r="A370" s="40"/>
      <c r="B370" s="41"/>
      <c r="C370" s="205" t="s">
        <v>772</v>
      </c>
      <c r="D370" s="205" t="s">
        <v>135</v>
      </c>
      <c r="E370" s="206" t="s">
        <v>773</v>
      </c>
      <c r="F370" s="207" t="s">
        <v>774</v>
      </c>
      <c r="G370" s="208" t="s">
        <v>376</v>
      </c>
      <c r="H370" s="209">
        <v>1</v>
      </c>
      <c r="I370" s="210"/>
      <c r="J370" s="211">
        <f>ROUND(I370*H370,2)</f>
        <v>0</v>
      </c>
      <c r="K370" s="207" t="s">
        <v>139</v>
      </c>
      <c r="L370" s="46"/>
      <c r="M370" s="212" t="s">
        <v>32</v>
      </c>
      <c r="N370" s="213" t="s">
        <v>51</v>
      </c>
      <c r="O370" s="86"/>
      <c r="P370" s="214">
        <f>O370*H370</f>
        <v>0</v>
      </c>
      <c r="Q370" s="214">
        <v>0</v>
      </c>
      <c r="R370" s="214">
        <f>Q370*H370</f>
        <v>0</v>
      </c>
      <c r="S370" s="214">
        <v>0.012999999999999999</v>
      </c>
      <c r="T370" s="215">
        <f>S370*H370</f>
        <v>0.012999999999999999</v>
      </c>
      <c r="U370" s="40"/>
      <c r="V370" s="40"/>
      <c r="W370" s="40"/>
      <c r="X370" s="40"/>
      <c r="Y370" s="40"/>
      <c r="Z370" s="40"/>
      <c r="AA370" s="40"/>
      <c r="AB370" s="40"/>
      <c r="AC370" s="40"/>
      <c r="AD370" s="40"/>
      <c r="AE370" s="40"/>
      <c r="AR370" s="216" t="s">
        <v>150</v>
      </c>
      <c r="AT370" s="216" t="s">
        <v>135</v>
      </c>
      <c r="AU370" s="216" t="s">
        <v>141</v>
      </c>
      <c r="AY370" s="18" t="s">
        <v>132</v>
      </c>
      <c r="BE370" s="217">
        <f>IF(N370="základní",J370,0)</f>
        <v>0</v>
      </c>
      <c r="BF370" s="217">
        <f>IF(N370="snížená",J370,0)</f>
        <v>0</v>
      </c>
      <c r="BG370" s="217">
        <f>IF(N370="zákl. přenesená",J370,0)</f>
        <v>0</v>
      </c>
      <c r="BH370" s="217">
        <f>IF(N370="sníž. přenesená",J370,0)</f>
        <v>0</v>
      </c>
      <c r="BI370" s="217">
        <f>IF(N370="nulová",J370,0)</f>
        <v>0</v>
      </c>
      <c r="BJ370" s="18" t="s">
        <v>141</v>
      </c>
      <c r="BK370" s="217">
        <f>ROUND(I370*H370,2)</f>
        <v>0</v>
      </c>
      <c r="BL370" s="18" t="s">
        <v>150</v>
      </c>
      <c r="BM370" s="216" t="s">
        <v>775</v>
      </c>
    </row>
    <row r="371" s="2" customFormat="1" ht="14.4" customHeight="1">
      <c r="A371" s="40"/>
      <c r="B371" s="41"/>
      <c r="C371" s="205" t="s">
        <v>776</v>
      </c>
      <c r="D371" s="205" t="s">
        <v>135</v>
      </c>
      <c r="E371" s="206" t="s">
        <v>777</v>
      </c>
      <c r="F371" s="207" t="s">
        <v>778</v>
      </c>
      <c r="G371" s="208" t="s">
        <v>231</v>
      </c>
      <c r="H371" s="209">
        <v>5.4000000000000004</v>
      </c>
      <c r="I371" s="210"/>
      <c r="J371" s="211">
        <f>ROUND(I371*H371,2)</f>
        <v>0</v>
      </c>
      <c r="K371" s="207" t="s">
        <v>139</v>
      </c>
      <c r="L371" s="46"/>
      <c r="M371" s="212" t="s">
        <v>32</v>
      </c>
      <c r="N371" s="213" t="s">
        <v>51</v>
      </c>
      <c r="O371" s="86"/>
      <c r="P371" s="214">
        <f>O371*H371</f>
        <v>0</v>
      </c>
      <c r="Q371" s="214">
        <v>0</v>
      </c>
      <c r="R371" s="214">
        <f>Q371*H371</f>
        <v>0</v>
      </c>
      <c r="S371" s="214">
        <v>0</v>
      </c>
      <c r="T371" s="215">
        <f>S371*H371</f>
        <v>0</v>
      </c>
      <c r="U371" s="40"/>
      <c r="V371" s="40"/>
      <c r="W371" s="40"/>
      <c r="X371" s="40"/>
      <c r="Y371" s="40"/>
      <c r="Z371" s="40"/>
      <c r="AA371" s="40"/>
      <c r="AB371" s="40"/>
      <c r="AC371" s="40"/>
      <c r="AD371" s="40"/>
      <c r="AE371" s="40"/>
      <c r="AR371" s="216" t="s">
        <v>270</v>
      </c>
      <c r="AT371" s="216" t="s">
        <v>135</v>
      </c>
      <c r="AU371" s="216" t="s">
        <v>141</v>
      </c>
      <c r="AY371" s="18" t="s">
        <v>132</v>
      </c>
      <c r="BE371" s="217">
        <f>IF(N371="základní",J371,0)</f>
        <v>0</v>
      </c>
      <c r="BF371" s="217">
        <f>IF(N371="snížená",J371,0)</f>
        <v>0</v>
      </c>
      <c r="BG371" s="217">
        <f>IF(N371="zákl. přenesená",J371,0)</f>
        <v>0</v>
      </c>
      <c r="BH371" s="217">
        <f>IF(N371="sníž. přenesená",J371,0)</f>
        <v>0</v>
      </c>
      <c r="BI371" s="217">
        <f>IF(N371="nulová",J371,0)</f>
        <v>0</v>
      </c>
      <c r="BJ371" s="18" t="s">
        <v>141</v>
      </c>
      <c r="BK371" s="217">
        <f>ROUND(I371*H371,2)</f>
        <v>0</v>
      </c>
      <c r="BL371" s="18" t="s">
        <v>270</v>
      </c>
      <c r="BM371" s="216" t="s">
        <v>779</v>
      </c>
    </row>
    <row r="372" s="2" customFormat="1">
      <c r="A372" s="40"/>
      <c r="B372" s="41"/>
      <c r="C372" s="42"/>
      <c r="D372" s="225" t="s">
        <v>197</v>
      </c>
      <c r="E372" s="42"/>
      <c r="F372" s="226" t="s">
        <v>780</v>
      </c>
      <c r="G372" s="42"/>
      <c r="H372" s="42"/>
      <c r="I372" s="227"/>
      <c r="J372" s="42"/>
      <c r="K372" s="42"/>
      <c r="L372" s="46"/>
      <c r="M372" s="228"/>
      <c r="N372" s="229"/>
      <c r="O372" s="86"/>
      <c r="P372" s="86"/>
      <c r="Q372" s="86"/>
      <c r="R372" s="86"/>
      <c r="S372" s="86"/>
      <c r="T372" s="87"/>
      <c r="U372" s="40"/>
      <c r="V372" s="40"/>
      <c r="W372" s="40"/>
      <c r="X372" s="40"/>
      <c r="Y372" s="40"/>
      <c r="Z372" s="40"/>
      <c r="AA372" s="40"/>
      <c r="AB372" s="40"/>
      <c r="AC372" s="40"/>
      <c r="AD372" s="40"/>
      <c r="AE372" s="40"/>
      <c r="AT372" s="18" t="s">
        <v>197</v>
      </c>
      <c r="AU372" s="18" t="s">
        <v>141</v>
      </c>
    </row>
    <row r="373" s="2" customFormat="1" ht="14.4" customHeight="1">
      <c r="A373" s="40"/>
      <c r="B373" s="41"/>
      <c r="C373" s="205" t="s">
        <v>781</v>
      </c>
      <c r="D373" s="205" t="s">
        <v>135</v>
      </c>
      <c r="E373" s="206" t="s">
        <v>782</v>
      </c>
      <c r="F373" s="207" t="s">
        <v>783</v>
      </c>
      <c r="G373" s="208" t="s">
        <v>231</v>
      </c>
      <c r="H373" s="209">
        <v>5.4000000000000004</v>
      </c>
      <c r="I373" s="210"/>
      <c r="J373" s="211">
        <f>ROUND(I373*H373,2)</f>
        <v>0</v>
      </c>
      <c r="K373" s="207" t="s">
        <v>139</v>
      </c>
      <c r="L373" s="46"/>
      <c r="M373" s="212" t="s">
        <v>32</v>
      </c>
      <c r="N373" s="213" t="s">
        <v>51</v>
      </c>
      <c r="O373" s="86"/>
      <c r="P373" s="214">
        <f>O373*H373</f>
        <v>0</v>
      </c>
      <c r="Q373" s="214">
        <v>0</v>
      </c>
      <c r="R373" s="214">
        <f>Q373*H373</f>
        <v>0</v>
      </c>
      <c r="S373" s="214">
        <v>0.035000000000000003</v>
      </c>
      <c r="T373" s="215">
        <f>S373*H373</f>
        <v>0.18900000000000003</v>
      </c>
      <c r="U373" s="40"/>
      <c r="V373" s="40"/>
      <c r="W373" s="40"/>
      <c r="X373" s="40"/>
      <c r="Y373" s="40"/>
      <c r="Z373" s="40"/>
      <c r="AA373" s="40"/>
      <c r="AB373" s="40"/>
      <c r="AC373" s="40"/>
      <c r="AD373" s="40"/>
      <c r="AE373" s="40"/>
      <c r="AR373" s="216" t="s">
        <v>270</v>
      </c>
      <c r="AT373" s="216" t="s">
        <v>135</v>
      </c>
      <c r="AU373" s="216" t="s">
        <v>141</v>
      </c>
      <c r="AY373" s="18" t="s">
        <v>132</v>
      </c>
      <c r="BE373" s="217">
        <f>IF(N373="základní",J373,0)</f>
        <v>0</v>
      </c>
      <c r="BF373" s="217">
        <f>IF(N373="snížená",J373,0)</f>
        <v>0</v>
      </c>
      <c r="BG373" s="217">
        <f>IF(N373="zákl. přenesená",J373,0)</f>
        <v>0</v>
      </c>
      <c r="BH373" s="217">
        <f>IF(N373="sníž. přenesená",J373,0)</f>
        <v>0</v>
      </c>
      <c r="BI373" s="217">
        <f>IF(N373="nulová",J373,0)</f>
        <v>0</v>
      </c>
      <c r="BJ373" s="18" t="s">
        <v>141</v>
      </c>
      <c r="BK373" s="217">
        <f>ROUND(I373*H373,2)</f>
        <v>0</v>
      </c>
      <c r="BL373" s="18" t="s">
        <v>270</v>
      </c>
      <c r="BM373" s="216" t="s">
        <v>784</v>
      </c>
    </row>
    <row r="374" s="2" customFormat="1">
      <c r="A374" s="40"/>
      <c r="B374" s="41"/>
      <c r="C374" s="42"/>
      <c r="D374" s="225" t="s">
        <v>197</v>
      </c>
      <c r="E374" s="42"/>
      <c r="F374" s="226" t="s">
        <v>785</v>
      </c>
      <c r="G374" s="42"/>
      <c r="H374" s="42"/>
      <c r="I374" s="227"/>
      <c r="J374" s="42"/>
      <c r="K374" s="42"/>
      <c r="L374" s="46"/>
      <c r="M374" s="228"/>
      <c r="N374" s="229"/>
      <c r="O374" s="86"/>
      <c r="P374" s="86"/>
      <c r="Q374" s="86"/>
      <c r="R374" s="86"/>
      <c r="S374" s="86"/>
      <c r="T374" s="87"/>
      <c r="U374" s="40"/>
      <c r="V374" s="40"/>
      <c r="W374" s="40"/>
      <c r="X374" s="40"/>
      <c r="Y374" s="40"/>
      <c r="Z374" s="40"/>
      <c r="AA374" s="40"/>
      <c r="AB374" s="40"/>
      <c r="AC374" s="40"/>
      <c r="AD374" s="40"/>
      <c r="AE374" s="40"/>
      <c r="AT374" s="18" t="s">
        <v>197</v>
      </c>
      <c r="AU374" s="18" t="s">
        <v>141</v>
      </c>
    </row>
    <row r="375" s="2" customFormat="1" ht="24.15" customHeight="1">
      <c r="A375" s="40"/>
      <c r="B375" s="41"/>
      <c r="C375" s="205" t="s">
        <v>786</v>
      </c>
      <c r="D375" s="205" t="s">
        <v>135</v>
      </c>
      <c r="E375" s="206" t="s">
        <v>787</v>
      </c>
      <c r="F375" s="207" t="s">
        <v>788</v>
      </c>
      <c r="G375" s="208" t="s">
        <v>789</v>
      </c>
      <c r="H375" s="272"/>
      <c r="I375" s="210"/>
      <c r="J375" s="211">
        <f>ROUND(I375*H375,2)</f>
        <v>0</v>
      </c>
      <c r="K375" s="207" t="s">
        <v>139</v>
      </c>
      <c r="L375" s="46"/>
      <c r="M375" s="212" t="s">
        <v>32</v>
      </c>
      <c r="N375" s="213" t="s">
        <v>51</v>
      </c>
      <c r="O375" s="86"/>
      <c r="P375" s="214">
        <f>O375*H375</f>
        <v>0</v>
      </c>
      <c r="Q375" s="214">
        <v>0</v>
      </c>
      <c r="R375" s="214">
        <f>Q375*H375</f>
        <v>0</v>
      </c>
      <c r="S375" s="214">
        <v>0</v>
      </c>
      <c r="T375" s="215">
        <f>S375*H375</f>
        <v>0</v>
      </c>
      <c r="U375" s="40"/>
      <c r="V375" s="40"/>
      <c r="W375" s="40"/>
      <c r="X375" s="40"/>
      <c r="Y375" s="40"/>
      <c r="Z375" s="40"/>
      <c r="AA375" s="40"/>
      <c r="AB375" s="40"/>
      <c r="AC375" s="40"/>
      <c r="AD375" s="40"/>
      <c r="AE375" s="40"/>
      <c r="AR375" s="216" t="s">
        <v>270</v>
      </c>
      <c r="AT375" s="216" t="s">
        <v>135</v>
      </c>
      <c r="AU375" s="216" t="s">
        <v>141</v>
      </c>
      <c r="AY375" s="18" t="s">
        <v>132</v>
      </c>
      <c r="BE375" s="217">
        <f>IF(N375="základní",J375,0)</f>
        <v>0</v>
      </c>
      <c r="BF375" s="217">
        <f>IF(N375="snížená",J375,0)</f>
        <v>0</v>
      </c>
      <c r="BG375" s="217">
        <f>IF(N375="zákl. přenesená",J375,0)</f>
        <v>0</v>
      </c>
      <c r="BH375" s="217">
        <f>IF(N375="sníž. přenesená",J375,0)</f>
        <v>0</v>
      </c>
      <c r="BI375" s="217">
        <f>IF(N375="nulová",J375,0)</f>
        <v>0</v>
      </c>
      <c r="BJ375" s="18" t="s">
        <v>141</v>
      </c>
      <c r="BK375" s="217">
        <f>ROUND(I375*H375,2)</f>
        <v>0</v>
      </c>
      <c r="BL375" s="18" t="s">
        <v>270</v>
      </c>
      <c r="BM375" s="216" t="s">
        <v>790</v>
      </c>
    </row>
    <row r="376" s="2" customFormat="1">
      <c r="A376" s="40"/>
      <c r="B376" s="41"/>
      <c r="C376" s="42"/>
      <c r="D376" s="225" t="s">
        <v>197</v>
      </c>
      <c r="E376" s="42"/>
      <c r="F376" s="226" t="s">
        <v>791</v>
      </c>
      <c r="G376" s="42"/>
      <c r="H376" s="42"/>
      <c r="I376" s="227"/>
      <c r="J376" s="42"/>
      <c r="K376" s="42"/>
      <c r="L376" s="46"/>
      <c r="M376" s="228"/>
      <c r="N376" s="229"/>
      <c r="O376" s="86"/>
      <c r="P376" s="86"/>
      <c r="Q376" s="86"/>
      <c r="R376" s="86"/>
      <c r="S376" s="86"/>
      <c r="T376" s="87"/>
      <c r="U376" s="40"/>
      <c r="V376" s="40"/>
      <c r="W376" s="40"/>
      <c r="X376" s="40"/>
      <c r="Y376" s="40"/>
      <c r="Z376" s="40"/>
      <c r="AA376" s="40"/>
      <c r="AB376" s="40"/>
      <c r="AC376" s="40"/>
      <c r="AD376" s="40"/>
      <c r="AE376" s="40"/>
      <c r="AT376" s="18" t="s">
        <v>197</v>
      </c>
      <c r="AU376" s="18" t="s">
        <v>141</v>
      </c>
    </row>
    <row r="377" s="12" customFormat="1" ht="22.8" customHeight="1">
      <c r="A377" s="12"/>
      <c r="B377" s="189"/>
      <c r="C377" s="190"/>
      <c r="D377" s="191" t="s">
        <v>78</v>
      </c>
      <c r="E377" s="203" t="s">
        <v>792</v>
      </c>
      <c r="F377" s="203" t="s">
        <v>793</v>
      </c>
      <c r="G377" s="190"/>
      <c r="H377" s="190"/>
      <c r="I377" s="193"/>
      <c r="J377" s="204">
        <f>BK377</f>
        <v>0</v>
      </c>
      <c r="K377" s="190"/>
      <c r="L377" s="195"/>
      <c r="M377" s="196"/>
      <c r="N377" s="197"/>
      <c r="O377" s="197"/>
      <c r="P377" s="198">
        <f>SUM(P378:P383)</f>
        <v>0</v>
      </c>
      <c r="Q377" s="197"/>
      <c r="R377" s="198">
        <f>SUM(R378:R383)</f>
        <v>0.067334400000000003</v>
      </c>
      <c r="S377" s="197"/>
      <c r="T377" s="199">
        <f>SUM(T378:T383)</f>
        <v>0</v>
      </c>
      <c r="U377" s="12"/>
      <c r="V377" s="12"/>
      <c r="W377" s="12"/>
      <c r="X377" s="12"/>
      <c r="Y377" s="12"/>
      <c r="Z377" s="12"/>
      <c r="AA377" s="12"/>
      <c r="AB377" s="12"/>
      <c r="AC377" s="12"/>
      <c r="AD377" s="12"/>
      <c r="AE377" s="12"/>
      <c r="AR377" s="200" t="s">
        <v>141</v>
      </c>
      <c r="AT377" s="201" t="s">
        <v>78</v>
      </c>
      <c r="AU377" s="201" t="s">
        <v>21</v>
      </c>
      <c r="AY377" s="200" t="s">
        <v>132</v>
      </c>
      <c r="BK377" s="202">
        <f>SUM(BK378:BK383)</f>
        <v>0</v>
      </c>
    </row>
    <row r="378" s="2" customFormat="1" ht="14.4" customHeight="1">
      <c r="A378" s="40"/>
      <c r="B378" s="41"/>
      <c r="C378" s="205" t="s">
        <v>794</v>
      </c>
      <c r="D378" s="205" t="s">
        <v>135</v>
      </c>
      <c r="E378" s="206" t="s">
        <v>795</v>
      </c>
      <c r="F378" s="207" t="s">
        <v>796</v>
      </c>
      <c r="G378" s="208" t="s">
        <v>195</v>
      </c>
      <c r="H378" s="209">
        <v>160.31999999999999</v>
      </c>
      <c r="I378" s="210"/>
      <c r="J378" s="211">
        <f>ROUND(I378*H378,2)</f>
        <v>0</v>
      </c>
      <c r="K378" s="207" t="s">
        <v>139</v>
      </c>
      <c r="L378" s="46"/>
      <c r="M378" s="212" t="s">
        <v>32</v>
      </c>
      <c r="N378" s="213" t="s">
        <v>51</v>
      </c>
      <c r="O378" s="86"/>
      <c r="P378" s="214">
        <f>O378*H378</f>
        <v>0</v>
      </c>
      <c r="Q378" s="214">
        <v>0</v>
      </c>
      <c r="R378" s="214">
        <f>Q378*H378</f>
        <v>0</v>
      </c>
      <c r="S378" s="214">
        <v>0</v>
      </c>
      <c r="T378" s="215">
        <f>S378*H378</f>
        <v>0</v>
      </c>
      <c r="U378" s="40"/>
      <c r="V378" s="40"/>
      <c r="W378" s="40"/>
      <c r="X378" s="40"/>
      <c r="Y378" s="40"/>
      <c r="Z378" s="40"/>
      <c r="AA378" s="40"/>
      <c r="AB378" s="40"/>
      <c r="AC378" s="40"/>
      <c r="AD378" s="40"/>
      <c r="AE378" s="40"/>
      <c r="AR378" s="216" t="s">
        <v>270</v>
      </c>
      <c r="AT378" s="216" t="s">
        <v>135</v>
      </c>
      <c r="AU378" s="216" t="s">
        <v>141</v>
      </c>
      <c r="AY378" s="18" t="s">
        <v>132</v>
      </c>
      <c r="BE378" s="217">
        <f>IF(N378="základní",J378,0)</f>
        <v>0</v>
      </c>
      <c r="BF378" s="217">
        <f>IF(N378="snížená",J378,0)</f>
        <v>0</v>
      </c>
      <c r="BG378" s="217">
        <f>IF(N378="zákl. přenesená",J378,0)</f>
        <v>0</v>
      </c>
      <c r="BH378" s="217">
        <f>IF(N378="sníž. přenesená",J378,0)</f>
        <v>0</v>
      </c>
      <c r="BI378" s="217">
        <f>IF(N378="nulová",J378,0)</f>
        <v>0</v>
      </c>
      <c r="BJ378" s="18" t="s">
        <v>141</v>
      </c>
      <c r="BK378" s="217">
        <f>ROUND(I378*H378,2)</f>
        <v>0</v>
      </c>
      <c r="BL378" s="18" t="s">
        <v>270</v>
      </c>
      <c r="BM378" s="216" t="s">
        <v>797</v>
      </c>
    </row>
    <row r="379" s="2" customFormat="1">
      <c r="A379" s="40"/>
      <c r="B379" s="41"/>
      <c r="C379" s="42"/>
      <c r="D379" s="225" t="s">
        <v>197</v>
      </c>
      <c r="E379" s="42"/>
      <c r="F379" s="226" t="s">
        <v>798</v>
      </c>
      <c r="G379" s="42"/>
      <c r="H379" s="42"/>
      <c r="I379" s="227"/>
      <c r="J379" s="42"/>
      <c r="K379" s="42"/>
      <c r="L379" s="46"/>
      <c r="M379" s="228"/>
      <c r="N379" s="229"/>
      <c r="O379" s="86"/>
      <c r="P379" s="86"/>
      <c r="Q379" s="86"/>
      <c r="R379" s="86"/>
      <c r="S379" s="86"/>
      <c r="T379" s="87"/>
      <c r="U379" s="40"/>
      <c r="V379" s="40"/>
      <c r="W379" s="40"/>
      <c r="X379" s="40"/>
      <c r="Y379" s="40"/>
      <c r="Z379" s="40"/>
      <c r="AA379" s="40"/>
      <c r="AB379" s="40"/>
      <c r="AC379" s="40"/>
      <c r="AD379" s="40"/>
      <c r="AE379" s="40"/>
      <c r="AT379" s="18" t="s">
        <v>197</v>
      </c>
      <c r="AU379" s="18" t="s">
        <v>141</v>
      </c>
    </row>
    <row r="380" s="2" customFormat="1" ht="24.15" customHeight="1">
      <c r="A380" s="40"/>
      <c r="B380" s="41"/>
      <c r="C380" s="252" t="s">
        <v>799</v>
      </c>
      <c r="D380" s="252" t="s">
        <v>246</v>
      </c>
      <c r="E380" s="253" t="s">
        <v>800</v>
      </c>
      <c r="F380" s="254" t="s">
        <v>801</v>
      </c>
      <c r="G380" s="255" t="s">
        <v>231</v>
      </c>
      <c r="H380" s="256">
        <v>168.33600000000001</v>
      </c>
      <c r="I380" s="257"/>
      <c r="J380" s="258">
        <f>ROUND(I380*H380,2)</f>
        <v>0</v>
      </c>
      <c r="K380" s="254" t="s">
        <v>139</v>
      </c>
      <c r="L380" s="259"/>
      <c r="M380" s="260" t="s">
        <v>32</v>
      </c>
      <c r="N380" s="261" t="s">
        <v>51</v>
      </c>
      <c r="O380" s="86"/>
      <c r="P380" s="214">
        <f>O380*H380</f>
        <v>0</v>
      </c>
      <c r="Q380" s="214">
        <v>0.00040000000000000002</v>
      </c>
      <c r="R380" s="214">
        <f>Q380*H380</f>
        <v>0.067334400000000003</v>
      </c>
      <c r="S380" s="214">
        <v>0</v>
      </c>
      <c r="T380" s="215">
        <f>S380*H380</f>
        <v>0</v>
      </c>
      <c r="U380" s="40"/>
      <c r="V380" s="40"/>
      <c r="W380" s="40"/>
      <c r="X380" s="40"/>
      <c r="Y380" s="40"/>
      <c r="Z380" s="40"/>
      <c r="AA380" s="40"/>
      <c r="AB380" s="40"/>
      <c r="AC380" s="40"/>
      <c r="AD380" s="40"/>
      <c r="AE380" s="40"/>
      <c r="AR380" s="216" t="s">
        <v>356</v>
      </c>
      <c r="AT380" s="216" t="s">
        <v>246</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802</v>
      </c>
    </row>
    <row r="381" s="13" customFormat="1">
      <c r="A381" s="13"/>
      <c r="B381" s="230"/>
      <c r="C381" s="231"/>
      <c r="D381" s="225" t="s">
        <v>199</v>
      </c>
      <c r="E381" s="231"/>
      <c r="F381" s="233" t="s">
        <v>636</v>
      </c>
      <c r="G381" s="231"/>
      <c r="H381" s="234">
        <v>168.33600000000001</v>
      </c>
      <c r="I381" s="235"/>
      <c r="J381" s="231"/>
      <c r="K381" s="231"/>
      <c r="L381" s="236"/>
      <c r="M381" s="237"/>
      <c r="N381" s="238"/>
      <c r="O381" s="238"/>
      <c r="P381" s="238"/>
      <c r="Q381" s="238"/>
      <c r="R381" s="238"/>
      <c r="S381" s="238"/>
      <c r="T381" s="239"/>
      <c r="U381" s="13"/>
      <c r="V381" s="13"/>
      <c r="W381" s="13"/>
      <c r="X381" s="13"/>
      <c r="Y381" s="13"/>
      <c r="Z381" s="13"/>
      <c r="AA381" s="13"/>
      <c r="AB381" s="13"/>
      <c r="AC381" s="13"/>
      <c r="AD381" s="13"/>
      <c r="AE381" s="13"/>
      <c r="AT381" s="240" t="s">
        <v>199</v>
      </c>
      <c r="AU381" s="240" t="s">
        <v>141</v>
      </c>
      <c r="AV381" s="13" t="s">
        <v>141</v>
      </c>
      <c r="AW381" s="13" t="s">
        <v>4</v>
      </c>
      <c r="AX381" s="13" t="s">
        <v>21</v>
      </c>
      <c r="AY381" s="240" t="s">
        <v>132</v>
      </c>
    </row>
    <row r="382" s="2" customFormat="1" ht="24.15" customHeight="1">
      <c r="A382" s="40"/>
      <c r="B382" s="41"/>
      <c r="C382" s="205" t="s">
        <v>803</v>
      </c>
      <c r="D382" s="205" t="s">
        <v>135</v>
      </c>
      <c r="E382" s="206" t="s">
        <v>804</v>
      </c>
      <c r="F382" s="207" t="s">
        <v>805</v>
      </c>
      <c r="G382" s="208" t="s">
        <v>254</v>
      </c>
      <c r="H382" s="209">
        <v>0.067000000000000004</v>
      </c>
      <c r="I382" s="210"/>
      <c r="J382" s="211">
        <f>ROUND(I382*H382,2)</f>
        <v>0</v>
      </c>
      <c r="K382" s="207" t="s">
        <v>139</v>
      </c>
      <c r="L382" s="46"/>
      <c r="M382" s="212" t="s">
        <v>32</v>
      </c>
      <c r="N382" s="213" t="s">
        <v>51</v>
      </c>
      <c r="O382" s="86"/>
      <c r="P382" s="214">
        <f>O382*H382</f>
        <v>0</v>
      </c>
      <c r="Q382" s="214">
        <v>0</v>
      </c>
      <c r="R382" s="214">
        <f>Q382*H382</f>
        <v>0</v>
      </c>
      <c r="S382" s="214">
        <v>0</v>
      </c>
      <c r="T382" s="215">
        <f>S382*H382</f>
        <v>0</v>
      </c>
      <c r="U382" s="40"/>
      <c r="V382" s="40"/>
      <c r="W382" s="40"/>
      <c r="X382" s="40"/>
      <c r="Y382" s="40"/>
      <c r="Z382" s="40"/>
      <c r="AA382" s="40"/>
      <c r="AB382" s="40"/>
      <c r="AC382" s="40"/>
      <c r="AD382" s="40"/>
      <c r="AE382" s="40"/>
      <c r="AR382" s="216" t="s">
        <v>270</v>
      </c>
      <c r="AT382" s="216" t="s">
        <v>135</v>
      </c>
      <c r="AU382" s="216" t="s">
        <v>141</v>
      </c>
      <c r="AY382" s="18" t="s">
        <v>132</v>
      </c>
      <c r="BE382" s="217">
        <f>IF(N382="základní",J382,0)</f>
        <v>0</v>
      </c>
      <c r="BF382" s="217">
        <f>IF(N382="snížená",J382,0)</f>
        <v>0</v>
      </c>
      <c r="BG382" s="217">
        <f>IF(N382="zákl. přenesená",J382,0)</f>
        <v>0</v>
      </c>
      <c r="BH382" s="217">
        <f>IF(N382="sníž. přenesená",J382,0)</f>
        <v>0</v>
      </c>
      <c r="BI382" s="217">
        <f>IF(N382="nulová",J382,0)</f>
        <v>0</v>
      </c>
      <c r="BJ382" s="18" t="s">
        <v>141</v>
      </c>
      <c r="BK382" s="217">
        <f>ROUND(I382*H382,2)</f>
        <v>0</v>
      </c>
      <c r="BL382" s="18" t="s">
        <v>270</v>
      </c>
      <c r="BM382" s="216" t="s">
        <v>806</v>
      </c>
    </row>
    <row r="383" s="2" customFormat="1">
      <c r="A383" s="40"/>
      <c r="B383" s="41"/>
      <c r="C383" s="42"/>
      <c r="D383" s="225" t="s">
        <v>197</v>
      </c>
      <c r="E383" s="42"/>
      <c r="F383" s="226" t="s">
        <v>807</v>
      </c>
      <c r="G383" s="42"/>
      <c r="H383" s="42"/>
      <c r="I383" s="227"/>
      <c r="J383" s="42"/>
      <c r="K383" s="42"/>
      <c r="L383" s="46"/>
      <c r="M383" s="228"/>
      <c r="N383" s="229"/>
      <c r="O383" s="86"/>
      <c r="P383" s="86"/>
      <c r="Q383" s="86"/>
      <c r="R383" s="86"/>
      <c r="S383" s="86"/>
      <c r="T383" s="87"/>
      <c r="U383" s="40"/>
      <c r="V383" s="40"/>
      <c r="W383" s="40"/>
      <c r="X383" s="40"/>
      <c r="Y383" s="40"/>
      <c r="Z383" s="40"/>
      <c r="AA383" s="40"/>
      <c r="AB383" s="40"/>
      <c r="AC383" s="40"/>
      <c r="AD383" s="40"/>
      <c r="AE383" s="40"/>
      <c r="AT383" s="18" t="s">
        <v>197</v>
      </c>
      <c r="AU383" s="18" t="s">
        <v>141</v>
      </c>
    </row>
    <row r="384" s="12" customFormat="1" ht="22.8" customHeight="1">
      <c r="A384" s="12"/>
      <c r="B384" s="189"/>
      <c r="C384" s="190"/>
      <c r="D384" s="191" t="s">
        <v>78</v>
      </c>
      <c r="E384" s="203" t="s">
        <v>808</v>
      </c>
      <c r="F384" s="203" t="s">
        <v>809</v>
      </c>
      <c r="G384" s="190"/>
      <c r="H384" s="190"/>
      <c r="I384" s="193"/>
      <c r="J384" s="204">
        <f>BK384</f>
        <v>0</v>
      </c>
      <c r="K384" s="190"/>
      <c r="L384" s="195"/>
      <c r="M384" s="196"/>
      <c r="N384" s="197"/>
      <c r="O384" s="197"/>
      <c r="P384" s="198">
        <f>SUM(P385:P389)</f>
        <v>0</v>
      </c>
      <c r="Q384" s="197"/>
      <c r="R384" s="198">
        <f>SUM(R385:R389)</f>
        <v>0.096239999999999992</v>
      </c>
      <c r="S384" s="197"/>
      <c r="T384" s="199">
        <f>SUM(T385:T389)</f>
        <v>0</v>
      </c>
      <c r="U384" s="12"/>
      <c r="V384" s="12"/>
      <c r="W384" s="12"/>
      <c r="X384" s="12"/>
      <c r="Y384" s="12"/>
      <c r="Z384" s="12"/>
      <c r="AA384" s="12"/>
      <c r="AB384" s="12"/>
      <c r="AC384" s="12"/>
      <c r="AD384" s="12"/>
      <c r="AE384" s="12"/>
      <c r="AR384" s="200" t="s">
        <v>141</v>
      </c>
      <c r="AT384" s="201" t="s">
        <v>78</v>
      </c>
      <c r="AU384" s="201" t="s">
        <v>21</v>
      </c>
      <c r="AY384" s="200" t="s">
        <v>132</v>
      </c>
      <c r="BK384" s="202">
        <f>SUM(BK385:BK389)</f>
        <v>0</v>
      </c>
    </row>
    <row r="385" s="2" customFormat="1" ht="14.4" customHeight="1">
      <c r="A385" s="40"/>
      <c r="B385" s="41"/>
      <c r="C385" s="205" t="s">
        <v>810</v>
      </c>
      <c r="D385" s="205" t="s">
        <v>135</v>
      </c>
      <c r="E385" s="206" t="s">
        <v>811</v>
      </c>
      <c r="F385" s="207" t="s">
        <v>812</v>
      </c>
      <c r="G385" s="208" t="s">
        <v>195</v>
      </c>
      <c r="H385" s="209">
        <v>371</v>
      </c>
      <c r="I385" s="210"/>
      <c r="J385" s="211">
        <f>ROUND(I385*H385,2)</f>
        <v>0</v>
      </c>
      <c r="K385" s="207" t="s">
        <v>139</v>
      </c>
      <c r="L385" s="46"/>
      <c r="M385" s="212" t="s">
        <v>32</v>
      </c>
      <c r="N385" s="213" t="s">
        <v>51</v>
      </c>
      <c r="O385" s="86"/>
      <c r="P385" s="214">
        <f>O385*H385</f>
        <v>0</v>
      </c>
      <c r="Q385" s="214">
        <v>2.0000000000000002E-05</v>
      </c>
      <c r="R385" s="214">
        <f>Q385*H385</f>
        <v>0.0074200000000000004</v>
      </c>
      <c r="S385" s="214">
        <v>0</v>
      </c>
      <c r="T385" s="215">
        <f>S385*H385</f>
        <v>0</v>
      </c>
      <c r="U385" s="40"/>
      <c r="V385" s="40"/>
      <c r="W385" s="40"/>
      <c r="X385" s="40"/>
      <c r="Y385" s="40"/>
      <c r="Z385" s="40"/>
      <c r="AA385" s="40"/>
      <c r="AB385" s="40"/>
      <c r="AC385" s="40"/>
      <c r="AD385" s="40"/>
      <c r="AE385" s="40"/>
      <c r="AR385" s="216" t="s">
        <v>270</v>
      </c>
      <c r="AT385" s="216" t="s">
        <v>135</v>
      </c>
      <c r="AU385" s="216" t="s">
        <v>141</v>
      </c>
      <c r="AY385" s="18" t="s">
        <v>132</v>
      </c>
      <c r="BE385" s="217">
        <f>IF(N385="základní",J385,0)</f>
        <v>0</v>
      </c>
      <c r="BF385" s="217">
        <f>IF(N385="snížená",J385,0)</f>
        <v>0</v>
      </c>
      <c r="BG385" s="217">
        <f>IF(N385="zákl. přenesená",J385,0)</f>
        <v>0</v>
      </c>
      <c r="BH385" s="217">
        <f>IF(N385="sníž. přenesená",J385,0)</f>
        <v>0</v>
      </c>
      <c r="BI385" s="217">
        <f>IF(N385="nulová",J385,0)</f>
        <v>0</v>
      </c>
      <c r="BJ385" s="18" t="s">
        <v>141</v>
      </c>
      <c r="BK385" s="217">
        <f>ROUND(I385*H385,2)</f>
        <v>0</v>
      </c>
      <c r="BL385" s="18" t="s">
        <v>270</v>
      </c>
      <c r="BM385" s="216" t="s">
        <v>813</v>
      </c>
    </row>
    <row r="386" s="2" customFormat="1" ht="14.4" customHeight="1">
      <c r="A386" s="40"/>
      <c r="B386" s="41"/>
      <c r="C386" s="205" t="s">
        <v>814</v>
      </c>
      <c r="D386" s="205" t="s">
        <v>135</v>
      </c>
      <c r="E386" s="206" t="s">
        <v>815</v>
      </c>
      <c r="F386" s="207" t="s">
        <v>816</v>
      </c>
      <c r="G386" s="208" t="s">
        <v>195</v>
      </c>
      <c r="H386" s="209">
        <v>371</v>
      </c>
      <c r="I386" s="210"/>
      <c r="J386" s="211">
        <f>ROUND(I386*H386,2)</f>
        <v>0</v>
      </c>
      <c r="K386" s="207" t="s">
        <v>139</v>
      </c>
      <c r="L386" s="46"/>
      <c r="M386" s="212" t="s">
        <v>32</v>
      </c>
      <c r="N386" s="213" t="s">
        <v>51</v>
      </c>
      <c r="O386" s="86"/>
      <c r="P386" s="214">
        <f>O386*H386</f>
        <v>0</v>
      </c>
      <c r="Q386" s="214">
        <v>0</v>
      </c>
      <c r="R386" s="214">
        <f>Q386*H386</f>
        <v>0</v>
      </c>
      <c r="S386" s="214">
        <v>0</v>
      </c>
      <c r="T386" s="215">
        <f>S386*H386</f>
        <v>0</v>
      </c>
      <c r="U386" s="40"/>
      <c r="V386" s="40"/>
      <c r="W386" s="40"/>
      <c r="X386" s="40"/>
      <c r="Y386" s="40"/>
      <c r="Z386" s="40"/>
      <c r="AA386" s="40"/>
      <c r="AB386" s="40"/>
      <c r="AC386" s="40"/>
      <c r="AD386" s="40"/>
      <c r="AE386" s="40"/>
      <c r="AR386" s="216" t="s">
        <v>270</v>
      </c>
      <c r="AT386" s="216" t="s">
        <v>135</v>
      </c>
      <c r="AU386" s="216" t="s">
        <v>141</v>
      </c>
      <c r="AY386" s="18" t="s">
        <v>132</v>
      </c>
      <c r="BE386" s="217">
        <f>IF(N386="základní",J386,0)</f>
        <v>0</v>
      </c>
      <c r="BF386" s="217">
        <f>IF(N386="snížená",J386,0)</f>
        <v>0</v>
      </c>
      <c r="BG386" s="217">
        <f>IF(N386="zákl. přenesená",J386,0)</f>
        <v>0</v>
      </c>
      <c r="BH386" s="217">
        <f>IF(N386="sníž. přenesená",J386,0)</f>
        <v>0</v>
      </c>
      <c r="BI386" s="217">
        <f>IF(N386="nulová",J386,0)</f>
        <v>0</v>
      </c>
      <c r="BJ386" s="18" t="s">
        <v>141</v>
      </c>
      <c r="BK386" s="217">
        <f>ROUND(I386*H386,2)</f>
        <v>0</v>
      </c>
      <c r="BL386" s="18" t="s">
        <v>270</v>
      </c>
      <c r="BM386" s="216" t="s">
        <v>817</v>
      </c>
    </row>
    <row r="387" s="2" customFormat="1" ht="24.15" customHeight="1">
      <c r="A387" s="40"/>
      <c r="B387" s="41"/>
      <c r="C387" s="205" t="s">
        <v>818</v>
      </c>
      <c r="D387" s="205" t="s">
        <v>135</v>
      </c>
      <c r="E387" s="206" t="s">
        <v>819</v>
      </c>
      <c r="F387" s="207" t="s">
        <v>820</v>
      </c>
      <c r="G387" s="208" t="s">
        <v>195</v>
      </c>
      <c r="H387" s="209">
        <v>371</v>
      </c>
      <c r="I387" s="210"/>
      <c r="J387" s="211">
        <f>ROUND(I387*H387,2)</f>
        <v>0</v>
      </c>
      <c r="K387" s="207" t="s">
        <v>139</v>
      </c>
      <c r="L387" s="46"/>
      <c r="M387" s="212" t="s">
        <v>32</v>
      </c>
      <c r="N387" s="213" t="s">
        <v>51</v>
      </c>
      <c r="O387" s="86"/>
      <c r="P387" s="214">
        <f>O387*H387</f>
        <v>0</v>
      </c>
      <c r="Q387" s="214">
        <v>0.00022000000000000001</v>
      </c>
      <c r="R387" s="214">
        <f>Q387*H387</f>
        <v>0.081619999999999998</v>
      </c>
      <c r="S387" s="214">
        <v>0</v>
      </c>
      <c r="T387" s="215">
        <f>S387*H387</f>
        <v>0</v>
      </c>
      <c r="U387" s="40"/>
      <c r="V387" s="40"/>
      <c r="W387" s="40"/>
      <c r="X387" s="40"/>
      <c r="Y387" s="40"/>
      <c r="Z387" s="40"/>
      <c r="AA387" s="40"/>
      <c r="AB387" s="40"/>
      <c r="AC387" s="40"/>
      <c r="AD387" s="40"/>
      <c r="AE387" s="40"/>
      <c r="AR387" s="216" t="s">
        <v>270</v>
      </c>
      <c r="AT387" s="216" t="s">
        <v>135</v>
      </c>
      <c r="AU387" s="216" t="s">
        <v>141</v>
      </c>
      <c r="AY387" s="18" t="s">
        <v>132</v>
      </c>
      <c r="BE387" s="217">
        <f>IF(N387="základní",J387,0)</f>
        <v>0</v>
      </c>
      <c r="BF387" s="217">
        <f>IF(N387="snížená",J387,0)</f>
        <v>0</v>
      </c>
      <c r="BG387" s="217">
        <f>IF(N387="zákl. přenesená",J387,0)</f>
        <v>0</v>
      </c>
      <c r="BH387" s="217">
        <f>IF(N387="sníž. přenesená",J387,0)</f>
        <v>0</v>
      </c>
      <c r="BI387" s="217">
        <f>IF(N387="nulová",J387,0)</f>
        <v>0</v>
      </c>
      <c r="BJ387" s="18" t="s">
        <v>141</v>
      </c>
      <c r="BK387" s="217">
        <f>ROUND(I387*H387,2)</f>
        <v>0</v>
      </c>
      <c r="BL387" s="18" t="s">
        <v>270</v>
      </c>
      <c r="BM387" s="216" t="s">
        <v>821</v>
      </c>
    </row>
    <row r="388" s="2" customFormat="1">
      <c r="A388" s="40"/>
      <c r="B388" s="41"/>
      <c r="C388" s="42"/>
      <c r="D388" s="225" t="s">
        <v>197</v>
      </c>
      <c r="E388" s="42"/>
      <c r="F388" s="226" t="s">
        <v>822</v>
      </c>
      <c r="G388" s="42"/>
      <c r="H388" s="42"/>
      <c r="I388" s="227"/>
      <c r="J388" s="42"/>
      <c r="K388" s="42"/>
      <c r="L388" s="46"/>
      <c r="M388" s="228"/>
      <c r="N388" s="229"/>
      <c r="O388" s="86"/>
      <c r="P388" s="86"/>
      <c r="Q388" s="86"/>
      <c r="R388" s="86"/>
      <c r="S388" s="86"/>
      <c r="T388" s="87"/>
      <c r="U388" s="40"/>
      <c r="V388" s="40"/>
      <c r="W388" s="40"/>
      <c r="X388" s="40"/>
      <c r="Y388" s="40"/>
      <c r="Z388" s="40"/>
      <c r="AA388" s="40"/>
      <c r="AB388" s="40"/>
      <c r="AC388" s="40"/>
      <c r="AD388" s="40"/>
      <c r="AE388" s="40"/>
      <c r="AT388" s="18" t="s">
        <v>197</v>
      </c>
      <c r="AU388" s="18" t="s">
        <v>141</v>
      </c>
    </row>
    <row r="389" s="2" customFormat="1" ht="24.15" customHeight="1">
      <c r="A389" s="40"/>
      <c r="B389" s="41"/>
      <c r="C389" s="205" t="s">
        <v>823</v>
      </c>
      <c r="D389" s="205" t="s">
        <v>135</v>
      </c>
      <c r="E389" s="206" t="s">
        <v>824</v>
      </c>
      <c r="F389" s="207" t="s">
        <v>825</v>
      </c>
      <c r="G389" s="208" t="s">
        <v>195</v>
      </c>
      <c r="H389" s="209">
        <v>48</v>
      </c>
      <c r="I389" s="210"/>
      <c r="J389" s="211">
        <f>ROUND(I389*H389,2)</f>
        <v>0</v>
      </c>
      <c r="K389" s="207" t="s">
        <v>139</v>
      </c>
      <c r="L389" s="46"/>
      <c r="M389" s="218" t="s">
        <v>32</v>
      </c>
      <c r="N389" s="219" t="s">
        <v>51</v>
      </c>
      <c r="O389" s="220"/>
      <c r="P389" s="221">
        <f>O389*H389</f>
        <v>0</v>
      </c>
      <c r="Q389" s="221">
        <v>0.00014999999999999999</v>
      </c>
      <c r="R389" s="221">
        <f>Q389*H389</f>
        <v>0.0071999999999999998</v>
      </c>
      <c r="S389" s="221">
        <v>0</v>
      </c>
      <c r="T389" s="222">
        <f>S389*H389</f>
        <v>0</v>
      </c>
      <c r="U389" s="40"/>
      <c r="V389" s="40"/>
      <c r="W389" s="40"/>
      <c r="X389" s="40"/>
      <c r="Y389" s="40"/>
      <c r="Z389" s="40"/>
      <c r="AA389" s="40"/>
      <c r="AB389" s="40"/>
      <c r="AC389" s="40"/>
      <c r="AD389" s="40"/>
      <c r="AE389" s="40"/>
      <c r="AR389" s="216" t="s">
        <v>270</v>
      </c>
      <c r="AT389" s="216" t="s">
        <v>135</v>
      </c>
      <c r="AU389" s="216" t="s">
        <v>141</v>
      </c>
      <c r="AY389" s="18" t="s">
        <v>132</v>
      </c>
      <c r="BE389" s="217">
        <f>IF(N389="základní",J389,0)</f>
        <v>0</v>
      </c>
      <c r="BF389" s="217">
        <f>IF(N389="snížená",J389,0)</f>
        <v>0</v>
      </c>
      <c r="BG389" s="217">
        <f>IF(N389="zákl. přenesená",J389,0)</f>
        <v>0</v>
      </c>
      <c r="BH389" s="217">
        <f>IF(N389="sníž. přenesená",J389,0)</f>
        <v>0</v>
      </c>
      <c r="BI389" s="217">
        <f>IF(N389="nulová",J389,0)</f>
        <v>0</v>
      </c>
      <c r="BJ389" s="18" t="s">
        <v>141</v>
      </c>
      <c r="BK389" s="217">
        <f>ROUND(I389*H389,2)</f>
        <v>0</v>
      </c>
      <c r="BL389" s="18" t="s">
        <v>270</v>
      </c>
      <c r="BM389" s="216" t="s">
        <v>826</v>
      </c>
    </row>
    <row r="390" s="2" customFormat="1" ht="6.96" customHeight="1">
      <c r="A390" s="40"/>
      <c r="B390" s="61"/>
      <c r="C390" s="62"/>
      <c r="D390" s="62"/>
      <c r="E390" s="62"/>
      <c r="F390" s="62"/>
      <c r="G390" s="62"/>
      <c r="H390" s="62"/>
      <c r="I390" s="62"/>
      <c r="J390" s="62"/>
      <c r="K390" s="62"/>
      <c r="L390" s="46"/>
      <c r="M390" s="40"/>
      <c r="O390" s="40"/>
      <c r="P390" s="40"/>
      <c r="Q390" s="40"/>
      <c r="R390" s="40"/>
      <c r="S390" s="40"/>
      <c r="T390" s="40"/>
      <c r="U390" s="40"/>
      <c r="V390" s="40"/>
      <c r="W390" s="40"/>
      <c r="X390" s="40"/>
      <c r="Y390" s="40"/>
      <c r="Z390" s="40"/>
      <c r="AA390" s="40"/>
      <c r="AB390" s="40"/>
      <c r="AC390" s="40"/>
      <c r="AD390" s="40"/>
      <c r="AE390" s="40"/>
    </row>
  </sheetData>
  <sheetProtection sheet="1" autoFilter="0" formatColumns="0" formatRows="0" objects="1" scenarios="1" spinCount="100000" saltValue="Bdsr096bDuOhq5x59bT6qfu/JXKdrKEhFer6MHDhk8MOzmVsSyA6tWrYz8ckfP0L7SWx0T2LQCzNqCOCW6cp6g==" hashValue="6SJLUcm7Q5zJMWRmfe0j1LKdw+cV+sadQki5F6KGnHib5bldSNXrqAMX3ODCELq6qtHSL+YxXDWgKVEv76iX/w==" algorithmName="SHA-512" password="CC35"/>
  <autoFilter ref="C101:K389"/>
  <mergeCells count="9">
    <mergeCell ref="E7:H7"/>
    <mergeCell ref="E9:H9"/>
    <mergeCell ref="E18:H18"/>
    <mergeCell ref="E27:H27"/>
    <mergeCell ref="E48:H48"/>
    <mergeCell ref="E50:H50"/>
    <mergeCell ref="E92:H92"/>
    <mergeCell ref="E94:H94"/>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90</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24.75" customHeight="1">
      <c r="A9" s="40"/>
      <c r="B9" s="46"/>
      <c r="C9" s="40"/>
      <c r="D9" s="40"/>
      <c r="E9" s="135" t="s">
        <v>827</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21</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21.84" customHeight="1">
      <c r="A13" s="40"/>
      <c r="B13" s="46"/>
      <c r="C13" s="40"/>
      <c r="D13" s="138" t="s">
        <v>26</v>
      </c>
      <c r="E13" s="40"/>
      <c r="F13" s="139" t="s">
        <v>27</v>
      </c>
      <c r="G13" s="40"/>
      <c r="H13" s="40"/>
      <c r="I13" s="138" t="s">
        <v>28</v>
      </c>
      <c r="J13" s="139" t="s">
        <v>29</v>
      </c>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ROUND(J103,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ROUND((SUM(BE103:BE464)),  2)</f>
        <v>0</v>
      </c>
      <c r="G33" s="40"/>
      <c r="H33" s="40"/>
      <c r="I33" s="150">
        <v>0.20999999999999999</v>
      </c>
      <c r="J33" s="149">
        <f>ROUND(((SUM(BE103:BE464))*I33),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ROUND((SUM(BF103:BF464)),  2)</f>
        <v>0</v>
      </c>
      <c r="G34" s="40"/>
      <c r="H34" s="40"/>
      <c r="I34" s="150">
        <v>0.14999999999999999</v>
      </c>
      <c r="J34" s="149">
        <f>ROUND(((SUM(BF103:BF464))*I34),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ROUND((SUM(BG103:BG464)),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ROUND((SUM(BH103:BH464)),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ROUND((SUM(BI103:BI464)),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24.75" customHeight="1">
      <c r="A50" s="40"/>
      <c r="B50" s="41"/>
      <c r="C50" s="42"/>
      <c r="D50" s="42"/>
      <c r="E50" s="71" t="str">
        <f>E9</f>
        <v xml:space="preserve">D.1.1/1-16 - Chrustova 16 - Stavební práce vnější - zateplení objektu ,zateplení půdy, 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J103</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J104</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169</v>
      </c>
      <c r="E62" s="175"/>
      <c r="F62" s="175"/>
      <c r="G62" s="175"/>
      <c r="H62" s="175"/>
      <c r="I62" s="175"/>
      <c r="J62" s="176">
        <f>J124</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828</v>
      </c>
      <c r="E63" s="175"/>
      <c r="F63" s="175"/>
      <c r="G63" s="175"/>
      <c r="H63" s="175"/>
      <c r="I63" s="175"/>
      <c r="J63" s="176">
        <f>J126</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170</v>
      </c>
      <c r="E64" s="175"/>
      <c r="F64" s="175"/>
      <c r="G64" s="175"/>
      <c r="H64" s="175"/>
      <c r="I64" s="175"/>
      <c r="J64" s="176">
        <f>J130</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171</v>
      </c>
      <c r="E65" s="175"/>
      <c r="F65" s="175"/>
      <c r="G65" s="175"/>
      <c r="H65" s="175"/>
      <c r="I65" s="175"/>
      <c r="J65" s="176">
        <f>J133</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172</v>
      </c>
      <c r="E66" s="175"/>
      <c r="F66" s="175"/>
      <c r="G66" s="175"/>
      <c r="H66" s="175"/>
      <c r="I66" s="175"/>
      <c r="J66" s="176">
        <f>J141</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174</v>
      </c>
      <c r="E67" s="175"/>
      <c r="F67" s="175"/>
      <c r="G67" s="175"/>
      <c r="H67" s="175"/>
      <c r="I67" s="175"/>
      <c r="J67" s="176">
        <f>J236</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175</v>
      </c>
      <c r="E68" s="175"/>
      <c r="F68" s="175"/>
      <c r="G68" s="175"/>
      <c r="H68" s="175"/>
      <c r="I68" s="175"/>
      <c r="J68" s="176">
        <f>J267</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176</v>
      </c>
      <c r="E69" s="175"/>
      <c r="F69" s="175"/>
      <c r="G69" s="175"/>
      <c r="H69" s="175"/>
      <c r="I69" s="175"/>
      <c r="J69" s="176">
        <f>J278</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177</v>
      </c>
      <c r="E70" s="169"/>
      <c r="F70" s="169"/>
      <c r="G70" s="169"/>
      <c r="H70" s="169"/>
      <c r="I70" s="169"/>
      <c r="J70" s="170">
        <f>J281</f>
        <v>0</v>
      </c>
      <c r="K70" s="167"/>
      <c r="L70" s="171"/>
      <c r="S70" s="9"/>
      <c r="T70" s="9"/>
      <c r="U70" s="9"/>
      <c r="V70" s="9"/>
      <c r="W70" s="9"/>
      <c r="X70" s="9"/>
      <c r="Y70" s="9"/>
      <c r="Z70" s="9"/>
      <c r="AA70" s="9"/>
      <c r="AB70" s="9"/>
      <c r="AC70" s="9"/>
      <c r="AD70" s="9"/>
      <c r="AE70" s="9"/>
    </row>
    <row r="71" s="9" customFormat="1" ht="24.96" customHeight="1">
      <c r="A71" s="9"/>
      <c r="B71" s="166"/>
      <c r="C71" s="167"/>
      <c r="D71" s="168" t="s">
        <v>178</v>
      </c>
      <c r="E71" s="169"/>
      <c r="F71" s="169"/>
      <c r="G71" s="169"/>
      <c r="H71" s="169"/>
      <c r="I71" s="169"/>
      <c r="J71" s="170">
        <f>J318</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J319</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J339</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J371</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J376</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J379</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J382</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J404</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186</v>
      </c>
      <c r="E79" s="175"/>
      <c r="F79" s="175"/>
      <c r="G79" s="175"/>
      <c r="H79" s="175"/>
      <c r="I79" s="175"/>
      <c r="J79" s="176">
        <f>J409</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187</v>
      </c>
      <c r="E80" s="175"/>
      <c r="F80" s="175"/>
      <c r="G80" s="175"/>
      <c r="H80" s="175"/>
      <c r="I80" s="175"/>
      <c r="J80" s="176">
        <f>J418</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829</v>
      </c>
      <c r="E81" s="175"/>
      <c r="F81" s="175"/>
      <c r="G81" s="175"/>
      <c r="H81" s="175"/>
      <c r="I81" s="175"/>
      <c r="J81" s="176">
        <f>J429</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188</v>
      </c>
      <c r="E82" s="175"/>
      <c r="F82" s="175"/>
      <c r="G82" s="175"/>
      <c r="H82" s="175"/>
      <c r="I82" s="175"/>
      <c r="J82" s="176">
        <f>J452</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189</v>
      </c>
      <c r="E83" s="175"/>
      <c r="F83" s="175"/>
      <c r="G83" s="175"/>
      <c r="H83" s="175"/>
      <c r="I83" s="175"/>
      <c r="J83" s="176">
        <f>J459</f>
        <v>0</v>
      </c>
      <c r="K83" s="173"/>
      <c r="L83" s="177"/>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4"/>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4"/>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4"/>
      <c r="S89" s="40"/>
      <c r="T89" s="40"/>
      <c r="U89" s="40"/>
      <c r="V89" s="40"/>
      <c r="W89" s="40"/>
      <c r="X89" s="40"/>
      <c r="Y89" s="40"/>
      <c r="Z89" s="40"/>
      <c r="AA89" s="40"/>
      <c r="AB89" s="40"/>
      <c r="AC89" s="40"/>
      <c r="AD89" s="40"/>
      <c r="AE89" s="40"/>
    </row>
    <row r="90" s="2" customFormat="1" ht="24.96" customHeight="1">
      <c r="A90" s="40"/>
      <c r="B90" s="41"/>
      <c r="C90" s="24" t="s">
        <v>116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224" t="str">
        <f>E7</f>
        <v>Regenerace bytového fondu Mírová osada I.etapa -ul.Chrustova - VZ ZATEPLENÍ ,IZOLACE</v>
      </c>
      <c r="F93" s="33"/>
      <c r="G93" s="33"/>
      <c r="H93" s="33"/>
      <c r="I93" s="42"/>
      <c r="J93" s="42"/>
      <c r="K93" s="42"/>
      <c r="L93" s="134"/>
      <c r="S93" s="40"/>
      <c r="T93" s="40"/>
      <c r="U93" s="40"/>
      <c r="V93" s="40"/>
      <c r="W93" s="40"/>
      <c r="X93" s="40"/>
      <c r="Y93" s="40"/>
      <c r="Z93" s="40"/>
      <c r="AA93" s="40"/>
      <c r="AB93" s="40"/>
      <c r="AC93" s="40"/>
      <c r="AD93" s="40"/>
      <c r="AE93" s="40"/>
    </row>
    <row r="94" s="2" customFormat="1" ht="12" customHeight="1">
      <c r="A94" s="40"/>
      <c r="B94" s="41"/>
      <c r="C94" s="33" t="s">
        <v>165</v>
      </c>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24.75" customHeight="1">
      <c r="A95" s="40"/>
      <c r="B95" s="41"/>
      <c r="C95" s="42"/>
      <c r="D95" s="42"/>
      <c r="E95" s="71" t="str">
        <f>E9</f>
        <v xml:space="preserve">D.1.1/1-16 - Chrustova 16 - Stavební práce vnější - zateplení objektu ,zateplení půdy, izolace suterénu, střecha </v>
      </c>
      <c r="F95" s="42"/>
      <c r="G95" s="42"/>
      <c r="H95" s="42"/>
      <c r="I95" s="42"/>
      <c r="J95" s="42"/>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2" customHeight="1">
      <c r="A97" s="40"/>
      <c r="B97" s="41"/>
      <c r="C97" s="33" t="s">
        <v>22</v>
      </c>
      <c r="D97" s="42"/>
      <c r="E97" s="42"/>
      <c r="F97" s="28" t="str">
        <f>F12</f>
        <v xml:space="preserve">Slezská Ostrava </v>
      </c>
      <c r="G97" s="42"/>
      <c r="H97" s="42"/>
      <c r="I97" s="33" t="s">
        <v>24</v>
      </c>
      <c r="J97" s="74" t="str">
        <f>IF(J12="","",J12)</f>
        <v>22. 3. 2020</v>
      </c>
      <c r="K97" s="42"/>
      <c r="L97" s="134"/>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4"/>
      <c r="S98" s="40"/>
      <c r="T98" s="40"/>
      <c r="U98" s="40"/>
      <c r="V98" s="40"/>
      <c r="W98" s="40"/>
      <c r="X98" s="40"/>
      <c r="Y98" s="40"/>
      <c r="Z98" s="40"/>
      <c r="AA98" s="40"/>
      <c r="AB98" s="40"/>
      <c r="AC98" s="40"/>
      <c r="AD98" s="40"/>
      <c r="AE98" s="40"/>
    </row>
    <row r="99" s="2" customFormat="1" ht="15.15" customHeight="1">
      <c r="A99" s="40"/>
      <c r="B99" s="41"/>
      <c r="C99" s="33" t="s">
        <v>30</v>
      </c>
      <c r="D99" s="42"/>
      <c r="E99" s="42"/>
      <c r="F99" s="28" t="str">
        <f>E15</f>
        <v xml:space="preserve"> </v>
      </c>
      <c r="G99" s="42"/>
      <c r="H99" s="42"/>
      <c r="I99" s="33" t="s">
        <v>37</v>
      </c>
      <c r="J99" s="38" t="str">
        <f>E21</f>
        <v xml:space="preserve">Lenka Jerakasová </v>
      </c>
      <c r="K99" s="42"/>
      <c r="L99" s="134"/>
      <c r="S99" s="40"/>
      <c r="T99" s="40"/>
      <c r="U99" s="40"/>
      <c r="V99" s="40"/>
      <c r="W99" s="40"/>
      <c r="X99" s="40"/>
      <c r="Y99" s="40"/>
      <c r="Z99" s="40"/>
      <c r="AA99" s="40"/>
      <c r="AB99" s="40"/>
      <c r="AC99" s="40"/>
      <c r="AD99" s="40"/>
      <c r="AE99" s="40"/>
    </row>
    <row r="100" s="2" customFormat="1" ht="15.15" customHeight="1">
      <c r="A100" s="40"/>
      <c r="B100" s="41"/>
      <c r="C100" s="33" t="s">
        <v>35</v>
      </c>
      <c r="D100" s="42"/>
      <c r="E100" s="42"/>
      <c r="F100" s="28" t="str">
        <f>IF(E18="","",E18)</f>
        <v>Vyplň údaj</v>
      </c>
      <c r="G100" s="42"/>
      <c r="H100" s="42"/>
      <c r="I100" s="33" t="s">
        <v>42</v>
      </c>
      <c r="J100" s="38" t="str">
        <f>E24</f>
        <v xml:space="preserve">Lenka Jerakasová </v>
      </c>
      <c r="K100" s="42"/>
      <c r="L100" s="134"/>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4"/>
      <c r="S101" s="40"/>
      <c r="T101" s="40"/>
      <c r="U101" s="40"/>
      <c r="V101" s="40"/>
      <c r="W101" s="40"/>
      <c r="X101" s="40"/>
      <c r="Y101" s="40"/>
      <c r="Z101" s="40"/>
      <c r="AA101" s="40"/>
      <c r="AB101" s="40"/>
      <c r="AC101" s="40"/>
      <c r="AD101" s="40"/>
      <c r="AE101" s="40"/>
    </row>
    <row r="102" s="11" customFormat="1" ht="29.28" customHeight="1">
      <c r="A102" s="178"/>
      <c r="B102" s="179"/>
      <c r="C102" s="180" t="s">
        <v>117</v>
      </c>
      <c r="D102" s="181" t="s">
        <v>64</v>
      </c>
      <c r="E102" s="181" t="s">
        <v>60</v>
      </c>
      <c r="F102" s="181" t="s">
        <v>61</v>
      </c>
      <c r="G102" s="181" t="s">
        <v>118</v>
      </c>
      <c r="H102" s="181" t="s">
        <v>119</v>
      </c>
      <c r="I102" s="181" t="s">
        <v>120</v>
      </c>
      <c r="J102" s="181" t="s">
        <v>112</v>
      </c>
      <c r="K102" s="182" t="s">
        <v>121</v>
      </c>
      <c r="L102" s="183"/>
      <c r="M102" s="94" t="s">
        <v>32</v>
      </c>
      <c r="N102" s="95" t="s">
        <v>49</v>
      </c>
      <c r="O102" s="95" t="s">
        <v>122</v>
      </c>
      <c r="P102" s="95" t="s">
        <v>123</v>
      </c>
      <c r="Q102" s="95" t="s">
        <v>124</v>
      </c>
      <c r="R102" s="95" t="s">
        <v>125</v>
      </c>
      <c r="S102" s="95" t="s">
        <v>126</v>
      </c>
      <c r="T102" s="96" t="s">
        <v>127</v>
      </c>
      <c r="U102" s="178"/>
      <c r="V102" s="178"/>
      <c r="W102" s="178"/>
      <c r="X102" s="178"/>
      <c r="Y102" s="178"/>
      <c r="Z102" s="178"/>
      <c r="AA102" s="178"/>
      <c r="AB102" s="178"/>
      <c r="AC102" s="178"/>
      <c r="AD102" s="178"/>
      <c r="AE102" s="178"/>
    </row>
    <row r="103" s="2" customFormat="1" ht="22.8" customHeight="1">
      <c r="A103" s="40"/>
      <c r="B103" s="41"/>
      <c r="C103" s="101" t="s">
        <v>128</v>
      </c>
      <c r="D103" s="42"/>
      <c r="E103" s="42"/>
      <c r="F103" s="42"/>
      <c r="G103" s="42"/>
      <c r="H103" s="42"/>
      <c r="I103" s="42"/>
      <c r="J103" s="184">
        <f>BK103</f>
        <v>0</v>
      </c>
      <c r="K103" s="42"/>
      <c r="L103" s="46"/>
      <c r="M103" s="97"/>
      <c r="N103" s="185"/>
      <c r="O103" s="98"/>
      <c r="P103" s="186">
        <f>P104+P281+P318</f>
        <v>0</v>
      </c>
      <c r="Q103" s="98"/>
      <c r="R103" s="186">
        <f>R104+R281+R318</f>
        <v>37.657246149999999</v>
      </c>
      <c r="S103" s="98"/>
      <c r="T103" s="187">
        <f>T104+T281+T318</f>
        <v>25.37783357</v>
      </c>
      <c r="U103" s="40"/>
      <c r="V103" s="40"/>
      <c r="W103" s="40"/>
      <c r="X103" s="40"/>
      <c r="Y103" s="40"/>
      <c r="Z103" s="40"/>
      <c r="AA103" s="40"/>
      <c r="AB103" s="40"/>
      <c r="AC103" s="40"/>
      <c r="AD103" s="40"/>
      <c r="AE103" s="40"/>
      <c r="AT103" s="18" t="s">
        <v>78</v>
      </c>
      <c r="AU103" s="18" t="s">
        <v>113</v>
      </c>
      <c r="BK103" s="188">
        <f>BK104+BK281+BK318</f>
        <v>0</v>
      </c>
    </row>
    <row r="104" s="12" customFormat="1" ht="25.92" customHeight="1">
      <c r="A104" s="12"/>
      <c r="B104" s="189"/>
      <c r="C104" s="190"/>
      <c r="D104" s="191" t="s">
        <v>78</v>
      </c>
      <c r="E104" s="192" t="s">
        <v>190</v>
      </c>
      <c r="F104" s="192" t="s">
        <v>191</v>
      </c>
      <c r="G104" s="190"/>
      <c r="H104" s="190"/>
      <c r="I104" s="193"/>
      <c r="J104" s="194">
        <f>BK104</f>
        <v>0</v>
      </c>
      <c r="K104" s="190"/>
      <c r="L104" s="195"/>
      <c r="M104" s="196"/>
      <c r="N104" s="197"/>
      <c r="O104" s="197"/>
      <c r="P104" s="198">
        <f>P105+P124+P126+P130+P133+P141+P236+P267+P278</f>
        <v>0</v>
      </c>
      <c r="Q104" s="197"/>
      <c r="R104" s="198">
        <f>R105+R124+R126+R130+R133+R141+R236+R267+R278</f>
        <v>25.506852830000003</v>
      </c>
      <c r="S104" s="197"/>
      <c r="T104" s="199">
        <f>T105+T124+T126+T130+T133+T141+T236+T267+T278</f>
        <v>24.251462</v>
      </c>
      <c r="U104" s="12"/>
      <c r="V104" s="12"/>
      <c r="W104" s="12"/>
      <c r="X104" s="12"/>
      <c r="Y104" s="12"/>
      <c r="Z104" s="12"/>
      <c r="AA104" s="12"/>
      <c r="AB104" s="12"/>
      <c r="AC104" s="12"/>
      <c r="AD104" s="12"/>
      <c r="AE104" s="12"/>
      <c r="AR104" s="200" t="s">
        <v>21</v>
      </c>
      <c r="AT104" s="201" t="s">
        <v>78</v>
      </c>
      <c r="AU104" s="201" t="s">
        <v>79</v>
      </c>
      <c r="AY104" s="200" t="s">
        <v>132</v>
      </c>
      <c r="BK104" s="202">
        <f>BK105+BK124+BK126+BK130+BK133+BK141+BK236+BK267+BK278</f>
        <v>0</v>
      </c>
    </row>
    <row r="105" s="12" customFormat="1" ht="22.8" customHeight="1">
      <c r="A105" s="12"/>
      <c r="B105" s="189"/>
      <c r="C105" s="190"/>
      <c r="D105" s="191" t="s">
        <v>78</v>
      </c>
      <c r="E105" s="203" t="s">
        <v>21</v>
      </c>
      <c r="F105" s="203" t="s">
        <v>192</v>
      </c>
      <c r="G105" s="190"/>
      <c r="H105" s="190"/>
      <c r="I105" s="193"/>
      <c r="J105" s="204">
        <f>BK105</f>
        <v>0</v>
      </c>
      <c r="K105" s="190"/>
      <c r="L105" s="195"/>
      <c r="M105" s="196"/>
      <c r="N105" s="197"/>
      <c r="O105" s="197"/>
      <c r="P105" s="198">
        <f>SUM(P106:P123)</f>
        <v>0</v>
      </c>
      <c r="Q105" s="197"/>
      <c r="R105" s="198">
        <f>SUM(R106:R123)</f>
        <v>0</v>
      </c>
      <c r="S105" s="197"/>
      <c r="T105" s="199">
        <f>SUM(T106:T123)</f>
        <v>11.628</v>
      </c>
      <c r="U105" s="12"/>
      <c r="V105" s="12"/>
      <c r="W105" s="12"/>
      <c r="X105" s="12"/>
      <c r="Y105" s="12"/>
      <c r="Z105" s="12"/>
      <c r="AA105" s="12"/>
      <c r="AB105" s="12"/>
      <c r="AC105" s="12"/>
      <c r="AD105" s="12"/>
      <c r="AE105" s="12"/>
      <c r="AR105" s="200" t="s">
        <v>21</v>
      </c>
      <c r="AT105" s="201" t="s">
        <v>78</v>
      </c>
      <c r="AU105" s="201" t="s">
        <v>21</v>
      </c>
      <c r="AY105" s="200" t="s">
        <v>132</v>
      </c>
      <c r="BK105" s="202">
        <f>SUM(BK106:BK123)</f>
        <v>0</v>
      </c>
    </row>
    <row r="106" s="2" customFormat="1" ht="37.8" customHeight="1">
      <c r="A106" s="40"/>
      <c r="B106" s="41"/>
      <c r="C106" s="205" t="s">
        <v>21</v>
      </c>
      <c r="D106" s="205" t="s">
        <v>135</v>
      </c>
      <c r="E106" s="206" t="s">
        <v>193</v>
      </c>
      <c r="F106" s="207" t="s">
        <v>194</v>
      </c>
      <c r="G106" s="208" t="s">
        <v>195</v>
      </c>
      <c r="H106" s="209">
        <v>45.600000000000001</v>
      </c>
      <c r="I106" s="210"/>
      <c r="J106" s="211">
        <f>ROUND(I106*H106,2)</f>
        <v>0</v>
      </c>
      <c r="K106" s="207" t="s">
        <v>139</v>
      </c>
      <c r="L106" s="46"/>
      <c r="M106" s="212" t="s">
        <v>32</v>
      </c>
      <c r="N106" s="213" t="s">
        <v>51</v>
      </c>
      <c r="O106" s="86"/>
      <c r="P106" s="214">
        <f>O106*H106</f>
        <v>0</v>
      </c>
      <c r="Q106" s="214">
        <v>0</v>
      </c>
      <c r="R106" s="214">
        <f>Q106*H106</f>
        <v>0</v>
      </c>
      <c r="S106" s="214">
        <v>0.255</v>
      </c>
      <c r="T106" s="215">
        <f>S106*H106</f>
        <v>11.628</v>
      </c>
      <c r="U106" s="40"/>
      <c r="V106" s="40"/>
      <c r="W106" s="40"/>
      <c r="X106" s="40"/>
      <c r="Y106" s="40"/>
      <c r="Z106" s="40"/>
      <c r="AA106" s="40"/>
      <c r="AB106" s="40"/>
      <c r="AC106" s="40"/>
      <c r="AD106" s="40"/>
      <c r="AE106" s="40"/>
      <c r="AR106" s="216" t="s">
        <v>150</v>
      </c>
      <c r="AT106" s="216" t="s">
        <v>135</v>
      </c>
      <c r="AU106" s="216" t="s">
        <v>141</v>
      </c>
      <c r="AY106" s="18" t="s">
        <v>132</v>
      </c>
      <c r="BE106" s="217">
        <f>IF(N106="základní",J106,0)</f>
        <v>0</v>
      </c>
      <c r="BF106" s="217">
        <f>IF(N106="snížená",J106,0)</f>
        <v>0</v>
      </c>
      <c r="BG106" s="217">
        <f>IF(N106="zákl. přenesená",J106,0)</f>
        <v>0</v>
      </c>
      <c r="BH106" s="217">
        <f>IF(N106="sníž. přenesená",J106,0)</f>
        <v>0</v>
      </c>
      <c r="BI106" s="217">
        <f>IF(N106="nulová",J106,0)</f>
        <v>0</v>
      </c>
      <c r="BJ106" s="18" t="s">
        <v>141</v>
      </c>
      <c r="BK106" s="217">
        <f>ROUND(I106*H106,2)</f>
        <v>0</v>
      </c>
      <c r="BL106" s="18" t="s">
        <v>150</v>
      </c>
      <c r="BM106" s="216" t="s">
        <v>830</v>
      </c>
    </row>
    <row r="107" s="2" customFormat="1">
      <c r="A107" s="40"/>
      <c r="B107" s="41"/>
      <c r="C107" s="42"/>
      <c r="D107" s="225" t="s">
        <v>197</v>
      </c>
      <c r="E107" s="42"/>
      <c r="F107" s="226" t="s">
        <v>198</v>
      </c>
      <c r="G107" s="42"/>
      <c r="H107" s="42"/>
      <c r="I107" s="227"/>
      <c r="J107" s="42"/>
      <c r="K107" s="42"/>
      <c r="L107" s="46"/>
      <c r="M107" s="228"/>
      <c r="N107" s="229"/>
      <c r="O107" s="86"/>
      <c r="P107" s="86"/>
      <c r="Q107" s="86"/>
      <c r="R107" s="86"/>
      <c r="S107" s="86"/>
      <c r="T107" s="87"/>
      <c r="U107" s="40"/>
      <c r="V107" s="40"/>
      <c r="W107" s="40"/>
      <c r="X107" s="40"/>
      <c r="Y107" s="40"/>
      <c r="Z107" s="40"/>
      <c r="AA107" s="40"/>
      <c r="AB107" s="40"/>
      <c r="AC107" s="40"/>
      <c r="AD107" s="40"/>
      <c r="AE107" s="40"/>
      <c r="AT107" s="18" t="s">
        <v>197</v>
      </c>
      <c r="AU107" s="18" t="s">
        <v>141</v>
      </c>
    </row>
    <row r="108" s="13" customFormat="1">
      <c r="A108" s="13"/>
      <c r="B108" s="230"/>
      <c r="C108" s="231"/>
      <c r="D108" s="225" t="s">
        <v>199</v>
      </c>
      <c r="E108" s="232" t="s">
        <v>32</v>
      </c>
      <c r="F108" s="233" t="s">
        <v>831</v>
      </c>
      <c r="G108" s="231"/>
      <c r="H108" s="234">
        <v>45.600000000000001</v>
      </c>
      <c r="I108" s="235"/>
      <c r="J108" s="231"/>
      <c r="K108" s="231"/>
      <c r="L108" s="236"/>
      <c r="M108" s="237"/>
      <c r="N108" s="238"/>
      <c r="O108" s="238"/>
      <c r="P108" s="238"/>
      <c r="Q108" s="238"/>
      <c r="R108" s="238"/>
      <c r="S108" s="238"/>
      <c r="T108" s="239"/>
      <c r="U108" s="13"/>
      <c r="V108" s="13"/>
      <c r="W108" s="13"/>
      <c r="X108" s="13"/>
      <c r="Y108" s="13"/>
      <c r="Z108" s="13"/>
      <c r="AA108" s="13"/>
      <c r="AB108" s="13"/>
      <c r="AC108" s="13"/>
      <c r="AD108" s="13"/>
      <c r="AE108" s="13"/>
      <c r="AT108" s="240" t="s">
        <v>199</v>
      </c>
      <c r="AU108" s="240" t="s">
        <v>141</v>
      </c>
      <c r="AV108" s="13" t="s">
        <v>141</v>
      </c>
      <c r="AW108" s="13" t="s">
        <v>41</v>
      </c>
      <c r="AX108" s="13" t="s">
        <v>79</v>
      </c>
      <c r="AY108" s="240" t="s">
        <v>132</v>
      </c>
    </row>
    <row r="109" s="14" customFormat="1">
      <c r="A109" s="14"/>
      <c r="B109" s="241"/>
      <c r="C109" s="242"/>
      <c r="D109" s="225" t="s">
        <v>199</v>
      </c>
      <c r="E109" s="243" t="s">
        <v>32</v>
      </c>
      <c r="F109" s="244" t="s">
        <v>201</v>
      </c>
      <c r="G109" s="242"/>
      <c r="H109" s="245">
        <v>45.600000000000001</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199</v>
      </c>
      <c r="AU109" s="251" t="s">
        <v>141</v>
      </c>
      <c r="AV109" s="14" t="s">
        <v>150</v>
      </c>
      <c r="AW109" s="14" t="s">
        <v>41</v>
      </c>
      <c r="AX109" s="14" t="s">
        <v>21</v>
      </c>
      <c r="AY109" s="251" t="s">
        <v>132</v>
      </c>
    </row>
    <row r="110" s="2" customFormat="1" ht="24.15" customHeight="1">
      <c r="A110" s="40"/>
      <c r="B110" s="41"/>
      <c r="C110" s="205" t="s">
        <v>141</v>
      </c>
      <c r="D110" s="205" t="s">
        <v>135</v>
      </c>
      <c r="E110" s="206" t="s">
        <v>202</v>
      </c>
      <c r="F110" s="207" t="s">
        <v>203</v>
      </c>
      <c r="G110" s="208" t="s">
        <v>204</v>
      </c>
      <c r="H110" s="209">
        <v>59.850000000000001</v>
      </c>
      <c r="I110" s="210"/>
      <c r="J110" s="211">
        <f>ROUND(I110*H110,2)</f>
        <v>0</v>
      </c>
      <c r="K110" s="207" t="s">
        <v>139</v>
      </c>
      <c r="L110" s="46"/>
      <c r="M110" s="212" t="s">
        <v>32</v>
      </c>
      <c r="N110" s="213" t="s">
        <v>51</v>
      </c>
      <c r="O110" s="86"/>
      <c r="P110" s="214">
        <f>O110*H110</f>
        <v>0</v>
      </c>
      <c r="Q110" s="214">
        <v>0</v>
      </c>
      <c r="R110" s="214">
        <f>Q110*H110</f>
        <v>0</v>
      </c>
      <c r="S110" s="214">
        <v>0</v>
      </c>
      <c r="T110" s="215">
        <f>S110*H110</f>
        <v>0</v>
      </c>
      <c r="U110" s="40"/>
      <c r="V110" s="40"/>
      <c r="W110" s="40"/>
      <c r="X110" s="40"/>
      <c r="Y110" s="40"/>
      <c r="Z110" s="40"/>
      <c r="AA110" s="40"/>
      <c r="AB110" s="40"/>
      <c r="AC110" s="40"/>
      <c r="AD110" s="40"/>
      <c r="AE110" s="40"/>
      <c r="AR110" s="216" t="s">
        <v>150</v>
      </c>
      <c r="AT110" s="216" t="s">
        <v>135</v>
      </c>
      <c r="AU110" s="216" t="s">
        <v>141</v>
      </c>
      <c r="AY110" s="18" t="s">
        <v>132</v>
      </c>
      <c r="BE110" s="217">
        <f>IF(N110="základní",J110,0)</f>
        <v>0</v>
      </c>
      <c r="BF110" s="217">
        <f>IF(N110="snížená",J110,0)</f>
        <v>0</v>
      </c>
      <c r="BG110" s="217">
        <f>IF(N110="zákl. přenesená",J110,0)</f>
        <v>0</v>
      </c>
      <c r="BH110" s="217">
        <f>IF(N110="sníž. přenesená",J110,0)</f>
        <v>0</v>
      </c>
      <c r="BI110" s="217">
        <f>IF(N110="nulová",J110,0)</f>
        <v>0</v>
      </c>
      <c r="BJ110" s="18" t="s">
        <v>141</v>
      </c>
      <c r="BK110" s="217">
        <f>ROUND(I110*H110,2)</f>
        <v>0</v>
      </c>
      <c r="BL110" s="18" t="s">
        <v>150</v>
      </c>
      <c r="BM110" s="216" t="s">
        <v>832</v>
      </c>
    </row>
    <row r="111" s="2" customFormat="1">
      <c r="A111" s="40"/>
      <c r="B111" s="41"/>
      <c r="C111" s="42"/>
      <c r="D111" s="225" t="s">
        <v>197</v>
      </c>
      <c r="E111" s="42"/>
      <c r="F111" s="226" t="s">
        <v>206</v>
      </c>
      <c r="G111" s="42"/>
      <c r="H111" s="42"/>
      <c r="I111" s="227"/>
      <c r="J111" s="42"/>
      <c r="K111" s="42"/>
      <c r="L111" s="46"/>
      <c r="M111" s="228"/>
      <c r="N111" s="229"/>
      <c r="O111" s="86"/>
      <c r="P111" s="86"/>
      <c r="Q111" s="86"/>
      <c r="R111" s="86"/>
      <c r="S111" s="86"/>
      <c r="T111" s="87"/>
      <c r="U111" s="40"/>
      <c r="V111" s="40"/>
      <c r="W111" s="40"/>
      <c r="X111" s="40"/>
      <c r="Y111" s="40"/>
      <c r="Z111" s="40"/>
      <c r="AA111" s="40"/>
      <c r="AB111" s="40"/>
      <c r="AC111" s="40"/>
      <c r="AD111" s="40"/>
      <c r="AE111" s="40"/>
      <c r="AT111" s="18" t="s">
        <v>197</v>
      </c>
      <c r="AU111" s="18" t="s">
        <v>141</v>
      </c>
    </row>
    <row r="112" s="13" customFormat="1">
      <c r="A112" s="13"/>
      <c r="B112" s="230"/>
      <c r="C112" s="231"/>
      <c r="D112" s="225" t="s">
        <v>199</v>
      </c>
      <c r="E112" s="232" t="s">
        <v>32</v>
      </c>
      <c r="F112" s="233" t="s">
        <v>833</v>
      </c>
      <c r="G112" s="231"/>
      <c r="H112" s="234">
        <v>59.850000000000001</v>
      </c>
      <c r="I112" s="235"/>
      <c r="J112" s="231"/>
      <c r="K112" s="231"/>
      <c r="L112" s="236"/>
      <c r="M112" s="237"/>
      <c r="N112" s="238"/>
      <c r="O112" s="238"/>
      <c r="P112" s="238"/>
      <c r="Q112" s="238"/>
      <c r="R112" s="238"/>
      <c r="S112" s="238"/>
      <c r="T112" s="239"/>
      <c r="U112" s="13"/>
      <c r="V112" s="13"/>
      <c r="W112" s="13"/>
      <c r="X112" s="13"/>
      <c r="Y112" s="13"/>
      <c r="Z112" s="13"/>
      <c r="AA112" s="13"/>
      <c r="AB112" s="13"/>
      <c r="AC112" s="13"/>
      <c r="AD112" s="13"/>
      <c r="AE112" s="13"/>
      <c r="AT112" s="240" t="s">
        <v>199</v>
      </c>
      <c r="AU112" s="240" t="s">
        <v>141</v>
      </c>
      <c r="AV112" s="13" t="s">
        <v>141</v>
      </c>
      <c r="AW112" s="13" t="s">
        <v>41</v>
      </c>
      <c r="AX112" s="13" t="s">
        <v>79</v>
      </c>
      <c r="AY112" s="240" t="s">
        <v>132</v>
      </c>
    </row>
    <row r="113" s="14" customFormat="1">
      <c r="A113" s="14"/>
      <c r="B113" s="241"/>
      <c r="C113" s="242"/>
      <c r="D113" s="225" t="s">
        <v>199</v>
      </c>
      <c r="E113" s="243" t="s">
        <v>32</v>
      </c>
      <c r="F113" s="244" t="s">
        <v>201</v>
      </c>
      <c r="G113" s="242"/>
      <c r="H113" s="245">
        <v>59.850000000000001</v>
      </c>
      <c r="I113" s="246"/>
      <c r="J113" s="242"/>
      <c r="K113" s="242"/>
      <c r="L113" s="247"/>
      <c r="M113" s="248"/>
      <c r="N113" s="249"/>
      <c r="O113" s="249"/>
      <c r="P113" s="249"/>
      <c r="Q113" s="249"/>
      <c r="R113" s="249"/>
      <c r="S113" s="249"/>
      <c r="T113" s="250"/>
      <c r="U113" s="14"/>
      <c r="V113" s="14"/>
      <c r="W113" s="14"/>
      <c r="X113" s="14"/>
      <c r="Y113" s="14"/>
      <c r="Z113" s="14"/>
      <c r="AA113" s="14"/>
      <c r="AB113" s="14"/>
      <c r="AC113" s="14"/>
      <c r="AD113" s="14"/>
      <c r="AE113" s="14"/>
      <c r="AT113" s="251" t="s">
        <v>199</v>
      </c>
      <c r="AU113" s="251" t="s">
        <v>141</v>
      </c>
      <c r="AV113" s="14" t="s">
        <v>150</v>
      </c>
      <c r="AW113" s="14" t="s">
        <v>41</v>
      </c>
      <c r="AX113" s="14" t="s">
        <v>21</v>
      </c>
      <c r="AY113" s="251" t="s">
        <v>132</v>
      </c>
    </row>
    <row r="114" s="2" customFormat="1" ht="24.15" customHeight="1">
      <c r="A114" s="40"/>
      <c r="B114" s="41"/>
      <c r="C114" s="205" t="s">
        <v>146</v>
      </c>
      <c r="D114" s="205" t="s">
        <v>135</v>
      </c>
      <c r="E114" s="206" t="s">
        <v>208</v>
      </c>
      <c r="F114" s="207" t="s">
        <v>209</v>
      </c>
      <c r="G114" s="208" t="s">
        <v>204</v>
      </c>
      <c r="H114" s="209">
        <v>59.850000000000001</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834</v>
      </c>
    </row>
    <row r="115" s="2" customFormat="1">
      <c r="A115" s="40"/>
      <c r="B115" s="41"/>
      <c r="C115" s="42"/>
      <c r="D115" s="225" t="s">
        <v>197</v>
      </c>
      <c r="E115" s="42"/>
      <c r="F115" s="226" t="s">
        <v>206</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150</v>
      </c>
      <c r="D116" s="205" t="s">
        <v>135</v>
      </c>
      <c r="E116" s="206" t="s">
        <v>211</v>
      </c>
      <c r="F116" s="207" t="s">
        <v>212</v>
      </c>
      <c r="G116" s="208" t="s">
        <v>204</v>
      </c>
      <c r="H116" s="209">
        <v>59.850000000000001</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835</v>
      </c>
    </row>
    <row r="117" s="2" customFormat="1">
      <c r="A117" s="40"/>
      <c r="B117" s="41"/>
      <c r="C117" s="42"/>
      <c r="D117" s="225" t="s">
        <v>197</v>
      </c>
      <c r="E117" s="42"/>
      <c r="F117" s="226" t="s">
        <v>214</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131</v>
      </c>
      <c r="D118" s="205" t="s">
        <v>135</v>
      </c>
      <c r="E118" s="206" t="s">
        <v>215</v>
      </c>
      <c r="F118" s="207" t="s">
        <v>216</v>
      </c>
      <c r="G118" s="208" t="s">
        <v>204</v>
      </c>
      <c r="H118" s="209">
        <v>59.850000000000001</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836</v>
      </c>
    </row>
    <row r="119" s="2" customFormat="1">
      <c r="A119" s="40"/>
      <c r="B119" s="41"/>
      <c r="C119" s="42"/>
      <c r="D119" s="225" t="s">
        <v>197</v>
      </c>
      <c r="E119" s="42"/>
      <c r="F119" s="226" t="s">
        <v>218</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157</v>
      </c>
      <c r="D120" s="205" t="s">
        <v>135</v>
      </c>
      <c r="E120" s="206" t="s">
        <v>219</v>
      </c>
      <c r="F120" s="207" t="s">
        <v>220</v>
      </c>
      <c r="G120" s="208" t="s">
        <v>204</v>
      </c>
      <c r="H120" s="209">
        <v>59.850000000000001</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837</v>
      </c>
    </row>
    <row r="121" s="2" customFormat="1">
      <c r="A121" s="40"/>
      <c r="B121" s="41"/>
      <c r="C121" s="42"/>
      <c r="D121" s="225" t="s">
        <v>197</v>
      </c>
      <c r="E121" s="42"/>
      <c r="F121" s="226" t="s">
        <v>222</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2" customFormat="1" ht="24.15" customHeight="1">
      <c r="A122" s="40"/>
      <c r="B122" s="41"/>
      <c r="C122" s="205" t="s">
        <v>161</v>
      </c>
      <c r="D122" s="205" t="s">
        <v>135</v>
      </c>
      <c r="E122" s="206" t="s">
        <v>223</v>
      </c>
      <c r="F122" s="207" t="s">
        <v>224</v>
      </c>
      <c r="G122" s="208" t="s">
        <v>204</v>
      </c>
      <c r="H122" s="209">
        <v>59.850000000000001</v>
      </c>
      <c r="I122" s="210"/>
      <c r="J122" s="211">
        <f>ROUND(I122*H122,2)</f>
        <v>0</v>
      </c>
      <c r="K122" s="207" t="s">
        <v>139</v>
      </c>
      <c r="L122" s="46"/>
      <c r="M122" s="212" t="s">
        <v>32</v>
      </c>
      <c r="N122" s="213" t="s">
        <v>51</v>
      </c>
      <c r="O122" s="86"/>
      <c r="P122" s="214">
        <f>O122*H122</f>
        <v>0</v>
      </c>
      <c r="Q122" s="214">
        <v>0</v>
      </c>
      <c r="R122" s="214">
        <f>Q122*H122</f>
        <v>0</v>
      </c>
      <c r="S122" s="214">
        <v>0</v>
      </c>
      <c r="T122" s="215">
        <f>S122*H122</f>
        <v>0</v>
      </c>
      <c r="U122" s="40"/>
      <c r="V122" s="40"/>
      <c r="W122" s="40"/>
      <c r="X122" s="40"/>
      <c r="Y122" s="40"/>
      <c r="Z122" s="40"/>
      <c r="AA122" s="40"/>
      <c r="AB122" s="40"/>
      <c r="AC122" s="40"/>
      <c r="AD122" s="40"/>
      <c r="AE122" s="40"/>
      <c r="AR122" s="216" t="s">
        <v>150</v>
      </c>
      <c r="AT122" s="216" t="s">
        <v>135</v>
      </c>
      <c r="AU122" s="216" t="s">
        <v>141</v>
      </c>
      <c r="AY122" s="18" t="s">
        <v>132</v>
      </c>
      <c r="BE122" s="217">
        <f>IF(N122="základní",J122,0)</f>
        <v>0</v>
      </c>
      <c r="BF122" s="217">
        <f>IF(N122="snížená",J122,0)</f>
        <v>0</v>
      </c>
      <c r="BG122" s="217">
        <f>IF(N122="zákl. přenesená",J122,0)</f>
        <v>0</v>
      </c>
      <c r="BH122" s="217">
        <f>IF(N122="sníž. přenesená",J122,0)</f>
        <v>0</v>
      </c>
      <c r="BI122" s="217">
        <f>IF(N122="nulová",J122,0)</f>
        <v>0</v>
      </c>
      <c r="BJ122" s="18" t="s">
        <v>141</v>
      </c>
      <c r="BK122" s="217">
        <f>ROUND(I122*H122,2)</f>
        <v>0</v>
      </c>
      <c r="BL122" s="18" t="s">
        <v>150</v>
      </c>
      <c r="BM122" s="216" t="s">
        <v>838</v>
      </c>
    </row>
    <row r="123" s="2" customFormat="1">
      <c r="A123" s="40"/>
      <c r="B123" s="41"/>
      <c r="C123" s="42"/>
      <c r="D123" s="225" t="s">
        <v>197</v>
      </c>
      <c r="E123" s="42"/>
      <c r="F123" s="226" t="s">
        <v>226</v>
      </c>
      <c r="G123" s="42"/>
      <c r="H123" s="42"/>
      <c r="I123" s="227"/>
      <c r="J123" s="42"/>
      <c r="K123" s="42"/>
      <c r="L123" s="46"/>
      <c r="M123" s="228"/>
      <c r="N123" s="229"/>
      <c r="O123" s="86"/>
      <c r="P123" s="86"/>
      <c r="Q123" s="86"/>
      <c r="R123" s="86"/>
      <c r="S123" s="86"/>
      <c r="T123" s="87"/>
      <c r="U123" s="40"/>
      <c r="V123" s="40"/>
      <c r="W123" s="40"/>
      <c r="X123" s="40"/>
      <c r="Y123" s="40"/>
      <c r="Z123" s="40"/>
      <c r="AA123" s="40"/>
      <c r="AB123" s="40"/>
      <c r="AC123" s="40"/>
      <c r="AD123" s="40"/>
      <c r="AE123" s="40"/>
      <c r="AT123" s="18" t="s">
        <v>197</v>
      </c>
      <c r="AU123" s="18" t="s">
        <v>141</v>
      </c>
    </row>
    <row r="124" s="12" customFormat="1" ht="22.8" customHeight="1">
      <c r="A124" s="12"/>
      <c r="B124" s="189"/>
      <c r="C124" s="190"/>
      <c r="D124" s="191" t="s">
        <v>78</v>
      </c>
      <c r="E124" s="203" t="s">
        <v>141</v>
      </c>
      <c r="F124" s="203" t="s">
        <v>227</v>
      </c>
      <c r="G124" s="190"/>
      <c r="H124" s="190"/>
      <c r="I124" s="193"/>
      <c r="J124" s="204">
        <f>BK124</f>
        <v>0</v>
      </c>
      <c r="K124" s="190"/>
      <c r="L124" s="195"/>
      <c r="M124" s="196"/>
      <c r="N124" s="197"/>
      <c r="O124" s="197"/>
      <c r="P124" s="198">
        <f>P125</f>
        <v>0</v>
      </c>
      <c r="Q124" s="197"/>
      <c r="R124" s="198">
        <f>R125</f>
        <v>9.1760850000000005</v>
      </c>
      <c r="S124" s="197"/>
      <c r="T124" s="199">
        <f>T125</f>
        <v>0</v>
      </c>
      <c r="U124" s="12"/>
      <c r="V124" s="12"/>
      <c r="W124" s="12"/>
      <c r="X124" s="12"/>
      <c r="Y124" s="12"/>
      <c r="Z124" s="12"/>
      <c r="AA124" s="12"/>
      <c r="AB124" s="12"/>
      <c r="AC124" s="12"/>
      <c r="AD124" s="12"/>
      <c r="AE124" s="12"/>
      <c r="AR124" s="200" t="s">
        <v>21</v>
      </c>
      <c r="AT124" s="201" t="s">
        <v>78</v>
      </c>
      <c r="AU124" s="201" t="s">
        <v>21</v>
      </c>
      <c r="AY124" s="200" t="s">
        <v>132</v>
      </c>
      <c r="BK124" s="202">
        <f>BK125</f>
        <v>0</v>
      </c>
    </row>
    <row r="125" s="2" customFormat="1" ht="24.15" customHeight="1">
      <c r="A125" s="40"/>
      <c r="B125" s="41"/>
      <c r="C125" s="205" t="s">
        <v>228</v>
      </c>
      <c r="D125" s="205" t="s">
        <v>135</v>
      </c>
      <c r="E125" s="206" t="s">
        <v>229</v>
      </c>
      <c r="F125" s="207" t="s">
        <v>230</v>
      </c>
      <c r="G125" s="208" t="s">
        <v>231</v>
      </c>
      <c r="H125" s="209">
        <v>40.5</v>
      </c>
      <c r="I125" s="210"/>
      <c r="J125" s="211">
        <f>ROUND(I125*H125,2)</f>
        <v>0</v>
      </c>
      <c r="K125" s="207" t="s">
        <v>139</v>
      </c>
      <c r="L125" s="46"/>
      <c r="M125" s="212" t="s">
        <v>32</v>
      </c>
      <c r="N125" s="213" t="s">
        <v>51</v>
      </c>
      <c r="O125" s="86"/>
      <c r="P125" s="214">
        <f>O125*H125</f>
        <v>0</v>
      </c>
      <c r="Q125" s="214">
        <v>0.22656999999999999</v>
      </c>
      <c r="R125" s="214">
        <f>Q125*H125</f>
        <v>9.1760850000000005</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839</v>
      </c>
    </row>
    <row r="126" s="12" customFormat="1" ht="22.8" customHeight="1">
      <c r="A126" s="12"/>
      <c r="B126" s="189"/>
      <c r="C126" s="190"/>
      <c r="D126" s="191" t="s">
        <v>78</v>
      </c>
      <c r="E126" s="203" t="s">
        <v>146</v>
      </c>
      <c r="F126" s="203" t="s">
        <v>840</v>
      </c>
      <c r="G126" s="190"/>
      <c r="H126" s="190"/>
      <c r="I126" s="193"/>
      <c r="J126" s="204">
        <f>BK126</f>
        <v>0</v>
      </c>
      <c r="K126" s="190"/>
      <c r="L126" s="195"/>
      <c r="M126" s="196"/>
      <c r="N126" s="197"/>
      <c r="O126" s="197"/>
      <c r="P126" s="198">
        <f>SUM(P127:P129)</f>
        <v>0</v>
      </c>
      <c r="Q126" s="197"/>
      <c r="R126" s="198">
        <f>SUM(R127:R129)</f>
        <v>0.015797249999999999</v>
      </c>
      <c r="S126" s="197"/>
      <c r="T126" s="199">
        <f>SUM(T127:T129)</f>
        <v>0</v>
      </c>
      <c r="U126" s="12"/>
      <c r="V126" s="12"/>
      <c r="W126" s="12"/>
      <c r="X126" s="12"/>
      <c r="Y126" s="12"/>
      <c r="Z126" s="12"/>
      <c r="AA126" s="12"/>
      <c r="AB126" s="12"/>
      <c r="AC126" s="12"/>
      <c r="AD126" s="12"/>
      <c r="AE126" s="12"/>
      <c r="AR126" s="200" t="s">
        <v>21</v>
      </c>
      <c r="AT126" s="201" t="s">
        <v>78</v>
      </c>
      <c r="AU126" s="201" t="s">
        <v>21</v>
      </c>
      <c r="AY126" s="200" t="s">
        <v>132</v>
      </c>
      <c r="BK126" s="202">
        <f>SUM(BK127:BK129)</f>
        <v>0</v>
      </c>
    </row>
    <row r="127" s="2" customFormat="1" ht="24.15" customHeight="1">
      <c r="A127" s="40"/>
      <c r="B127" s="41"/>
      <c r="C127" s="205" t="s">
        <v>234</v>
      </c>
      <c r="D127" s="205" t="s">
        <v>135</v>
      </c>
      <c r="E127" s="206" t="s">
        <v>841</v>
      </c>
      <c r="F127" s="207" t="s">
        <v>842</v>
      </c>
      <c r="G127" s="208" t="s">
        <v>195</v>
      </c>
      <c r="H127" s="209">
        <v>0.315</v>
      </c>
      <c r="I127" s="210"/>
      <c r="J127" s="211">
        <f>ROUND(I127*H127,2)</f>
        <v>0</v>
      </c>
      <c r="K127" s="207" t="s">
        <v>139</v>
      </c>
      <c r="L127" s="46"/>
      <c r="M127" s="212" t="s">
        <v>32</v>
      </c>
      <c r="N127" s="213" t="s">
        <v>51</v>
      </c>
      <c r="O127" s="86"/>
      <c r="P127" s="214">
        <f>O127*H127</f>
        <v>0</v>
      </c>
      <c r="Q127" s="214">
        <v>0.05015</v>
      </c>
      <c r="R127" s="214">
        <f>Q127*H127</f>
        <v>0.015797249999999999</v>
      </c>
      <c r="S127" s="214">
        <v>0</v>
      </c>
      <c r="T127" s="215">
        <f>S127*H127</f>
        <v>0</v>
      </c>
      <c r="U127" s="40"/>
      <c r="V127" s="40"/>
      <c r="W127" s="40"/>
      <c r="X127" s="40"/>
      <c r="Y127" s="40"/>
      <c r="Z127" s="40"/>
      <c r="AA127" s="40"/>
      <c r="AB127" s="40"/>
      <c r="AC127" s="40"/>
      <c r="AD127" s="40"/>
      <c r="AE127" s="40"/>
      <c r="AR127" s="216" t="s">
        <v>150</v>
      </c>
      <c r="AT127" s="216" t="s">
        <v>135</v>
      </c>
      <c r="AU127" s="216" t="s">
        <v>141</v>
      </c>
      <c r="AY127" s="18" t="s">
        <v>132</v>
      </c>
      <c r="BE127" s="217">
        <f>IF(N127="základní",J127,0)</f>
        <v>0</v>
      </c>
      <c r="BF127" s="217">
        <f>IF(N127="snížená",J127,0)</f>
        <v>0</v>
      </c>
      <c r="BG127" s="217">
        <f>IF(N127="zákl. přenesená",J127,0)</f>
        <v>0</v>
      </c>
      <c r="BH127" s="217">
        <f>IF(N127="sníž. přenesená",J127,0)</f>
        <v>0</v>
      </c>
      <c r="BI127" s="217">
        <f>IF(N127="nulová",J127,0)</f>
        <v>0</v>
      </c>
      <c r="BJ127" s="18" t="s">
        <v>141</v>
      </c>
      <c r="BK127" s="217">
        <f>ROUND(I127*H127,2)</f>
        <v>0</v>
      </c>
      <c r="BL127" s="18" t="s">
        <v>150</v>
      </c>
      <c r="BM127" s="216" t="s">
        <v>843</v>
      </c>
    </row>
    <row r="128" s="13" customFormat="1">
      <c r="A128" s="13"/>
      <c r="B128" s="230"/>
      <c r="C128" s="231"/>
      <c r="D128" s="225" t="s">
        <v>199</v>
      </c>
      <c r="E128" s="232" t="s">
        <v>32</v>
      </c>
      <c r="F128" s="233" t="s">
        <v>844</v>
      </c>
      <c r="G128" s="231"/>
      <c r="H128" s="234">
        <v>0.315</v>
      </c>
      <c r="I128" s="235"/>
      <c r="J128" s="231"/>
      <c r="K128" s="231"/>
      <c r="L128" s="236"/>
      <c r="M128" s="237"/>
      <c r="N128" s="238"/>
      <c r="O128" s="238"/>
      <c r="P128" s="238"/>
      <c r="Q128" s="238"/>
      <c r="R128" s="238"/>
      <c r="S128" s="238"/>
      <c r="T128" s="239"/>
      <c r="U128" s="13"/>
      <c r="V128" s="13"/>
      <c r="W128" s="13"/>
      <c r="X128" s="13"/>
      <c r="Y128" s="13"/>
      <c r="Z128" s="13"/>
      <c r="AA128" s="13"/>
      <c r="AB128" s="13"/>
      <c r="AC128" s="13"/>
      <c r="AD128" s="13"/>
      <c r="AE128" s="13"/>
      <c r="AT128" s="240" t="s">
        <v>199</v>
      </c>
      <c r="AU128" s="240" t="s">
        <v>141</v>
      </c>
      <c r="AV128" s="13" t="s">
        <v>141</v>
      </c>
      <c r="AW128" s="13" t="s">
        <v>41</v>
      </c>
      <c r="AX128" s="13" t="s">
        <v>79</v>
      </c>
      <c r="AY128" s="240" t="s">
        <v>132</v>
      </c>
    </row>
    <row r="129" s="14" customFormat="1">
      <c r="A129" s="14"/>
      <c r="B129" s="241"/>
      <c r="C129" s="242"/>
      <c r="D129" s="225" t="s">
        <v>199</v>
      </c>
      <c r="E129" s="243" t="s">
        <v>32</v>
      </c>
      <c r="F129" s="244" t="s">
        <v>201</v>
      </c>
      <c r="G129" s="242"/>
      <c r="H129" s="245">
        <v>0.315</v>
      </c>
      <c r="I129" s="246"/>
      <c r="J129" s="242"/>
      <c r="K129" s="242"/>
      <c r="L129" s="247"/>
      <c r="M129" s="248"/>
      <c r="N129" s="249"/>
      <c r="O129" s="249"/>
      <c r="P129" s="249"/>
      <c r="Q129" s="249"/>
      <c r="R129" s="249"/>
      <c r="S129" s="249"/>
      <c r="T129" s="250"/>
      <c r="U129" s="14"/>
      <c r="V129" s="14"/>
      <c r="W129" s="14"/>
      <c r="X129" s="14"/>
      <c r="Y129" s="14"/>
      <c r="Z129" s="14"/>
      <c r="AA129" s="14"/>
      <c r="AB129" s="14"/>
      <c r="AC129" s="14"/>
      <c r="AD129" s="14"/>
      <c r="AE129" s="14"/>
      <c r="AT129" s="251" t="s">
        <v>199</v>
      </c>
      <c r="AU129" s="251" t="s">
        <v>141</v>
      </c>
      <c r="AV129" s="14" t="s">
        <v>150</v>
      </c>
      <c r="AW129" s="14" t="s">
        <v>41</v>
      </c>
      <c r="AX129" s="14" t="s">
        <v>21</v>
      </c>
      <c r="AY129" s="251" t="s">
        <v>132</v>
      </c>
    </row>
    <row r="130" s="12" customFormat="1" ht="22.8" customHeight="1">
      <c r="A130" s="12"/>
      <c r="B130" s="189"/>
      <c r="C130" s="190"/>
      <c r="D130" s="191" t="s">
        <v>78</v>
      </c>
      <c r="E130" s="203" t="s">
        <v>150</v>
      </c>
      <c r="F130" s="203" t="s">
        <v>233</v>
      </c>
      <c r="G130" s="190"/>
      <c r="H130" s="190"/>
      <c r="I130" s="193"/>
      <c r="J130" s="204">
        <f>BK130</f>
        <v>0</v>
      </c>
      <c r="K130" s="190"/>
      <c r="L130" s="195"/>
      <c r="M130" s="196"/>
      <c r="N130" s="197"/>
      <c r="O130" s="197"/>
      <c r="P130" s="198">
        <f>SUM(P131:P132)</f>
        <v>0</v>
      </c>
      <c r="Q130" s="197"/>
      <c r="R130" s="198">
        <f>SUM(R131:R132)</f>
        <v>0</v>
      </c>
      <c r="S130" s="197"/>
      <c r="T130" s="199">
        <f>SUM(T131:T132)</f>
        <v>0</v>
      </c>
      <c r="U130" s="12"/>
      <c r="V130" s="12"/>
      <c r="W130" s="12"/>
      <c r="X130" s="12"/>
      <c r="Y130" s="12"/>
      <c r="Z130" s="12"/>
      <c r="AA130" s="12"/>
      <c r="AB130" s="12"/>
      <c r="AC130" s="12"/>
      <c r="AD130" s="12"/>
      <c r="AE130" s="12"/>
      <c r="AR130" s="200" t="s">
        <v>21</v>
      </c>
      <c r="AT130" s="201" t="s">
        <v>78</v>
      </c>
      <c r="AU130" s="201" t="s">
        <v>21</v>
      </c>
      <c r="AY130" s="200" t="s">
        <v>132</v>
      </c>
      <c r="BK130" s="202">
        <f>SUM(BK131:BK132)</f>
        <v>0</v>
      </c>
    </row>
    <row r="131" s="2" customFormat="1" ht="24.15" customHeight="1">
      <c r="A131" s="40"/>
      <c r="B131" s="41"/>
      <c r="C131" s="205" t="s">
        <v>240</v>
      </c>
      <c r="D131" s="205" t="s">
        <v>135</v>
      </c>
      <c r="E131" s="206" t="s">
        <v>235</v>
      </c>
      <c r="F131" s="207" t="s">
        <v>236</v>
      </c>
      <c r="G131" s="208" t="s">
        <v>195</v>
      </c>
      <c r="H131" s="209">
        <v>45.600000000000001</v>
      </c>
      <c r="I131" s="210"/>
      <c r="J131" s="211">
        <f>ROUND(I131*H131,2)</f>
        <v>0</v>
      </c>
      <c r="K131" s="207" t="s">
        <v>139</v>
      </c>
      <c r="L131" s="46"/>
      <c r="M131" s="212" t="s">
        <v>32</v>
      </c>
      <c r="N131" s="213" t="s">
        <v>51</v>
      </c>
      <c r="O131" s="86"/>
      <c r="P131" s="214">
        <f>O131*H131</f>
        <v>0</v>
      </c>
      <c r="Q131" s="214">
        <v>0</v>
      </c>
      <c r="R131" s="214">
        <f>Q131*H131</f>
        <v>0</v>
      </c>
      <c r="S131" s="214">
        <v>0</v>
      </c>
      <c r="T131" s="215">
        <f>S131*H131</f>
        <v>0</v>
      </c>
      <c r="U131" s="40"/>
      <c r="V131" s="40"/>
      <c r="W131" s="40"/>
      <c r="X131" s="40"/>
      <c r="Y131" s="40"/>
      <c r="Z131" s="40"/>
      <c r="AA131" s="40"/>
      <c r="AB131" s="40"/>
      <c r="AC131" s="40"/>
      <c r="AD131" s="40"/>
      <c r="AE131" s="40"/>
      <c r="AR131" s="216" t="s">
        <v>150</v>
      </c>
      <c r="AT131" s="216" t="s">
        <v>135</v>
      </c>
      <c r="AU131" s="216" t="s">
        <v>141</v>
      </c>
      <c r="AY131" s="18" t="s">
        <v>132</v>
      </c>
      <c r="BE131" s="217">
        <f>IF(N131="základní",J131,0)</f>
        <v>0</v>
      </c>
      <c r="BF131" s="217">
        <f>IF(N131="snížená",J131,0)</f>
        <v>0</v>
      </c>
      <c r="BG131" s="217">
        <f>IF(N131="zákl. přenesená",J131,0)</f>
        <v>0</v>
      </c>
      <c r="BH131" s="217">
        <f>IF(N131="sníž. přenesená",J131,0)</f>
        <v>0</v>
      </c>
      <c r="BI131" s="217">
        <f>IF(N131="nulová",J131,0)</f>
        <v>0</v>
      </c>
      <c r="BJ131" s="18" t="s">
        <v>141</v>
      </c>
      <c r="BK131" s="217">
        <f>ROUND(I131*H131,2)</f>
        <v>0</v>
      </c>
      <c r="BL131" s="18" t="s">
        <v>150</v>
      </c>
      <c r="BM131" s="216" t="s">
        <v>845</v>
      </c>
    </row>
    <row r="132" s="2" customFormat="1">
      <c r="A132" s="40"/>
      <c r="B132" s="41"/>
      <c r="C132" s="42"/>
      <c r="D132" s="225" t="s">
        <v>197</v>
      </c>
      <c r="E132" s="42"/>
      <c r="F132" s="226" t="s">
        <v>238</v>
      </c>
      <c r="G132" s="42"/>
      <c r="H132" s="42"/>
      <c r="I132" s="227"/>
      <c r="J132" s="42"/>
      <c r="K132" s="42"/>
      <c r="L132" s="46"/>
      <c r="M132" s="228"/>
      <c r="N132" s="229"/>
      <c r="O132" s="86"/>
      <c r="P132" s="86"/>
      <c r="Q132" s="86"/>
      <c r="R132" s="86"/>
      <c r="S132" s="86"/>
      <c r="T132" s="87"/>
      <c r="U132" s="40"/>
      <c r="V132" s="40"/>
      <c r="W132" s="40"/>
      <c r="X132" s="40"/>
      <c r="Y132" s="40"/>
      <c r="Z132" s="40"/>
      <c r="AA132" s="40"/>
      <c r="AB132" s="40"/>
      <c r="AC132" s="40"/>
      <c r="AD132" s="40"/>
      <c r="AE132" s="40"/>
      <c r="AT132" s="18" t="s">
        <v>197</v>
      </c>
      <c r="AU132" s="18" t="s">
        <v>141</v>
      </c>
    </row>
    <row r="133" s="12" customFormat="1" ht="22.8" customHeight="1">
      <c r="A133" s="12"/>
      <c r="B133" s="189"/>
      <c r="C133" s="190"/>
      <c r="D133" s="191" t="s">
        <v>78</v>
      </c>
      <c r="E133" s="203" t="s">
        <v>131</v>
      </c>
      <c r="F133" s="203" t="s">
        <v>239</v>
      </c>
      <c r="G133" s="190"/>
      <c r="H133" s="190"/>
      <c r="I133" s="193"/>
      <c r="J133" s="204">
        <f>BK133</f>
        <v>0</v>
      </c>
      <c r="K133" s="190"/>
      <c r="L133" s="195"/>
      <c r="M133" s="196"/>
      <c r="N133" s="197"/>
      <c r="O133" s="197"/>
      <c r="P133" s="198">
        <f>SUM(P134:P140)</f>
        <v>0</v>
      </c>
      <c r="Q133" s="197"/>
      <c r="R133" s="198">
        <f>SUM(R134:R140)</f>
        <v>7.9939200000000001</v>
      </c>
      <c r="S133" s="197"/>
      <c r="T133" s="199">
        <f>SUM(T134:T140)</f>
        <v>0</v>
      </c>
      <c r="U133" s="12"/>
      <c r="V133" s="12"/>
      <c r="W133" s="12"/>
      <c r="X133" s="12"/>
      <c r="Y133" s="12"/>
      <c r="Z133" s="12"/>
      <c r="AA133" s="12"/>
      <c r="AB133" s="12"/>
      <c r="AC133" s="12"/>
      <c r="AD133" s="12"/>
      <c r="AE133" s="12"/>
      <c r="AR133" s="200" t="s">
        <v>21</v>
      </c>
      <c r="AT133" s="201" t="s">
        <v>78</v>
      </c>
      <c r="AU133" s="201" t="s">
        <v>21</v>
      </c>
      <c r="AY133" s="200" t="s">
        <v>132</v>
      </c>
      <c r="BK133" s="202">
        <f>SUM(BK134:BK140)</f>
        <v>0</v>
      </c>
    </row>
    <row r="134" s="2" customFormat="1" ht="37.8" customHeight="1">
      <c r="A134" s="40"/>
      <c r="B134" s="41"/>
      <c r="C134" s="205" t="s">
        <v>245</v>
      </c>
      <c r="D134" s="205" t="s">
        <v>135</v>
      </c>
      <c r="E134" s="206" t="s">
        <v>241</v>
      </c>
      <c r="F134" s="207" t="s">
        <v>242</v>
      </c>
      <c r="G134" s="208" t="s">
        <v>195</v>
      </c>
      <c r="H134" s="209">
        <v>45.600000000000001</v>
      </c>
      <c r="I134" s="210"/>
      <c r="J134" s="211">
        <f>ROUND(I134*H134,2)</f>
        <v>0</v>
      </c>
      <c r="K134" s="207" t="s">
        <v>139</v>
      </c>
      <c r="L134" s="46"/>
      <c r="M134" s="212" t="s">
        <v>32</v>
      </c>
      <c r="N134" s="213" t="s">
        <v>51</v>
      </c>
      <c r="O134" s="86"/>
      <c r="P134" s="214">
        <f>O134*H134</f>
        <v>0</v>
      </c>
      <c r="Q134" s="214">
        <v>0.088800000000000004</v>
      </c>
      <c r="R134" s="214">
        <f>Q134*H134</f>
        <v>4.0492800000000004</v>
      </c>
      <c r="S134" s="214">
        <v>0</v>
      </c>
      <c r="T134" s="215">
        <f>S134*H134</f>
        <v>0</v>
      </c>
      <c r="U134" s="40"/>
      <c r="V134" s="40"/>
      <c r="W134" s="40"/>
      <c r="X134" s="40"/>
      <c r="Y134" s="40"/>
      <c r="Z134" s="40"/>
      <c r="AA134" s="40"/>
      <c r="AB134" s="40"/>
      <c r="AC134" s="40"/>
      <c r="AD134" s="40"/>
      <c r="AE134" s="40"/>
      <c r="AR134" s="216" t="s">
        <v>150</v>
      </c>
      <c r="AT134" s="216" t="s">
        <v>135</v>
      </c>
      <c r="AU134" s="216" t="s">
        <v>141</v>
      </c>
      <c r="AY134" s="18" t="s">
        <v>132</v>
      </c>
      <c r="BE134" s="217">
        <f>IF(N134="základní",J134,0)</f>
        <v>0</v>
      </c>
      <c r="BF134" s="217">
        <f>IF(N134="snížená",J134,0)</f>
        <v>0</v>
      </c>
      <c r="BG134" s="217">
        <f>IF(N134="zákl. přenesená",J134,0)</f>
        <v>0</v>
      </c>
      <c r="BH134" s="217">
        <f>IF(N134="sníž. přenesená",J134,0)</f>
        <v>0</v>
      </c>
      <c r="BI134" s="217">
        <f>IF(N134="nulová",J134,0)</f>
        <v>0</v>
      </c>
      <c r="BJ134" s="18" t="s">
        <v>141</v>
      </c>
      <c r="BK134" s="217">
        <f>ROUND(I134*H134,2)</f>
        <v>0</v>
      </c>
      <c r="BL134" s="18" t="s">
        <v>150</v>
      </c>
      <c r="BM134" s="216" t="s">
        <v>846</v>
      </c>
    </row>
    <row r="135" s="2" customFormat="1">
      <c r="A135" s="40"/>
      <c r="B135" s="41"/>
      <c r="C135" s="42"/>
      <c r="D135" s="225" t="s">
        <v>197</v>
      </c>
      <c r="E135" s="42"/>
      <c r="F135" s="226" t="s">
        <v>244</v>
      </c>
      <c r="G135" s="42"/>
      <c r="H135" s="42"/>
      <c r="I135" s="227"/>
      <c r="J135" s="42"/>
      <c r="K135" s="42"/>
      <c r="L135" s="46"/>
      <c r="M135" s="228"/>
      <c r="N135" s="229"/>
      <c r="O135" s="86"/>
      <c r="P135" s="86"/>
      <c r="Q135" s="86"/>
      <c r="R135" s="86"/>
      <c r="S135" s="86"/>
      <c r="T135" s="87"/>
      <c r="U135" s="40"/>
      <c r="V135" s="40"/>
      <c r="W135" s="40"/>
      <c r="X135" s="40"/>
      <c r="Y135" s="40"/>
      <c r="Z135" s="40"/>
      <c r="AA135" s="40"/>
      <c r="AB135" s="40"/>
      <c r="AC135" s="40"/>
      <c r="AD135" s="40"/>
      <c r="AE135" s="40"/>
      <c r="AT135" s="18" t="s">
        <v>197</v>
      </c>
      <c r="AU135" s="18" t="s">
        <v>141</v>
      </c>
    </row>
    <row r="136" s="13" customFormat="1">
      <c r="A136" s="13"/>
      <c r="B136" s="230"/>
      <c r="C136" s="231"/>
      <c r="D136" s="225" t="s">
        <v>199</v>
      </c>
      <c r="E136" s="232" t="s">
        <v>32</v>
      </c>
      <c r="F136" s="233" t="s">
        <v>831</v>
      </c>
      <c r="G136" s="231"/>
      <c r="H136" s="234">
        <v>45.600000000000001</v>
      </c>
      <c r="I136" s="235"/>
      <c r="J136" s="231"/>
      <c r="K136" s="231"/>
      <c r="L136" s="236"/>
      <c r="M136" s="237"/>
      <c r="N136" s="238"/>
      <c r="O136" s="238"/>
      <c r="P136" s="238"/>
      <c r="Q136" s="238"/>
      <c r="R136" s="238"/>
      <c r="S136" s="238"/>
      <c r="T136" s="239"/>
      <c r="U136" s="13"/>
      <c r="V136" s="13"/>
      <c r="W136" s="13"/>
      <c r="X136" s="13"/>
      <c r="Y136" s="13"/>
      <c r="Z136" s="13"/>
      <c r="AA136" s="13"/>
      <c r="AB136" s="13"/>
      <c r="AC136" s="13"/>
      <c r="AD136" s="13"/>
      <c r="AE136" s="13"/>
      <c r="AT136" s="240" t="s">
        <v>199</v>
      </c>
      <c r="AU136" s="240" t="s">
        <v>141</v>
      </c>
      <c r="AV136" s="13" t="s">
        <v>141</v>
      </c>
      <c r="AW136" s="13" t="s">
        <v>41</v>
      </c>
      <c r="AX136" s="13" t="s">
        <v>79</v>
      </c>
      <c r="AY136" s="240" t="s">
        <v>132</v>
      </c>
    </row>
    <row r="137" s="14" customFormat="1">
      <c r="A137" s="14"/>
      <c r="B137" s="241"/>
      <c r="C137" s="242"/>
      <c r="D137" s="225" t="s">
        <v>199</v>
      </c>
      <c r="E137" s="243" t="s">
        <v>32</v>
      </c>
      <c r="F137" s="244" t="s">
        <v>201</v>
      </c>
      <c r="G137" s="242"/>
      <c r="H137" s="245">
        <v>45.600000000000001</v>
      </c>
      <c r="I137" s="246"/>
      <c r="J137" s="242"/>
      <c r="K137" s="242"/>
      <c r="L137" s="247"/>
      <c r="M137" s="248"/>
      <c r="N137" s="249"/>
      <c r="O137" s="249"/>
      <c r="P137" s="249"/>
      <c r="Q137" s="249"/>
      <c r="R137" s="249"/>
      <c r="S137" s="249"/>
      <c r="T137" s="250"/>
      <c r="U137" s="14"/>
      <c r="V137" s="14"/>
      <c r="W137" s="14"/>
      <c r="X137" s="14"/>
      <c r="Y137" s="14"/>
      <c r="Z137" s="14"/>
      <c r="AA137" s="14"/>
      <c r="AB137" s="14"/>
      <c r="AC137" s="14"/>
      <c r="AD137" s="14"/>
      <c r="AE137" s="14"/>
      <c r="AT137" s="251" t="s">
        <v>199</v>
      </c>
      <c r="AU137" s="251" t="s">
        <v>141</v>
      </c>
      <c r="AV137" s="14" t="s">
        <v>150</v>
      </c>
      <c r="AW137" s="14" t="s">
        <v>41</v>
      </c>
      <c r="AX137" s="14" t="s">
        <v>21</v>
      </c>
      <c r="AY137" s="251" t="s">
        <v>132</v>
      </c>
    </row>
    <row r="138" s="2" customFormat="1" ht="14.4" customHeight="1">
      <c r="A138" s="40"/>
      <c r="B138" s="41"/>
      <c r="C138" s="252" t="s">
        <v>251</v>
      </c>
      <c r="D138" s="252" t="s">
        <v>246</v>
      </c>
      <c r="E138" s="253" t="s">
        <v>247</v>
      </c>
      <c r="F138" s="254" t="s">
        <v>248</v>
      </c>
      <c r="G138" s="255" t="s">
        <v>195</v>
      </c>
      <c r="H138" s="256">
        <v>18.783999999999999</v>
      </c>
      <c r="I138" s="257"/>
      <c r="J138" s="258">
        <f>ROUND(I138*H138,2)</f>
        <v>0</v>
      </c>
      <c r="K138" s="254" t="s">
        <v>139</v>
      </c>
      <c r="L138" s="259"/>
      <c r="M138" s="260" t="s">
        <v>32</v>
      </c>
      <c r="N138" s="261" t="s">
        <v>51</v>
      </c>
      <c r="O138" s="86"/>
      <c r="P138" s="214">
        <f>O138*H138</f>
        <v>0</v>
      </c>
      <c r="Q138" s="214">
        <v>0.20999999999999999</v>
      </c>
      <c r="R138" s="214">
        <f>Q138*H138</f>
        <v>3.9446399999999997</v>
      </c>
      <c r="S138" s="214">
        <v>0</v>
      </c>
      <c r="T138" s="215">
        <f>S138*H138</f>
        <v>0</v>
      </c>
      <c r="U138" s="40"/>
      <c r="V138" s="40"/>
      <c r="W138" s="40"/>
      <c r="X138" s="40"/>
      <c r="Y138" s="40"/>
      <c r="Z138" s="40"/>
      <c r="AA138" s="40"/>
      <c r="AB138" s="40"/>
      <c r="AC138" s="40"/>
      <c r="AD138" s="40"/>
      <c r="AE138" s="40"/>
      <c r="AR138" s="216" t="s">
        <v>228</v>
      </c>
      <c r="AT138" s="216" t="s">
        <v>246</v>
      </c>
      <c r="AU138" s="216" t="s">
        <v>141</v>
      </c>
      <c r="AY138" s="18" t="s">
        <v>132</v>
      </c>
      <c r="BE138" s="217">
        <f>IF(N138="základní",J138,0)</f>
        <v>0</v>
      </c>
      <c r="BF138" s="217">
        <f>IF(N138="snížená",J138,0)</f>
        <v>0</v>
      </c>
      <c r="BG138" s="217">
        <f>IF(N138="zákl. přenesená",J138,0)</f>
        <v>0</v>
      </c>
      <c r="BH138" s="217">
        <f>IF(N138="sníž. přenesená",J138,0)</f>
        <v>0</v>
      </c>
      <c r="BI138" s="217">
        <f>IF(N138="nulová",J138,0)</f>
        <v>0</v>
      </c>
      <c r="BJ138" s="18" t="s">
        <v>141</v>
      </c>
      <c r="BK138" s="217">
        <f>ROUND(I138*H138,2)</f>
        <v>0</v>
      </c>
      <c r="BL138" s="18" t="s">
        <v>150</v>
      </c>
      <c r="BM138" s="216" t="s">
        <v>847</v>
      </c>
    </row>
    <row r="139" s="13" customFormat="1">
      <c r="A139" s="13"/>
      <c r="B139" s="230"/>
      <c r="C139" s="231"/>
      <c r="D139" s="225" t="s">
        <v>199</v>
      </c>
      <c r="E139" s="231"/>
      <c r="F139" s="233" t="s">
        <v>848</v>
      </c>
      <c r="G139" s="231"/>
      <c r="H139" s="234">
        <v>18.783999999999999</v>
      </c>
      <c r="I139" s="235"/>
      <c r="J139" s="231"/>
      <c r="K139" s="231"/>
      <c r="L139" s="236"/>
      <c r="M139" s="237"/>
      <c r="N139" s="238"/>
      <c r="O139" s="238"/>
      <c r="P139" s="238"/>
      <c r="Q139" s="238"/>
      <c r="R139" s="238"/>
      <c r="S139" s="238"/>
      <c r="T139" s="239"/>
      <c r="U139" s="13"/>
      <c r="V139" s="13"/>
      <c r="W139" s="13"/>
      <c r="X139" s="13"/>
      <c r="Y139" s="13"/>
      <c r="Z139" s="13"/>
      <c r="AA139" s="13"/>
      <c r="AB139" s="13"/>
      <c r="AC139" s="13"/>
      <c r="AD139" s="13"/>
      <c r="AE139" s="13"/>
      <c r="AT139" s="240" t="s">
        <v>199</v>
      </c>
      <c r="AU139" s="240" t="s">
        <v>141</v>
      </c>
      <c r="AV139" s="13" t="s">
        <v>141</v>
      </c>
      <c r="AW139" s="13" t="s">
        <v>4</v>
      </c>
      <c r="AX139" s="13" t="s">
        <v>21</v>
      </c>
      <c r="AY139" s="240" t="s">
        <v>132</v>
      </c>
    </row>
    <row r="140" s="2" customFormat="1" ht="24.15" customHeight="1">
      <c r="A140" s="40"/>
      <c r="B140" s="41"/>
      <c r="C140" s="205" t="s">
        <v>257</v>
      </c>
      <c r="D140" s="205" t="s">
        <v>135</v>
      </c>
      <c r="E140" s="206" t="s">
        <v>252</v>
      </c>
      <c r="F140" s="207" t="s">
        <v>253</v>
      </c>
      <c r="G140" s="208" t="s">
        <v>254</v>
      </c>
      <c r="H140" s="209">
        <v>10.424</v>
      </c>
      <c r="I140" s="210"/>
      <c r="J140" s="211">
        <f>ROUND(I140*H140,2)</f>
        <v>0</v>
      </c>
      <c r="K140" s="207" t="s">
        <v>139</v>
      </c>
      <c r="L140" s="46"/>
      <c r="M140" s="212" t="s">
        <v>32</v>
      </c>
      <c r="N140" s="213" t="s">
        <v>51</v>
      </c>
      <c r="O140" s="86"/>
      <c r="P140" s="214">
        <f>O140*H140</f>
        <v>0</v>
      </c>
      <c r="Q140" s="214">
        <v>0</v>
      </c>
      <c r="R140" s="214">
        <f>Q140*H140</f>
        <v>0</v>
      </c>
      <c r="S140" s="214">
        <v>0</v>
      </c>
      <c r="T140" s="215">
        <f>S140*H140</f>
        <v>0</v>
      </c>
      <c r="U140" s="40"/>
      <c r="V140" s="40"/>
      <c r="W140" s="40"/>
      <c r="X140" s="40"/>
      <c r="Y140" s="40"/>
      <c r="Z140" s="40"/>
      <c r="AA140" s="40"/>
      <c r="AB140" s="40"/>
      <c r="AC140" s="40"/>
      <c r="AD140" s="40"/>
      <c r="AE140" s="40"/>
      <c r="AR140" s="216" t="s">
        <v>150</v>
      </c>
      <c r="AT140" s="216" t="s">
        <v>135</v>
      </c>
      <c r="AU140" s="216" t="s">
        <v>141</v>
      </c>
      <c r="AY140" s="18" t="s">
        <v>132</v>
      </c>
      <c r="BE140" s="217">
        <f>IF(N140="základní",J140,0)</f>
        <v>0</v>
      </c>
      <c r="BF140" s="217">
        <f>IF(N140="snížená",J140,0)</f>
        <v>0</v>
      </c>
      <c r="BG140" s="217">
        <f>IF(N140="zákl. přenesená",J140,0)</f>
        <v>0</v>
      </c>
      <c r="BH140" s="217">
        <f>IF(N140="sníž. přenesená",J140,0)</f>
        <v>0</v>
      </c>
      <c r="BI140" s="217">
        <f>IF(N140="nulová",J140,0)</f>
        <v>0</v>
      </c>
      <c r="BJ140" s="18" t="s">
        <v>141</v>
      </c>
      <c r="BK140" s="217">
        <f>ROUND(I140*H140,2)</f>
        <v>0</v>
      </c>
      <c r="BL140" s="18" t="s">
        <v>150</v>
      </c>
      <c r="BM140" s="216" t="s">
        <v>849</v>
      </c>
    </row>
    <row r="141" s="12" customFormat="1" ht="22.8" customHeight="1">
      <c r="A141" s="12"/>
      <c r="B141" s="189"/>
      <c r="C141" s="190"/>
      <c r="D141" s="191" t="s">
        <v>78</v>
      </c>
      <c r="E141" s="203" t="s">
        <v>157</v>
      </c>
      <c r="F141" s="203" t="s">
        <v>256</v>
      </c>
      <c r="G141" s="190"/>
      <c r="H141" s="190"/>
      <c r="I141" s="193"/>
      <c r="J141" s="204">
        <f>BK141</f>
        <v>0</v>
      </c>
      <c r="K141" s="190"/>
      <c r="L141" s="195"/>
      <c r="M141" s="196"/>
      <c r="N141" s="197"/>
      <c r="O141" s="197"/>
      <c r="P141" s="198">
        <f>SUM(P142:P235)</f>
        <v>0</v>
      </c>
      <c r="Q141" s="197"/>
      <c r="R141" s="198">
        <f>SUM(R142:R235)</f>
        <v>8.2671731799999986</v>
      </c>
      <c r="S141" s="197"/>
      <c r="T141" s="199">
        <f>SUM(T142:T235)</f>
        <v>0</v>
      </c>
      <c r="U141" s="12"/>
      <c r="V141" s="12"/>
      <c r="W141" s="12"/>
      <c r="X141" s="12"/>
      <c r="Y141" s="12"/>
      <c r="Z141" s="12"/>
      <c r="AA141" s="12"/>
      <c r="AB141" s="12"/>
      <c r="AC141" s="12"/>
      <c r="AD141" s="12"/>
      <c r="AE141" s="12"/>
      <c r="AR141" s="200" t="s">
        <v>21</v>
      </c>
      <c r="AT141" s="201" t="s">
        <v>78</v>
      </c>
      <c r="AU141" s="201" t="s">
        <v>21</v>
      </c>
      <c r="AY141" s="200" t="s">
        <v>132</v>
      </c>
      <c r="BK141" s="202">
        <f>SUM(BK142:BK235)</f>
        <v>0</v>
      </c>
    </row>
    <row r="142" s="2" customFormat="1" ht="14.4" customHeight="1">
      <c r="A142" s="40"/>
      <c r="B142" s="41"/>
      <c r="C142" s="205" t="s">
        <v>263</v>
      </c>
      <c r="D142" s="205" t="s">
        <v>135</v>
      </c>
      <c r="E142" s="206" t="s">
        <v>258</v>
      </c>
      <c r="F142" s="207" t="s">
        <v>259</v>
      </c>
      <c r="G142" s="208" t="s">
        <v>195</v>
      </c>
      <c r="H142" s="209">
        <v>34.200000000000003</v>
      </c>
      <c r="I142" s="210"/>
      <c r="J142" s="211">
        <f>ROUND(I142*H142,2)</f>
        <v>0</v>
      </c>
      <c r="K142" s="207" t="s">
        <v>32</v>
      </c>
      <c r="L142" s="46"/>
      <c r="M142" s="212" t="s">
        <v>32</v>
      </c>
      <c r="N142" s="213" t="s">
        <v>51</v>
      </c>
      <c r="O142" s="86"/>
      <c r="P142" s="214">
        <f>O142*H142</f>
        <v>0</v>
      </c>
      <c r="Q142" s="214">
        <v>0.030450000000000001</v>
      </c>
      <c r="R142" s="214">
        <f>Q142*H142</f>
        <v>1.04139</v>
      </c>
      <c r="S142" s="214">
        <v>0</v>
      </c>
      <c r="T142" s="215">
        <f>S142*H142</f>
        <v>0</v>
      </c>
      <c r="U142" s="40"/>
      <c r="V142" s="40"/>
      <c r="W142" s="40"/>
      <c r="X142" s="40"/>
      <c r="Y142" s="40"/>
      <c r="Z142" s="40"/>
      <c r="AA142" s="40"/>
      <c r="AB142" s="40"/>
      <c r="AC142" s="40"/>
      <c r="AD142" s="40"/>
      <c r="AE142" s="40"/>
      <c r="AR142" s="216" t="s">
        <v>150</v>
      </c>
      <c r="AT142" s="216" t="s">
        <v>135</v>
      </c>
      <c r="AU142" s="216" t="s">
        <v>141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850</v>
      </c>
    </row>
    <row r="143" s="2" customFormat="1">
      <c r="A143" s="40"/>
      <c r="B143" s="41"/>
      <c r="C143" s="42"/>
      <c r="D143" s="225" t="s">
        <v>197</v>
      </c>
      <c r="E143" s="42"/>
      <c r="F143" s="226" t="s">
        <v>261</v>
      </c>
      <c r="G143" s="42"/>
      <c r="H143" s="42"/>
      <c r="I143" s="227"/>
      <c r="J143" s="42"/>
      <c r="K143" s="42"/>
      <c r="L143" s="46"/>
      <c r="M143" s="228"/>
      <c r="N143" s="229"/>
      <c r="O143" s="86"/>
      <c r="P143" s="86"/>
      <c r="Q143" s="86"/>
      <c r="R143" s="86"/>
      <c r="S143" s="86"/>
      <c r="T143" s="87"/>
      <c r="U143" s="40"/>
      <c r="V143" s="40"/>
      <c r="W143" s="40"/>
      <c r="X143" s="40"/>
      <c r="Y143" s="40"/>
      <c r="Z143" s="40"/>
      <c r="AA143" s="40"/>
      <c r="AB143" s="40"/>
      <c r="AC143" s="40"/>
      <c r="AD143" s="40"/>
      <c r="AE143" s="40"/>
      <c r="AT143" s="18" t="s">
        <v>197</v>
      </c>
      <c r="AU143" s="18" t="s">
        <v>141</v>
      </c>
    </row>
    <row r="144" s="13" customFormat="1">
      <c r="A144" s="13"/>
      <c r="B144" s="230"/>
      <c r="C144" s="231"/>
      <c r="D144" s="225" t="s">
        <v>199</v>
      </c>
      <c r="E144" s="232" t="s">
        <v>32</v>
      </c>
      <c r="F144" s="233" t="s">
        <v>851</v>
      </c>
      <c r="G144" s="231"/>
      <c r="H144" s="234">
        <v>34.200000000000003</v>
      </c>
      <c r="I144" s="235"/>
      <c r="J144" s="231"/>
      <c r="K144" s="231"/>
      <c r="L144" s="236"/>
      <c r="M144" s="237"/>
      <c r="N144" s="238"/>
      <c r="O144" s="238"/>
      <c r="P144" s="238"/>
      <c r="Q144" s="238"/>
      <c r="R144" s="238"/>
      <c r="S144" s="238"/>
      <c r="T144" s="239"/>
      <c r="U144" s="13"/>
      <c r="V144" s="13"/>
      <c r="W144" s="13"/>
      <c r="X144" s="13"/>
      <c r="Y144" s="13"/>
      <c r="Z144" s="13"/>
      <c r="AA144" s="13"/>
      <c r="AB144" s="13"/>
      <c r="AC144" s="13"/>
      <c r="AD144" s="13"/>
      <c r="AE144" s="13"/>
      <c r="AT144" s="240" t="s">
        <v>199</v>
      </c>
      <c r="AU144" s="240" t="s">
        <v>141</v>
      </c>
      <c r="AV144" s="13" t="s">
        <v>141</v>
      </c>
      <c r="AW144" s="13" t="s">
        <v>41</v>
      </c>
      <c r="AX144" s="13" t="s">
        <v>79</v>
      </c>
      <c r="AY144" s="240" t="s">
        <v>132</v>
      </c>
    </row>
    <row r="145" s="14" customFormat="1">
      <c r="A145" s="14"/>
      <c r="B145" s="241"/>
      <c r="C145" s="242"/>
      <c r="D145" s="225" t="s">
        <v>199</v>
      </c>
      <c r="E145" s="243" t="s">
        <v>32</v>
      </c>
      <c r="F145" s="244" t="s">
        <v>201</v>
      </c>
      <c r="G145" s="242"/>
      <c r="H145" s="245">
        <v>34.200000000000003</v>
      </c>
      <c r="I145" s="246"/>
      <c r="J145" s="242"/>
      <c r="K145" s="242"/>
      <c r="L145" s="247"/>
      <c r="M145" s="248"/>
      <c r="N145" s="249"/>
      <c r="O145" s="249"/>
      <c r="P145" s="249"/>
      <c r="Q145" s="249"/>
      <c r="R145" s="249"/>
      <c r="S145" s="249"/>
      <c r="T145" s="250"/>
      <c r="U145" s="14"/>
      <c r="V145" s="14"/>
      <c r="W145" s="14"/>
      <c r="X145" s="14"/>
      <c r="Y145" s="14"/>
      <c r="Z145" s="14"/>
      <c r="AA145" s="14"/>
      <c r="AB145" s="14"/>
      <c r="AC145" s="14"/>
      <c r="AD145" s="14"/>
      <c r="AE145" s="14"/>
      <c r="AT145" s="251" t="s">
        <v>199</v>
      </c>
      <c r="AU145" s="251" t="s">
        <v>141</v>
      </c>
      <c r="AV145" s="14" t="s">
        <v>150</v>
      </c>
      <c r="AW145" s="14" t="s">
        <v>41</v>
      </c>
      <c r="AX145" s="14" t="s">
        <v>21</v>
      </c>
      <c r="AY145" s="251" t="s">
        <v>132</v>
      </c>
    </row>
    <row r="146" s="2" customFormat="1" ht="24.15" customHeight="1">
      <c r="A146" s="40"/>
      <c r="B146" s="41"/>
      <c r="C146" s="205" t="s">
        <v>8</v>
      </c>
      <c r="D146" s="205" t="s">
        <v>135</v>
      </c>
      <c r="E146" s="206" t="s">
        <v>852</v>
      </c>
      <c r="F146" s="207" t="s">
        <v>853</v>
      </c>
      <c r="G146" s="208" t="s">
        <v>195</v>
      </c>
      <c r="H146" s="209">
        <v>5.0599999999999996</v>
      </c>
      <c r="I146" s="210"/>
      <c r="J146" s="211">
        <f>ROUND(I146*H146,2)</f>
        <v>0</v>
      </c>
      <c r="K146" s="207" t="s">
        <v>139</v>
      </c>
      <c r="L146" s="46"/>
      <c r="M146" s="212" t="s">
        <v>32</v>
      </c>
      <c r="N146" s="213" t="s">
        <v>51</v>
      </c>
      <c r="O146" s="86"/>
      <c r="P146" s="214">
        <f>O146*H146</f>
        <v>0</v>
      </c>
      <c r="Q146" s="214">
        <v>0.0083899999999999999</v>
      </c>
      <c r="R146" s="214">
        <f>Q146*H146</f>
        <v>0.042453399999999995</v>
      </c>
      <c r="S146" s="214">
        <v>0</v>
      </c>
      <c r="T146" s="215">
        <f>S146*H146</f>
        <v>0</v>
      </c>
      <c r="U146" s="40"/>
      <c r="V146" s="40"/>
      <c r="W146" s="40"/>
      <c r="X146" s="40"/>
      <c r="Y146" s="40"/>
      <c r="Z146" s="40"/>
      <c r="AA146" s="40"/>
      <c r="AB146" s="40"/>
      <c r="AC146" s="40"/>
      <c r="AD146" s="40"/>
      <c r="AE146" s="40"/>
      <c r="AR146" s="216" t="s">
        <v>150</v>
      </c>
      <c r="AT146" s="216" t="s">
        <v>135</v>
      </c>
      <c r="AU146" s="216" t="s">
        <v>141</v>
      </c>
      <c r="AY146" s="18" t="s">
        <v>132</v>
      </c>
      <c r="BE146" s="217">
        <f>IF(N146="základní",J146,0)</f>
        <v>0</v>
      </c>
      <c r="BF146" s="217">
        <f>IF(N146="snížená",J146,0)</f>
        <v>0</v>
      </c>
      <c r="BG146" s="217">
        <f>IF(N146="zákl. přenesená",J146,0)</f>
        <v>0</v>
      </c>
      <c r="BH146" s="217">
        <f>IF(N146="sníž. přenesená",J146,0)</f>
        <v>0</v>
      </c>
      <c r="BI146" s="217">
        <f>IF(N146="nulová",J146,0)</f>
        <v>0</v>
      </c>
      <c r="BJ146" s="18" t="s">
        <v>141</v>
      </c>
      <c r="BK146" s="217">
        <f>ROUND(I146*H146,2)</f>
        <v>0</v>
      </c>
      <c r="BL146" s="18" t="s">
        <v>150</v>
      </c>
      <c r="BM146" s="216" t="s">
        <v>854</v>
      </c>
    </row>
    <row r="147" s="2" customFormat="1">
      <c r="A147" s="40"/>
      <c r="B147" s="41"/>
      <c r="C147" s="42"/>
      <c r="D147" s="225" t="s">
        <v>197</v>
      </c>
      <c r="E147" s="42"/>
      <c r="F147" s="226" t="s">
        <v>274</v>
      </c>
      <c r="G147" s="42"/>
      <c r="H147" s="42"/>
      <c r="I147" s="227"/>
      <c r="J147" s="42"/>
      <c r="K147" s="42"/>
      <c r="L147" s="46"/>
      <c r="M147" s="228"/>
      <c r="N147" s="229"/>
      <c r="O147" s="86"/>
      <c r="P147" s="86"/>
      <c r="Q147" s="86"/>
      <c r="R147" s="86"/>
      <c r="S147" s="86"/>
      <c r="T147" s="87"/>
      <c r="U147" s="40"/>
      <c r="V147" s="40"/>
      <c r="W147" s="40"/>
      <c r="X147" s="40"/>
      <c r="Y147" s="40"/>
      <c r="Z147" s="40"/>
      <c r="AA147" s="40"/>
      <c r="AB147" s="40"/>
      <c r="AC147" s="40"/>
      <c r="AD147" s="40"/>
      <c r="AE147" s="40"/>
      <c r="AT147" s="18" t="s">
        <v>197</v>
      </c>
      <c r="AU147" s="18" t="s">
        <v>141</v>
      </c>
    </row>
    <row r="148" s="13" customFormat="1">
      <c r="A148" s="13"/>
      <c r="B148" s="230"/>
      <c r="C148" s="231"/>
      <c r="D148" s="225" t="s">
        <v>199</v>
      </c>
      <c r="E148" s="232" t="s">
        <v>32</v>
      </c>
      <c r="F148" s="233" t="s">
        <v>855</v>
      </c>
      <c r="G148" s="231"/>
      <c r="H148" s="234">
        <v>5.0599999999999996</v>
      </c>
      <c r="I148" s="235"/>
      <c r="J148" s="231"/>
      <c r="K148" s="231"/>
      <c r="L148" s="236"/>
      <c r="M148" s="237"/>
      <c r="N148" s="238"/>
      <c r="O148" s="238"/>
      <c r="P148" s="238"/>
      <c r="Q148" s="238"/>
      <c r="R148" s="238"/>
      <c r="S148" s="238"/>
      <c r="T148" s="239"/>
      <c r="U148" s="13"/>
      <c r="V148" s="13"/>
      <c r="W148" s="13"/>
      <c r="X148" s="13"/>
      <c r="Y148" s="13"/>
      <c r="Z148" s="13"/>
      <c r="AA148" s="13"/>
      <c r="AB148" s="13"/>
      <c r="AC148" s="13"/>
      <c r="AD148" s="13"/>
      <c r="AE148" s="13"/>
      <c r="AT148" s="240" t="s">
        <v>199</v>
      </c>
      <c r="AU148" s="240" t="s">
        <v>141</v>
      </c>
      <c r="AV148" s="13" t="s">
        <v>141</v>
      </c>
      <c r="AW148" s="13" t="s">
        <v>41</v>
      </c>
      <c r="AX148" s="13" t="s">
        <v>79</v>
      </c>
      <c r="AY148" s="240" t="s">
        <v>132</v>
      </c>
    </row>
    <row r="149" s="14" customFormat="1">
      <c r="A149" s="14"/>
      <c r="B149" s="241"/>
      <c r="C149" s="242"/>
      <c r="D149" s="225" t="s">
        <v>199</v>
      </c>
      <c r="E149" s="243" t="s">
        <v>32</v>
      </c>
      <c r="F149" s="244" t="s">
        <v>201</v>
      </c>
      <c r="G149" s="242"/>
      <c r="H149" s="245">
        <v>5.0599999999999996</v>
      </c>
      <c r="I149" s="246"/>
      <c r="J149" s="242"/>
      <c r="K149" s="242"/>
      <c r="L149" s="247"/>
      <c r="M149" s="248"/>
      <c r="N149" s="249"/>
      <c r="O149" s="249"/>
      <c r="P149" s="249"/>
      <c r="Q149" s="249"/>
      <c r="R149" s="249"/>
      <c r="S149" s="249"/>
      <c r="T149" s="250"/>
      <c r="U149" s="14"/>
      <c r="V149" s="14"/>
      <c r="W149" s="14"/>
      <c r="X149" s="14"/>
      <c r="Y149" s="14"/>
      <c r="Z149" s="14"/>
      <c r="AA149" s="14"/>
      <c r="AB149" s="14"/>
      <c r="AC149" s="14"/>
      <c r="AD149" s="14"/>
      <c r="AE149" s="14"/>
      <c r="AT149" s="251" t="s">
        <v>199</v>
      </c>
      <c r="AU149" s="251" t="s">
        <v>141</v>
      </c>
      <c r="AV149" s="14" t="s">
        <v>150</v>
      </c>
      <c r="AW149" s="14" t="s">
        <v>41</v>
      </c>
      <c r="AX149" s="14" t="s">
        <v>21</v>
      </c>
      <c r="AY149" s="251" t="s">
        <v>132</v>
      </c>
    </row>
    <row r="150" s="2" customFormat="1" ht="14.4" customHeight="1">
      <c r="A150" s="40"/>
      <c r="B150" s="41"/>
      <c r="C150" s="252" t="s">
        <v>270</v>
      </c>
      <c r="D150" s="252" t="s">
        <v>246</v>
      </c>
      <c r="E150" s="253" t="s">
        <v>856</v>
      </c>
      <c r="F150" s="254" t="s">
        <v>857</v>
      </c>
      <c r="G150" s="255" t="s">
        <v>195</v>
      </c>
      <c r="H150" s="256">
        <v>5.1609999999999996</v>
      </c>
      <c r="I150" s="257"/>
      <c r="J150" s="258">
        <f>ROUND(I150*H150,2)</f>
        <v>0</v>
      </c>
      <c r="K150" s="254" t="s">
        <v>139</v>
      </c>
      <c r="L150" s="259"/>
      <c r="M150" s="260" t="s">
        <v>32</v>
      </c>
      <c r="N150" s="261" t="s">
        <v>51</v>
      </c>
      <c r="O150" s="86"/>
      <c r="P150" s="214">
        <f>O150*H150</f>
        <v>0</v>
      </c>
      <c r="Q150" s="214">
        <v>0.0010200000000000001</v>
      </c>
      <c r="R150" s="214">
        <f>Q150*H150</f>
        <v>0.00526422</v>
      </c>
      <c r="S150" s="214">
        <v>0</v>
      </c>
      <c r="T150" s="215">
        <f>S150*H150</f>
        <v>0</v>
      </c>
      <c r="U150" s="40"/>
      <c r="V150" s="40"/>
      <c r="W150" s="40"/>
      <c r="X150" s="40"/>
      <c r="Y150" s="40"/>
      <c r="Z150" s="40"/>
      <c r="AA150" s="40"/>
      <c r="AB150" s="40"/>
      <c r="AC150" s="40"/>
      <c r="AD150" s="40"/>
      <c r="AE150" s="40"/>
      <c r="AR150" s="216" t="s">
        <v>228</v>
      </c>
      <c r="AT150" s="216" t="s">
        <v>246</v>
      </c>
      <c r="AU150" s="216" t="s">
        <v>141</v>
      </c>
      <c r="AY150" s="18" t="s">
        <v>132</v>
      </c>
      <c r="BE150" s="217">
        <f>IF(N150="základní",J150,0)</f>
        <v>0</v>
      </c>
      <c r="BF150" s="217">
        <f>IF(N150="snížená",J150,0)</f>
        <v>0</v>
      </c>
      <c r="BG150" s="217">
        <f>IF(N150="zákl. přenesená",J150,0)</f>
        <v>0</v>
      </c>
      <c r="BH150" s="217">
        <f>IF(N150="sníž. přenesená",J150,0)</f>
        <v>0</v>
      </c>
      <c r="BI150" s="217">
        <f>IF(N150="nulová",J150,0)</f>
        <v>0</v>
      </c>
      <c r="BJ150" s="18" t="s">
        <v>141</v>
      </c>
      <c r="BK150" s="217">
        <f>ROUND(I150*H150,2)</f>
        <v>0</v>
      </c>
      <c r="BL150" s="18" t="s">
        <v>150</v>
      </c>
      <c r="BM150" s="216" t="s">
        <v>858</v>
      </c>
    </row>
    <row r="151" s="13" customFormat="1">
      <c r="A151" s="13"/>
      <c r="B151" s="230"/>
      <c r="C151" s="231"/>
      <c r="D151" s="225" t="s">
        <v>199</v>
      </c>
      <c r="E151" s="231"/>
      <c r="F151" s="233" t="s">
        <v>859</v>
      </c>
      <c r="G151" s="231"/>
      <c r="H151" s="234">
        <v>5.1609999999999996</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199</v>
      </c>
      <c r="AU151" s="240" t="s">
        <v>141</v>
      </c>
      <c r="AV151" s="13" t="s">
        <v>141</v>
      </c>
      <c r="AW151" s="13" t="s">
        <v>4</v>
      </c>
      <c r="AX151" s="13" t="s">
        <v>21</v>
      </c>
      <c r="AY151" s="240" t="s">
        <v>132</v>
      </c>
    </row>
    <row r="152" s="2" customFormat="1" ht="24.15" customHeight="1">
      <c r="A152" s="40"/>
      <c r="B152" s="41"/>
      <c r="C152" s="205" t="s">
        <v>277</v>
      </c>
      <c r="D152" s="205" t="s">
        <v>135</v>
      </c>
      <c r="E152" s="206" t="s">
        <v>860</v>
      </c>
      <c r="F152" s="207" t="s">
        <v>861</v>
      </c>
      <c r="G152" s="208" t="s">
        <v>195</v>
      </c>
      <c r="H152" s="209">
        <v>5.0599999999999996</v>
      </c>
      <c r="I152" s="210"/>
      <c r="J152" s="211">
        <f>ROUND(I152*H152,2)</f>
        <v>0</v>
      </c>
      <c r="K152" s="207" t="s">
        <v>139</v>
      </c>
      <c r="L152" s="46"/>
      <c r="M152" s="212" t="s">
        <v>32</v>
      </c>
      <c r="N152" s="213" t="s">
        <v>51</v>
      </c>
      <c r="O152" s="86"/>
      <c r="P152" s="214">
        <f>O152*H152</f>
        <v>0</v>
      </c>
      <c r="Q152" s="214">
        <v>0.00348</v>
      </c>
      <c r="R152" s="214">
        <f>Q152*H152</f>
        <v>0.017608799999999997</v>
      </c>
      <c r="S152" s="214">
        <v>0</v>
      </c>
      <c r="T152" s="215">
        <f>S152*H152</f>
        <v>0</v>
      </c>
      <c r="U152" s="40"/>
      <c r="V152" s="40"/>
      <c r="W152" s="40"/>
      <c r="X152" s="40"/>
      <c r="Y152" s="40"/>
      <c r="Z152" s="40"/>
      <c r="AA152" s="40"/>
      <c r="AB152" s="40"/>
      <c r="AC152" s="40"/>
      <c r="AD152" s="40"/>
      <c r="AE152" s="40"/>
      <c r="AR152" s="216" t="s">
        <v>150</v>
      </c>
      <c r="AT152" s="216" t="s">
        <v>135</v>
      </c>
      <c r="AU152" s="216" t="s">
        <v>141</v>
      </c>
      <c r="AY152" s="18" t="s">
        <v>132</v>
      </c>
      <c r="BE152" s="217">
        <f>IF(N152="základní",J152,0)</f>
        <v>0</v>
      </c>
      <c r="BF152" s="217">
        <f>IF(N152="snížená",J152,0)</f>
        <v>0</v>
      </c>
      <c r="BG152" s="217">
        <f>IF(N152="zákl. přenesená",J152,0)</f>
        <v>0</v>
      </c>
      <c r="BH152" s="217">
        <f>IF(N152="sníž. přenesená",J152,0)</f>
        <v>0</v>
      </c>
      <c r="BI152" s="217">
        <f>IF(N152="nulová",J152,0)</f>
        <v>0</v>
      </c>
      <c r="BJ152" s="18" t="s">
        <v>141</v>
      </c>
      <c r="BK152" s="217">
        <f>ROUND(I152*H152,2)</f>
        <v>0</v>
      </c>
      <c r="BL152" s="18" t="s">
        <v>150</v>
      </c>
      <c r="BM152" s="216" t="s">
        <v>862</v>
      </c>
    </row>
    <row r="153" s="13" customFormat="1">
      <c r="A153" s="13"/>
      <c r="B153" s="230"/>
      <c r="C153" s="231"/>
      <c r="D153" s="225" t="s">
        <v>199</v>
      </c>
      <c r="E153" s="232" t="s">
        <v>32</v>
      </c>
      <c r="F153" s="233" t="s">
        <v>855</v>
      </c>
      <c r="G153" s="231"/>
      <c r="H153" s="234">
        <v>5.0599999999999996</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4" customFormat="1">
      <c r="A154" s="14"/>
      <c r="B154" s="241"/>
      <c r="C154" s="242"/>
      <c r="D154" s="225" t="s">
        <v>199</v>
      </c>
      <c r="E154" s="243" t="s">
        <v>32</v>
      </c>
      <c r="F154" s="244" t="s">
        <v>201</v>
      </c>
      <c r="G154" s="242"/>
      <c r="H154" s="245">
        <v>5.0599999999999996</v>
      </c>
      <c r="I154" s="246"/>
      <c r="J154" s="242"/>
      <c r="K154" s="242"/>
      <c r="L154" s="247"/>
      <c r="M154" s="248"/>
      <c r="N154" s="249"/>
      <c r="O154" s="249"/>
      <c r="P154" s="249"/>
      <c r="Q154" s="249"/>
      <c r="R154" s="249"/>
      <c r="S154" s="249"/>
      <c r="T154" s="250"/>
      <c r="U154" s="14"/>
      <c r="V154" s="14"/>
      <c r="W154" s="14"/>
      <c r="X154" s="14"/>
      <c r="Y154" s="14"/>
      <c r="Z154" s="14"/>
      <c r="AA154" s="14"/>
      <c r="AB154" s="14"/>
      <c r="AC154" s="14"/>
      <c r="AD154" s="14"/>
      <c r="AE154" s="14"/>
      <c r="AT154" s="251" t="s">
        <v>199</v>
      </c>
      <c r="AU154" s="251" t="s">
        <v>141</v>
      </c>
      <c r="AV154" s="14" t="s">
        <v>150</v>
      </c>
      <c r="AW154" s="14" t="s">
        <v>41</v>
      </c>
      <c r="AX154" s="14" t="s">
        <v>21</v>
      </c>
      <c r="AY154" s="251" t="s">
        <v>132</v>
      </c>
    </row>
    <row r="155" s="2" customFormat="1" ht="14.4" customHeight="1">
      <c r="A155" s="40"/>
      <c r="B155" s="41"/>
      <c r="C155" s="205" t="s">
        <v>282</v>
      </c>
      <c r="D155" s="205" t="s">
        <v>135</v>
      </c>
      <c r="E155" s="206" t="s">
        <v>264</v>
      </c>
      <c r="F155" s="207" t="s">
        <v>265</v>
      </c>
      <c r="G155" s="208" t="s">
        <v>195</v>
      </c>
      <c r="H155" s="209">
        <v>220.56999999999999</v>
      </c>
      <c r="I155" s="210"/>
      <c r="J155" s="211">
        <f>ROUND(I155*H155,2)</f>
        <v>0</v>
      </c>
      <c r="K155" s="207" t="s">
        <v>139</v>
      </c>
      <c r="L155" s="46"/>
      <c r="M155" s="212" t="s">
        <v>32</v>
      </c>
      <c r="N155" s="213" t="s">
        <v>51</v>
      </c>
      <c r="O155" s="86"/>
      <c r="P155" s="214">
        <f>O155*H155</f>
        <v>0</v>
      </c>
      <c r="Q155" s="214">
        <v>0.00025999999999999998</v>
      </c>
      <c r="R155" s="214">
        <f>Q155*H155</f>
        <v>0.057348199999999995</v>
      </c>
      <c r="S155" s="214">
        <v>0</v>
      </c>
      <c r="T155" s="215">
        <f>S155*H155</f>
        <v>0</v>
      </c>
      <c r="U155" s="40"/>
      <c r="V155" s="40"/>
      <c r="W155" s="40"/>
      <c r="X155" s="40"/>
      <c r="Y155" s="40"/>
      <c r="Z155" s="40"/>
      <c r="AA155" s="40"/>
      <c r="AB155" s="40"/>
      <c r="AC155" s="40"/>
      <c r="AD155" s="40"/>
      <c r="AE155" s="40"/>
      <c r="AR155" s="216" t="s">
        <v>150</v>
      </c>
      <c r="AT155" s="216" t="s">
        <v>135</v>
      </c>
      <c r="AU155" s="216" t="s">
        <v>141</v>
      </c>
      <c r="AY155" s="18" t="s">
        <v>132</v>
      </c>
      <c r="BE155" s="217">
        <f>IF(N155="základní",J155,0)</f>
        <v>0</v>
      </c>
      <c r="BF155" s="217">
        <f>IF(N155="snížená",J155,0)</f>
        <v>0</v>
      </c>
      <c r="BG155" s="217">
        <f>IF(N155="zákl. přenesená",J155,0)</f>
        <v>0</v>
      </c>
      <c r="BH155" s="217">
        <f>IF(N155="sníž. přenesená",J155,0)</f>
        <v>0</v>
      </c>
      <c r="BI155" s="217">
        <f>IF(N155="nulová",J155,0)</f>
        <v>0</v>
      </c>
      <c r="BJ155" s="18" t="s">
        <v>141</v>
      </c>
      <c r="BK155" s="217">
        <f>ROUND(I155*H155,2)</f>
        <v>0</v>
      </c>
      <c r="BL155" s="18" t="s">
        <v>150</v>
      </c>
      <c r="BM155" s="216" t="s">
        <v>863</v>
      </c>
    </row>
    <row r="156" s="2" customFormat="1" ht="14.4" customHeight="1">
      <c r="A156" s="40"/>
      <c r="B156" s="41"/>
      <c r="C156" s="205" t="s">
        <v>294</v>
      </c>
      <c r="D156" s="205" t="s">
        <v>135</v>
      </c>
      <c r="E156" s="206" t="s">
        <v>267</v>
      </c>
      <c r="F156" s="207" t="s">
        <v>268</v>
      </c>
      <c r="G156" s="208" t="s">
        <v>195</v>
      </c>
      <c r="H156" s="209">
        <v>220.56999999999999</v>
      </c>
      <c r="I156" s="210"/>
      <c r="J156" s="211">
        <f>ROUND(I156*H156,2)</f>
        <v>0</v>
      </c>
      <c r="K156" s="207" t="s">
        <v>139</v>
      </c>
      <c r="L156" s="46"/>
      <c r="M156" s="212" t="s">
        <v>32</v>
      </c>
      <c r="N156" s="213" t="s">
        <v>51</v>
      </c>
      <c r="O156" s="86"/>
      <c r="P156" s="214">
        <f>O156*H156</f>
        <v>0</v>
      </c>
      <c r="Q156" s="214">
        <v>0</v>
      </c>
      <c r="R156" s="214">
        <f>Q156*H156</f>
        <v>0</v>
      </c>
      <c r="S156" s="214">
        <v>0</v>
      </c>
      <c r="T156" s="215">
        <f>S156*H156</f>
        <v>0</v>
      </c>
      <c r="U156" s="40"/>
      <c r="V156" s="40"/>
      <c r="W156" s="40"/>
      <c r="X156" s="40"/>
      <c r="Y156" s="40"/>
      <c r="Z156" s="40"/>
      <c r="AA156" s="40"/>
      <c r="AB156" s="40"/>
      <c r="AC156" s="40"/>
      <c r="AD156" s="40"/>
      <c r="AE156" s="40"/>
      <c r="AR156" s="216" t="s">
        <v>150</v>
      </c>
      <c r="AT156" s="216" t="s">
        <v>135</v>
      </c>
      <c r="AU156" s="216" t="s">
        <v>141</v>
      </c>
      <c r="AY156" s="18" t="s">
        <v>132</v>
      </c>
      <c r="BE156" s="217">
        <f>IF(N156="základní",J156,0)</f>
        <v>0</v>
      </c>
      <c r="BF156" s="217">
        <f>IF(N156="snížená",J156,0)</f>
        <v>0</v>
      </c>
      <c r="BG156" s="217">
        <f>IF(N156="zákl. přenesená",J156,0)</f>
        <v>0</v>
      </c>
      <c r="BH156" s="217">
        <f>IF(N156="sníž. přenesená",J156,0)</f>
        <v>0</v>
      </c>
      <c r="BI156" s="217">
        <f>IF(N156="nulová",J156,0)</f>
        <v>0</v>
      </c>
      <c r="BJ156" s="18" t="s">
        <v>141</v>
      </c>
      <c r="BK156" s="217">
        <f>ROUND(I156*H156,2)</f>
        <v>0</v>
      </c>
      <c r="BL156" s="18" t="s">
        <v>150</v>
      </c>
      <c r="BM156" s="216" t="s">
        <v>864</v>
      </c>
    </row>
    <row r="157" s="2" customFormat="1" ht="24.15" customHeight="1">
      <c r="A157" s="40"/>
      <c r="B157" s="41"/>
      <c r="C157" s="205" t="s">
        <v>299</v>
      </c>
      <c r="D157" s="205" t="s">
        <v>135</v>
      </c>
      <c r="E157" s="206" t="s">
        <v>865</v>
      </c>
      <c r="F157" s="207" t="s">
        <v>866</v>
      </c>
      <c r="G157" s="208" t="s">
        <v>231</v>
      </c>
      <c r="H157" s="209">
        <v>6.7999999999999998</v>
      </c>
      <c r="I157" s="210"/>
      <c r="J157" s="211">
        <f>ROUND(I157*H157,2)</f>
        <v>0</v>
      </c>
      <c r="K157" s="207" t="s">
        <v>139</v>
      </c>
      <c r="L157" s="46"/>
      <c r="M157" s="212" t="s">
        <v>32</v>
      </c>
      <c r="N157" s="213" t="s">
        <v>51</v>
      </c>
      <c r="O157" s="86"/>
      <c r="P157" s="214">
        <f>O157*H157</f>
        <v>0</v>
      </c>
      <c r="Q157" s="214">
        <v>0</v>
      </c>
      <c r="R157" s="214">
        <f>Q157*H157</f>
        <v>0</v>
      </c>
      <c r="S157" s="214">
        <v>0</v>
      </c>
      <c r="T157" s="215">
        <f>S157*H157</f>
        <v>0</v>
      </c>
      <c r="U157" s="40"/>
      <c r="V157" s="40"/>
      <c r="W157" s="40"/>
      <c r="X157" s="40"/>
      <c r="Y157" s="40"/>
      <c r="Z157" s="40"/>
      <c r="AA157" s="40"/>
      <c r="AB157" s="40"/>
      <c r="AC157" s="40"/>
      <c r="AD157" s="40"/>
      <c r="AE157" s="40"/>
      <c r="AR157" s="216" t="s">
        <v>150</v>
      </c>
      <c r="AT157" s="216" t="s">
        <v>135</v>
      </c>
      <c r="AU157" s="216" t="s">
        <v>141</v>
      </c>
      <c r="AY157" s="18" t="s">
        <v>132</v>
      </c>
      <c r="BE157" s="217">
        <f>IF(N157="základní",J157,0)</f>
        <v>0</v>
      </c>
      <c r="BF157" s="217">
        <f>IF(N157="snížená",J157,0)</f>
        <v>0</v>
      </c>
      <c r="BG157" s="217">
        <f>IF(N157="zákl. přenesená",J157,0)</f>
        <v>0</v>
      </c>
      <c r="BH157" s="217">
        <f>IF(N157="sníž. přenesená",J157,0)</f>
        <v>0</v>
      </c>
      <c r="BI157" s="217">
        <f>IF(N157="nulová",J157,0)</f>
        <v>0</v>
      </c>
      <c r="BJ157" s="18" t="s">
        <v>141</v>
      </c>
      <c r="BK157" s="217">
        <f>ROUND(I157*H157,2)</f>
        <v>0</v>
      </c>
      <c r="BL157" s="18" t="s">
        <v>150</v>
      </c>
      <c r="BM157" s="216" t="s">
        <v>867</v>
      </c>
    </row>
    <row r="158" s="2" customFormat="1">
      <c r="A158" s="40"/>
      <c r="B158" s="41"/>
      <c r="C158" s="42"/>
      <c r="D158" s="225" t="s">
        <v>197</v>
      </c>
      <c r="E158" s="42"/>
      <c r="F158" s="226" t="s">
        <v>868</v>
      </c>
      <c r="G158" s="42"/>
      <c r="H158" s="42"/>
      <c r="I158" s="227"/>
      <c r="J158" s="42"/>
      <c r="K158" s="42"/>
      <c r="L158" s="46"/>
      <c r="M158" s="228"/>
      <c r="N158" s="229"/>
      <c r="O158" s="86"/>
      <c r="P158" s="86"/>
      <c r="Q158" s="86"/>
      <c r="R158" s="86"/>
      <c r="S158" s="86"/>
      <c r="T158" s="87"/>
      <c r="U158" s="40"/>
      <c r="V158" s="40"/>
      <c r="W158" s="40"/>
      <c r="X158" s="40"/>
      <c r="Y158" s="40"/>
      <c r="Z158" s="40"/>
      <c r="AA158" s="40"/>
      <c r="AB158" s="40"/>
      <c r="AC158" s="40"/>
      <c r="AD158" s="40"/>
      <c r="AE158" s="40"/>
      <c r="AT158" s="18" t="s">
        <v>197</v>
      </c>
      <c r="AU158" s="18" t="s">
        <v>141</v>
      </c>
    </row>
    <row r="159" s="13" customFormat="1">
      <c r="A159" s="13"/>
      <c r="B159" s="230"/>
      <c r="C159" s="231"/>
      <c r="D159" s="225" t="s">
        <v>199</v>
      </c>
      <c r="E159" s="232" t="s">
        <v>32</v>
      </c>
      <c r="F159" s="233" t="s">
        <v>869</v>
      </c>
      <c r="G159" s="231"/>
      <c r="H159" s="234">
        <v>6.7999999999999998</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41</v>
      </c>
      <c r="AX159" s="13" t="s">
        <v>21</v>
      </c>
      <c r="AY159" s="240" t="s">
        <v>132</v>
      </c>
    </row>
    <row r="160" s="2" customFormat="1" ht="14.4" customHeight="1">
      <c r="A160" s="40"/>
      <c r="B160" s="41"/>
      <c r="C160" s="252" t="s">
        <v>7</v>
      </c>
      <c r="D160" s="252" t="s">
        <v>246</v>
      </c>
      <c r="E160" s="253" t="s">
        <v>870</v>
      </c>
      <c r="F160" s="254" t="s">
        <v>871</v>
      </c>
      <c r="G160" s="255" t="s">
        <v>231</v>
      </c>
      <c r="H160" s="256">
        <v>7.1399999999999997</v>
      </c>
      <c r="I160" s="257"/>
      <c r="J160" s="258">
        <f>ROUND(I160*H160,2)</f>
        <v>0</v>
      </c>
      <c r="K160" s="254" t="s">
        <v>32</v>
      </c>
      <c r="L160" s="259"/>
      <c r="M160" s="260" t="s">
        <v>32</v>
      </c>
      <c r="N160" s="261" t="s">
        <v>51</v>
      </c>
      <c r="O160" s="86"/>
      <c r="P160" s="214">
        <f>O160*H160</f>
        <v>0</v>
      </c>
      <c r="Q160" s="214">
        <v>3.0000000000000001E-05</v>
      </c>
      <c r="R160" s="214">
        <f>Q160*H160</f>
        <v>0.0002142</v>
      </c>
      <c r="S160" s="214">
        <v>0</v>
      </c>
      <c r="T160" s="215">
        <f>S160*H160</f>
        <v>0</v>
      </c>
      <c r="U160" s="40"/>
      <c r="V160" s="40"/>
      <c r="W160" s="40"/>
      <c r="X160" s="40"/>
      <c r="Y160" s="40"/>
      <c r="Z160" s="40"/>
      <c r="AA160" s="40"/>
      <c r="AB160" s="40"/>
      <c r="AC160" s="40"/>
      <c r="AD160" s="40"/>
      <c r="AE160" s="40"/>
      <c r="AR160" s="216" t="s">
        <v>228</v>
      </c>
      <c r="AT160" s="216" t="s">
        <v>246</v>
      </c>
      <c r="AU160" s="216" t="s">
        <v>141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150</v>
      </c>
      <c r="BM160" s="216" t="s">
        <v>872</v>
      </c>
    </row>
    <row r="161" s="13" customFormat="1">
      <c r="A161" s="13"/>
      <c r="B161" s="230"/>
      <c r="C161" s="231"/>
      <c r="D161" s="225" t="s">
        <v>199</v>
      </c>
      <c r="E161" s="231"/>
      <c r="F161" s="233" t="s">
        <v>873</v>
      </c>
      <c r="G161" s="231"/>
      <c r="H161" s="234">
        <v>7.1399999999999997</v>
      </c>
      <c r="I161" s="235"/>
      <c r="J161" s="231"/>
      <c r="K161" s="231"/>
      <c r="L161" s="236"/>
      <c r="M161" s="237"/>
      <c r="N161" s="238"/>
      <c r="O161" s="238"/>
      <c r="P161" s="238"/>
      <c r="Q161" s="238"/>
      <c r="R161" s="238"/>
      <c r="S161" s="238"/>
      <c r="T161" s="239"/>
      <c r="U161" s="13"/>
      <c r="V161" s="13"/>
      <c r="W161" s="13"/>
      <c r="X161" s="13"/>
      <c r="Y161" s="13"/>
      <c r="Z161" s="13"/>
      <c r="AA161" s="13"/>
      <c r="AB161" s="13"/>
      <c r="AC161" s="13"/>
      <c r="AD161" s="13"/>
      <c r="AE161" s="13"/>
      <c r="AT161" s="240" t="s">
        <v>199</v>
      </c>
      <c r="AU161" s="240" t="s">
        <v>141</v>
      </c>
      <c r="AV161" s="13" t="s">
        <v>141</v>
      </c>
      <c r="AW161" s="13" t="s">
        <v>4</v>
      </c>
      <c r="AX161" s="13" t="s">
        <v>21</v>
      </c>
      <c r="AY161" s="240" t="s">
        <v>132</v>
      </c>
    </row>
    <row r="162" s="2" customFormat="1" ht="24.15" customHeight="1">
      <c r="A162" s="40"/>
      <c r="B162" s="41"/>
      <c r="C162" s="205" t="s">
        <v>309</v>
      </c>
      <c r="D162" s="205" t="s">
        <v>135</v>
      </c>
      <c r="E162" s="206" t="s">
        <v>874</v>
      </c>
      <c r="F162" s="207" t="s">
        <v>875</v>
      </c>
      <c r="G162" s="208" t="s">
        <v>195</v>
      </c>
      <c r="H162" s="209">
        <v>1.224</v>
      </c>
      <c r="I162" s="210"/>
      <c r="J162" s="211">
        <f>ROUND(I162*H162,2)</f>
        <v>0</v>
      </c>
      <c r="K162" s="207" t="s">
        <v>139</v>
      </c>
      <c r="L162" s="46"/>
      <c r="M162" s="212" t="s">
        <v>32</v>
      </c>
      <c r="N162" s="213" t="s">
        <v>51</v>
      </c>
      <c r="O162" s="86"/>
      <c r="P162" s="214">
        <f>O162*H162</f>
        <v>0</v>
      </c>
      <c r="Q162" s="214">
        <v>0.0082699999999999996</v>
      </c>
      <c r="R162" s="214">
        <f>Q162*H162</f>
        <v>0.01012248</v>
      </c>
      <c r="S162" s="214">
        <v>0</v>
      </c>
      <c r="T162" s="215">
        <f>S162*H162</f>
        <v>0</v>
      </c>
      <c r="U162" s="40"/>
      <c r="V162" s="40"/>
      <c r="W162" s="40"/>
      <c r="X162" s="40"/>
      <c r="Y162" s="40"/>
      <c r="Z162" s="40"/>
      <c r="AA162" s="40"/>
      <c r="AB162" s="40"/>
      <c r="AC162" s="40"/>
      <c r="AD162" s="40"/>
      <c r="AE162" s="40"/>
      <c r="AR162" s="216" t="s">
        <v>150</v>
      </c>
      <c r="AT162" s="216" t="s">
        <v>135</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876</v>
      </c>
    </row>
    <row r="163" s="2" customFormat="1">
      <c r="A163" s="40"/>
      <c r="B163" s="41"/>
      <c r="C163" s="42"/>
      <c r="D163" s="225" t="s">
        <v>197</v>
      </c>
      <c r="E163" s="42"/>
      <c r="F163" s="226" t="s">
        <v>274</v>
      </c>
      <c r="G163" s="42"/>
      <c r="H163" s="42"/>
      <c r="I163" s="227"/>
      <c r="J163" s="42"/>
      <c r="K163" s="42"/>
      <c r="L163" s="46"/>
      <c r="M163" s="228"/>
      <c r="N163" s="229"/>
      <c r="O163" s="86"/>
      <c r="P163" s="86"/>
      <c r="Q163" s="86"/>
      <c r="R163" s="86"/>
      <c r="S163" s="86"/>
      <c r="T163" s="87"/>
      <c r="U163" s="40"/>
      <c r="V163" s="40"/>
      <c r="W163" s="40"/>
      <c r="X163" s="40"/>
      <c r="Y163" s="40"/>
      <c r="Z163" s="40"/>
      <c r="AA163" s="40"/>
      <c r="AB163" s="40"/>
      <c r="AC163" s="40"/>
      <c r="AD163" s="40"/>
      <c r="AE163" s="40"/>
      <c r="AT163" s="18" t="s">
        <v>197</v>
      </c>
      <c r="AU163" s="18" t="s">
        <v>141</v>
      </c>
    </row>
    <row r="164" s="13" customFormat="1">
      <c r="A164" s="13"/>
      <c r="B164" s="230"/>
      <c r="C164" s="231"/>
      <c r="D164" s="225" t="s">
        <v>199</v>
      </c>
      <c r="E164" s="232" t="s">
        <v>32</v>
      </c>
      <c r="F164" s="233" t="s">
        <v>877</v>
      </c>
      <c r="G164" s="231"/>
      <c r="H164" s="234">
        <v>1.224</v>
      </c>
      <c r="I164" s="235"/>
      <c r="J164" s="231"/>
      <c r="K164" s="231"/>
      <c r="L164" s="236"/>
      <c r="M164" s="237"/>
      <c r="N164" s="238"/>
      <c r="O164" s="238"/>
      <c r="P164" s="238"/>
      <c r="Q164" s="238"/>
      <c r="R164" s="238"/>
      <c r="S164" s="238"/>
      <c r="T164" s="239"/>
      <c r="U164" s="13"/>
      <c r="V164" s="13"/>
      <c r="W164" s="13"/>
      <c r="X164" s="13"/>
      <c r="Y164" s="13"/>
      <c r="Z164" s="13"/>
      <c r="AA164" s="13"/>
      <c r="AB164" s="13"/>
      <c r="AC164" s="13"/>
      <c r="AD164" s="13"/>
      <c r="AE164" s="13"/>
      <c r="AT164" s="240" t="s">
        <v>199</v>
      </c>
      <c r="AU164" s="240" t="s">
        <v>141</v>
      </c>
      <c r="AV164" s="13" t="s">
        <v>141</v>
      </c>
      <c r="AW164" s="13" t="s">
        <v>41</v>
      </c>
      <c r="AX164" s="13" t="s">
        <v>79</v>
      </c>
      <c r="AY164" s="240" t="s">
        <v>132</v>
      </c>
    </row>
    <row r="165" s="14" customFormat="1">
      <c r="A165" s="14"/>
      <c r="B165" s="241"/>
      <c r="C165" s="242"/>
      <c r="D165" s="225" t="s">
        <v>199</v>
      </c>
      <c r="E165" s="243" t="s">
        <v>32</v>
      </c>
      <c r="F165" s="244" t="s">
        <v>201</v>
      </c>
      <c r="G165" s="242"/>
      <c r="H165" s="245">
        <v>1.224</v>
      </c>
      <c r="I165" s="246"/>
      <c r="J165" s="242"/>
      <c r="K165" s="242"/>
      <c r="L165" s="247"/>
      <c r="M165" s="248"/>
      <c r="N165" s="249"/>
      <c r="O165" s="249"/>
      <c r="P165" s="249"/>
      <c r="Q165" s="249"/>
      <c r="R165" s="249"/>
      <c r="S165" s="249"/>
      <c r="T165" s="250"/>
      <c r="U165" s="14"/>
      <c r="V165" s="14"/>
      <c r="W165" s="14"/>
      <c r="X165" s="14"/>
      <c r="Y165" s="14"/>
      <c r="Z165" s="14"/>
      <c r="AA165" s="14"/>
      <c r="AB165" s="14"/>
      <c r="AC165" s="14"/>
      <c r="AD165" s="14"/>
      <c r="AE165" s="14"/>
      <c r="AT165" s="251" t="s">
        <v>199</v>
      </c>
      <c r="AU165" s="251" t="s">
        <v>141</v>
      </c>
      <c r="AV165" s="14" t="s">
        <v>150</v>
      </c>
      <c r="AW165" s="14" t="s">
        <v>41</v>
      </c>
      <c r="AX165" s="14" t="s">
        <v>21</v>
      </c>
      <c r="AY165" s="251" t="s">
        <v>132</v>
      </c>
    </row>
    <row r="166" s="2" customFormat="1" ht="14.4" customHeight="1">
      <c r="A166" s="40"/>
      <c r="B166" s="41"/>
      <c r="C166" s="252" t="s">
        <v>314</v>
      </c>
      <c r="D166" s="252" t="s">
        <v>246</v>
      </c>
      <c r="E166" s="253" t="s">
        <v>878</v>
      </c>
      <c r="F166" s="254" t="s">
        <v>879</v>
      </c>
      <c r="G166" s="255" t="s">
        <v>195</v>
      </c>
      <c r="H166" s="256">
        <v>1.248</v>
      </c>
      <c r="I166" s="257"/>
      <c r="J166" s="258">
        <f>ROUND(I166*H166,2)</f>
        <v>0</v>
      </c>
      <c r="K166" s="254" t="s">
        <v>139</v>
      </c>
      <c r="L166" s="259"/>
      <c r="M166" s="260" t="s">
        <v>32</v>
      </c>
      <c r="N166" s="261" t="s">
        <v>51</v>
      </c>
      <c r="O166" s="86"/>
      <c r="P166" s="214">
        <f>O166*H166</f>
        <v>0</v>
      </c>
      <c r="Q166" s="214">
        <v>0.00034000000000000002</v>
      </c>
      <c r="R166" s="214">
        <f>Q166*H166</f>
        <v>0.00042432</v>
      </c>
      <c r="S166" s="214">
        <v>0</v>
      </c>
      <c r="T166" s="215">
        <f>S166*H166</f>
        <v>0</v>
      </c>
      <c r="U166" s="40"/>
      <c r="V166" s="40"/>
      <c r="W166" s="40"/>
      <c r="X166" s="40"/>
      <c r="Y166" s="40"/>
      <c r="Z166" s="40"/>
      <c r="AA166" s="40"/>
      <c r="AB166" s="40"/>
      <c r="AC166" s="40"/>
      <c r="AD166" s="40"/>
      <c r="AE166" s="40"/>
      <c r="AR166" s="216" t="s">
        <v>228</v>
      </c>
      <c r="AT166" s="216" t="s">
        <v>246</v>
      </c>
      <c r="AU166" s="216" t="s">
        <v>141</v>
      </c>
      <c r="AY166" s="18" t="s">
        <v>132</v>
      </c>
      <c r="BE166" s="217">
        <f>IF(N166="základní",J166,0)</f>
        <v>0</v>
      </c>
      <c r="BF166" s="217">
        <f>IF(N166="snížená",J166,0)</f>
        <v>0</v>
      </c>
      <c r="BG166" s="217">
        <f>IF(N166="zákl. přenesená",J166,0)</f>
        <v>0</v>
      </c>
      <c r="BH166" s="217">
        <f>IF(N166="sníž. přenesená",J166,0)</f>
        <v>0</v>
      </c>
      <c r="BI166" s="217">
        <f>IF(N166="nulová",J166,0)</f>
        <v>0</v>
      </c>
      <c r="BJ166" s="18" t="s">
        <v>141</v>
      </c>
      <c r="BK166" s="217">
        <f>ROUND(I166*H166,2)</f>
        <v>0</v>
      </c>
      <c r="BL166" s="18" t="s">
        <v>150</v>
      </c>
      <c r="BM166" s="216" t="s">
        <v>880</v>
      </c>
    </row>
    <row r="167" s="13" customFormat="1">
      <c r="A167" s="13"/>
      <c r="B167" s="230"/>
      <c r="C167" s="231"/>
      <c r="D167" s="225" t="s">
        <v>199</v>
      </c>
      <c r="E167" s="231"/>
      <c r="F167" s="233" t="s">
        <v>881</v>
      </c>
      <c r="G167" s="231"/>
      <c r="H167" s="234">
        <v>1.248</v>
      </c>
      <c r="I167" s="235"/>
      <c r="J167" s="231"/>
      <c r="K167" s="231"/>
      <c r="L167" s="236"/>
      <c r="M167" s="237"/>
      <c r="N167" s="238"/>
      <c r="O167" s="238"/>
      <c r="P167" s="238"/>
      <c r="Q167" s="238"/>
      <c r="R167" s="238"/>
      <c r="S167" s="238"/>
      <c r="T167" s="239"/>
      <c r="U167" s="13"/>
      <c r="V167" s="13"/>
      <c r="W167" s="13"/>
      <c r="X167" s="13"/>
      <c r="Y167" s="13"/>
      <c r="Z167" s="13"/>
      <c r="AA167" s="13"/>
      <c r="AB167" s="13"/>
      <c r="AC167" s="13"/>
      <c r="AD167" s="13"/>
      <c r="AE167" s="13"/>
      <c r="AT167" s="240" t="s">
        <v>199</v>
      </c>
      <c r="AU167" s="240" t="s">
        <v>141</v>
      </c>
      <c r="AV167" s="13" t="s">
        <v>141</v>
      </c>
      <c r="AW167" s="13" t="s">
        <v>4</v>
      </c>
      <c r="AX167" s="13" t="s">
        <v>21</v>
      </c>
      <c r="AY167" s="240" t="s">
        <v>132</v>
      </c>
    </row>
    <row r="168" s="2" customFormat="1" ht="24.15" customHeight="1">
      <c r="A168" s="40"/>
      <c r="B168" s="41"/>
      <c r="C168" s="205" t="s">
        <v>319</v>
      </c>
      <c r="D168" s="205" t="s">
        <v>135</v>
      </c>
      <c r="E168" s="206" t="s">
        <v>271</v>
      </c>
      <c r="F168" s="207" t="s">
        <v>272</v>
      </c>
      <c r="G168" s="208" t="s">
        <v>195</v>
      </c>
      <c r="H168" s="209">
        <v>53.200000000000003</v>
      </c>
      <c r="I168" s="210"/>
      <c r="J168" s="211">
        <f>ROUND(I168*H168,2)</f>
        <v>0</v>
      </c>
      <c r="K168" s="207" t="s">
        <v>139</v>
      </c>
      <c r="L168" s="46"/>
      <c r="M168" s="212" t="s">
        <v>32</v>
      </c>
      <c r="N168" s="213" t="s">
        <v>51</v>
      </c>
      <c r="O168" s="86"/>
      <c r="P168" s="214">
        <f>O168*H168</f>
        <v>0</v>
      </c>
      <c r="Q168" s="214">
        <v>0.0085199999999999998</v>
      </c>
      <c r="R168" s="214">
        <f>Q168*H168</f>
        <v>0.453264</v>
      </c>
      <c r="S168" s="214">
        <v>0</v>
      </c>
      <c r="T168" s="215">
        <f>S168*H168</f>
        <v>0</v>
      </c>
      <c r="U168" s="40"/>
      <c r="V168" s="40"/>
      <c r="W168" s="40"/>
      <c r="X168" s="40"/>
      <c r="Y168" s="40"/>
      <c r="Z168" s="40"/>
      <c r="AA168" s="40"/>
      <c r="AB168" s="40"/>
      <c r="AC168" s="40"/>
      <c r="AD168" s="40"/>
      <c r="AE168" s="40"/>
      <c r="AR168" s="216" t="s">
        <v>150</v>
      </c>
      <c r="AT168" s="216" t="s">
        <v>135</v>
      </c>
      <c r="AU168" s="216" t="s">
        <v>141</v>
      </c>
      <c r="AY168" s="18" t="s">
        <v>132</v>
      </c>
      <c r="BE168" s="217">
        <f>IF(N168="základní",J168,0)</f>
        <v>0</v>
      </c>
      <c r="BF168" s="217">
        <f>IF(N168="snížená",J168,0)</f>
        <v>0</v>
      </c>
      <c r="BG168" s="217">
        <f>IF(N168="zákl. přenesená",J168,0)</f>
        <v>0</v>
      </c>
      <c r="BH168" s="217">
        <f>IF(N168="sníž. přenesená",J168,0)</f>
        <v>0</v>
      </c>
      <c r="BI168" s="217">
        <f>IF(N168="nulová",J168,0)</f>
        <v>0</v>
      </c>
      <c r="BJ168" s="18" t="s">
        <v>141</v>
      </c>
      <c r="BK168" s="217">
        <f>ROUND(I168*H168,2)</f>
        <v>0</v>
      </c>
      <c r="BL168" s="18" t="s">
        <v>150</v>
      </c>
      <c r="BM168" s="216" t="s">
        <v>882</v>
      </c>
    </row>
    <row r="169" s="2" customFormat="1">
      <c r="A169" s="40"/>
      <c r="B169" s="41"/>
      <c r="C169" s="42"/>
      <c r="D169" s="225" t="s">
        <v>197</v>
      </c>
      <c r="E169" s="42"/>
      <c r="F169" s="226" t="s">
        <v>274</v>
      </c>
      <c r="G169" s="42"/>
      <c r="H169" s="42"/>
      <c r="I169" s="227"/>
      <c r="J169" s="42"/>
      <c r="K169" s="42"/>
      <c r="L169" s="46"/>
      <c r="M169" s="228"/>
      <c r="N169" s="229"/>
      <c r="O169" s="86"/>
      <c r="P169" s="86"/>
      <c r="Q169" s="86"/>
      <c r="R169" s="86"/>
      <c r="S169" s="86"/>
      <c r="T169" s="87"/>
      <c r="U169" s="40"/>
      <c r="V169" s="40"/>
      <c r="W169" s="40"/>
      <c r="X169" s="40"/>
      <c r="Y169" s="40"/>
      <c r="Z169" s="40"/>
      <c r="AA169" s="40"/>
      <c r="AB169" s="40"/>
      <c r="AC169" s="40"/>
      <c r="AD169" s="40"/>
      <c r="AE169" s="40"/>
      <c r="AT169" s="18" t="s">
        <v>197</v>
      </c>
      <c r="AU169" s="18" t="s">
        <v>141</v>
      </c>
    </row>
    <row r="170" s="15" customFormat="1">
      <c r="A170" s="15"/>
      <c r="B170" s="262"/>
      <c r="C170" s="263"/>
      <c r="D170" s="225" t="s">
        <v>199</v>
      </c>
      <c r="E170" s="264" t="s">
        <v>32</v>
      </c>
      <c r="F170" s="265" t="s">
        <v>275</v>
      </c>
      <c r="G170" s="263"/>
      <c r="H170" s="264" t="s">
        <v>32</v>
      </c>
      <c r="I170" s="266"/>
      <c r="J170" s="263"/>
      <c r="K170" s="263"/>
      <c r="L170" s="267"/>
      <c r="M170" s="268"/>
      <c r="N170" s="269"/>
      <c r="O170" s="269"/>
      <c r="P170" s="269"/>
      <c r="Q170" s="269"/>
      <c r="R170" s="269"/>
      <c r="S170" s="269"/>
      <c r="T170" s="270"/>
      <c r="U170" s="15"/>
      <c r="V170" s="15"/>
      <c r="W170" s="15"/>
      <c r="X170" s="15"/>
      <c r="Y170" s="15"/>
      <c r="Z170" s="15"/>
      <c r="AA170" s="15"/>
      <c r="AB170" s="15"/>
      <c r="AC170" s="15"/>
      <c r="AD170" s="15"/>
      <c r="AE170" s="15"/>
      <c r="AT170" s="271" t="s">
        <v>199</v>
      </c>
      <c r="AU170" s="271" t="s">
        <v>141</v>
      </c>
      <c r="AV170" s="15" t="s">
        <v>21</v>
      </c>
      <c r="AW170" s="15" t="s">
        <v>41</v>
      </c>
      <c r="AX170" s="15" t="s">
        <v>79</v>
      </c>
      <c r="AY170" s="271" t="s">
        <v>132</v>
      </c>
    </row>
    <row r="171" s="13" customFormat="1">
      <c r="A171" s="13"/>
      <c r="B171" s="230"/>
      <c r="C171" s="231"/>
      <c r="D171" s="225" t="s">
        <v>199</v>
      </c>
      <c r="E171" s="232" t="s">
        <v>32</v>
      </c>
      <c r="F171" s="233" t="s">
        <v>883</v>
      </c>
      <c r="G171" s="231"/>
      <c r="H171" s="234">
        <v>53.200000000000003</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199</v>
      </c>
      <c r="AU171" s="240" t="s">
        <v>141</v>
      </c>
      <c r="AV171" s="13" t="s">
        <v>141</v>
      </c>
      <c r="AW171" s="13" t="s">
        <v>41</v>
      </c>
      <c r="AX171" s="13" t="s">
        <v>79</v>
      </c>
      <c r="AY171" s="240" t="s">
        <v>132</v>
      </c>
    </row>
    <row r="172" s="14" customFormat="1">
      <c r="A172" s="14"/>
      <c r="B172" s="241"/>
      <c r="C172" s="242"/>
      <c r="D172" s="225" t="s">
        <v>199</v>
      </c>
      <c r="E172" s="243" t="s">
        <v>32</v>
      </c>
      <c r="F172" s="244" t="s">
        <v>201</v>
      </c>
      <c r="G172" s="242"/>
      <c r="H172" s="245">
        <v>53.200000000000003</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199</v>
      </c>
      <c r="AU172" s="251" t="s">
        <v>141</v>
      </c>
      <c r="AV172" s="14" t="s">
        <v>150</v>
      </c>
      <c r="AW172" s="14" t="s">
        <v>41</v>
      </c>
      <c r="AX172" s="14" t="s">
        <v>21</v>
      </c>
      <c r="AY172" s="251" t="s">
        <v>132</v>
      </c>
    </row>
    <row r="173" s="2" customFormat="1" ht="14.4" customHeight="1">
      <c r="A173" s="40"/>
      <c r="B173" s="41"/>
      <c r="C173" s="252" t="s">
        <v>325</v>
      </c>
      <c r="D173" s="252" t="s">
        <v>246</v>
      </c>
      <c r="E173" s="253" t="s">
        <v>278</v>
      </c>
      <c r="F173" s="254" t="s">
        <v>279</v>
      </c>
      <c r="G173" s="255" t="s">
        <v>195</v>
      </c>
      <c r="H173" s="256">
        <v>54.264000000000003</v>
      </c>
      <c r="I173" s="257"/>
      <c r="J173" s="258">
        <f>ROUND(I173*H173,2)</f>
        <v>0</v>
      </c>
      <c r="K173" s="254" t="s">
        <v>139</v>
      </c>
      <c r="L173" s="259"/>
      <c r="M173" s="260" t="s">
        <v>32</v>
      </c>
      <c r="N173" s="261" t="s">
        <v>51</v>
      </c>
      <c r="O173" s="86"/>
      <c r="P173" s="214">
        <f>O173*H173</f>
        <v>0</v>
      </c>
      <c r="Q173" s="214">
        <v>0.0035999999999999999</v>
      </c>
      <c r="R173" s="214">
        <f>Q173*H173</f>
        <v>0.19535040000000001</v>
      </c>
      <c r="S173" s="214">
        <v>0</v>
      </c>
      <c r="T173" s="215">
        <f>S173*H173</f>
        <v>0</v>
      </c>
      <c r="U173" s="40"/>
      <c r="V173" s="40"/>
      <c r="W173" s="40"/>
      <c r="X173" s="40"/>
      <c r="Y173" s="40"/>
      <c r="Z173" s="40"/>
      <c r="AA173" s="40"/>
      <c r="AB173" s="40"/>
      <c r="AC173" s="40"/>
      <c r="AD173" s="40"/>
      <c r="AE173" s="40"/>
      <c r="AR173" s="216" t="s">
        <v>228</v>
      </c>
      <c r="AT173" s="216" t="s">
        <v>246</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884</v>
      </c>
    </row>
    <row r="174" s="13" customFormat="1">
      <c r="A174" s="13"/>
      <c r="B174" s="230"/>
      <c r="C174" s="231"/>
      <c r="D174" s="225" t="s">
        <v>199</v>
      </c>
      <c r="E174" s="231"/>
      <c r="F174" s="233" t="s">
        <v>885</v>
      </c>
      <c r="G174" s="231"/>
      <c r="H174" s="234">
        <v>54.264000000000003</v>
      </c>
      <c r="I174" s="235"/>
      <c r="J174" s="231"/>
      <c r="K174" s="231"/>
      <c r="L174" s="236"/>
      <c r="M174" s="237"/>
      <c r="N174" s="238"/>
      <c r="O174" s="238"/>
      <c r="P174" s="238"/>
      <c r="Q174" s="238"/>
      <c r="R174" s="238"/>
      <c r="S174" s="238"/>
      <c r="T174" s="239"/>
      <c r="U174" s="13"/>
      <c r="V174" s="13"/>
      <c r="W174" s="13"/>
      <c r="X174" s="13"/>
      <c r="Y174" s="13"/>
      <c r="Z174" s="13"/>
      <c r="AA174" s="13"/>
      <c r="AB174" s="13"/>
      <c r="AC174" s="13"/>
      <c r="AD174" s="13"/>
      <c r="AE174" s="13"/>
      <c r="AT174" s="240" t="s">
        <v>199</v>
      </c>
      <c r="AU174" s="240" t="s">
        <v>141</v>
      </c>
      <c r="AV174" s="13" t="s">
        <v>141</v>
      </c>
      <c r="AW174" s="13" t="s">
        <v>4</v>
      </c>
      <c r="AX174" s="13" t="s">
        <v>21</v>
      </c>
      <c r="AY174" s="240" t="s">
        <v>132</v>
      </c>
    </row>
    <row r="175" s="2" customFormat="1" ht="24.15" customHeight="1">
      <c r="A175" s="40"/>
      <c r="B175" s="41"/>
      <c r="C175" s="205" t="s">
        <v>329</v>
      </c>
      <c r="D175" s="205" t="s">
        <v>135</v>
      </c>
      <c r="E175" s="206" t="s">
        <v>283</v>
      </c>
      <c r="F175" s="207" t="s">
        <v>284</v>
      </c>
      <c r="G175" s="208" t="s">
        <v>195</v>
      </c>
      <c r="H175" s="209">
        <v>220.56999999999999</v>
      </c>
      <c r="I175" s="210"/>
      <c r="J175" s="211">
        <f>ROUND(I175*H175,2)</f>
        <v>0</v>
      </c>
      <c r="K175" s="207" t="s">
        <v>139</v>
      </c>
      <c r="L175" s="46"/>
      <c r="M175" s="212" t="s">
        <v>32</v>
      </c>
      <c r="N175" s="213" t="s">
        <v>51</v>
      </c>
      <c r="O175" s="86"/>
      <c r="P175" s="214">
        <f>O175*H175</f>
        <v>0</v>
      </c>
      <c r="Q175" s="214">
        <v>0.0086</v>
      </c>
      <c r="R175" s="214">
        <f>Q175*H175</f>
        <v>1.8969019999999999</v>
      </c>
      <c r="S175" s="214">
        <v>0</v>
      </c>
      <c r="T175" s="215">
        <f>S175*H175</f>
        <v>0</v>
      </c>
      <c r="U175" s="40"/>
      <c r="V175" s="40"/>
      <c r="W175" s="40"/>
      <c r="X175" s="40"/>
      <c r="Y175" s="40"/>
      <c r="Z175" s="40"/>
      <c r="AA175" s="40"/>
      <c r="AB175" s="40"/>
      <c r="AC175" s="40"/>
      <c r="AD175" s="40"/>
      <c r="AE175" s="40"/>
      <c r="AR175" s="216" t="s">
        <v>150</v>
      </c>
      <c r="AT175" s="216" t="s">
        <v>135</v>
      </c>
      <c r="AU175" s="216" t="s">
        <v>141</v>
      </c>
      <c r="AY175" s="18" t="s">
        <v>132</v>
      </c>
      <c r="BE175" s="217">
        <f>IF(N175="základní",J175,0)</f>
        <v>0</v>
      </c>
      <c r="BF175" s="217">
        <f>IF(N175="snížená",J175,0)</f>
        <v>0</v>
      </c>
      <c r="BG175" s="217">
        <f>IF(N175="zákl. přenesená",J175,0)</f>
        <v>0</v>
      </c>
      <c r="BH175" s="217">
        <f>IF(N175="sníž. přenesená",J175,0)</f>
        <v>0</v>
      </c>
      <c r="BI175" s="217">
        <f>IF(N175="nulová",J175,0)</f>
        <v>0</v>
      </c>
      <c r="BJ175" s="18" t="s">
        <v>141</v>
      </c>
      <c r="BK175" s="217">
        <f>ROUND(I175*H175,2)</f>
        <v>0</v>
      </c>
      <c r="BL175" s="18" t="s">
        <v>150</v>
      </c>
      <c r="BM175" s="216" t="s">
        <v>886</v>
      </c>
    </row>
    <row r="176" s="2" customFormat="1">
      <c r="A176" s="40"/>
      <c r="B176" s="41"/>
      <c r="C176" s="42"/>
      <c r="D176" s="225" t="s">
        <v>197</v>
      </c>
      <c r="E176" s="42"/>
      <c r="F176" s="226" t="s">
        <v>274</v>
      </c>
      <c r="G176" s="42"/>
      <c r="H176" s="42"/>
      <c r="I176" s="227"/>
      <c r="J176" s="42"/>
      <c r="K176" s="42"/>
      <c r="L176" s="46"/>
      <c r="M176" s="228"/>
      <c r="N176" s="229"/>
      <c r="O176" s="86"/>
      <c r="P176" s="86"/>
      <c r="Q176" s="86"/>
      <c r="R176" s="86"/>
      <c r="S176" s="86"/>
      <c r="T176" s="87"/>
      <c r="U176" s="40"/>
      <c r="V176" s="40"/>
      <c r="W176" s="40"/>
      <c r="X176" s="40"/>
      <c r="Y176" s="40"/>
      <c r="Z176" s="40"/>
      <c r="AA176" s="40"/>
      <c r="AB176" s="40"/>
      <c r="AC176" s="40"/>
      <c r="AD176" s="40"/>
      <c r="AE176" s="40"/>
      <c r="AT176" s="18" t="s">
        <v>197</v>
      </c>
      <c r="AU176" s="18" t="s">
        <v>141</v>
      </c>
    </row>
    <row r="177" s="13" customFormat="1">
      <c r="A177" s="13"/>
      <c r="B177" s="230"/>
      <c r="C177" s="231"/>
      <c r="D177" s="225" t="s">
        <v>199</v>
      </c>
      <c r="E177" s="232" t="s">
        <v>32</v>
      </c>
      <c r="F177" s="233" t="s">
        <v>887</v>
      </c>
      <c r="G177" s="231"/>
      <c r="H177" s="234">
        <v>262.19999999999999</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41</v>
      </c>
      <c r="AX177" s="13" t="s">
        <v>79</v>
      </c>
      <c r="AY177" s="240" t="s">
        <v>132</v>
      </c>
    </row>
    <row r="178" s="13" customFormat="1">
      <c r="A178" s="13"/>
      <c r="B178" s="230"/>
      <c r="C178" s="231"/>
      <c r="D178" s="225" t="s">
        <v>199</v>
      </c>
      <c r="E178" s="232" t="s">
        <v>32</v>
      </c>
      <c r="F178" s="233" t="s">
        <v>888</v>
      </c>
      <c r="G178" s="231"/>
      <c r="H178" s="234">
        <v>-18</v>
      </c>
      <c r="I178" s="235"/>
      <c r="J178" s="231"/>
      <c r="K178" s="231"/>
      <c r="L178" s="236"/>
      <c r="M178" s="237"/>
      <c r="N178" s="238"/>
      <c r="O178" s="238"/>
      <c r="P178" s="238"/>
      <c r="Q178" s="238"/>
      <c r="R178" s="238"/>
      <c r="S178" s="238"/>
      <c r="T178" s="239"/>
      <c r="U178" s="13"/>
      <c r="V178" s="13"/>
      <c r="W178" s="13"/>
      <c r="X178" s="13"/>
      <c r="Y178" s="13"/>
      <c r="Z178" s="13"/>
      <c r="AA178" s="13"/>
      <c r="AB178" s="13"/>
      <c r="AC178" s="13"/>
      <c r="AD178" s="13"/>
      <c r="AE178" s="13"/>
      <c r="AT178" s="240" t="s">
        <v>199</v>
      </c>
      <c r="AU178" s="240" t="s">
        <v>141</v>
      </c>
      <c r="AV178" s="13" t="s">
        <v>141</v>
      </c>
      <c r="AW178" s="13" t="s">
        <v>41</v>
      </c>
      <c r="AX178" s="13" t="s">
        <v>79</v>
      </c>
      <c r="AY178" s="240" t="s">
        <v>132</v>
      </c>
    </row>
    <row r="179" s="13" customFormat="1">
      <c r="A179" s="13"/>
      <c r="B179" s="230"/>
      <c r="C179" s="231"/>
      <c r="D179" s="225" t="s">
        <v>199</v>
      </c>
      <c r="E179" s="232" t="s">
        <v>32</v>
      </c>
      <c r="F179" s="233" t="s">
        <v>889</v>
      </c>
      <c r="G179" s="231"/>
      <c r="H179" s="234">
        <v>-13.5</v>
      </c>
      <c r="I179" s="235"/>
      <c r="J179" s="231"/>
      <c r="K179" s="231"/>
      <c r="L179" s="236"/>
      <c r="M179" s="237"/>
      <c r="N179" s="238"/>
      <c r="O179" s="238"/>
      <c r="P179" s="238"/>
      <c r="Q179" s="238"/>
      <c r="R179" s="238"/>
      <c r="S179" s="238"/>
      <c r="T179" s="239"/>
      <c r="U179" s="13"/>
      <c r="V179" s="13"/>
      <c r="W179" s="13"/>
      <c r="X179" s="13"/>
      <c r="Y179" s="13"/>
      <c r="Z179" s="13"/>
      <c r="AA179" s="13"/>
      <c r="AB179" s="13"/>
      <c r="AC179" s="13"/>
      <c r="AD179" s="13"/>
      <c r="AE179" s="13"/>
      <c r="AT179" s="240" t="s">
        <v>199</v>
      </c>
      <c r="AU179" s="240" t="s">
        <v>141</v>
      </c>
      <c r="AV179" s="13" t="s">
        <v>141</v>
      </c>
      <c r="AW179" s="13" t="s">
        <v>41</v>
      </c>
      <c r="AX179" s="13" t="s">
        <v>79</v>
      </c>
      <c r="AY179" s="240" t="s">
        <v>132</v>
      </c>
    </row>
    <row r="180" s="13" customFormat="1">
      <c r="A180" s="13"/>
      <c r="B180" s="230"/>
      <c r="C180" s="231"/>
      <c r="D180" s="225" t="s">
        <v>199</v>
      </c>
      <c r="E180" s="232" t="s">
        <v>32</v>
      </c>
      <c r="F180" s="233" t="s">
        <v>890</v>
      </c>
      <c r="G180" s="231"/>
      <c r="H180" s="234">
        <v>-3.0800000000000001</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3" customFormat="1">
      <c r="A181" s="13"/>
      <c r="B181" s="230"/>
      <c r="C181" s="231"/>
      <c r="D181" s="225" t="s">
        <v>199</v>
      </c>
      <c r="E181" s="232" t="s">
        <v>32</v>
      </c>
      <c r="F181" s="233" t="s">
        <v>891</v>
      </c>
      <c r="G181" s="231"/>
      <c r="H181" s="234">
        <v>-2.1000000000000001</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3" customFormat="1">
      <c r="A182" s="13"/>
      <c r="B182" s="230"/>
      <c r="C182" s="231"/>
      <c r="D182" s="225" t="s">
        <v>199</v>
      </c>
      <c r="E182" s="232" t="s">
        <v>32</v>
      </c>
      <c r="F182" s="233" t="s">
        <v>892</v>
      </c>
      <c r="G182" s="231"/>
      <c r="H182" s="234">
        <v>-2.25</v>
      </c>
      <c r="I182" s="235"/>
      <c r="J182" s="231"/>
      <c r="K182" s="231"/>
      <c r="L182" s="236"/>
      <c r="M182" s="237"/>
      <c r="N182" s="238"/>
      <c r="O182" s="238"/>
      <c r="P182" s="238"/>
      <c r="Q182" s="238"/>
      <c r="R182" s="238"/>
      <c r="S182" s="238"/>
      <c r="T182" s="239"/>
      <c r="U182" s="13"/>
      <c r="V182" s="13"/>
      <c r="W182" s="13"/>
      <c r="X182" s="13"/>
      <c r="Y182" s="13"/>
      <c r="Z182" s="13"/>
      <c r="AA182" s="13"/>
      <c r="AB182" s="13"/>
      <c r="AC182" s="13"/>
      <c r="AD182" s="13"/>
      <c r="AE182" s="13"/>
      <c r="AT182" s="240" t="s">
        <v>199</v>
      </c>
      <c r="AU182" s="240" t="s">
        <v>141</v>
      </c>
      <c r="AV182" s="13" t="s">
        <v>141</v>
      </c>
      <c r="AW182" s="13" t="s">
        <v>41</v>
      </c>
      <c r="AX182" s="13" t="s">
        <v>79</v>
      </c>
      <c r="AY182" s="240" t="s">
        <v>132</v>
      </c>
    </row>
    <row r="183" s="13" customFormat="1">
      <c r="A183" s="13"/>
      <c r="B183" s="230"/>
      <c r="C183" s="231"/>
      <c r="D183" s="225" t="s">
        <v>199</v>
      </c>
      <c r="E183" s="232" t="s">
        <v>32</v>
      </c>
      <c r="F183" s="233" t="s">
        <v>893</v>
      </c>
      <c r="G183" s="231"/>
      <c r="H183" s="234">
        <v>-2.7000000000000002</v>
      </c>
      <c r="I183" s="235"/>
      <c r="J183" s="231"/>
      <c r="K183" s="231"/>
      <c r="L183" s="236"/>
      <c r="M183" s="237"/>
      <c r="N183" s="238"/>
      <c r="O183" s="238"/>
      <c r="P183" s="238"/>
      <c r="Q183" s="238"/>
      <c r="R183" s="238"/>
      <c r="S183" s="238"/>
      <c r="T183" s="239"/>
      <c r="U183" s="13"/>
      <c r="V183" s="13"/>
      <c r="W183" s="13"/>
      <c r="X183" s="13"/>
      <c r="Y183" s="13"/>
      <c r="Z183" s="13"/>
      <c r="AA183" s="13"/>
      <c r="AB183" s="13"/>
      <c r="AC183" s="13"/>
      <c r="AD183" s="13"/>
      <c r="AE183" s="13"/>
      <c r="AT183" s="240" t="s">
        <v>199</v>
      </c>
      <c r="AU183" s="240" t="s">
        <v>141</v>
      </c>
      <c r="AV183" s="13" t="s">
        <v>141</v>
      </c>
      <c r="AW183" s="13" t="s">
        <v>41</v>
      </c>
      <c r="AX183" s="13" t="s">
        <v>79</v>
      </c>
      <c r="AY183" s="240" t="s">
        <v>132</v>
      </c>
    </row>
    <row r="184" s="14" customFormat="1">
      <c r="A184" s="14"/>
      <c r="B184" s="241"/>
      <c r="C184" s="242"/>
      <c r="D184" s="225" t="s">
        <v>199</v>
      </c>
      <c r="E184" s="243" t="s">
        <v>32</v>
      </c>
      <c r="F184" s="244" t="s">
        <v>201</v>
      </c>
      <c r="G184" s="242"/>
      <c r="H184" s="245">
        <v>220.56999999999999</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199</v>
      </c>
      <c r="AU184" s="251" t="s">
        <v>141</v>
      </c>
      <c r="AV184" s="14" t="s">
        <v>150</v>
      </c>
      <c r="AW184" s="14" t="s">
        <v>41</v>
      </c>
      <c r="AX184" s="14" t="s">
        <v>21</v>
      </c>
      <c r="AY184" s="251" t="s">
        <v>132</v>
      </c>
    </row>
    <row r="185" s="2" customFormat="1" ht="14.4" customHeight="1">
      <c r="A185" s="40"/>
      <c r="B185" s="41"/>
      <c r="C185" s="252" t="s">
        <v>334</v>
      </c>
      <c r="D185" s="252" t="s">
        <v>246</v>
      </c>
      <c r="E185" s="253" t="s">
        <v>295</v>
      </c>
      <c r="F185" s="254" t="s">
        <v>894</v>
      </c>
      <c r="G185" s="255" t="s">
        <v>195</v>
      </c>
      <c r="H185" s="256">
        <v>224.981</v>
      </c>
      <c r="I185" s="257"/>
      <c r="J185" s="258">
        <f>ROUND(I185*H185,2)</f>
        <v>0</v>
      </c>
      <c r="K185" s="254" t="s">
        <v>139</v>
      </c>
      <c r="L185" s="259"/>
      <c r="M185" s="260" t="s">
        <v>32</v>
      </c>
      <c r="N185" s="261" t="s">
        <v>51</v>
      </c>
      <c r="O185" s="86"/>
      <c r="P185" s="214">
        <f>O185*H185</f>
        <v>0</v>
      </c>
      <c r="Q185" s="214">
        <v>0.0023999999999999998</v>
      </c>
      <c r="R185" s="214">
        <f>Q185*H185</f>
        <v>0.53995439999999995</v>
      </c>
      <c r="S185" s="214">
        <v>0</v>
      </c>
      <c r="T185" s="215">
        <f>S185*H185</f>
        <v>0</v>
      </c>
      <c r="U185" s="40"/>
      <c r="V185" s="40"/>
      <c r="W185" s="40"/>
      <c r="X185" s="40"/>
      <c r="Y185" s="40"/>
      <c r="Z185" s="40"/>
      <c r="AA185" s="40"/>
      <c r="AB185" s="40"/>
      <c r="AC185" s="40"/>
      <c r="AD185" s="40"/>
      <c r="AE185" s="40"/>
      <c r="AR185" s="216" t="s">
        <v>228</v>
      </c>
      <c r="AT185" s="216" t="s">
        <v>246</v>
      </c>
      <c r="AU185" s="216" t="s">
        <v>141</v>
      </c>
      <c r="AY185" s="18" t="s">
        <v>132</v>
      </c>
      <c r="BE185" s="217">
        <f>IF(N185="základní",J185,0)</f>
        <v>0</v>
      </c>
      <c r="BF185" s="217">
        <f>IF(N185="snížená",J185,0)</f>
        <v>0</v>
      </c>
      <c r="BG185" s="217">
        <f>IF(N185="zákl. přenesená",J185,0)</f>
        <v>0</v>
      </c>
      <c r="BH185" s="217">
        <f>IF(N185="sníž. přenesená",J185,0)</f>
        <v>0</v>
      </c>
      <c r="BI185" s="217">
        <f>IF(N185="nulová",J185,0)</f>
        <v>0</v>
      </c>
      <c r="BJ185" s="18" t="s">
        <v>141</v>
      </c>
      <c r="BK185" s="217">
        <f>ROUND(I185*H185,2)</f>
        <v>0</v>
      </c>
      <c r="BL185" s="18" t="s">
        <v>150</v>
      </c>
      <c r="BM185" s="216" t="s">
        <v>895</v>
      </c>
    </row>
    <row r="186" s="13" customFormat="1">
      <c r="A186" s="13"/>
      <c r="B186" s="230"/>
      <c r="C186" s="231"/>
      <c r="D186" s="225" t="s">
        <v>199</v>
      </c>
      <c r="E186" s="231"/>
      <c r="F186" s="233" t="s">
        <v>896</v>
      </c>
      <c r="G186" s="231"/>
      <c r="H186" s="234">
        <v>224.981</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v>
      </c>
      <c r="AX186" s="13" t="s">
        <v>21</v>
      </c>
      <c r="AY186" s="240" t="s">
        <v>132</v>
      </c>
    </row>
    <row r="187" s="2" customFormat="1" ht="24.15" customHeight="1">
      <c r="A187" s="40"/>
      <c r="B187" s="41"/>
      <c r="C187" s="205" t="s">
        <v>338</v>
      </c>
      <c r="D187" s="205" t="s">
        <v>135</v>
      </c>
      <c r="E187" s="206" t="s">
        <v>304</v>
      </c>
      <c r="F187" s="207" t="s">
        <v>305</v>
      </c>
      <c r="G187" s="208" t="s">
        <v>231</v>
      </c>
      <c r="H187" s="209">
        <v>114</v>
      </c>
      <c r="I187" s="210"/>
      <c r="J187" s="211">
        <f>ROUND(I187*H187,2)</f>
        <v>0</v>
      </c>
      <c r="K187" s="207" t="s">
        <v>139</v>
      </c>
      <c r="L187" s="46"/>
      <c r="M187" s="212" t="s">
        <v>32</v>
      </c>
      <c r="N187" s="213" t="s">
        <v>51</v>
      </c>
      <c r="O187" s="86"/>
      <c r="P187" s="214">
        <f>O187*H187</f>
        <v>0</v>
      </c>
      <c r="Q187" s="214">
        <v>0.0033899999999999998</v>
      </c>
      <c r="R187" s="214">
        <f>Q187*H187</f>
        <v>0.38645999999999997</v>
      </c>
      <c r="S187" s="214">
        <v>0</v>
      </c>
      <c r="T187" s="215">
        <f>S187*H187</f>
        <v>0</v>
      </c>
      <c r="U187" s="40"/>
      <c r="V187" s="40"/>
      <c r="W187" s="40"/>
      <c r="X187" s="40"/>
      <c r="Y187" s="40"/>
      <c r="Z187" s="40"/>
      <c r="AA187" s="40"/>
      <c r="AB187" s="40"/>
      <c r="AC187" s="40"/>
      <c r="AD187" s="40"/>
      <c r="AE187" s="40"/>
      <c r="AR187" s="216" t="s">
        <v>150</v>
      </c>
      <c r="AT187" s="216" t="s">
        <v>135</v>
      </c>
      <c r="AU187" s="216" t="s">
        <v>141</v>
      </c>
      <c r="AY187" s="18" t="s">
        <v>132</v>
      </c>
      <c r="BE187" s="217">
        <f>IF(N187="základní",J187,0)</f>
        <v>0</v>
      </c>
      <c r="BF187" s="217">
        <f>IF(N187="snížená",J187,0)</f>
        <v>0</v>
      </c>
      <c r="BG187" s="217">
        <f>IF(N187="zákl. přenesená",J187,0)</f>
        <v>0</v>
      </c>
      <c r="BH187" s="217">
        <f>IF(N187="sníž. přenesená",J187,0)</f>
        <v>0</v>
      </c>
      <c r="BI187" s="217">
        <f>IF(N187="nulová",J187,0)</f>
        <v>0</v>
      </c>
      <c r="BJ187" s="18" t="s">
        <v>141</v>
      </c>
      <c r="BK187" s="217">
        <f>ROUND(I187*H187,2)</f>
        <v>0</v>
      </c>
      <c r="BL187" s="18" t="s">
        <v>150</v>
      </c>
      <c r="BM187" s="216" t="s">
        <v>897</v>
      </c>
    </row>
    <row r="188" s="2" customFormat="1">
      <c r="A188" s="40"/>
      <c r="B188" s="41"/>
      <c r="C188" s="42"/>
      <c r="D188" s="225" t="s">
        <v>197</v>
      </c>
      <c r="E188" s="42"/>
      <c r="F188" s="226" t="s">
        <v>307</v>
      </c>
      <c r="G188" s="42"/>
      <c r="H188" s="42"/>
      <c r="I188" s="227"/>
      <c r="J188" s="42"/>
      <c r="K188" s="42"/>
      <c r="L188" s="46"/>
      <c r="M188" s="228"/>
      <c r="N188" s="229"/>
      <c r="O188" s="86"/>
      <c r="P188" s="86"/>
      <c r="Q188" s="86"/>
      <c r="R188" s="86"/>
      <c r="S188" s="86"/>
      <c r="T188" s="87"/>
      <c r="U188" s="40"/>
      <c r="V188" s="40"/>
      <c r="W188" s="40"/>
      <c r="X188" s="40"/>
      <c r="Y188" s="40"/>
      <c r="Z188" s="40"/>
      <c r="AA188" s="40"/>
      <c r="AB188" s="40"/>
      <c r="AC188" s="40"/>
      <c r="AD188" s="40"/>
      <c r="AE188" s="40"/>
      <c r="AT188" s="18" t="s">
        <v>197</v>
      </c>
      <c r="AU188" s="18" t="s">
        <v>141</v>
      </c>
    </row>
    <row r="189" s="13" customFormat="1">
      <c r="A189" s="13"/>
      <c r="B189" s="230"/>
      <c r="C189" s="231"/>
      <c r="D189" s="225" t="s">
        <v>199</v>
      </c>
      <c r="E189" s="232" t="s">
        <v>32</v>
      </c>
      <c r="F189" s="233" t="s">
        <v>898</v>
      </c>
      <c r="G189" s="231"/>
      <c r="H189" s="234">
        <v>114</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79</v>
      </c>
      <c r="AY189" s="240" t="s">
        <v>132</v>
      </c>
    </row>
    <row r="190" s="14" customFormat="1">
      <c r="A190" s="14"/>
      <c r="B190" s="241"/>
      <c r="C190" s="242"/>
      <c r="D190" s="225" t="s">
        <v>199</v>
      </c>
      <c r="E190" s="243" t="s">
        <v>32</v>
      </c>
      <c r="F190" s="244" t="s">
        <v>201</v>
      </c>
      <c r="G190" s="242"/>
      <c r="H190" s="245">
        <v>114</v>
      </c>
      <c r="I190" s="246"/>
      <c r="J190" s="242"/>
      <c r="K190" s="242"/>
      <c r="L190" s="247"/>
      <c r="M190" s="248"/>
      <c r="N190" s="249"/>
      <c r="O190" s="249"/>
      <c r="P190" s="249"/>
      <c r="Q190" s="249"/>
      <c r="R190" s="249"/>
      <c r="S190" s="249"/>
      <c r="T190" s="250"/>
      <c r="U190" s="14"/>
      <c r="V190" s="14"/>
      <c r="W190" s="14"/>
      <c r="X190" s="14"/>
      <c r="Y190" s="14"/>
      <c r="Z190" s="14"/>
      <c r="AA190" s="14"/>
      <c r="AB190" s="14"/>
      <c r="AC190" s="14"/>
      <c r="AD190" s="14"/>
      <c r="AE190" s="14"/>
      <c r="AT190" s="251" t="s">
        <v>199</v>
      </c>
      <c r="AU190" s="251" t="s">
        <v>141</v>
      </c>
      <c r="AV190" s="14" t="s">
        <v>150</v>
      </c>
      <c r="AW190" s="14" t="s">
        <v>41</v>
      </c>
      <c r="AX190" s="14" t="s">
        <v>21</v>
      </c>
      <c r="AY190" s="251" t="s">
        <v>132</v>
      </c>
    </row>
    <row r="191" s="2" customFormat="1" ht="14.4" customHeight="1">
      <c r="A191" s="40"/>
      <c r="B191" s="41"/>
      <c r="C191" s="252" t="s">
        <v>343</v>
      </c>
      <c r="D191" s="252" t="s">
        <v>246</v>
      </c>
      <c r="E191" s="253" t="s">
        <v>310</v>
      </c>
      <c r="F191" s="254" t="s">
        <v>311</v>
      </c>
      <c r="G191" s="255" t="s">
        <v>195</v>
      </c>
      <c r="H191" s="256">
        <v>37.619999999999997</v>
      </c>
      <c r="I191" s="257"/>
      <c r="J191" s="258">
        <f>ROUND(I191*H191,2)</f>
        <v>0</v>
      </c>
      <c r="K191" s="254" t="s">
        <v>139</v>
      </c>
      <c r="L191" s="259"/>
      <c r="M191" s="260" t="s">
        <v>32</v>
      </c>
      <c r="N191" s="261" t="s">
        <v>51</v>
      </c>
      <c r="O191" s="86"/>
      <c r="P191" s="214">
        <f>O191*H191</f>
        <v>0</v>
      </c>
      <c r="Q191" s="214">
        <v>0.00051000000000000004</v>
      </c>
      <c r="R191" s="214">
        <f>Q191*H191</f>
        <v>0.0191862</v>
      </c>
      <c r="S191" s="214">
        <v>0</v>
      </c>
      <c r="T191" s="215">
        <f>S191*H191</f>
        <v>0</v>
      </c>
      <c r="U191" s="40"/>
      <c r="V191" s="40"/>
      <c r="W191" s="40"/>
      <c r="X191" s="40"/>
      <c r="Y191" s="40"/>
      <c r="Z191" s="40"/>
      <c r="AA191" s="40"/>
      <c r="AB191" s="40"/>
      <c r="AC191" s="40"/>
      <c r="AD191" s="40"/>
      <c r="AE191" s="40"/>
      <c r="AR191" s="216" t="s">
        <v>228</v>
      </c>
      <c r="AT191" s="216" t="s">
        <v>246</v>
      </c>
      <c r="AU191" s="216" t="s">
        <v>141</v>
      </c>
      <c r="AY191" s="18" t="s">
        <v>132</v>
      </c>
      <c r="BE191" s="217">
        <f>IF(N191="základní",J191,0)</f>
        <v>0</v>
      </c>
      <c r="BF191" s="217">
        <f>IF(N191="snížená",J191,0)</f>
        <v>0</v>
      </c>
      <c r="BG191" s="217">
        <f>IF(N191="zákl. přenesená",J191,0)</f>
        <v>0</v>
      </c>
      <c r="BH191" s="217">
        <f>IF(N191="sníž. přenesená",J191,0)</f>
        <v>0</v>
      </c>
      <c r="BI191" s="217">
        <f>IF(N191="nulová",J191,0)</f>
        <v>0</v>
      </c>
      <c r="BJ191" s="18" t="s">
        <v>141</v>
      </c>
      <c r="BK191" s="217">
        <f>ROUND(I191*H191,2)</f>
        <v>0</v>
      </c>
      <c r="BL191" s="18" t="s">
        <v>150</v>
      </c>
      <c r="BM191" s="216" t="s">
        <v>899</v>
      </c>
    </row>
    <row r="192" s="13" customFormat="1">
      <c r="A192" s="13"/>
      <c r="B192" s="230"/>
      <c r="C192" s="231"/>
      <c r="D192" s="225" t="s">
        <v>199</v>
      </c>
      <c r="E192" s="232" t="s">
        <v>32</v>
      </c>
      <c r="F192" s="233" t="s">
        <v>851</v>
      </c>
      <c r="G192" s="231"/>
      <c r="H192" s="234">
        <v>34.200000000000003</v>
      </c>
      <c r="I192" s="235"/>
      <c r="J192" s="231"/>
      <c r="K192" s="231"/>
      <c r="L192" s="236"/>
      <c r="M192" s="237"/>
      <c r="N192" s="238"/>
      <c r="O192" s="238"/>
      <c r="P192" s="238"/>
      <c r="Q192" s="238"/>
      <c r="R192" s="238"/>
      <c r="S192" s="238"/>
      <c r="T192" s="239"/>
      <c r="U192" s="13"/>
      <c r="V192" s="13"/>
      <c r="W192" s="13"/>
      <c r="X192" s="13"/>
      <c r="Y192" s="13"/>
      <c r="Z192" s="13"/>
      <c r="AA192" s="13"/>
      <c r="AB192" s="13"/>
      <c r="AC192" s="13"/>
      <c r="AD192" s="13"/>
      <c r="AE192" s="13"/>
      <c r="AT192" s="240" t="s">
        <v>199</v>
      </c>
      <c r="AU192" s="240" t="s">
        <v>141</v>
      </c>
      <c r="AV192" s="13" t="s">
        <v>141</v>
      </c>
      <c r="AW192" s="13" t="s">
        <v>41</v>
      </c>
      <c r="AX192" s="13" t="s">
        <v>21</v>
      </c>
      <c r="AY192" s="240" t="s">
        <v>132</v>
      </c>
    </row>
    <row r="193" s="13" customFormat="1">
      <c r="A193" s="13"/>
      <c r="B193" s="230"/>
      <c r="C193" s="231"/>
      <c r="D193" s="225" t="s">
        <v>199</v>
      </c>
      <c r="E193" s="231"/>
      <c r="F193" s="233" t="s">
        <v>900</v>
      </c>
      <c r="G193" s="231"/>
      <c r="H193" s="234">
        <v>37.619999999999997</v>
      </c>
      <c r="I193" s="235"/>
      <c r="J193" s="231"/>
      <c r="K193" s="231"/>
      <c r="L193" s="236"/>
      <c r="M193" s="237"/>
      <c r="N193" s="238"/>
      <c r="O193" s="238"/>
      <c r="P193" s="238"/>
      <c r="Q193" s="238"/>
      <c r="R193" s="238"/>
      <c r="S193" s="238"/>
      <c r="T193" s="239"/>
      <c r="U193" s="13"/>
      <c r="V193" s="13"/>
      <c r="W193" s="13"/>
      <c r="X193" s="13"/>
      <c r="Y193" s="13"/>
      <c r="Z193" s="13"/>
      <c r="AA193" s="13"/>
      <c r="AB193" s="13"/>
      <c r="AC193" s="13"/>
      <c r="AD193" s="13"/>
      <c r="AE193" s="13"/>
      <c r="AT193" s="240" t="s">
        <v>199</v>
      </c>
      <c r="AU193" s="240" t="s">
        <v>141</v>
      </c>
      <c r="AV193" s="13" t="s">
        <v>141</v>
      </c>
      <c r="AW193" s="13" t="s">
        <v>4</v>
      </c>
      <c r="AX193" s="13" t="s">
        <v>21</v>
      </c>
      <c r="AY193" s="240" t="s">
        <v>132</v>
      </c>
    </row>
    <row r="194" s="2" customFormat="1" ht="14.4" customHeight="1">
      <c r="A194" s="40"/>
      <c r="B194" s="41"/>
      <c r="C194" s="205" t="s">
        <v>347</v>
      </c>
      <c r="D194" s="205" t="s">
        <v>135</v>
      </c>
      <c r="E194" s="206" t="s">
        <v>315</v>
      </c>
      <c r="F194" s="207" t="s">
        <v>316</v>
      </c>
      <c r="G194" s="208" t="s">
        <v>231</v>
      </c>
      <c r="H194" s="209">
        <v>38</v>
      </c>
      <c r="I194" s="210"/>
      <c r="J194" s="211">
        <f>ROUND(I194*H194,2)</f>
        <v>0</v>
      </c>
      <c r="K194" s="207" t="s">
        <v>139</v>
      </c>
      <c r="L194" s="46"/>
      <c r="M194" s="212" t="s">
        <v>32</v>
      </c>
      <c r="N194" s="213" t="s">
        <v>51</v>
      </c>
      <c r="O194" s="86"/>
      <c r="P194" s="214">
        <f>O194*H194</f>
        <v>0</v>
      </c>
      <c r="Q194" s="214">
        <v>6.0000000000000002E-05</v>
      </c>
      <c r="R194" s="214">
        <f>Q194*H194</f>
        <v>0.0022799999999999999</v>
      </c>
      <c r="S194" s="214">
        <v>0</v>
      </c>
      <c r="T194" s="215">
        <f>S194*H194</f>
        <v>0</v>
      </c>
      <c r="U194" s="40"/>
      <c r="V194" s="40"/>
      <c r="W194" s="40"/>
      <c r="X194" s="40"/>
      <c r="Y194" s="40"/>
      <c r="Z194" s="40"/>
      <c r="AA194" s="40"/>
      <c r="AB194" s="40"/>
      <c r="AC194" s="40"/>
      <c r="AD194" s="40"/>
      <c r="AE194" s="40"/>
      <c r="AR194" s="216" t="s">
        <v>150</v>
      </c>
      <c r="AT194" s="216" t="s">
        <v>135</v>
      </c>
      <c r="AU194" s="216" t="s">
        <v>141</v>
      </c>
      <c r="AY194" s="18" t="s">
        <v>132</v>
      </c>
      <c r="BE194" s="217">
        <f>IF(N194="základní",J194,0)</f>
        <v>0</v>
      </c>
      <c r="BF194" s="217">
        <f>IF(N194="snížená",J194,0)</f>
        <v>0</v>
      </c>
      <c r="BG194" s="217">
        <f>IF(N194="zákl. přenesená",J194,0)</f>
        <v>0</v>
      </c>
      <c r="BH194" s="217">
        <f>IF(N194="sníž. přenesená",J194,0)</f>
        <v>0</v>
      </c>
      <c r="BI194" s="217">
        <f>IF(N194="nulová",J194,0)</f>
        <v>0</v>
      </c>
      <c r="BJ194" s="18" t="s">
        <v>141</v>
      </c>
      <c r="BK194" s="217">
        <f>ROUND(I194*H194,2)</f>
        <v>0</v>
      </c>
      <c r="BL194" s="18" t="s">
        <v>150</v>
      </c>
      <c r="BM194" s="216" t="s">
        <v>901</v>
      </c>
    </row>
    <row r="195" s="2" customFormat="1">
      <c r="A195" s="40"/>
      <c r="B195" s="41"/>
      <c r="C195" s="42"/>
      <c r="D195" s="225" t="s">
        <v>197</v>
      </c>
      <c r="E195" s="42"/>
      <c r="F195" s="226" t="s">
        <v>318</v>
      </c>
      <c r="G195" s="42"/>
      <c r="H195" s="42"/>
      <c r="I195" s="227"/>
      <c r="J195" s="42"/>
      <c r="K195" s="42"/>
      <c r="L195" s="46"/>
      <c r="M195" s="228"/>
      <c r="N195" s="229"/>
      <c r="O195" s="86"/>
      <c r="P195" s="86"/>
      <c r="Q195" s="86"/>
      <c r="R195" s="86"/>
      <c r="S195" s="86"/>
      <c r="T195" s="87"/>
      <c r="U195" s="40"/>
      <c r="V195" s="40"/>
      <c r="W195" s="40"/>
      <c r="X195" s="40"/>
      <c r="Y195" s="40"/>
      <c r="Z195" s="40"/>
      <c r="AA195" s="40"/>
      <c r="AB195" s="40"/>
      <c r="AC195" s="40"/>
      <c r="AD195" s="40"/>
      <c r="AE195" s="40"/>
      <c r="AT195" s="18" t="s">
        <v>197</v>
      </c>
      <c r="AU195" s="18" t="s">
        <v>141</v>
      </c>
    </row>
    <row r="196" s="2" customFormat="1" ht="14.4" customHeight="1">
      <c r="A196" s="40"/>
      <c r="B196" s="41"/>
      <c r="C196" s="252" t="s">
        <v>351</v>
      </c>
      <c r="D196" s="252" t="s">
        <v>246</v>
      </c>
      <c r="E196" s="253" t="s">
        <v>320</v>
      </c>
      <c r="F196" s="254" t="s">
        <v>321</v>
      </c>
      <c r="G196" s="255" t="s">
        <v>231</v>
      </c>
      <c r="H196" s="256">
        <v>38.759999999999998</v>
      </c>
      <c r="I196" s="257"/>
      <c r="J196" s="258">
        <f>ROUND(I196*H196,2)</f>
        <v>0</v>
      </c>
      <c r="K196" s="254" t="s">
        <v>139</v>
      </c>
      <c r="L196" s="259"/>
      <c r="M196" s="260" t="s">
        <v>32</v>
      </c>
      <c r="N196" s="261" t="s">
        <v>51</v>
      </c>
      <c r="O196" s="86"/>
      <c r="P196" s="214">
        <f>O196*H196</f>
        <v>0</v>
      </c>
      <c r="Q196" s="214">
        <v>0.00059999999999999995</v>
      </c>
      <c r="R196" s="214">
        <f>Q196*H196</f>
        <v>0.023255999999999995</v>
      </c>
      <c r="S196" s="214">
        <v>0</v>
      </c>
      <c r="T196" s="215">
        <f>S196*H196</f>
        <v>0</v>
      </c>
      <c r="U196" s="40"/>
      <c r="V196" s="40"/>
      <c r="W196" s="40"/>
      <c r="X196" s="40"/>
      <c r="Y196" s="40"/>
      <c r="Z196" s="40"/>
      <c r="AA196" s="40"/>
      <c r="AB196" s="40"/>
      <c r="AC196" s="40"/>
      <c r="AD196" s="40"/>
      <c r="AE196" s="40"/>
      <c r="AR196" s="216" t="s">
        <v>228</v>
      </c>
      <c r="AT196" s="216" t="s">
        <v>246</v>
      </c>
      <c r="AU196" s="216" t="s">
        <v>141</v>
      </c>
      <c r="AY196" s="18" t="s">
        <v>132</v>
      </c>
      <c r="BE196" s="217">
        <f>IF(N196="základní",J196,0)</f>
        <v>0</v>
      </c>
      <c r="BF196" s="217">
        <f>IF(N196="snížená",J196,0)</f>
        <v>0</v>
      </c>
      <c r="BG196" s="217">
        <f>IF(N196="zákl. přenesená",J196,0)</f>
        <v>0</v>
      </c>
      <c r="BH196" s="217">
        <f>IF(N196="sníž. přenesená",J196,0)</f>
        <v>0</v>
      </c>
      <c r="BI196" s="217">
        <f>IF(N196="nulová",J196,0)</f>
        <v>0</v>
      </c>
      <c r="BJ196" s="18" t="s">
        <v>141</v>
      </c>
      <c r="BK196" s="217">
        <f>ROUND(I196*H196,2)</f>
        <v>0</v>
      </c>
      <c r="BL196" s="18" t="s">
        <v>150</v>
      </c>
      <c r="BM196" s="216" t="s">
        <v>902</v>
      </c>
    </row>
    <row r="197" s="13" customFormat="1">
      <c r="A197" s="13"/>
      <c r="B197" s="230"/>
      <c r="C197" s="231"/>
      <c r="D197" s="225" t="s">
        <v>199</v>
      </c>
      <c r="E197" s="232" t="s">
        <v>32</v>
      </c>
      <c r="F197" s="233" t="s">
        <v>903</v>
      </c>
      <c r="G197" s="231"/>
      <c r="H197" s="234">
        <v>38</v>
      </c>
      <c r="I197" s="235"/>
      <c r="J197" s="231"/>
      <c r="K197" s="231"/>
      <c r="L197" s="236"/>
      <c r="M197" s="237"/>
      <c r="N197" s="238"/>
      <c r="O197" s="238"/>
      <c r="P197" s="238"/>
      <c r="Q197" s="238"/>
      <c r="R197" s="238"/>
      <c r="S197" s="238"/>
      <c r="T197" s="239"/>
      <c r="U197" s="13"/>
      <c r="V197" s="13"/>
      <c r="W197" s="13"/>
      <c r="X197" s="13"/>
      <c r="Y197" s="13"/>
      <c r="Z197" s="13"/>
      <c r="AA197" s="13"/>
      <c r="AB197" s="13"/>
      <c r="AC197" s="13"/>
      <c r="AD197" s="13"/>
      <c r="AE197" s="13"/>
      <c r="AT197" s="240" t="s">
        <v>199</v>
      </c>
      <c r="AU197" s="240" t="s">
        <v>141</v>
      </c>
      <c r="AV197" s="13" t="s">
        <v>141</v>
      </c>
      <c r="AW197" s="13" t="s">
        <v>41</v>
      </c>
      <c r="AX197" s="13" t="s">
        <v>79</v>
      </c>
      <c r="AY197" s="240" t="s">
        <v>132</v>
      </c>
    </row>
    <row r="198" s="14" customFormat="1">
      <c r="A198" s="14"/>
      <c r="B198" s="241"/>
      <c r="C198" s="242"/>
      <c r="D198" s="225" t="s">
        <v>199</v>
      </c>
      <c r="E198" s="243" t="s">
        <v>32</v>
      </c>
      <c r="F198" s="244" t="s">
        <v>201</v>
      </c>
      <c r="G198" s="242"/>
      <c r="H198" s="245">
        <v>38</v>
      </c>
      <c r="I198" s="246"/>
      <c r="J198" s="242"/>
      <c r="K198" s="242"/>
      <c r="L198" s="247"/>
      <c r="M198" s="248"/>
      <c r="N198" s="249"/>
      <c r="O198" s="249"/>
      <c r="P198" s="249"/>
      <c r="Q198" s="249"/>
      <c r="R198" s="249"/>
      <c r="S198" s="249"/>
      <c r="T198" s="250"/>
      <c r="U198" s="14"/>
      <c r="V198" s="14"/>
      <c r="W198" s="14"/>
      <c r="X198" s="14"/>
      <c r="Y198" s="14"/>
      <c r="Z198" s="14"/>
      <c r="AA198" s="14"/>
      <c r="AB198" s="14"/>
      <c r="AC198" s="14"/>
      <c r="AD198" s="14"/>
      <c r="AE198" s="14"/>
      <c r="AT198" s="251" t="s">
        <v>199</v>
      </c>
      <c r="AU198" s="251" t="s">
        <v>141</v>
      </c>
      <c r="AV198" s="14" t="s">
        <v>150</v>
      </c>
      <c r="AW198" s="14" t="s">
        <v>41</v>
      </c>
      <c r="AX198" s="14" t="s">
        <v>21</v>
      </c>
      <c r="AY198" s="251" t="s">
        <v>132</v>
      </c>
    </row>
    <row r="199" s="13" customFormat="1">
      <c r="A199" s="13"/>
      <c r="B199" s="230"/>
      <c r="C199" s="231"/>
      <c r="D199" s="225" t="s">
        <v>199</v>
      </c>
      <c r="E199" s="231"/>
      <c r="F199" s="233" t="s">
        <v>904</v>
      </c>
      <c r="G199" s="231"/>
      <c r="H199" s="234">
        <v>38.759999999999998</v>
      </c>
      <c r="I199" s="235"/>
      <c r="J199" s="231"/>
      <c r="K199" s="231"/>
      <c r="L199" s="236"/>
      <c r="M199" s="237"/>
      <c r="N199" s="238"/>
      <c r="O199" s="238"/>
      <c r="P199" s="238"/>
      <c r="Q199" s="238"/>
      <c r="R199" s="238"/>
      <c r="S199" s="238"/>
      <c r="T199" s="239"/>
      <c r="U199" s="13"/>
      <c r="V199" s="13"/>
      <c r="W199" s="13"/>
      <c r="X199" s="13"/>
      <c r="Y199" s="13"/>
      <c r="Z199" s="13"/>
      <c r="AA199" s="13"/>
      <c r="AB199" s="13"/>
      <c r="AC199" s="13"/>
      <c r="AD199" s="13"/>
      <c r="AE199" s="13"/>
      <c r="AT199" s="240" t="s">
        <v>199</v>
      </c>
      <c r="AU199" s="240" t="s">
        <v>141</v>
      </c>
      <c r="AV199" s="13" t="s">
        <v>141</v>
      </c>
      <c r="AW199" s="13" t="s">
        <v>4</v>
      </c>
      <c r="AX199" s="13" t="s">
        <v>21</v>
      </c>
      <c r="AY199" s="240" t="s">
        <v>132</v>
      </c>
    </row>
    <row r="200" s="2" customFormat="1" ht="14.4" customHeight="1">
      <c r="A200" s="40"/>
      <c r="B200" s="41"/>
      <c r="C200" s="205" t="s">
        <v>356</v>
      </c>
      <c r="D200" s="205" t="s">
        <v>135</v>
      </c>
      <c r="E200" s="206" t="s">
        <v>326</v>
      </c>
      <c r="F200" s="207" t="s">
        <v>327</v>
      </c>
      <c r="G200" s="208" t="s">
        <v>231</v>
      </c>
      <c r="H200" s="209">
        <v>28</v>
      </c>
      <c r="I200" s="210"/>
      <c r="J200" s="211">
        <f>ROUND(I200*H200,2)</f>
        <v>0</v>
      </c>
      <c r="K200" s="207" t="s">
        <v>139</v>
      </c>
      <c r="L200" s="46"/>
      <c r="M200" s="212" t="s">
        <v>32</v>
      </c>
      <c r="N200" s="213" t="s">
        <v>51</v>
      </c>
      <c r="O200" s="86"/>
      <c r="P200" s="214">
        <f>O200*H200</f>
        <v>0</v>
      </c>
      <c r="Q200" s="214">
        <v>0.00025000000000000001</v>
      </c>
      <c r="R200" s="214">
        <f>Q200*H200</f>
        <v>0.0070000000000000001</v>
      </c>
      <c r="S200" s="214">
        <v>0</v>
      </c>
      <c r="T200" s="215">
        <f>S200*H200</f>
        <v>0</v>
      </c>
      <c r="U200" s="40"/>
      <c r="V200" s="40"/>
      <c r="W200" s="40"/>
      <c r="X200" s="40"/>
      <c r="Y200" s="40"/>
      <c r="Z200" s="40"/>
      <c r="AA200" s="40"/>
      <c r="AB200" s="40"/>
      <c r="AC200" s="40"/>
      <c r="AD200" s="40"/>
      <c r="AE200" s="40"/>
      <c r="AR200" s="216" t="s">
        <v>150</v>
      </c>
      <c r="AT200" s="216" t="s">
        <v>135</v>
      </c>
      <c r="AU200" s="216" t="s">
        <v>141</v>
      </c>
      <c r="AY200" s="18" t="s">
        <v>132</v>
      </c>
      <c r="BE200" s="217">
        <f>IF(N200="základní",J200,0)</f>
        <v>0</v>
      </c>
      <c r="BF200" s="217">
        <f>IF(N200="snížená",J200,0)</f>
        <v>0</v>
      </c>
      <c r="BG200" s="217">
        <f>IF(N200="zákl. přenesená",J200,0)</f>
        <v>0</v>
      </c>
      <c r="BH200" s="217">
        <f>IF(N200="sníž. přenesená",J200,0)</f>
        <v>0</v>
      </c>
      <c r="BI200" s="217">
        <f>IF(N200="nulová",J200,0)</f>
        <v>0</v>
      </c>
      <c r="BJ200" s="18" t="s">
        <v>141</v>
      </c>
      <c r="BK200" s="217">
        <f>ROUND(I200*H200,2)</f>
        <v>0</v>
      </c>
      <c r="BL200" s="18" t="s">
        <v>150</v>
      </c>
      <c r="BM200" s="216" t="s">
        <v>905</v>
      </c>
    </row>
    <row r="201" s="2" customFormat="1">
      <c r="A201" s="40"/>
      <c r="B201" s="41"/>
      <c r="C201" s="42"/>
      <c r="D201" s="225" t="s">
        <v>197</v>
      </c>
      <c r="E201" s="42"/>
      <c r="F201" s="226" t="s">
        <v>318</v>
      </c>
      <c r="G201" s="42"/>
      <c r="H201" s="42"/>
      <c r="I201" s="227"/>
      <c r="J201" s="42"/>
      <c r="K201" s="42"/>
      <c r="L201" s="46"/>
      <c r="M201" s="228"/>
      <c r="N201" s="229"/>
      <c r="O201" s="86"/>
      <c r="P201" s="86"/>
      <c r="Q201" s="86"/>
      <c r="R201" s="86"/>
      <c r="S201" s="86"/>
      <c r="T201" s="87"/>
      <c r="U201" s="40"/>
      <c r="V201" s="40"/>
      <c r="W201" s="40"/>
      <c r="X201" s="40"/>
      <c r="Y201" s="40"/>
      <c r="Z201" s="40"/>
      <c r="AA201" s="40"/>
      <c r="AB201" s="40"/>
      <c r="AC201" s="40"/>
      <c r="AD201" s="40"/>
      <c r="AE201" s="40"/>
      <c r="AT201" s="18" t="s">
        <v>197</v>
      </c>
      <c r="AU201" s="18" t="s">
        <v>141</v>
      </c>
    </row>
    <row r="202" s="2" customFormat="1" ht="14.4" customHeight="1">
      <c r="A202" s="40"/>
      <c r="B202" s="41"/>
      <c r="C202" s="252" t="s">
        <v>362</v>
      </c>
      <c r="D202" s="252" t="s">
        <v>246</v>
      </c>
      <c r="E202" s="253" t="s">
        <v>330</v>
      </c>
      <c r="F202" s="254" t="s">
        <v>331</v>
      </c>
      <c r="G202" s="255" t="s">
        <v>231</v>
      </c>
      <c r="H202" s="256">
        <v>29.399999999999999</v>
      </c>
      <c r="I202" s="257"/>
      <c r="J202" s="258">
        <f>ROUND(I202*H202,2)</f>
        <v>0</v>
      </c>
      <c r="K202" s="254" t="s">
        <v>139</v>
      </c>
      <c r="L202" s="259"/>
      <c r="M202" s="260" t="s">
        <v>32</v>
      </c>
      <c r="N202" s="261" t="s">
        <v>51</v>
      </c>
      <c r="O202" s="86"/>
      <c r="P202" s="214">
        <f>O202*H202</f>
        <v>0</v>
      </c>
      <c r="Q202" s="214">
        <v>0</v>
      </c>
      <c r="R202" s="214">
        <f>Q202*H202</f>
        <v>0</v>
      </c>
      <c r="S202" s="214">
        <v>0</v>
      </c>
      <c r="T202" s="215">
        <f>S202*H202</f>
        <v>0</v>
      </c>
      <c r="U202" s="40"/>
      <c r="V202" s="40"/>
      <c r="W202" s="40"/>
      <c r="X202" s="40"/>
      <c r="Y202" s="40"/>
      <c r="Z202" s="40"/>
      <c r="AA202" s="40"/>
      <c r="AB202" s="40"/>
      <c r="AC202" s="40"/>
      <c r="AD202" s="40"/>
      <c r="AE202" s="40"/>
      <c r="AR202" s="216" t="s">
        <v>228</v>
      </c>
      <c r="AT202" s="216" t="s">
        <v>246</v>
      </c>
      <c r="AU202" s="216" t="s">
        <v>141</v>
      </c>
      <c r="AY202" s="18" t="s">
        <v>132</v>
      </c>
      <c r="BE202" s="217">
        <f>IF(N202="základní",J202,0)</f>
        <v>0</v>
      </c>
      <c r="BF202" s="217">
        <f>IF(N202="snížená",J202,0)</f>
        <v>0</v>
      </c>
      <c r="BG202" s="217">
        <f>IF(N202="zákl. přenesená",J202,0)</f>
        <v>0</v>
      </c>
      <c r="BH202" s="217">
        <f>IF(N202="sníž. přenesená",J202,0)</f>
        <v>0</v>
      </c>
      <c r="BI202" s="217">
        <f>IF(N202="nulová",J202,0)</f>
        <v>0</v>
      </c>
      <c r="BJ202" s="18" t="s">
        <v>141</v>
      </c>
      <c r="BK202" s="217">
        <f>ROUND(I202*H202,2)</f>
        <v>0</v>
      </c>
      <c r="BL202" s="18" t="s">
        <v>150</v>
      </c>
      <c r="BM202" s="216" t="s">
        <v>906</v>
      </c>
    </row>
    <row r="203" s="13" customFormat="1">
      <c r="A203" s="13"/>
      <c r="B203" s="230"/>
      <c r="C203" s="231"/>
      <c r="D203" s="225" t="s">
        <v>199</v>
      </c>
      <c r="E203" s="232" t="s">
        <v>32</v>
      </c>
      <c r="F203" s="233" t="s">
        <v>333</v>
      </c>
      <c r="G203" s="231"/>
      <c r="H203" s="234">
        <v>29.399999999999999</v>
      </c>
      <c r="I203" s="235"/>
      <c r="J203" s="231"/>
      <c r="K203" s="231"/>
      <c r="L203" s="236"/>
      <c r="M203" s="237"/>
      <c r="N203" s="238"/>
      <c r="O203" s="238"/>
      <c r="P203" s="238"/>
      <c r="Q203" s="238"/>
      <c r="R203" s="238"/>
      <c r="S203" s="238"/>
      <c r="T203" s="239"/>
      <c r="U203" s="13"/>
      <c r="V203" s="13"/>
      <c r="W203" s="13"/>
      <c r="X203" s="13"/>
      <c r="Y203" s="13"/>
      <c r="Z203" s="13"/>
      <c r="AA203" s="13"/>
      <c r="AB203" s="13"/>
      <c r="AC203" s="13"/>
      <c r="AD203" s="13"/>
      <c r="AE203" s="13"/>
      <c r="AT203" s="240" t="s">
        <v>199</v>
      </c>
      <c r="AU203" s="240" t="s">
        <v>141</v>
      </c>
      <c r="AV203" s="13" t="s">
        <v>141</v>
      </c>
      <c r="AW203" s="13" t="s">
        <v>41</v>
      </c>
      <c r="AX203" s="13" t="s">
        <v>79</v>
      </c>
      <c r="AY203" s="240" t="s">
        <v>132</v>
      </c>
    </row>
    <row r="204" s="14" customFormat="1">
      <c r="A204" s="14"/>
      <c r="B204" s="241"/>
      <c r="C204" s="242"/>
      <c r="D204" s="225" t="s">
        <v>199</v>
      </c>
      <c r="E204" s="243" t="s">
        <v>32</v>
      </c>
      <c r="F204" s="244" t="s">
        <v>201</v>
      </c>
      <c r="G204" s="242"/>
      <c r="H204" s="245">
        <v>29.399999999999999</v>
      </c>
      <c r="I204" s="246"/>
      <c r="J204" s="242"/>
      <c r="K204" s="242"/>
      <c r="L204" s="247"/>
      <c r="M204" s="248"/>
      <c r="N204" s="249"/>
      <c r="O204" s="249"/>
      <c r="P204" s="249"/>
      <c r="Q204" s="249"/>
      <c r="R204" s="249"/>
      <c r="S204" s="249"/>
      <c r="T204" s="250"/>
      <c r="U204" s="14"/>
      <c r="V204" s="14"/>
      <c r="W204" s="14"/>
      <c r="X204" s="14"/>
      <c r="Y204" s="14"/>
      <c r="Z204" s="14"/>
      <c r="AA204" s="14"/>
      <c r="AB204" s="14"/>
      <c r="AC204" s="14"/>
      <c r="AD204" s="14"/>
      <c r="AE204" s="14"/>
      <c r="AT204" s="251" t="s">
        <v>199</v>
      </c>
      <c r="AU204" s="251" t="s">
        <v>141</v>
      </c>
      <c r="AV204" s="14" t="s">
        <v>150</v>
      </c>
      <c r="AW204" s="14" t="s">
        <v>41</v>
      </c>
      <c r="AX204" s="14" t="s">
        <v>21</v>
      </c>
      <c r="AY204" s="251" t="s">
        <v>132</v>
      </c>
    </row>
    <row r="205" s="2" customFormat="1" ht="24.15" customHeight="1">
      <c r="A205" s="40"/>
      <c r="B205" s="41"/>
      <c r="C205" s="205" t="s">
        <v>368</v>
      </c>
      <c r="D205" s="205" t="s">
        <v>135</v>
      </c>
      <c r="E205" s="206" t="s">
        <v>335</v>
      </c>
      <c r="F205" s="207" t="s">
        <v>336</v>
      </c>
      <c r="G205" s="208" t="s">
        <v>195</v>
      </c>
      <c r="H205" s="209">
        <v>55</v>
      </c>
      <c r="I205" s="210"/>
      <c r="J205" s="211">
        <f>ROUND(I205*H205,2)</f>
        <v>0</v>
      </c>
      <c r="K205" s="207" t="s">
        <v>139</v>
      </c>
      <c r="L205" s="46"/>
      <c r="M205" s="212" t="s">
        <v>32</v>
      </c>
      <c r="N205" s="213" t="s">
        <v>51</v>
      </c>
      <c r="O205" s="86"/>
      <c r="P205" s="214">
        <f>O205*H205</f>
        <v>0</v>
      </c>
      <c r="Q205" s="214">
        <v>0.01188</v>
      </c>
      <c r="R205" s="214">
        <f>Q205*H205</f>
        <v>0.65339999999999998</v>
      </c>
      <c r="S205" s="214">
        <v>0</v>
      </c>
      <c r="T205" s="215">
        <f>S205*H205</f>
        <v>0</v>
      </c>
      <c r="U205" s="40"/>
      <c r="V205" s="40"/>
      <c r="W205" s="40"/>
      <c r="X205" s="40"/>
      <c r="Y205" s="40"/>
      <c r="Z205" s="40"/>
      <c r="AA205" s="40"/>
      <c r="AB205" s="40"/>
      <c r="AC205" s="40"/>
      <c r="AD205" s="40"/>
      <c r="AE205" s="40"/>
      <c r="AR205" s="216" t="s">
        <v>150</v>
      </c>
      <c r="AT205" s="216" t="s">
        <v>135</v>
      </c>
      <c r="AU205" s="216" t="s">
        <v>141</v>
      </c>
      <c r="AY205" s="18" t="s">
        <v>132</v>
      </c>
      <c r="BE205" s="217">
        <f>IF(N205="základní",J205,0)</f>
        <v>0</v>
      </c>
      <c r="BF205" s="217">
        <f>IF(N205="snížená",J205,0)</f>
        <v>0</v>
      </c>
      <c r="BG205" s="217">
        <f>IF(N205="zákl. přenesená",J205,0)</f>
        <v>0</v>
      </c>
      <c r="BH205" s="217">
        <f>IF(N205="sníž. přenesená",J205,0)</f>
        <v>0</v>
      </c>
      <c r="BI205" s="217">
        <f>IF(N205="nulová",J205,0)</f>
        <v>0</v>
      </c>
      <c r="BJ205" s="18" t="s">
        <v>141</v>
      </c>
      <c r="BK205" s="217">
        <f>ROUND(I205*H205,2)</f>
        <v>0</v>
      </c>
      <c r="BL205" s="18" t="s">
        <v>150</v>
      </c>
      <c r="BM205" s="216" t="s">
        <v>907</v>
      </c>
    </row>
    <row r="206" s="2" customFormat="1" ht="24.15" customHeight="1">
      <c r="A206" s="40"/>
      <c r="B206" s="41"/>
      <c r="C206" s="205" t="s">
        <v>373</v>
      </c>
      <c r="D206" s="205" t="s">
        <v>135</v>
      </c>
      <c r="E206" s="206" t="s">
        <v>339</v>
      </c>
      <c r="F206" s="207" t="s">
        <v>340</v>
      </c>
      <c r="G206" s="208" t="s">
        <v>195</v>
      </c>
      <c r="H206" s="209">
        <v>224.71000000000001</v>
      </c>
      <c r="I206" s="210"/>
      <c r="J206" s="211">
        <f>ROUND(I206*H206,2)</f>
        <v>0</v>
      </c>
      <c r="K206" s="207" t="s">
        <v>139</v>
      </c>
      <c r="L206" s="46"/>
      <c r="M206" s="212" t="s">
        <v>32</v>
      </c>
      <c r="N206" s="213" t="s">
        <v>51</v>
      </c>
      <c r="O206" s="86"/>
      <c r="P206" s="214">
        <f>O206*H206</f>
        <v>0</v>
      </c>
      <c r="Q206" s="214">
        <v>0.00348</v>
      </c>
      <c r="R206" s="214">
        <f>Q206*H206</f>
        <v>0.78199079999999999</v>
      </c>
      <c r="S206" s="214">
        <v>0</v>
      </c>
      <c r="T206" s="215">
        <f>S206*H206</f>
        <v>0</v>
      </c>
      <c r="U206" s="40"/>
      <c r="V206" s="40"/>
      <c r="W206" s="40"/>
      <c r="X206" s="40"/>
      <c r="Y206" s="40"/>
      <c r="Z206" s="40"/>
      <c r="AA206" s="40"/>
      <c r="AB206" s="40"/>
      <c r="AC206" s="40"/>
      <c r="AD206" s="40"/>
      <c r="AE206" s="40"/>
      <c r="AR206" s="216" t="s">
        <v>150</v>
      </c>
      <c r="AT206" s="216" t="s">
        <v>135</v>
      </c>
      <c r="AU206" s="216" t="s">
        <v>141</v>
      </c>
      <c r="AY206" s="18" t="s">
        <v>132</v>
      </c>
      <c r="BE206" s="217">
        <f>IF(N206="základní",J206,0)</f>
        <v>0</v>
      </c>
      <c r="BF206" s="217">
        <f>IF(N206="snížená",J206,0)</f>
        <v>0</v>
      </c>
      <c r="BG206" s="217">
        <f>IF(N206="zákl. přenesená",J206,0)</f>
        <v>0</v>
      </c>
      <c r="BH206" s="217">
        <f>IF(N206="sníž. přenesená",J206,0)</f>
        <v>0</v>
      </c>
      <c r="BI206" s="217">
        <f>IF(N206="nulová",J206,0)</f>
        <v>0</v>
      </c>
      <c r="BJ206" s="18" t="s">
        <v>141</v>
      </c>
      <c r="BK206" s="217">
        <f>ROUND(I206*H206,2)</f>
        <v>0</v>
      </c>
      <c r="BL206" s="18" t="s">
        <v>150</v>
      </c>
      <c r="BM206" s="216" t="s">
        <v>908</v>
      </c>
    </row>
    <row r="207" s="13" customFormat="1">
      <c r="A207" s="13"/>
      <c r="B207" s="230"/>
      <c r="C207" s="231"/>
      <c r="D207" s="225" t="s">
        <v>199</v>
      </c>
      <c r="E207" s="232" t="s">
        <v>32</v>
      </c>
      <c r="F207" s="233" t="s">
        <v>909</v>
      </c>
      <c r="G207" s="231"/>
      <c r="H207" s="234">
        <v>266.33999999999997</v>
      </c>
      <c r="I207" s="235"/>
      <c r="J207" s="231"/>
      <c r="K207" s="231"/>
      <c r="L207" s="236"/>
      <c r="M207" s="237"/>
      <c r="N207" s="238"/>
      <c r="O207" s="238"/>
      <c r="P207" s="238"/>
      <c r="Q207" s="238"/>
      <c r="R207" s="238"/>
      <c r="S207" s="238"/>
      <c r="T207" s="239"/>
      <c r="U207" s="13"/>
      <c r="V207" s="13"/>
      <c r="W207" s="13"/>
      <c r="X207" s="13"/>
      <c r="Y207" s="13"/>
      <c r="Z207" s="13"/>
      <c r="AA207" s="13"/>
      <c r="AB207" s="13"/>
      <c r="AC207" s="13"/>
      <c r="AD207" s="13"/>
      <c r="AE207" s="13"/>
      <c r="AT207" s="240" t="s">
        <v>199</v>
      </c>
      <c r="AU207" s="240" t="s">
        <v>141</v>
      </c>
      <c r="AV207" s="13" t="s">
        <v>141</v>
      </c>
      <c r="AW207" s="13" t="s">
        <v>41</v>
      </c>
      <c r="AX207" s="13" t="s">
        <v>79</v>
      </c>
      <c r="AY207" s="240" t="s">
        <v>132</v>
      </c>
    </row>
    <row r="208" s="13" customFormat="1">
      <c r="A208" s="13"/>
      <c r="B208" s="230"/>
      <c r="C208" s="231"/>
      <c r="D208" s="225" t="s">
        <v>199</v>
      </c>
      <c r="E208" s="232" t="s">
        <v>32</v>
      </c>
      <c r="F208" s="233" t="s">
        <v>888</v>
      </c>
      <c r="G208" s="231"/>
      <c r="H208" s="234">
        <v>-18</v>
      </c>
      <c r="I208" s="235"/>
      <c r="J208" s="231"/>
      <c r="K208" s="231"/>
      <c r="L208" s="236"/>
      <c r="M208" s="237"/>
      <c r="N208" s="238"/>
      <c r="O208" s="238"/>
      <c r="P208" s="238"/>
      <c r="Q208" s="238"/>
      <c r="R208" s="238"/>
      <c r="S208" s="238"/>
      <c r="T208" s="239"/>
      <c r="U208" s="13"/>
      <c r="V208" s="13"/>
      <c r="W208" s="13"/>
      <c r="X208" s="13"/>
      <c r="Y208" s="13"/>
      <c r="Z208" s="13"/>
      <c r="AA208" s="13"/>
      <c r="AB208" s="13"/>
      <c r="AC208" s="13"/>
      <c r="AD208" s="13"/>
      <c r="AE208" s="13"/>
      <c r="AT208" s="240" t="s">
        <v>199</v>
      </c>
      <c r="AU208" s="240" t="s">
        <v>141</v>
      </c>
      <c r="AV208" s="13" t="s">
        <v>141</v>
      </c>
      <c r="AW208" s="13" t="s">
        <v>41</v>
      </c>
      <c r="AX208" s="13" t="s">
        <v>79</v>
      </c>
      <c r="AY208" s="240" t="s">
        <v>132</v>
      </c>
    </row>
    <row r="209" s="13" customFormat="1">
      <c r="A209" s="13"/>
      <c r="B209" s="230"/>
      <c r="C209" s="231"/>
      <c r="D209" s="225" t="s">
        <v>199</v>
      </c>
      <c r="E209" s="232" t="s">
        <v>32</v>
      </c>
      <c r="F209" s="233" t="s">
        <v>889</v>
      </c>
      <c r="G209" s="231"/>
      <c r="H209" s="234">
        <v>-13.5</v>
      </c>
      <c r="I209" s="235"/>
      <c r="J209" s="231"/>
      <c r="K209" s="231"/>
      <c r="L209" s="236"/>
      <c r="M209" s="237"/>
      <c r="N209" s="238"/>
      <c r="O209" s="238"/>
      <c r="P209" s="238"/>
      <c r="Q209" s="238"/>
      <c r="R209" s="238"/>
      <c r="S209" s="238"/>
      <c r="T209" s="239"/>
      <c r="U209" s="13"/>
      <c r="V209" s="13"/>
      <c r="W209" s="13"/>
      <c r="X209" s="13"/>
      <c r="Y209" s="13"/>
      <c r="Z209" s="13"/>
      <c r="AA209" s="13"/>
      <c r="AB209" s="13"/>
      <c r="AC209" s="13"/>
      <c r="AD209" s="13"/>
      <c r="AE209" s="13"/>
      <c r="AT209" s="240" t="s">
        <v>199</v>
      </c>
      <c r="AU209" s="240" t="s">
        <v>141</v>
      </c>
      <c r="AV209" s="13" t="s">
        <v>141</v>
      </c>
      <c r="AW209" s="13" t="s">
        <v>41</v>
      </c>
      <c r="AX209" s="13" t="s">
        <v>79</v>
      </c>
      <c r="AY209" s="240" t="s">
        <v>132</v>
      </c>
    </row>
    <row r="210" s="13" customFormat="1">
      <c r="A210" s="13"/>
      <c r="B210" s="230"/>
      <c r="C210" s="231"/>
      <c r="D210" s="225" t="s">
        <v>199</v>
      </c>
      <c r="E210" s="232" t="s">
        <v>32</v>
      </c>
      <c r="F210" s="233" t="s">
        <v>890</v>
      </c>
      <c r="G210" s="231"/>
      <c r="H210" s="234">
        <v>-3.0800000000000001</v>
      </c>
      <c r="I210" s="235"/>
      <c r="J210" s="231"/>
      <c r="K210" s="231"/>
      <c r="L210" s="236"/>
      <c r="M210" s="237"/>
      <c r="N210" s="238"/>
      <c r="O210" s="238"/>
      <c r="P210" s="238"/>
      <c r="Q210" s="238"/>
      <c r="R210" s="238"/>
      <c r="S210" s="238"/>
      <c r="T210" s="239"/>
      <c r="U210" s="13"/>
      <c r="V210" s="13"/>
      <c r="W210" s="13"/>
      <c r="X210" s="13"/>
      <c r="Y210" s="13"/>
      <c r="Z210" s="13"/>
      <c r="AA210" s="13"/>
      <c r="AB210" s="13"/>
      <c r="AC210" s="13"/>
      <c r="AD210" s="13"/>
      <c r="AE210" s="13"/>
      <c r="AT210" s="240" t="s">
        <v>199</v>
      </c>
      <c r="AU210" s="240" t="s">
        <v>141</v>
      </c>
      <c r="AV210" s="13" t="s">
        <v>141</v>
      </c>
      <c r="AW210" s="13" t="s">
        <v>41</v>
      </c>
      <c r="AX210" s="13" t="s">
        <v>79</v>
      </c>
      <c r="AY210" s="240" t="s">
        <v>132</v>
      </c>
    </row>
    <row r="211" s="13" customFormat="1">
      <c r="A211" s="13"/>
      <c r="B211" s="230"/>
      <c r="C211" s="231"/>
      <c r="D211" s="225" t="s">
        <v>199</v>
      </c>
      <c r="E211" s="232" t="s">
        <v>32</v>
      </c>
      <c r="F211" s="233" t="s">
        <v>891</v>
      </c>
      <c r="G211" s="231"/>
      <c r="H211" s="234">
        <v>-2.1000000000000001</v>
      </c>
      <c r="I211" s="235"/>
      <c r="J211" s="231"/>
      <c r="K211" s="231"/>
      <c r="L211" s="236"/>
      <c r="M211" s="237"/>
      <c r="N211" s="238"/>
      <c r="O211" s="238"/>
      <c r="P211" s="238"/>
      <c r="Q211" s="238"/>
      <c r="R211" s="238"/>
      <c r="S211" s="238"/>
      <c r="T211" s="239"/>
      <c r="U211" s="13"/>
      <c r="V211" s="13"/>
      <c r="W211" s="13"/>
      <c r="X211" s="13"/>
      <c r="Y211" s="13"/>
      <c r="Z211" s="13"/>
      <c r="AA211" s="13"/>
      <c r="AB211" s="13"/>
      <c r="AC211" s="13"/>
      <c r="AD211" s="13"/>
      <c r="AE211" s="13"/>
      <c r="AT211" s="240" t="s">
        <v>199</v>
      </c>
      <c r="AU211" s="240" t="s">
        <v>141</v>
      </c>
      <c r="AV211" s="13" t="s">
        <v>141</v>
      </c>
      <c r="AW211" s="13" t="s">
        <v>41</v>
      </c>
      <c r="AX211" s="13" t="s">
        <v>79</v>
      </c>
      <c r="AY211" s="240" t="s">
        <v>132</v>
      </c>
    </row>
    <row r="212" s="13" customFormat="1">
      <c r="A212" s="13"/>
      <c r="B212" s="230"/>
      <c r="C212" s="231"/>
      <c r="D212" s="225" t="s">
        <v>199</v>
      </c>
      <c r="E212" s="232" t="s">
        <v>32</v>
      </c>
      <c r="F212" s="233" t="s">
        <v>892</v>
      </c>
      <c r="G212" s="231"/>
      <c r="H212" s="234">
        <v>-2.25</v>
      </c>
      <c r="I212" s="235"/>
      <c r="J212" s="231"/>
      <c r="K212" s="231"/>
      <c r="L212" s="236"/>
      <c r="M212" s="237"/>
      <c r="N212" s="238"/>
      <c r="O212" s="238"/>
      <c r="P212" s="238"/>
      <c r="Q212" s="238"/>
      <c r="R212" s="238"/>
      <c r="S212" s="238"/>
      <c r="T212" s="239"/>
      <c r="U212" s="13"/>
      <c r="V212" s="13"/>
      <c r="W212" s="13"/>
      <c r="X212" s="13"/>
      <c r="Y212" s="13"/>
      <c r="Z212" s="13"/>
      <c r="AA212" s="13"/>
      <c r="AB212" s="13"/>
      <c r="AC212" s="13"/>
      <c r="AD212" s="13"/>
      <c r="AE212" s="13"/>
      <c r="AT212" s="240" t="s">
        <v>199</v>
      </c>
      <c r="AU212" s="240" t="s">
        <v>141</v>
      </c>
      <c r="AV212" s="13" t="s">
        <v>141</v>
      </c>
      <c r="AW212" s="13" t="s">
        <v>41</v>
      </c>
      <c r="AX212" s="13" t="s">
        <v>79</v>
      </c>
      <c r="AY212" s="240" t="s">
        <v>132</v>
      </c>
    </row>
    <row r="213" s="13" customFormat="1">
      <c r="A213" s="13"/>
      <c r="B213" s="230"/>
      <c r="C213" s="231"/>
      <c r="D213" s="225" t="s">
        <v>199</v>
      </c>
      <c r="E213" s="232" t="s">
        <v>32</v>
      </c>
      <c r="F213" s="233" t="s">
        <v>893</v>
      </c>
      <c r="G213" s="231"/>
      <c r="H213" s="234">
        <v>-2.7000000000000002</v>
      </c>
      <c r="I213" s="235"/>
      <c r="J213" s="231"/>
      <c r="K213" s="231"/>
      <c r="L213" s="236"/>
      <c r="M213" s="237"/>
      <c r="N213" s="238"/>
      <c r="O213" s="238"/>
      <c r="P213" s="238"/>
      <c r="Q213" s="238"/>
      <c r="R213" s="238"/>
      <c r="S213" s="238"/>
      <c r="T213" s="239"/>
      <c r="U213" s="13"/>
      <c r="V213" s="13"/>
      <c r="W213" s="13"/>
      <c r="X213" s="13"/>
      <c r="Y213" s="13"/>
      <c r="Z213" s="13"/>
      <c r="AA213" s="13"/>
      <c r="AB213" s="13"/>
      <c r="AC213" s="13"/>
      <c r="AD213" s="13"/>
      <c r="AE213" s="13"/>
      <c r="AT213" s="240" t="s">
        <v>199</v>
      </c>
      <c r="AU213" s="240" t="s">
        <v>141</v>
      </c>
      <c r="AV213" s="13" t="s">
        <v>141</v>
      </c>
      <c r="AW213" s="13" t="s">
        <v>41</v>
      </c>
      <c r="AX213" s="13" t="s">
        <v>79</v>
      </c>
      <c r="AY213" s="240" t="s">
        <v>132</v>
      </c>
    </row>
    <row r="214" s="14" customFormat="1">
      <c r="A214" s="14"/>
      <c r="B214" s="241"/>
      <c r="C214" s="242"/>
      <c r="D214" s="225" t="s">
        <v>199</v>
      </c>
      <c r="E214" s="243" t="s">
        <v>32</v>
      </c>
      <c r="F214" s="244" t="s">
        <v>201</v>
      </c>
      <c r="G214" s="242"/>
      <c r="H214" s="245">
        <v>224.71000000000001</v>
      </c>
      <c r="I214" s="246"/>
      <c r="J214" s="242"/>
      <c r="K214" s="242"/>
      <c r="L214" s="247"/>
      <c r="M214" s="248"/>
      <c r="N214" s="249"/>
      <c r="O214" s="249"/>
      <c r="P214" s="249"/>
      <c r="Q214" s="249"/>
      <c r="R214" s="249"/>
      <c r="S214" s="249"/>
      <c r="T214" s="250"/>
      <c r="U214" s="14"/>
      <c r="V214" s="14"/>
      <c r="W214" s="14"/>
      <c r="X214" s="14"/>
      <c r="Y214" s="14"/>
      <c r="Z214" s="14"/>
      <c r="AA214" s="14"/>
      <c r="AB214" s="14"/>
      <c r="AC214" s="14"/>
      <c r="AD214" s="14"/>
      <c r="AE214" s="14"/>
      <c r="AT214" s="251" t="s">
        <v>199</v>
      </c>
      <c r="AU214" s="251" t="s">
        <v>141</v>
      </c>
      <c r="AV214" s="14" t="s">
        <v>150</v>
      </c>
      <c r="AW214" s="14" t="s">
        <v>41</v>
      </c>
      <c r="AX214" s="14" t="s">
        <v>21</v>
      </c>
      <c r="AY214" s="251" t="s">
        <v>132</v>
      </c>
    </row>
    <row r="215" s="2" customFormat="1" ht="24.15" customHeight="1">
      <c r="A215" s="40"/>
      <c r="B215" s="41"/>
      <c r="C215" s="205" t="s">
        <v>379</v>
      </c>
      <c r="D215" s="205" t="s">
        <v>135</v>
      </c>
      <c r="E215" s="206" t="s">
        <v>339</v>
      </c>
      <c r="F215" s="207" t="s">
        <v>340</v>
      </c>
      <c r="G215" s="208" t="s">
        <v>195</v>
      </c>
      <c r="H215" s="209">
        <v>1.224</v>
      </c>
      <c r="I215" s="210"/>
      <c r="J215" s="211">
        <f>ROUND(I215*H215,2)</f>
        <v>0</v>
      </c>
      <c r="K215" s="207" t="s">
        <v>139</v>
      </c>
      <c r="L215" s="46"/>
      <c r="M215" s="212" t="s">
        <v>32</v>
      </c>
      <c r="N215" s="213" t="s">
        <v>51</v>
      </c>
      <c r="O215" s="86"/>
      <c r="P215" s="214">
        <f>O215*H215</f>
        <v>0</v>
      </c>
      <c r="Q215" s="214">
        <v>0.00348</v>
      </c>
      <c r="R215" s="214">
        <f>Q215*H215</f>
        <v>0.0042595200000000001</v>
      </c>
      <c r="S215" s="214">
        <v>0</v>
      </c>
      <c r="T215" s="215">
        <f>S215*H215</f>
        <v>0</v>
      </c>
      <c r="U215" s="40"/>
      <c r="V215" s="40"/>
      <c r="W215" s="40"/>
      <c r="X215" s="40"/>
      <c r="Y215" s="40"/>
      <c r="Z215" s="40"/>
      <c r="AA215" s="40"/>
      <c r="AB215" s="40"/>
      <c r="AC215" s="40"/>
      <c r="AD215" s="40"/>
      <c r="AE215" s="40"/>
      <c r="AR215" s="216" t="s">
        <v>150</v>
      </c>
      <c r="AT215" s="216" t="s">
        <v>135</v>
      </c>
      <c r="AU215" s="216" t="s">
        <v>141</v>
      </c>
      <c r="AY215" s="18" t="s">
        <v>132</v>
      </c>
      <c r="BE215" s="217">
        <f>IF(N215="základní",J215,0)</f>
        <v>0</v>
      </c>
      <c r="BF215" s="217">
        <f>IF(N215="snížená",J215,0)</f>
        <v>0</v>
      </c>
      <c r="BG215" s="217">
        <f>IF(N215="zákl. přenesená",J215,0)</f>
        <v>0</v>
      </c>
      <c r="BH215" s="217">
        <f>IF(N215="sníž. přenesená",J215,0)</f>
        <v>0</v>
      </c>
      <c r="BI215" s="217">
        <f>IF(N215="nulová",J215,0)</f>
        <v>0</v>
      </c>
      <c r="BJ215" s="18" t="s">
        <v>141</v>
      </c>
      <c r="BK215" s="217">
        <f>ROUND(I215*H215,2)</f>
        <v>0</v>
      </c>
      <c r="BL215" s="18" t="s">
        <v>150</v>
      </c>
      <c r="BM215" s="216" t="s">
        <v>910</v>
      </c>
    </row>
    <row r="216" s="13" customFormat="1">
      <c r="A216" s="13"/>
      <c r="B216" s="230"/>
      <c r="C216" s="231"/>
      <c r="D216" s="225" t="s">
        <v>199</v>
      </c>
      <c r="E216" s="232" t="s">
        <v>32</v>
      </c>
      <c r="F216" s="233" t="s">
        <v>911</v>
      </c>
      <c r="G216" s="231"/>
      <c r="H216" s="234">
        <v>1.224</v>
      </c>
      <c r="I216" s="235"/>
      <c r="J216" s="231"/>
      <c r="K216" s="231"/>
      <c r="L216" s="236"/>
      <c r="M216" s="237"/>
      <c r="N216" s="238"/>
      <c r="O216" s="238"/>
      <c r="P216" s="238"/>
      <c r="Q216" s="238"/>
      <c r="R216" s="238"/>
      <c r="S216" s="238"/>
      <c r="T216" s="239"/>
      <c r="U216" s="13"/>
      <c r="V216" s="13"/>
      <c r="W216" s="13"/>
      <c r="X216" s="13"/>
      <c r="Y216" s="13"/>
      <c r="Z216" s="13"/>
      <c r="AA216" s="13"/>
      <c r="AB216" s="13"/>
      <c r="AC216" s="13"/>
      <c r="AD216" s="13"/>
      <c r="AE216" s="13"/>
      <c r="AT216" s="240" t="s">
        <v>199</v>
      </c>
      <c r="AU216" s="240" t="s">
        <v>141</v>
      </c>
      <c r="AV216" s="13" t="s">
        <v>141</v>
      </c>
      <c r="AW216" s="13" t="s">
        <v>41</v>
      </c>
      <c r="AX216" s="13" t="s">
        <v>79</v>
      </c>
      <c r="AY216" s="240" t="s">
        <v>132</v>
      </c>
    </row>
    <row r="217" s="14" customFormat="1">
      <c r="A217" s="14"/>
      <c r="B217" s="241"/>
      <c r="C217" s="242"/>
      <c r="D217" s="225" t="s">
        <v>199</v>
      </c>
      <c r="E217" s="243" t="s">
        <v>32</v>
      </c>
      <c r="F217" s="244" t="s">
        <v>201</v>
      </c>
      <c r="G217" s="242"/>
      <c r="H217" s="245">
        <v>1.224</v>
      </c>
      <c r="I217" s="246"/>
      <c r="J217" s="242"/>
      <c r="K217" s="242"/>
      <c r="L217" s="247"/>
      <c r="M217" s="248"/>
      <c r="N217" s="249"/>
      <c r="O217" s="249"/>
      <c r="P217" s="249"/>
      <c r="Q217" s="249"/>
      <c r="R217" s="249"/>
      <c r="S217" s="249"/>
      <c r="T217" s="250"/>
      <c r="U217" s="14"/>
      <c r="V217" s="14"/>
      <c r="W217" s="14"/>
      <c r="X217" s="14"/>
      <c r="Y217" s="14"/>
      <c r="Z217" s="14"/>
      <c r="AA217" s="14"/>
      <c r="AB217" s="14"/>
      <c r="AC217" s="14"/>
      <c r="AD217" s="14"/>
      <c r="AE217" s="14"/>
      <c r="AT217" s="251" t="s">
        <v>199</v>
      </c>
      <c r="AU217" s="251" t="s">
        <v>141</v>
      </c>
      <c r="AV217" s="14" t="s">
        <v>150</v>
      </c>
      <c r="AW217" s="14" t="s">
        <v>41</v>
      </c>
      <c r="AX217" s="14" t="s">
        <v>21</v>
      </c>
      <c r="AY217" s="251" t="s">
        <v>132</v>
      </c>
    </row>
    <row r="218" s="2" customFormat="1" ht="14.4" customHeight="1">
      <c r="A218" s="40"/>
      <c r="B218" s="41"/>
      <c r="C218" s="205" t="s">
        <v>384</v>
      </c>
      <c r="D218" s="205" t="s">
        <v>135</v>
      </c>
      <c r="E218" s="206" t="s">
        <v>344</v>
      </c>
      <c r="F218" s="207" t="s">
        <v>345</v>
      </c>
      <c r="G218" s="208" t="s">
        <v>195</v>
      </c>
      <c r="H218" s="209">
        <v>224.71000000000001</v>
      </c>
      <c r="I218" s="210"/>
      <c r="J218" s="211">
        <f>ROUND(I218*H218,2)</f>
        <v>0</v>
      </c>
      <c r="K218" s="207" t="s">
        <v>139</v>
      </c>
      <c r="L218" s="46"/>
      <c r="M218" s="212" t="s">
        <v>32</v>
      </c>
      <c r="N218" s="213" t="s">
        <v>51</v>
      </c>
      <c r="O218" s="86"/>
      <c r="P218" s="214">
        <f>O218*H218</f>
        <v>0</v>
      </c>
      <c r="Q218" s="214">
        <v>0</v>
      </c>
      <c r="R218" s="214">
        <f>Q218*H218</f>
        <v>0</v>
      </c>
      <c r="S218" s="214">
        <v>0</v>
      </c>
      <c r="T218" s="215">
        <f>S218*H218</f>
        <v>0</v>
      </c>
      <c r="U218" s="40"/>
      <c r="V218" s="40"/>
      <c r="W218" s="40"/>
      <c r="X218" s="40"/>
      <c r="Y218" s="40"/>
      <c r="Z218" s="40"/>
      <c r="AA218" s="40"/>
      <c r="AB218" s="40"/>
      <c r="AC218" s="40"/>
      <c r="AD218" s="40"/>
      <c r="AE218" s="40"/>
      <c r="AR218" s="216" t="s">
        <v>150</v>
      </c>
      <c r="AT218" s="216" t="s">
        <v>135</v>
      </c>
      <c r="AU218" s="216" t="s">
        <v>141</v>
      </c>
      <c r="AY218" s="18" t="s">
        <v>132</v>
      </c>
      <c r="BE218" s="217">
        <f>IF(N218="základní",J218,0)</f>
        <v>0</v>
      </c>
      <c r="BF218" s="217">
        <f>IF(N218="snížená",J218,0)</f>
        <v>0</v>
      </c>
      <c r="BG218" s="217">
        <f>IF(N218="zákl. přenesená",J218,0)</f>
        <v>0</v>
      </c>
      <c r="BH218" s="217">
        <f>IF(N218="sníž. přenesená",J218,0)</f>
        <v>0</v>
      </c>
      <c r="BI218" s="217">
        <f>IF(N218="nulová",J218,0)</f>
        <v>0</v>
      </c>
      <c r="BJ218" s="18" t="s">
        <v>141</v>
      </c>
      <c r="BK218" s="217">
        <f>ROUND(I218*H218,2)</f>
        <v>0</v>
      </c>
      <c r="BL218" s="18" t="s">
        <v>150</v>
      </c>
      <c r="BM218" s="216" t="s">
        <v>912</v>
      </c>
    </row>
    <row r="219" s="2" customFormat="1" ht="14.4" customHeight="1">
      <c r="A219" s="40"/>
      <c r="B219" s="41"/>
      <c r="C219" s="205" t="s">
        <v>389</v>
      </c>
      <c r="D219" s="205" t="s">
        <v>135</v>
      </c>
      <c r="E219" s="206" t="s">
        <v>348</v>
      </c>
      <c r="F219" s="207" t="s">
        <v>349</v>
      </c>
      <c r="G219" s="208" t="s">
        <v>195</v>
      </c>
      <c r="H219" s="209">
        <v>53.200000000000003</v>
      </c>
      <c r="I219" s="210"/>
      <c r="J219" s="211">
        <f>ROUND(I219*H219,2)</f>
        <v>0</v>
      </c>
      <c r="K219" s="207" t="s">
        <v>139</v>
      </c>
      <c r="L219" s="46"/>
      <c r="M219" s="212" t="s">
        <v>32</v>
      </c>
      <c r="N219" s="213" t="s">
        <v>51</v>
      </c>
      <c r="O219" s="86"/>
      <c r="P219" s="214">
        <f>O219*H219</f>
        <v>0</v>
      </c>
      <c r="Q219" s="214">
        <v>0.0047800000000000004</v>
      </c>
      <c r="R219" s="214">
        <f>Q219*H219</f>
        <v>0.25429600000000002</v>
      </c>
      <c r="S219" s="214">
        <v>0</v>
      </c>
      <c r="T219" s="215">
        <f>S219*H219</f>
        <v>0</v>
      </c>
      <c r="U219" s="40"/>
      <c r="V219" s="40"/>
      <c r="W219" s="40"/>
      <c r="X219" s="40"/>
      <c r="Y219" s="40"/>
      <c r="Z219" s="40"/>
      <c r="AA219" s="40"/>
      <c r="AB219" s="40"/>
      <c r="AC219" s="40"/>
      <c r="AD219" s="40"/>
      <c r="AE219" s="40"/>
      <c r="AR219" s="216" t="s">
        <v>150</v>
      </c>
      <c r="AT219" s="216" t="s">
        <v>135</v>
      </c>
      <c r="AU219" s="216" t="s">
        <v>141</v>
      </c>
      <c r="AY219" s="18" t="s">
        <v>132</v>
      </c>
      <c r="BE219" s="217">
        <f>IF(N219="základní",J219,0)</f>
        <v>0</v>
      </c>
      <c r="BF219" s="217">
        <f>IF(N219="snížená",J219,0)</f>
        <v>0</v>
      </c>
      <c r="BG219" s="217">
        <f>IF(N219="zákl. přenesená",J219,0)</f>
        <v>0</v>
      </c>
      <c r="BH219" s="217">
        <f>IF(N219="sníž. přenesená",J219,0)</f>
        <v>0</v>
      </c>
      <c r="BI219" s="217">
        <f>IF(N219="nulová",J219,0)</f>
        <v>0</v>
      </c>
      <c r="BJ219" s="18" t="s">
        <v>141</v>
      </c>
      <c r="BK219" s="217">
        <f>ROUND(I219*H219,2)</f>
        <v>0</v>
      </c>
      <c r="BL219" s="18" t="s">
        <v>150</v>
      </c>
      <c r="BM219" s="216" t="s">
        <v>913</v>
      </c>
    </row>
    <row r="220" s="2" customFormat="1" ht="24.15" customHeight="1">
      <c r="A220" s="40"/>
      <c r="B220" s="41"/>
      <c r="C220" s="205" t="s">
        <v>393</v>
      </c>
      <c r="D220" s="205" t="s">
        <v>135</v>
      </c>
      <c r="E220" s="206" t="s">
        <v>352</v>
      </c>
      <c r="F220" s="207" t="s">
        <v>353</v>
      </c>
      <c r="G220" s="208" t="s">
        <v>195</v>
      </c>
      <c r="H220" s="209">
        <v>3.7440000000000002</v>
      </c>
      <c r="I220" s="210"/>
      <c r="J220" s="211">
        <f>ROUND(I220*H220,2)</f>
        <v>0</v>
      </c>
      <c r="K220" s="207" t="s">
        <v>139</v>
      </c>
      <c r="L220" s="46"/>
      <c r="M220" s="212" t="s">
        <v>32</v>
      </c>
      <c r="N220" s="213" t="s">
        <v>51</v>
      </c>
      <c r="O220" s="86"/>
      <c r="P220" s="214">
        <f>O220*H220</f>
        <v>0</v>
      </c>
      <c r="Q220" s="214">
        <v>0.00316</v>
      </c>
      <c r="R220" s="214">
        <f>Q220*H220</f>
        <v>0.011831040000000001</v>
      </c>
      <c r="S220" s="214">
        <v>0</v>
      </c>
      <c r="T220" s="215">
        <f>S220*H220</f>
        <v>0</v>
      </c>
      <c r="U220" s="40"/>
      <c r="V220" s="40"/>
      <c r="W220" s="40"/>
      <c r="X220" s="40"/>
      <c r="Y220" s="40"/>
      <c r="Z220" s="40"/>
      <c r="AA220" s="40"/>
      <c r="AB220" s="40"/>
      <c r="AC220" s="40"/>
      <c r="AD220" s="40"/>
      <c r="AE220" s="40"/>
      <c r="AR220" s="216" t="s">
        <v>150</v>
      </c>
      <c r="AT220" s="216" t="s">
        <v>135</v>
      </c>
      <c r="AU220" s="216" t="s">
        <v>141</v>
      </c>
      <c r="AY220" s="18" t="s">
        <v>132</v>
      </c>
      <c r="BE220" s="217">
        <f>IF(N220="základní",J220,0)</f>
        <v>0</v>
      </c>
      <c r="BF220" s="217">
        <f>IF(N220="snížená",J220,0)</f>
        <v>0</v>
      </c>
      <c r="BG220" s="217">
        <f>IF(N220="zákl. přenesená",J220,0)</f>
        <v>0</v>
      </c>
      <c r="BH220" s="217">
        <f>IF(N220="sníž. přenesená",J220,0)</f>
        <v>0</v>
      </c>
      <c r="BI220" s="217">
        <f>IF(N220="nulová",J220,0)</f>
        <v>0</v>
      </c>
      <c r="BJ220" s="18" t="s">
        <v>141</v>
      </c>
      <c r="BK220" s="217">
        <f>ROUND(I220*H220,2)</f>
        <v>0</v>
      </c>
      <c r="BL220" s="18" t="s">
        <v>150</v>
      </c>
      <c r="BM220" s="216" t="s">
        <v>914</v>
      </c>
    </row>
    <row r="221" s="13" customFormat="1">
      <c r="A221" s="13"/>
      <c r="B221" s="230"/>
      <c r="C221" s="231"/>
      <c r="D221" s="225" t="s">
        <v>199</v>
      </c>
      <c r="E221" s="232" t="s">
        <v>32</v>
      </c>
      <c r="F221" s="233" t="s">
        <v>915</v>
      </c>
      <c r="G221" s="231"/>
      <c r="H221" s="234">
        <v>3.7440000000000002</v>
      </c>
      <c r="I221" s="235"/>
      <c r="J221" s="231"/>
      <c r="K221" s="231"/>
      <c r="L221" s="236"/>
      <c r="M221" s="237"/>
      <c r="N221" s="238"/>
      <c r="O221" s="238"/>
      <c r="P221" s="238"/>
      <c r="Q221" s="238"/>
      <c r="R221" s="238"/>
      <c r="S221" s="238"/>
      <c r="T221" s="239"/>
      <c r="U221" s="13"/>
      <c r="V221" s="13"/>
      <c r="W221" s="13"/>
      <c r="X221" s="13"/>
      <c r="Y221" s="13"/>
      <c r="Z221" s="13"/>
      <c r="AA221" s="13"/>
      <c r="AB221" s="13"/>
      <c r="AC221" s="13"/>
      <c r="AD221" s="13"/>
      <c r="AE221" s="13"/>
      <c r="AT221" s="240" t="s">
        <v>199</v>
      </c>
      <c r="AU221" s="240" t="s">
        <v>141</v>
      </c>
      <c r="AV221" s="13" t="s">
        <v>141</v>
      </c>
      <c r="AW221" s="13" t="s">
        <v>41</v>
      </c>
      <c r="AX221" s="13" t="s">
        <v>21</v>
      </c>
      <c r="AY221" s="240" t="s">
        <v>132</v>
      </c>
    </row>
    <row r="222" s="2" customFormat="1" ht="24.15" customHeight="1">
      <c r="A222" s="40"/>
      <c r="B222" s="41"/>
      <c r="C222" s="205" t="s">
        <v>397</v>
      </c>
      <c r="D222" s="205" t="s">
        <v>135</v>
      </c>
      <c r="E222" s="206" t="s">
        <v>357</v>
      </c>
      <c r="F222" s="207" t="s">
        <v>358</v>
      </c>
      <c r="G222" s="208" t="s">
        <v>195</v>
      </c>
      <c r="H222" s="209">
        <v>46.912999999999997</v>
      </c>
      <c r="I222" s="210"/>
      <c r="J222" s="211">
        <f>ROUND(I222*H222,2)</f>
        <v>0</v>
      </c>
      <c r="K222" s="207" t="s">
        <v>139</v>
      </c>
      <c r="L222" s="46"/>
      <c r="M222" s="212" t="s">
        <v>32</v>
      </c>
      <c r="N222" s="213" t="s">
        <v>51</v>
      </c>
      <c r="O222" s="86"/>
      <c r="P222" s="214">
        <f>O222*H222</f>
        <v>0</v>
      </c>
      <c r="Q222" s="214">
        <v>0.037999999999999999</v>
      </c>
      <c r="R222" s="214">
        <f>Q222*H222</f>
        <v>1.7826939999999998</v>
      </c>
      <c r="S222" s="214">
        <v>0</v>
      </c>
      <c r="T222" s="215">
        <f>S222*H222</f>
        <v>0</v>
      </c>
      <c r="U222" s="40"/>
      <c r="V222" s="40"/>
      <c r="W222" s="40"/>
      <c r="X222" s="40"/>
      <c r="Y222" s="40"/>
      <c r="Z222" s="40"/>
      <c r="AA222" s="40"/>
      <c r="AB222" s="40"/>
      <c r="AC222" s="40"/>
      <c r="AD222" s="40"/>
      <c r="AE222" s="40"/>
      <c r="AR222" s="216" t="s">
        <v>150</v>
      </c>
      <c r="AT222" s="216" t="s">
        <v>135</v>
      </c>
      <c r="AU222" s="216" t="s">
        <v>141</v>
      </c>
      <c r="AY222" s="18" t="s">
        <v>132</v>
      </c>
      <c r="BE222" s="217">
        <f>IF(N222="základní",J222,0)</f>
        <v>0</v>
      </c>
      <c r="BF222" s="217">
        <f>IF(N222="snížená",J222,0)</f>
        <v>0</v>
      </c>
      <c r="BG222" s="217">
        <f>IF(N222="zákl. přenesená",J222,0)</f>
        <v>0</v>
      </c>
      <c r="BH222" s="217">
        <f>IF(N222="sníž. přenesená",J222,0)</f>
        <v>0</v>
      </c>
      <c r="BI222" s="217">
        <f>IF(N222="nulová",J222,0)</f>
        <v>0</v>
      </c>
      <c r="BJ222" s="18" t="s">
        <v>141</v>
      </c>
      <c r="BK222" s="217">
        <f>ROUND(I222*H222,2)</f>
        <v>0</v>
      </c>
      <c r="BL222" s="18" t="s">
        <v>150</v>
      </c>
      <c r="BM222" s="216" t="s">
        <v>916</v>
      </c>
    </row>
    <row r="223" s="2" customFormat="1">
      <c r="A223" s="40"/>
      <c r="B223" s="41"/>
      <c r="C223" s="42"/>
      <c r="D223" s="225" t="s">
        <v>197</v>
      </c>
      <c r="E223" s="42"/>
      <c r="F223" s="226" t="s">
        <v>360</v>
      </c>
      <c r="G223" s="42"/>
      <c r="H223" s="42"/>
      <c r="I223" s="227"/>
      <c r="J223" s="42"/>
      <c r="K223" s="42"/>
      <c r="L223" s="46"/>
      <c r="M223" s="228"/>
      <c r="N223" s="229"/>
      <c r="O223" s="86"/>
      <c r="P223" s="86"/>
      <c r="Q223" s="86"/>
      <c r="R223" s="86"/>
      <c r="S223" s="86"/>
      <c r="T223" s="87"/>
      <c r="U223" s="40"/>
      <c r="V223" s="40"/>
      <c r="W223" s="40"/>
      <c r="X223" s="40"/>
      <c r="Y223" s="40"/>
      <c r="Z223" s="40"/>
      <c r="AA223" s="40"/>
      <c r="AB223" s="40"/>
      <c r="AC223" s="40"/>
      <c r="AD223" s="40"/>
      <c r="AE223" s="40"/>
      <c r="AT223" s="18" t="s">
        <v>197</v>
      </c>
      <c r="AU223" s="18" t="s">
        <v>141</v>
      </c>
    </row>
    <row r="224" s="13" customFormat="1">
      <c r="A224" s="13"/>
      <c r="B224" s="230"/>
      <c r="C224" s="231"/>
      <c r="D224" s="225" t="s">
        <v>199</v>
      </c>
      <c r="E224" s="232" t="s">
        <v>32</v>
      </c>
      <c r="F224" s="233" t="s">
        <v>917</v>
      </c>
      <c r="G224" s="231"/>
      <c r="H224" s="234">
        <v>46.912999999999997</v>
      </c>
      <c r="I224" s="235"/>
      <c r="J224" s="231"/>
      <c r="K224" s="231"/>
      <c r="L224" s="236"/>
      <c r="M224" s="237"/>
      <c r="N224" s="238"/>
      <c r="O224" s="238"/>
      <c r="P224" s="238"/>
      <c r="Q224" s="238"/>
      <c r="R224" s="238"/>
      <c r="S224" s="238"/>
      <c r="T224" s="239"/>
      <c r="U224" s="13"/>
      <c r="V224" s="13"/>
      <c r="W224" s="13"/>
      <c r="X224" s="13"/>
      <c r="Y224" s="13"/>
      <c r="Z224" s="13"/>
      <c r="AA224" s="13"/>
      <c r="AB224" s="13"/>
      <c r="AC224" s="13"/>
      <c r="AD224" s="13"/>
      <c r="AE224" s="13"/>
      <c r="AT224" s="240" t="s">
        <v>199</v>
      </c>
      <c r="AU224" s="240" t="s">
        <v>141</v>
      </c>
      <c r="AV224" s="13" t="s">
        <v>141</v>
      </c>
      <c r="AW224" s="13" t="s">
        <v>41</v>
      </c>
      <c r="AX224" s="13" t="s">
        <v>79</v>
      </c>
      <c r="AY224" s="240" t="s">
        <v>132</v>
      </c>
    </row>
    <row r="225" s="14" customFormat="1">
      <c r="A225" s="14"/>
      <c r="B225" s="241"/>
      <c r="C225" s="242"/>
      <c r="D225" s="225" t="s">
        <v>199</v>
      </c>
      <c r="E225" s="243" t="s">
        <v>32</v>
      </c>
      <c r="F225" s="244" t="s">
        <v>201</v>
      </c>
      <c r="G225" s="242"/>
      <c r="H225" s="245">
        <v>46.912999999999997</v>
      </c>
      <c r="I225" s="246"/>
      <c r="J225" s="242"/>
      <c r="K225" s="242"/>
      <c r="L225" s="247"/>
      <c r="M225" s="248"/>
      <c r="N225" s="249"/>
      <c r="O225" s="249"/>
      <c r="P225" s="249"/>
      <c r="Q225" s="249"/>
      <c r="R225" s="249"/>
      <c r="S225" s="249"/>
      <c r="T225" s="250"/>
      <c r="U225" s="14"/>
      <c r="V225" s="14"/>
      <c r="W225" s="14"/>
      <c r="X225" s="14"/>
      <c r="Y225" s="14"/>
      <c r="Z225" s="14"/>
      <c r="AA225" s="14"/>
      <c r="AB225" s="14"/>
      <c r="AC225" s="14"/>
      <c r="AD225" s="14"/>
      <c r="AE225" s="14"/>
      <c r="AT225" s="251" t="s">
        <v>199</v>
      </c>
      <c r="AU225" s="251" t="s">
        <v>141</v>
      </c>
      <c r="AV225" s="14" t="s">
        <v>150</v>
      </c>
      <c r="AW225" s="14" t="s">
        <v>41</v>
      </c>
      <c r="AX225" s="14" t="s">
        <v>21</v>
      </c>
      <c r="AY225" s="251" t="s">
        <v>132</v>
      </c>
    </row>
    <row r="226" s="2" customFormat="1" ht="24.15" customHeight="1">
      <c r="A226" s="40"/>
      <c r="B226" s="41"/>
      <c r="C226" s="205" t="s">
        <v>29</v>
      </c>
      <c r="D226" s="205" t="s">
        <v>135</v>
      </c>
      <c r="E226" s="206" t="s">
        <v>363</v>
      </c>
      <c r="F226" s="207" t="s">
        <v>364</v>
      </c>
      <c r="G226" s="208" t="s">
        <v>195</v>
      </c>
      <c r="H226" s="209">
        <v>40.359999999999999</v>
      </c>
      <c r="I226" s="210"/>
      <c r="J226" s="211">
        <f>ROUND(I226*H226,2)</f>
        <v>0</v>
      </c>
      <c r="K226" s="207" t="s">
        <v>139</v>
      </c>
      <c r="L226" s="46"/>
      <c r="M226" s="212" t="s">
        <v>32</v>
      </c>
      <c r="N226" s="213" t="s">
        <v>51</v>
      </c>
      <c r="O226" s="86"/>
      <c r="P226" s="214">
        <f>O226*H226</f>
        <v>0</v>
      </c>
      <c r="Q226" s="214">
        <v>0.00012</v>
      </c>
      <c r="R226" s="214">
        <f>Q226*H226</f>
        <v>0.0048431999999999998</v>
      </c>
      <c r="S226" s="214">
        <v>0</v>
      </c>
      <c r="T226" s="215">
        <f>S226*H226</f>
        <v>0</v>
      </c>
      <c r="U226" s="40"/>
      <c r="V226" s="40"/>
      <c r="W226" s="40"/>
      <c r="X226" s="40"/>
      <c r="Y226" s="40"/>
      <c r="Z226" s="40"/>
      <c r="AA226" s="40"/>
      <c r="AB226" s="40"/>
      <c r="AC226" s="40"/>
      <c r="AD226" s="40"/>
      <c r="AE226" s="40"/>
      <c r="AR226" s="216" t="s">
        <v>150</v>
      </c>
      <c r="AT226" s="216" t="s">
        <v>135</v>
      </c>
      <c r="AU226" s="216" t="s">
        <v>141</v>
      </c>
      <c r="AY226" s="18" t="s">
        <v>132</v>
      </c>
      <c r="BE226" s="217">
        <f>IF(N226="základní",J226,0)</f>
        <v>0</v>
      </c>
      <c r="BF226" s="217">
        <f>IF(N226="snížená",J226,0)</f>
        <v>0</v>
      </c>
      <c r="BG226" s="217">
        <f>IF(N226="zákl. přenesená",J226,0)</f>
        <v>0</v>
      </c>
      <c r="BH226" s="217">
        <f>IF(N226="sníž. přenesená",J226,0)</f>
        <v>0</v>
      </c>
      <c r="BI226" s="217">
        <f>IF(N226="nulová",J226,0)</f>
        <v>0</v>
      </c>
      <c r="BJ226" s="18" t="s">
        <v>141</v>
      </c>
      <c r="BK226" s="217">
        <f>ROUND(I226*H226,2)</f>
        <v>0</v>
      </c>
      <c r="BL226" s="18" t="s">
        <v>150</v>
      </c>
      <c r="BM226" s="216" t="s">
        <v>918</v>
      </c>
    </row>
    <row r="227" s="2" customFormat="1">
      <c r="A227" s="40"/>
      <c r="B227" s="41"/>
      <c r="C227" s="42"/>
      <c r="D227" s="225" t="s">
        <v>197</v>
      </c>
      <c r="E227" s="42"/>
      <c r="F227" s="226" t="s">
        <v>366</v>
      </c>
      <c r="G227" s="42"/>
      <c r="H227" s="42"/>
      <c r="I227" s="227"/>
      <c r="J227" s="42"/>
      <c r="K227" s="42"/>
      <c r="L227" s="46"/>
      <c r="M227" s="228"/>
      <c r="N227" s="229"/>
      <c r="O227" s="86"/>
      <c r="P227" s="86"/>
      <c r="Q227" s="86"/>
      <c r="R227" s="86"/>
      <c r="S227" s="86"/>
      <c r="T227" s="87"/>
      <c r="U227" s="40"/>
      <c r="V227" s="40"/>
      <c r="W227" s="40"/>
      <c r="X227" s="40"/>
      <c r="Y227" s="40"/>
      <c r="Z227" s="40"/>
      <c r="AA227" s="40"/>
      <c r="AB227" s="40"/>
      <c r="AC227" s="40"/>
      <c r="AD227" s="40"/>
      <c r="AE227" s="40"/>
      <c r="AT227" s="18" t="s">
        <v>197</v>
      </c>
      <c r="AU227" s="18" t="s">
        <v>141</v>
      </c>
    </row>
    <row r="228" s="13" customFormat="1">
      <c r="A228" s="13"/>
      <c r="B228" s="230"/>
      <c r="C228" s="231"/>
      <c r="D228" s="225" t="s">
        <v>199</v>
      </c>
      <c r="E228" s="232" t="s">
        <v>32</v>
      </c>
      <c r="F228" s="233" t="s">
        <v>919</v>
      </c>
      <c r="G228" s="231"/>
      <c r="H228" s="234">
        <v>40.359999999999999</v>
      </c>
      <c r="I228" s="235"/>
      <c r="J228" s="231"/>
      <c r="K228" s="231"/>
      <c r="L228" s="236"/>
      <c r="M228" s="237"/>
      <c r="N228" s="238"/>
      <c r="O228" s="238"/>
      <c r="P228" s="238"/>
      <c r="Q228" s="238"/>
      <c r="R228" s="238"/>
      <c r="S228" s="238"/>
      <c r="T228" s="239"/>
      <c r="U228" s="13"/>
      <c r="V228" s="13"/>
      <c r="W228" s="13"/>
      <c r="X228" s="13"/>
      <c r="Y228" s="13"/>
      <c r="Z228" s="13"/>
      <c r="AA228" s="13"/>
      <c r="AB228" s="13"/>
      <c r="AC228" s="13"/>
      <c r="AD228" s="13"/>
      <c r="AE228" s="13"/>
      <c r="AT228" s="240" t="s">
        <v>199</v>
      </c>
      <c r="AU228" s="240" t="s">
        <v>141</v>
      </c>
      <c r="AV228" s="13" t="s">
        <v>141</v>
      </c>
      <c r="AW228" s="13" t="s">
        <v>41</v>
      </c>
      <c r="AX228" s="13" t="s">
        <v>79</v>
      </c>
      <c r="AY228" s="240" t="s">
        <v>132</v>
      </c>
    </row>
    <row r="229" s="14" customFormat="1">
      <c r="A229" s="14"/>
      <c r="B229" s="241"/>
      <c r="C229" s="242"/>
      <c r="D229" s="225" t="s">
        <v>199</v>
      </c>
      <c r="E229" s="243" t="s">
        <v>32</v>
      </c>
      <c r="F229" s="244" t="s">
        <v>201</v>
      </c>
      <c r="G229" s="242"/>
      <c r="H229" s="245">
        <v>40.359999999999999</v>
      </c>
      <c r="I229" s="246"/>
      <c r="J229" s="242"/>
      <c r="K229" s="242"/>
      <c r="L229" s="247"/>
      <c r="M229" s="248"/>
      <c r="N229" s="249"/>
      <c r="O229" s="249"/>
      <c r="P229" s="249"/>
      <c r="Q229" s="249"/>
      <c r="R229" s="249"/>
      <c r="S229" s="249"/>
      <c r="T229" s="250"/>
      <c r="U229" s="14"/>
      <c r="V229" s="14"/>
      <c r="W229" s="14"/>
      <c r="X229" s="14"/>
      <c r="Y229" s="14"/>
      <c r="Z229" s="14"/>
      <c r="AA229" s="14"/>
      <c r="AB229" s="14"/>
      <c r="AC229" s="14"/>
      <c r="AD229" s="14"/>
      <c r="AE229" s="14"/>
      <c r="AT229" s="251" t="s">
        <v>199</v>
      </c>
      <c r="AU229" s="251" t="s">
        <v>141</v>
      </c>
      <c r="AV229" s="14" t="s">
        <v>150</v>
      </c>
      <c r="AW229" s="14" t="s">
        <v>41</v>
      </c>
      <c r="AX229" s="14" t="s">
        <v>21</v>
      </c>
      <c r="AY229" s="251" t="s">
        <v>132</v>
      </c>
    </row>
    <row r="230" s="2" customFormat="1" ht="14.4" customHeight="1">
      <c r="A230" s="40"/>
      <c r="B230" s="41"/>
      <c r="C230" s="205" t="s">
        <v>407</v>
      </c>
      <c r="D230" s="205" t="s">
        <v>135</v>
      </c>
      <c r="E230" s="206" t="s">
        <v>369</v>
      </c>
      <c r="F230" s="207" t="s">
        <v>370</v>
      </c>
      <c r="G230" s="208" t="s">
        <v>195</v>
      </c>
      <c r="H230" s="209">
        <v>273.76999999999998</v>
      </c>
      <c r="I230" s="210"/>
      <c r="J230" s="211">
        <f>ROUND(I230*H230,2)</f>
        <v>0</v>
      </c>
      <c r="K230" s="207" t="s">
        <v>139</v>
      </c>
      <c r="L230" s="46"/>
      <c r="M230" s="212" t="s">
        <v>32</v>
      </c>
      <c r="N230" s="213" t="s">
        <v>51</v>
      </c>
      <c r="O230" s="86"/>
      <c r="P230" s="214">
        <f>O230*H230</f>
        <v>0</v>
      </c>
      <c r="Q230" s="214">
        <v>0</v>
      </c>
      <c r="R230" s="214">
        <f>Q230*H230</f>
        <v>0</v>
      </c>
      <c r="S230" s="214">
        <v>0</v>
      </c>
      <c r="T230" s="215">
        <f>S230*H230</f>
        <v>0</v>
      </c>
      <c r="U230" s="40"/>
      <c r="V230" s="40"/>
      <c r="W230" s="40"/>
      <c r="X230" s="40"/>
      <c r="Y230" s="40"/>
      <c r="Z230" s="40"/>
      <c r="AA230" s="40"/>
      <c r="AB230" s="40"/>
      <c r="AC230" s="40"/>
      <c r="AD230" s="40"/>
      <c r="AE230" s="40"/>
      <c r="AR230" s="216" t="s">
        <v>150</v>
      </c>
      <c r="AT230" s="216" t="s">
        <v>135</v>
      </c>
      <c r="AU230" s="216" t="s">
        <v>141</v>
      </c>
      <c r="AY230" s="18" t="s">
        <v>132</v>
      </c>
      <c r="BE230" s="217">
        <f>IF(N230="základní",J230,0)</f>
        <v>0</v>
      </c>
      <c r="BF230" s="217">
        <f>IF(N230="snížená",J230,0)</f>
        <v>0</v>
      </c>
      <c r="BG230" s="217">
        <f>IF(N230="zákl. přenesená",J230,0)</f>
        <v>0</v>
      </c>
      <c r="BH230" s="217">
        <f>IF(N230="sníž. přenesená",J230,0)</f>
        <v>0</v>
      </c>
      <c r="BI230" s="217">
        <f>IF(N230="nulová",J230,0)</f>
        <v>0</v>
      </c>
      <c r="BJ230" s="18" t="s">
        <v>141</v>
      </c>
      <c r="BK230" s="217">
        <f>ROUND(I230*H230,2)</f>
        <v>0</v>
      </c>
      <c r="BL230" s="18" t="s">
        <v>150</v>
      </c>
      <c r="BM230" s="216" t="s">
        <v>920</v>
      </c>
    </row>
    <row r="231" s="13" customFormat="1">
      <c r="A231" s="13"/>
      <c r="B231" s="230"/>
      <c r="C231" s="231"/>
      <c r="D231" s="225" t="s">
        <v>199</v>
      </c>
      <c r="E231" s="232" t="s">
        <v>32</v>
      </c>
      <c r="F231" s="233" t="s">
        <v>921</v>
      </c>
      <c r="G231" s="231"/>
      <c r="H231" s="234">
        <v>273.76999999999998</v>
      </c>
      <c r="I231" s="235"/>
      <c r="J231" s="231"/>
      <c r="K231" s="231"/>
      <c r="L231" s="236"/>
      <c r="M231" s="237"/>
      <c r="N231" s="238"/>
      <c r="O231" s="238"/>
      <c r="P231" s="238"/>
      <c r="Q231" s="238"/>
      <c r="R231" s="238"/>
      <c r="S231" s="238"/>
      <c r="T231" s="239"/>
      <c r="U231" s="13"/>
      <c r="V231" s="13"/>
      <c r="W231" s="13"/>
      <c r="X231" s="13"/>
      <c r="Y231" s="13"/>
      <c r="Z231" s="13"/>
      <c r="AA231" s="13"/>
      <c r="AB231" s="13"/>
      <c r="AC231" s="13"/>
      <c r="AD231" s="13"/>
      <c r="AE231" s="13"/>
      <c r="AT231" s="240" t="s">
        <v>199</v>
      </c>
      <c r="AU231" s="240" t="s">
        <v>141</v>
      </c>
      <c r="AV231" s="13" t="s">
        <v>141</v>
      </c>
      <c r="AW231" s="13" t="s">
        <v>41</v>
      </c>
      <c r="AX231" s="13" t="s">
        <v>79</v>
      </c>
      <c r="AY231" s="240" t="s">
        <v>132</v>
      </c>
    </row>
    <row r="232" s="14" customFormat="1">
      <c r="A232" s="14"/>
      <c r="B232" s="241"/>
      <c r="C232" s="242"/>
      <c r="D232" s="225" t="s">
        <v>199</v>
      </c>
      <c r="E232" s="243" t="s">
        <v>32</v>
      </c>
      <c r="F232" s="244" t="s">
        <v>201</v>
      </c>
      <c r="G232" s="242"/>
      <c r="H232" s="245">
        <v>273.76999999999998</v>
      </c>
      <c r="I232" s="246"/>
      <c r="J232" s="242"/>
      <c r="K232" s="242"/>
      <c r="L232" s="247"/>
      <c r="M232" s="248"/>
      <c r="N232" s="249"/>
      <c r="O232" s="249"/>
      <c r="P232" s="249"/>
      <c r="Q232" s="249"/>
      <c r="R232" s="249"/>
      <c r="S232" s="249"/>
      <c r="T232" s="250"/>
      <c r="U232" s="14"/>
      <c r="V232" s="14"/>
      <c r="W232" s="14"/>
      <c r="X232" s="14"/>
      <c r="Y232" s="14"/>
      <c r="Z232" s="14"/>
      <c r="AA232" s="14"/>
      <c r="AB232" s="14"/>
      <c r="AC232" s="14"/>
      <c r="AD232" s="14"/>
      <c r="AE232" s="14"/>
      <c r="AT232" s="251" t="s">
        <v>199</v>
      </c>
      <c r="AU232" s="251" t="s">
        <v>141</v>
      </c>
      <c r="AV232" s="14" t="s">
        <v>150</v>
      </c>
      <c r="AW232" s="14" t="s">
        <v>41</v>
      </c>
      <c r="AX232" s="14" t="s">
        <v>21</v>
      </c>
      <c r="AY232" s="251" t="s">
        <v>132</v>
      </c>
    </row>
    <row r="233" s="2" customFormat="1" ht="24.15" customHeight="1">
      <c r="A233" s="40"/>
      <c r="B233" s="41"/>
      <c r="C233" s="205" t="s">
        <v>412</v>
      </c>
      <c r="D233" s="205" t="s">
        <v>135</v>
      </c>
      <c r="E233" s="206" t="s">
        <v>374</v>
      </c>
      <c r="F233" s="207" t="s">
        <v>375</v>
      </c>
      <c r="G233" s="208" t="s">
        <v>376</v>
      </c>
      <c r="H233" s="209">
        <v>2</v>
      </c>
      <c r="I233" s="210"/>
      <c r="J233" s="211">
        <f>ROUND(I233*H233,2)</f>
        <v>0</v>
      </c>
      <c r="K233" s="207" t="s">
        <v>139</v>
      </c>
      <c r="L233" s="46"/>
      <c r="M233" s="212" t="s">
        <v>32</v>
      </c>
      <c r="N233" s="213" t="s">
        <v>51</v>
      </c>
      <c r="O233" s="86"/>
      <c r="P233" s="214">
        <f>O233*H233</f>
        <v>0</v>
      </c>
      <c r="Q233" s="214">
        <v>0.017770000000000001</v>
      </c>
      <c r="R233" s="214">
        <f>Q233*H233</f>
        <v>0.035540000000000002</v>
      </c>
      <c r="S233" s="214">
        <v>0</v>
      </c>
      <c r="T233" s="215">
        <f>S233*H233</f>
        <v>0</v>
      </c>
      <c r="U233" s="40"/>
      <c r="V233" s="40"/>
      <c r="W233" s="40"/>
      <c r="X233" s="40"/>
      <c r="Y233" s="40"/>
      <c r="Z233" s="40"/>
      <c r="AA233" s="40"/>
      <c r="AB233" s="40"/>
      <c r="AC233" s="40"/>
      <c r="AD233" s="40"/>
      <c r="AE233" s="40"/>
      <c r="AR233" s="216" t="s">
        <v>150</v>
      </c>
      <c r="AT233" s="216" t="s">
        <v>135</v>
      </c>
      <c r="AU233" s="216" t="s">
        <v>141</v>
      </c>
      <c r="AY233" s="18" t="s">
        <v>132</v>
      </c>
      <c r="BE233" s="217">
        <f>IF(N233="základní",J233,0)</f>
        <v>0</v>
      </c>
      <c r="BF233" s="217">
        <f>IF(N233="snížená",J233,0)</f>
        <v>0</v>
      </c>
      <c r="BG233" s="217">
        <f>IF(N233="zákl. přenesená",J233,0)</f>
        <v>0</v>
      </c>
      <c r="BH233" s="217">
        <f>IF(N233="sníž. přenesená",J233,0)</f>
        <v>0</v>
      </c>
      <c r="BI233" s="217">
        <f>IF(N233="nulová",J233,0)</f>
        <v>0</v>
      </c>
      <c r="BJ233" s="18" t="s">
        <v>141</v>
      </c>
      <c r="BK233" s="217">
        <f>ROUND(I233*H233,2)</f>
        <v>0</v>
      </c>
      <c r="BL233" s="18" t="s">
        <v>150</v>
      </c>
      <c r="BM233" s="216" t="s">
        <v>922</v>
      </c>
    </row>
    <row r="234" s="2" customFormat="1">
      <c r="A234" s="40"/>
      <c r="B234" s="41"/>
      <c r="C234" s="42"/>
      <c r="D234" s="225" t="s">
        <v>197</v>
      </c>
      <c r="E234" s="42"/>
      <c r="F234" s="226" t="s">
        <v>378</v>
      </c>
      <c r="G234" s="42"/>
      <c r="H234" s="42"/>
      <c r="I234" s="227"/>
      <c r="J234" s="42"/>
      <c r="K234" s="42"/>
      <c r="L234" s="46"/>
      <c r="M234" s="228"/>
      <c r="N234" s="229"/>
      <c r="O234" s="86"/>
      <c r="P234" s="86"/>
      <c r="Q234" s="86"/>
      <c r="R234" s="86"/>
      <c r="S234" s="86"/>
      <c r="T234" s="87"/>
      <c r="U234" s="40"/>
      <c r="V234" s="40"/>
      <c r="W234" s="40"/>
      <c r="X234" s="40"/>
      <c r="Y234" s="40"/>
      <c r="Z234" s="40"/>
      <c r="AA234" s="40"/>
      <c r="AB234" s="40"/>
      <c r="AC234" s="40"/>
      <c r="AD234" s="40"/>
      <c r="AE234" s="40"/>
      <c r="AT234" s="18" t="s">
        <v>197</v>
      </c>
      <c r="AU234" s="18" t="s">
        <v>141</v>
      </c>
    </row>
    <row r="235" s="2" customFormat="1" ht="14.4" customHeight="1">
      <c r="A235" s="40"/>
      <c r="B235" s="41"/>
      <c r="C235" s="252" t="s">
        <v>417</v>
      </c>
      <c r="D235" s="252" t="s">
        <v>246</v>
      </c>
      <c r="E235" s="253" t="s">
        <v>380</v>
      </c>
      <c r="F235" s="254" t="s">
        <v>381</v>
      </c>
      <c r="G235" s="255" t="s">
        <v>376</v>
      </c>
      <c r="H235" s="256">
        <v>2</v>
      </c>
      <c r="I235" s="257"/>
      <c r="J235" s="258">
        <f>ROUND(I235*H235,2)</f>
        <v>0</v>
      </c>
      <c r="K235" s="254" t="s">
        <v>139</v>
      </c>
      <c r="L235" s="259"/>
      <c r="M235" s="260" t="s">
        <v>32</v>
      </c>
      <c r="N235" s="261" t="s">
        <v>51</v>
      </c>
      <c r="O235" s="86"/>
      <c r="P235" s="214">
        <f>O235*H235</f>
        <v>0</v>
      </c>
      <c r="Q235" s="214">
        <v>0.01992</v>
      </c>
      <c r="R235" s="214">
        <f>Q235*H235</f>
        <v>0.03984</v>
      </c>
      <c r="S235" s="214">
        <v>0</v>
      </c>
      <c r="T235" s="215">
        <f>S235*H235</f>
        <v>0</v>
      </c>
      <c r="U235" s="40"/>
      <c r="V235" s="40"/>
      <c r="W235" s="40"/>
      <c r="X235" s="40"/>
      <c r="Y235" s="40"/>
      <c r="Z235" s="40"/>
      <c r="AA235" s="40"/>
      <c r="AB235" s="40"/>
      <c r="AC235" s="40"/>
      <c r="AD235" s="40"/>
      <c r="AE235" s="40"/>
      <c r="AR235" s="216" t="s">
        <v>228</v>
      </c>
      <c r="AT235" s="216" t="s">
        <v>246</v>
      </c>
      <c r="AU235" s="216" t="s">
        <v>141</v>
      </c>
      <c r="AY235" s="18" t="s">
        <v>132</v>
      </c>
      <c r="BE235" s="217">
        <f>IF(N235="základní",J235,0)</f>
        <v>0</v>
      </c>
      <c r="BF235" s="217">
        <f>IF(N235="snížená",J235,0)</f>
        <v>0</v>
      </c>
      <c r="BG235" s="217">
        <f>IF(N235="zákl. přenesená",J235,0)</f>
        <v>0</v>
      </c>
      <c r="BH235" s="217">
        <f>IF(N235="sníž. přenesená",J235,0)</f>
        <v>0</v>
      </c>
      <c r="BI235" s="217">
        <f>IF(N235="nulová",J235,0)</f>
        <v>0</v>
      </c>
      <c r="BJ235" s="18" t="s">
        <v>141</v>
      </c>
      <c r="BK235" s="217">
        <f>ROUND(I235*H235,2)</f>
        <v>0</v>
      </c>
      <c r="BL235" s="18" t="s">
        <v>150</v>
      </c>
      <c r="BM235" s="216" t="s">
        <v>923</v>
      </c>
    </row>
    <row r="236" s="12" customFormat="1" ht="22.8" customHeight="1">
      <c r="A236" s="12"/>
      <c r="B236" s="189"/>
      <c r="C236" s="190"/>
      <c r="D236" s="191" t="s">
        <v>78</v>
      </c>
      <c r="E236" s="203" t="s">
        <v>234</v>
      </c>
      <c r="F236" s="203" t="s">
        <v>401</v>
      </c>
      <c r="G236" s="190"/>
      <c r="H236" s="190"/>
      <c r="I236" s="193"/>
      <c r="J236" s="204">
        <f>BK236</f>
        <v>0</v>
      </c>
      <c r="K236" s="190"/>
      <c r="L236" s="195"/>
      <c r="M236" s="196"/>
      <c r="N236" s="197"/>
      <c r="O236" s="197"/>
      <c r="P236" s="198">
        <f>SUM(P237:P266)</f>
        <v>0</v>
      </c>
      <c r="Q236" s="197"/>
      <c r="R236" s="198">
        <f>SUM(R237:R266)</f>
        <v>0.053877400000000013</v>
      </c>
      <c r="S236" s="197"/>
      <c r="T236" s="199">
        <f>SUM(T237:T266)</f>
        <v>12.623462</v>
      </c>
      <c r="U236" s="12"/>
      <c r="V236" s="12"/>
      <c r="W236" s="12"/>
      <c r="X236" s="12"/>
      <c r="Y236" s="12"/>
      <c r="Z236" s="12"/>
      <c r="AA236" s="12"/>
      <c r="AB236" s="12"/>
      <c r="AC236" s="12"/>
      <c r="AD236" s="12"/>
      <c r="AE236" s="12"/>
      <c r="AR236" s="200" t="s">
        <v>21</v>
      </c>
      <c r="AT236" s="201" t="s">
        <v>78</v>
      </c>
      <c r="AU236" s="201" t="s">
        <v>21</v>
      </c>
      <c r="AY236" s="200" t="s">
        <v>132</v>
      </c>
      <c r="BK236" s="202">
        <f>SUM(BK237:BK266)</f>
        <v>0</v>
      </c>
    </row>
    <row r="237" s="2" customFormat="1" ht="24.15" customHeight="1">
      <c r="A237" s="40"/>
      <c r="B237" s="41"/>
      <c r="C237" s="205" t="s">
        <v>426</v>
      </c>
      <c r="D237" s="205" t="s">
        <v>135</v>
      </c>
      <c r="E237" s="206" t="s">
        <v>924</v>
      </c>
      <c r="F237" s="207" t="s">
        <v>925</v>
      </c>
      <c r="G237" s="208" t="s">
        <v>231</v>
      </c>
      <c r="H237" s="209">
        <v>6.7999999999999998</v>
      </c>
      <c r="I237" s="210"/>
      <c r="J237" s="211">
        <f>ROUND(I237*H237,2)</f>
        <v>0</v>
      </c>
      <c r="K237" s="207" t="s">
        <v>139</v>
      </c>
      <c r="L237" s="46"/>
      <c r="M237" s="212" t="s">
        <v>32</v>
      </c>
      <c r="N237" s="213" t="s">
        <v>51</v>
      </c>
      <c r="O237" s="86"/>
      <c r="P237" s="214">
        <f>O237*H237</f>
        <v>0</v>
      </c>
      <c r="Q237" s="214">
        <v>5.0000000000000002E-05</v>
      </c>
      <c r="R237" s="214">
        <f>Q237*H237</f>
        <v>0.00034000000000000002</v>
      </c>
      <c r="S237" s="214">
        <v>0</v>
      </c>
      <c r="T237" s="215">
        <f>S237*H237</f>
        <v>0</v>
      </c>
      <c r="U237" s="40"/>
      <c r="V237" s="40"/>
      <c r="W237" s="40"/>
      <c r="X237" s="40"/>
      <c r="Y237" s="40"/>
      <c r="Z237" s="40"/>
      <c r="AA237" s="40"/>
      <c r="AB237" s="40"/>
      <c r="AC237" s="40"/>
      <c r="AD237" s="40"/>
      <c r="AE237" s="40"/>
      <c r="AR237" s="216" t="s">
        <v>150</v>
      </c>
      <c r="AT237" s="216" t="s">
        <v>135</v>
      </c>
      <c r="AU237" s="216" t="s">
        <v>141</v>
      </c>
      <c r="AY237" s="18" t="s">
        <v>132</v>
      </c>
      <c r="BE237" s="217">
        <f>IF(N237="základní",J237,0)</f>
        <v>0</v>
      </c>
      <c r="BF237" s="217">
        <f>IF(N237="snížená",J237,0)</f>
        <v>0</v>
      </c>
      <c r="BG237" s="217">
        <f>IF(N237="zákl. přenesená",J237,0)</f>
        <v>0</v>
      </c>
      <c r="BH237" s="217">
        <f>IF(N237="sníž. přenesená",J237,0)</f>
        <v>0</v>
      </c>
      <c r="BI237" s="217">
        <f>IF(N237="nulová",J237,0)</f>
        <v>0</v>
      </c>
      <c r="BJ237" s="18" t="s">
        <v>141</v>
      </c>
      <c r="BK237" s="217">
        <f>ROUND(I237*H237,2)</f>
        <v>0</v>
      </c>
      <c r="BL237" s="18" t="s">
        <v>150</v>
      </c>
      <c r="BM237" s="216" t="s">
        <v>926</v>
      </c>
    </row>
    <row r="238" s="2" customFormat="1">
      <c r="A238" s="40"/>
      <c r="B238" s="41"/>
      <c r="C238" s="42"/>
      <c r="D238" s="225" t="s">
        <v>197</v>
      </c>
      <c r="E238" s="42"/>
      <c r="F238" s="226" t="s">
        <v>927</v>
      </c>
      <c r="G238" s="42"/>
      <c r="H238" s="42"/>
      <c r="I238" s="227"/>
      <c r="J238" s="42"/>
      <c r="K238" s="42"/>
      <c r="L238" s="46"/>
      <c r="M238" s="228"/>
      <c r="N238" s="229"/>
      <c r="O238" s="86"/>
      <c r="P238" s="86"/>
      <c r="Q238" s="86"/>
      <c r="R238" s="86"/>
      <c r="S238" s="86"/>
      <c r="T238" s="87"/>
      <c r="U238" s="40"/>
      <c r="V238" s="40"/>
      <c r="W238" s="40"/>
      <c r="X238" s="40"/>
      <c r="Y238" s="40"/>
      <c r="Z238" s="40"/>
      <c r="AA238" s="40"/>
      <c r="AB238" s="40"/>
      <c r="AC238" s="40"/>
      <c r="AD238" s="40"/>
      <c r="AE238" s="40"/>
      <c r="AT238" s="18" t="s">
        <v>197</v>
      </c>
      <c r="AU238" s="18" t="s">
        <v>141</v>
      </c>
    </row>
    <row r="239" s="13" customFormat="1">
      <c r="A239" s="13"/>
      <c r="B239" s="230"/>
      <c r="C239" s="231"/>
      <c r="D239" s="225" t="s">
        <v>199</v>
      </c>
      <c r="E239" s="232" t="s">
        <v>32</v>
      </c>
      <c r="F239" s="233" t="s">
        <v>869</v>
      </c>
      <c r="G239" s="231"/>
      <c r="H239" s="234">
        <v>6.7999999999999998</v>
      </c>
      <c r="I239" s="235"/>
      <c r="J239" s="231"/>
      <c r="K239" s="231"/>
      <c r="L239" s="236"/>
      <c r="M239" s="237"/>
      <c r="N239" s="238"/>
      <c r="O239" s="238"/>
      <c r="P239" s="238"/>
      <c r="Q239" s="238"/>
      <c r="R239" s="238"/>
      <c r="S239" s="238"/>
      <c r="T239" s="239"/>
      <c r="U239" s="13"/>
      <c r="V239" s="13"/>
      <c r="W239" s="13"/>
      <c r="X239" s="13"/>
      <c r="Y239" s="13"/>
      <c r="Z239" s="13"/>
      <c r="AA239" s="13"/>
      <c r="AB239" s="13"/>
      <c r="AC239" s="13"/>
      <c r="AD239" s="13"/>
      <c r="AE239" s="13"/>
      <c r="AT239" s="240" t="s">
        <v>199</v>
      </c>
      <c r="AU239" s="240" t="s">
        <v>141</v>
      </c>
      <c r="AV239" s="13" t="s">
        <v>141</v>
      </c>
      <c r="AW239" s="13" t="s">
        <v>41</v>
      </c>
      <c r="AX239" s="13" t="s">
        <v>21</v>
      </c>
      <c r="AY239" s="240" t="s">
        <v>132</v>
      </c>
    </row>
    <row r="240" s="2" customFormat="1" ht="24.15" customHeight="1">
      <c r="A240" s="40"/>
      <c r="B240" s="41"/>
      <c r="C240" s="205" t="s">
        <v>430</v>
      </c>
      <c r="D240" s="205" t="s">
        <v>135</v>
      </c>
      <c r="E240" s="206" t="s">
        <v>402</v>
      </c>
      <c r="F240" s="207" t="s">
        <v>403</v>
      </c>
      <c r="G240" s="208" t="s">
        <v>195</v>
      </c>
      <c r="H240" s="209">
        <v>114</v>
      </c>
      <c r="I240" s="210"/>
      <c r="J240" s="211">
        <f>ROUND(I240*H240,2)</f>
        <v>0</v>
      </c>
      <c r="K240" s="207" t="s">
        <v>139</v>
      </c>
      <c r="L240" s="46"/>
      <c r="M240" s="212" t="s">
        <v>32</v>
      </c>
      <c r="N240" s="213" t="s">
        <v>51</v>
      </c>
      <c r="O240" s="86"/>
      <c r="P240" s="214">
        <f>O240*H240</f>
        <v>0</v>
      </c>
      <c r="Q240" s="214">
        <v>0</v>
      </c>
      <c r="R240" s="214">
        <f>Q240*H240</f>
        <v>0</v>
      </c>
      <c r="S240" s="214">
        <v>0</v>
      </c>
      <c r="T240" s="215">
        <f>S240*H240</f>
        <v>0</v>
      </c>
      <c r="U240" s="40"/>
      <c r="V240" s="40"/>
      <c r="W240" s="40"/>
      <c r="X240" s="40"/>
      <c r="Y240" s="40"/>
      <c r="Z240" s="40"/>
      <c r="AA240" s="40"/>
      <c r="AB240" s="40"/>
      <c r="AC240" s="40"/>
      <c r="AD240" s="40"/>
      <c r="AE240" s="40"/>
      <c r="AR240" s="216" t="s">
        <v>150</v>
      </c>
      <c r="AT240" s="216" t="s">
        <v>135</v>
      </c>
      <c r="AU240" s="216" t="s">
        <v>141</v>
      </c>
      <c r="AY240" s="18" t="s">
        <v>132</v>
      </c>
      <c r="BE240" s="217">
        <f>IF(N240="základní",J240,0)</f>
        <v>0</v>
      </c>
      <c r="BF240" s="217">
        <f>IF(N240="snížená",J240,0)</f>
        <v>0</v>
      </c>
      <c r="BG240" s="217">
        <f>IF(N240="zákl. přenesená",J240,0)</f>
        <v>0</v>
      </c>
      <c r="BH240" s="217">
        <f>IF(N240="sníž. přenesená",J240,0)</f>
        <v>0</v>
      </c>
      <c r="BI240" s="217">
        <f>IF(N240="nulová",J240,0)</f>
        <v>0</v>
      </c>
      <c r="BJ240" s="18" t="s">
        <v>141</v>
      </c>
      <c r="BK240" s="217">
        <f>ROUND(I240*H240,2)</f>
        <v>0</v>
      </c>
      <c r="BL240" s="18" t="s">
        <v>150</v>
      </c>
      <c r="BM240" s="216" t="s">
        <v>928</v>
      </c>
    </row>
    <row r="241" s="2" customFormat="1">
      <c r="A241" s="40"/>
      <c r="B241" s="41"/>
      <c r="C241" s="42"/>
      <c r="D241" s="225" t="s">
        <v>197</v>
      </c>
      <c r="E241" s="42"/>
      <c r="F241" s="226" t="s">
        <v>405</v>
      </c>
      <c r="G241" s="42"/>
      <c r="H241" s="42"/>
      <c r="I241" s="227"/>
      <c r="J241" s="42"/>
      <c r="K241" s="42"/>
      <c r="L241" s="46"/>
      <c r="M241" s="228"/>
      <c r="N241" s="229"/>
      <c r="O241" s="86"/>
      <c r="P241" s="86"/>
      <c r="Q241" s="86"/>
      <c r="R241" s="86"/>
      <c r="S241" s="86"/>
      <c r="T241" s="87"/>
      <c r="U241" s="40"/>
      <c r="V241" s="40"/>
      <c r="W241" s="40"/>
      <c r="X241" s="40"/>
      <c r="Y241" s="40"/>
      <c r="Z241" s="40"/>
      <c r="AA241" s="40"/>
      <c r="AB241" s="40"/>
      <c r="AC241" s="40"/>
      <c r="AD241" s="40"/>
      <c r="AE241" s="40"/>
      <c r="AT241" s="18" t="s">
        <v>197</v>
      </c>
      <c r="AU241" s="18" t="s">
        <v>141</v>
      </c>
    </row>
    <row r="242" s="13" customFormat="1">
      <c r="A242" s="13"/>
      <c r="B242" s="230"/>
      <c r="C242" s="231"/>
      <c r="D242" s="225" t="s">
        <v>199</v>
      </c>
      <c r="E242" s="232" t="s">
        <v>32</v>
      </c>
      <c r="F242" s="233" t="s">
        <v>929</v>
      </c>
      <c r="G242" s="231"/>
      <c r="H242" s="234">
        <v>114</v>
      </c>
      <c r="I242" s="235"/>
      <c r="J242" s="231"/>
      <c r="K242" s="231"/>
      <c r="L242" s="236"/>
      <c r="M242" s="237"/>
      <c r="N242" s="238"/>
      <c r="O242" s="238"/>
      <c r="P242" s="238"/>
      <c r="Q242" s="238"/>
      <c r="R242" s="238"/>
      <c r="S242" s="238"/>
      <c r="T242" s="239"/>
      <c r="U242" s="13"/>
      <c r="V242" s="13"/>
      <c r="W242" s="13"/>
      <c r="X242" s="13"/>
      <c r="Y242" s="13"/>
      <c r="Z242" s="13"/>
      <c r="AA242" s="13"/>
      <c r="AB242" s="13"/>
      <c r="AC242" s="13"/>
      <c r="AD242" s="13"/>
      <c r="AE242" s="13"/>
      <c r="AT242" s="240" t="s">
        <v>199</v>
      </c>
      <c r="AU242" s="240" t="s">
        <v>141</v>
      </c>
      <c r="AV242" s="13" t="s">
        <v>141</v>
      </c>
      <c r="AW242" s="13" t="s">
        <v>41</v>
      </c>
      <c r="AX242" s="13" t="s">
        <v>79</v>
      </c>
      <c r="AY242" s="240" t="s">
        <v>132</v>
      </c>
    </row>
    <row r="243" s="14" customFormat="1">
      <c r="A243" s="14"/>
      <c r="B243" s="241"/>
      <c r="C243" s="242"/>
      <c r="D243" s="225" t="s">
        <v>199</v>
      </c>
      <c r="E243" s="243" t="s">
        <v>32</v>
      </c>
      <c r="F243" s="244" t="s">
        <v>201</v>
      </c>
      <c r="G243" s="242"/>
      <c r="H243" s="245">
        <v>114</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199</v>
      </c>
      <c r="AU243" s="251" t="s">
        <v>141</v>
      </c>
      <c r="AV243" s="14" t="s">
        <v>150</v>
      </c>
      <c r="AW243" s="14" t="s">
        <v>41</v>
      </c>
      <c r="AX243" s="14" t="s">
        <v>21</v>
      </c>
      <c r="AY243" s="251" t="s">
        <v>132</v>
      </c>
    </row>
    <row r="244" s="2" customFormat="1" ht="24.15" customHeight="1">
      <c r="A244" s="40"/>
      <c r="B244" s="41"/>
      <c r="C244" s="205" t="s">
        <v>436</v>
      </c>
      <c r="D244" s="205" t="s">
        <v>135</v>
      </c>
      <c r="E244" s="206" t="s">
        <v>408</v>
      </c>
      <c r="F244" s="207" t="s">
        <v>409</v>
      </c>
      <c r="G244" s="208" t="s">
        <v>195</v>
      </c>
      <c r="H244" s="209">
        <v>3420</v>
      </c>
      <c r="I244" s="210"/>
      <c r="J244" s="211">
        <f>ROUND(I244*H244,2)</f>
        <v>0</v>
      </c>
      <c r="K244" s="207" t="s">
        <v>139</v>
      </c>
      <c r="L244" s="46"/>
      <c r="M244" s="212" t="s">
        <v>32</v>
      </c>
      <c r="N244" s="213" t="s">
        <v>51</v>
      </c>
      <c r="O244" s="86"/>
      <c r="P244" s="214">
        <f>O244*H244</f>
        <v>0</v>
      </c>
      <c r="Q244" s="214">
        <v>0</v>
      </c>
      <c r="R244" s="214">
        <f>Q244*H244</f>
        <v>0</v>
      </c>
      <c r="S244" s="214">
        <v>0</v>
      </c>
      <c r="T244" s="215">
        <f>S244*H244</f>
        <v>0</v>
      </c>
      <c r="U244" s="40"/>
      <c r="V244" s="40"/>
      <c r="W244" s="40"/>
      <c r="X244" s="40"/>
      <c r="Y244" s="40"/>
      <c r="Z244" s="40"/>
      <c r="AA244" s="40"/>
      <c r="AB244" s="40"/>
      <c r="AC244" s="40"/>
      <c r="AD244" s="40"/>
      <c r="AE244" s="40"/>
      <c r="AR244" s="216" t="s">
        <v>150</v>
      </c>
      <c r="AT244" s="216" t="s">
        <v>135</v>
      </c>
      <c r="AU244" s="216" t="s">
        <v>141</v>
      </c>
      <c r="AY244" s="18" t="s">
        <v>132</v>
      </c>
      <c r="BE244" s="217">
        <f>IF(N244="základní",J244,0)</f>
        <v>0</v>
      </c>
      <c r="BF244" s="217">
        <f>IF(N244="snížená",J244,0)</f>
        <v>0</v>
      </c>
      <c r="BG244" s="217">
        <f>IF(N244="zákl. přenesená",J244,0)</f>
        <v>0</v>
      </c>
      <c r="BH244" s="217">
        <f>IF(N244="sníž. přenesená",J244,0)</f>
        <v>0</v>
      </c>
      <c r="BI244" s="217">
        <f>IF(N244="nulová",J244,0)</f>
        <v>0</v>
      </c>
      <c r="BJ244" s="18" t="s">
        <v>141</v>
      </c>
      <c r="BK244" s="217">
        <f>ROUND(I244*H244,2)</f>
        <v>0</v>
      </c>
      <c r="BL244" s="18" t="s">
        <v>150</v>
      </c>
      <c r="BM244" s="216" t="s">
        <v>930</v>
      </c>
    </row>
    <row r="245" s="2" customFormat="1">
      <c r="A245" s="40"/>
      <c r="B245" s="41"/>
      <c r="C245" s="42"/>
      <c r="D245" s="225" t="s">
        <v>197</v>
      </c>
      <c r="E245" s="42"/>
      <c r="F245" s="226" t="s">
        <v>405</v>
      </c>
      <c r="G245" s="42"/>
      <c r="H245" s="42"/>
      <c r="I245" s="227"/>
      <c r="J245" s="42"/>
      <c r="K245" s="42"/>
      <c r="L245" s="46"/>
      <c r="M245" s="228"/>
      <c r="N245" s="229"/>
      <c r="O245" s="86"/>
      <c r="P245" s="86"/>
      <c r="Q245" s="86"/>
      <c r="R245" s="86"/>
      <c r="S245" s="86"/>
      <c r="T245" s="87"/>
      <c r="U245" s="40"/>
      <c r="V245" s="40"/>
      <c r="W245" s="40"/>
      <c r="X245" s="40"/>
      <c r="Y245" s="40"/>
      <c r="Z245" s="40"/>
      <c r="AA245" s="40"/>
      <c r="AB245" s="40"/>
      <c r="AC245" s="40"/>
      <c r="AD245" s="40"/>
      <c r="AE245" s="40"/>
      <c r="AT245" s="18" t="s">
        <v>197</v>
      </c>
      <c r="AU245" s="18" t="s">
        <v>141</v>
      </c>
    </row>
    <row r="246" s="13" customFormat="1">
      <c r="A246" s="13"/>
      <c r="B246" s="230"/>
      <c r="C246" s="231"/>
      <c r="D246" s="225" t="s">
        <v>199</v>
      </c>
      <c r="E246" s="232" t="s">
        <v>32</v>
      </c>
      <c r="F246" s="233" t="s">
        <v>931</v>
      </c>
      <c r="G246" s="231"/>
      <c r="H246" s="234">
        <v>3420</v>
      </c>
      <c r="I246" s="235"/>
      <c r="J246" s="231"/>
      <c r="K246" s="231"/>
      <c r="L246" s="236"/>
      <c r="M246" s="237"/>
      <c r="N246" s="238"/>
      <c r="O246" s="238"/>
      <c r="P246" s="238"/>
      <c r="Q246" s="238"/>
      <c r="R246" s="238"/>
      <c r="S246" s="238"/>
      <c r="T246" s="239"/>
      <c r="U246" s="13"/>
      <c r="V246" s="13"/>
      <c r="W246" s="13"/>
      <c r="X246" s="13"/>
      <c r="Y246" s="13"/>
      <c r="Z246" s="13"/>
      <c r="AA246" s="13"/>
      <c r="AB246" s="13"/>
      <c r="AC246" s="13"/>
      <c r="AD246" s="13"/>
      <c r="AE246" s="13"/>
      <c r="AT246" s="240" t="s">
        <v>199</v>
      </c>
      <c r="AU246" s="240" t="s">
        <v>141</v>
      </c>
      <c r="AV246" s="13" t="s">
        <v>141</v>
      </c>
      <c r="AW246" s="13" t="s">
        <v>41</v>
      </c>
      <c r="AX246" s="13" t="s">
        <v>79</v>
      </c>
      <c r="AY246" s="240" t="s">
        <v>132</v>
      </c>
    </row>
    <row r="247" s="14" customFormat="1">
      <c r="A247" s="14"/>
      <c r="B247" s="241"/>
      <c r="C247" s="242"/>
      <c r="D247" s="225" t="s">
        <v>199</v>
      </c>
      <c r="E247" s="243" t="s">
        <v>32</v>
      </c>
      <c r="F247" s="244" t="s">
        <v>201</v>
      </c>
      <c r="G247" s="242"/>
      <c r="H247" s="245">
        <v>3420</v>
      </c>
      <c r="I247" s="246"/>
      <c r="J247" s="242"/>
      <c r="K247" s="242"/>
      <c r="L247" s="247"/>
      <c r="M247" s="248"/>
      <c r="N247" s="249"/>
      <c r="O247" s="249"/>
      <c r="P247" s="249"/>
      <c r="Q247" s="249"/>
      <c r="R247" s="249"/>
      <c r="S247" s="249"/>
      <c r="T247" s="250"/>
      <c r="U247" s="14"/>
      <c r="V247" s="14"/>
      <c r="W247" s="14"/>
      <c r="X247" s="14"/>
      <c r="Y247" s="14"/>
      <c r="Z247" s="14"/>
      <c r="AA247" s="14"/>
      <c r="AB247" s="14"/>
      <c r="AC247" s="14"/>
      <c r="AD247" s="14"/>
      <c r="AE247" s="14"/>
      <c r="AT247" s="251" t="s">
        <v>199</v>
      </c>
      <c r="AU247" s="251" t="s">
        <v>141</v>
      </c>
      <c r="AV247" s="14" t="s">
        <v>150</v>
      </c>
      <c r="AW247" s="14" t="s">
        <v>41</v>
      </c>
      <c r="AX247" s="14" t="s">
        <v>21</v>
      </c>
      <c r="AY247" s="251" t="s">
        <v>132</v>
      </c>
    </row>
    <row r="248" s="2" customFormat="1" ht="24.15" customHeight="1">
      <c r="A248" s="40"/>
      <c r="B248" s="41"/>
      <c r="C248" s="205" t="s">
        <v>442</v>
      </c>
      <c r="D248" s="205" t="s">
        <v>135</v>
      </c>
      <c r="E248" s="206" t="s">
        <v>413</v>
      </c>
      <c r="F248" s="207" t="s">
        <v>414</v>
      </c>
      <c r="G248" s="208" t="s">
        <v>195</v>
      </c>
      <c r="H248" s="209">
        <v>114</v>
      </c>
      <c r="I248" s="210"/>
      <c r="J248" s="211">
        <f>ROUND(I248*H248,2)</f>
        <v>0</v>
      </c>
      <c r="K248" s="207" t="s">
        <v>139</v>
      </c>
      <c r="L248" s="46"/>
      <c r="M248" s="212" t="s">
        <v>32</v>
      </c>
      <c r="N248" s="213" t="s">
        <v>51</v>
      </c>
      <c r="O248" s="86"/>
      <c r="P248" s="214">
        <f>O248*H248</f>
        <v>0</v>
      </c>
      <c r="Q248" s="214">
        <v>0</v>
      </c>
      <c r="R248" s="214">
        <f>Q248*H248</f>
        <v>0</v>
      </c>
      <c r="S248" s="214">
        <v>0</v>
      </c>
      <c r="T248" s="215">
        <f>S248*H248</f>
        <v>0</v>
      </c>
      <c r="U248" s="40"/>
      <c r="V248" s="40"/>
      <c r="W248" s="40"/>
      <c r="X248" s="40"/>
      <c r="Y248" s="40"/>
      <c r="Z248" s="40"/>
      <c r="AA248" s="40"/>
      <c r="AB248" s="40"/>
      <c r="AC248" s="40"/>
      <c r="AD248" s="40"/>
      <c r="AE248" s="40"/>
      <c r="AR248" s="216" t="s">
        <v>150</v>
      </c>
      <c r="AT248" s="216" t="s">
        <v>135</v>
      </c>
      <c r="AU248" s="216" t="s">
        <v>141</v>
      </c>
      <c r="AY248" s="18" t="s">
        <v>132</v>
      </c>
      <c r="BE248" s="217">
        <f>IF(N248="základní",J248,0)</f>
        <v>0</v>
      </c>
      <c r="BF248" s="217">
        <f>IF(N248="snížená",J248,0)</f>
        <v>0</v>
      </c>
      <c r="BG248" s="217">
        <f>IF(N248="zákl. přenesená",J248,0)</f>
        <v>0</v>
      </c>
      <c r="BH248" s="217">
        <f>IF(N248="sníž. přenesená",J248,0)</f>
        <v>0</v>
      </c>
      <c r="BI248" s="217">
        <f>IF(N248="nulová",J248,0)</f>
        <v>0</v>
      </c>
      <c r="BJ248" s="18" t="s">
        <v>141</v>
      </c>
      <c r="BK248" s="217">
        <f>ROUND(I248*H248,2)</f>
        <v>0</v>
      </c>
      <c r="BL248" s="18" t="s">
        <v>150</v>
      </c>
      <c r="BM248" s="216" t="s">
        <v>932</v>
      </c>
    </row>
    <row r="249" s="2" customFormat="1">
      <c r="A249" s="40"/>
      <c r="B249" s="41"/>
      <c r="C249" s="42"/>
      <c r="D249" s="225" t="s">
        <v>197</v>
      </c>
      <c r="E249" s="42"/>
      <c r="F249" s="226" t="s">
        <v>416</v>
      </c>
      <c r="G249" s="42"/>
      <c r="H249" s="42"/>
      <c r="I249" s="227"/>
      <c r="J249" s="42"/>
      <c r="K249" s="42"/>
      <c r="L249" s="46"/>
      <c r="M249" s="228"/>
      <c r="N249" s="229"/>
      <c r="O249" s="86"/>
      <c r="P249" s="86"/>
      <c r="Q249" s="86"/>
      <c r="R249" s="86"/>
      <c r="S249" s="86"/>
      <c r="T249" s="87"/>
      <c r="U249" s="40"/>
      <c r="V249" s="40"/>
      <c r="W249" s="40"/>
      <c r="X249" s="40"/>
      <c r="Y249" s="40"/>
      <c r="Z249" s="40"/>
      <c r="AA249" s="40"/>
      <c r="AB249" s="40"/>
      <c r="AC249" s="40"/>
      <c r="AD249" s="40"/>
      <c r="AE249" s="40"/>
      <c r="AT249" s="18" t="s">
        <v>197</v>
      </c>
      <c r="AU249" s="18" t="s">
        <v>141</v>
      </c>
    </row>
    <row r="250" s="2" customFormat="1" ht="24.15" customHeight="1">
      <c r="A250" s="40"/>
      <c r="B250" s="41"/>
      <c r="C250" s="205" t="s">
        <v>447</v>
      </c>
      <c r="D250" s="205" t="s">
        <v>135</v>
      </c>
      <c r="E250" s="206" t="s">
        <v>418</v>
      </c>
      <c r="F250" s="207" t="s">
        <v>419</v>
      </c>
      <c r="G250" s="208" t="s">
        <v>195</v>
      </c>
      <c r="H250" s="209">
        <v>53.659999999999997</v>
      </c>
      <c r="I250" s="210"/>
      <c r="J250" s="211">
        <f>ROUND(I250*H250,2)</f>
        <v>0</v>
      </c>
      <c r="K250" s="207" t="s">
        <v>139</v>
      </c>
      <c r="L250" s="46"/>
      <c r="M250" s="212" t="s">
        <v>32</v>
      </c>
      <c r="N250" s="213" t="s">
        <v>51</v>
      </c>
      <c r="O250" s="86"/>
      <c r="P250" s="214">
        <f>O250*H250</f>
        <v>0</v>
      </c>
      <c r="Q250" s="214">
        <v>0.00021000000000000001</v>
      </c>
      <c r="R250" s="214">
        <f>Q250*H250</f>
        <v>0.0112686</v>
      </c>
      <c r="S250" s="214">
        <v>0</v>
      </c>
      <c r="T250" s="215">
        <f>S250*H250</f>
        <v>0</v>
      </c>
      <c r="U250" s="40"/>
      <c r="V250" s="40"/>
      <c r="W250" s="40"/>
      <c r="X250" s="40"/>
      <c r="Y250" s="40"/>
      <c r="Z250" s="40"/>
      <c r="AA250" s="40"/>
      <c r="AB250" s="40"/>
      <c r="AC250" s="40"/>
      <c r="AD250" s="40"/>
      <c r="AE250" s="40"/>
      <c r="AR250" s="216" t="s">
        <v>150</v>
      </c>
      <c r="AT250" s="216" t="s">
        <v>135</v>
      </c>
      <c r="AU250" s="216" t="s">
        <v>141</v>
      </c>
      <c r="AY250" s="18" t="s">
        <v>132</v>
      </c>
      <c r="BE250" s="217">
        <f>IF(N250="základní",J250,0)</f>
        <v>0</v>
      </c>
      <c r="BF250" s="217">
        <f>IF(N250="snížená",J250,0)</f>
        <v>0</v>
      </c>
      <c r="BG250" s="217">
        <f>IF(N250="zákl. přenesená",J250,0)</f>
        <v>0</v>
      </c>
      <c r="BH250" s="217">
        <f>IF(N250="sníž. přenesená",J250,0)</f>
        <v>0</v>
      </c>
      <c r="BI250" s="217">
        <f>IF(N250="nulová",J250,0)</f>
        <v>0</v>
      </c>
      <c r="BJ250" s="18" t="s">
        <v>141</v>
      </c>
      <c r="BK250" s="217">
        <f>ROUND(I250*H250,2)</f>
        <v>0</v>
      </c>
      <c r="BL250" s="18" t="s">
        <v>150</v>
      </c>
      <c r="BM250" s="216" t="s">
        <v>933</v>
      </c>
    </row>
    <row r="251" s="2" customFormat="1">
      <c r="A251" s="40"/>
      <c r="B251" s="41"/>
      <c r="C251" s="42"/>
      <c r="D251" s="225" t="s">
        <v>197</v>
      </c>
      <c r="E251" s="42"/>
      <c r="F251" s="226" t="s">
        <v>421</v>
      </c>
      <c r="G251" s="42"/>
      <c r="H251" s="42"/>
      <c r="I251" s="227"/>
      <c r="J251" s="42"/>
      <c r="K251" s="42"/>
      <c r="L251" s="46"/>
      <c r="M251" s="228"/>
      <c r="N251" s="229"/>
      <c r="O251" s="86"/>
      <c r="P251" s="86"/>
      <c r="Q251" s="86"/>
      <c r="R251" s="86"/>
      <c r="S251" s="86"/>
      <c r="T251" s="87"/>
      <c r="U251" s="40"/>
      <c r="V251" s="40"/>
      <c r="W251" s="40"/>
      <c r="X251" s="40"/>
      <c r="Y251" s="40"/>
      <c r="Z251" s="40"/>
      <c r="AA251" s="40"/>
      <c r="AB251" s="40"/>
      <c r="AC251" s="40"/>
      <c r="AD251" s="40"/>
      <c r="AE251" s="40"/>
      <c r="AT251" s="18" t="s">
        <v>197</v>
      </c>
      <c r="AU251" s="18" t="s">
        <v>141</v>
      </c>
    </row>
    <row r="252" s="15" customFormat="1">
      <c r="A252" s="15"/>
      <c r="B252" s="262"/>
      <c r="C252" s="263"/>
      <c r="D252" s="225" t="s">
        <v>199</v>
      </c>
      <c r="E252" s="264" t="s">
        <v>32</v>
      </c>
      <c r="F252" s="265" t="s">
        <v>422</v>
      </c>
      <c r="G252" s="263"/>
      <c r="H252" s="264" t="s">
        <v>32</v>
      </c>
      <c r="I252" s="266"/>
      <c r="J252" s="263"/>
      <c r="K252" s="263"/>
      <c r="L252" s="267"/>
      <c r="M252" s="268"/>
      <c r="N252" s="269"/>
      <c r="O252" s="269"/>
      <c r="P252" s="269"/>
      <c r="Q252" s="269"/>
      <c r="R252" s="269"/>
      <c r="S252" s="269"/>
      <c r="T252" s="270"/>
      <c r="U252" s="15"/>
      <c r="V252" s="15"/>
      <c r="W252" s="15"/>
      <c r="X252" s="15"/>
      <c r="Y252" s="15"/>
      <c r="Z252" s="15"/>
      <c r="AA252" s="15"/>
      <c r="AB252" s="15"/>
      <c r="AC252" s="15"/>
      <c r="AD252" s="15"/>
      <c r="AE252" s="15"/>
      <c r="AT252" s="271" t="s">
        <v>199</v>
      </c>
      <c r="AU252" s="271" t="s">
        <v>141</v>
      </c>
      <c r="AV252" s="15" t="s">
        <v>21</v>
      </c>
      <c r="AW252" s="15" t="s">
        <v>41</v>
      </c>
      <c r="AX252" s="15" t="s">
        <v>79</v>
      </c>
      <c r="AY252" s="271" t="s">
        <v>132</v>
      </c>
    </row>
    <row r="253" s="13" customFormat="1">
      <c r="A253" s="13"/>
      <c r="B253" s="230"/>
      <c r="C253" s="231"/>
      <c r="D253" s="225" t="s">
        <v>199</v>
      </c>
      <c r="E253" s="232" t="s">
        <v>32</v>
      </c>
      <c r="F253" s="233" t="s">
        <v>423</v>
      </c>
      <c r="G253" s="231"/>
      <c r="H253" s="234">
        <v>32.859999999999999</v>
      </c>
      <c r="I253" s="235"/>
      <c r="J253" s="231"/>
      <c r="K253" s="231"/>
      <c r="L253" s="236"/>
      <c r="M253" s="237"/>
      <c r="N253" s="238"/>
      <c r="O253" s="238"/>
      <c r="P253" s="238"/>
      <c r="Q253" s="238"/>
      <c r="R253" s="238"/>
      <c r="S253" s="238"/>
      <c r="T253" s="239"/>
      <c r="U253" s="13"/>
      <c r="V253" s="13"/>
      <c r="W253" s="13"/>
      <c r="X253" s="13"/>
      <c r="Y253" s="13"/>
      <c r="Z253" s="13"/>
      <c r="AA253" s="13"/>
      <c r="AB253" s="13"/>
      <c r="AC253" s="13"/>
      <c r="AD253" s="13"/>
      <c r="AE253" s="13"/>
      <c r="AT253" s="240" t="s">
        <v>199</v>
      </c>
      <c r="AU253" s="240" t="s">
        <v>141</v>
      </c>
      <c r="AV253" s="13" t="s">
        <v>141</v>
      </c>
      <c r="AW253" s="13" t="s">
        <v>41</v>
      </c>
      <c r="AX253" s="13" t="s">
        <v>79</v>
      </c>
      <c r="AY253" s="240" t="s">
        <v>132</v>
      </c>
    </row>
    <row r="254" s="15" customFormat="1">
      <c r="A254" s="15"/>
      <c r="B254" s="262"/>
      <c r="C254" s="263"/>
      <c r="D254" s="225" t="s">
        <v>199</v>
      </c>
      <c r="E254" s="264" t="s">
        <v>32</v>
      </c>
      <c r="F254" s="265" t="s">
        <v>424</v>
      </c>
      <c r="G254" s="263"/>
      <c r="H254" s="264" t="s">
        <v>32</v>
      </c>
      <c r="I254" s="266"/>
      <c r="J254" s="263"/>
      <c r="K254" s="263"/>
      <c r="L254" s="267"/>
      <c r="M254" s="268"/>
      <c r="N254" s="269"/>
      <c r="O254" s="269"/>
      <c r="P254" s="269"/>
      <c r="Q254" s="269"/>
      <c r="R254" s="269"/>
      <c r="S254" s="269"/>
      <c r="T254" s="270"/>
      <c r="U254" s="15"/>
      <c r="V254" s="15"/>
      <c r="W254" s="15"/>
      <c r="X254" s="15"/>
      <c r="Y254" s="15"/>
      <c r="Z254" s="15"/>
      <c r="AA254" s="15"/>
      <c r="AB254" s="15"/>
      <c r="AC254" s="15"/>
      <c r="AD254" s="15"/>
      <c r="AE254" s="15"/>
      <c r="AT254" s="271" t="s">
        <v>199</v>
      </c>
      <c r="AU254" s="271" t="s">
        <v>141</v>
      </c>
      <c r="AV254" s="15" t="s">
        <v>21</v>
      </c>
      <c r="AW254" s="15" t="s">
        <v>41</v>
      </c>
      <c r="AX254" s="15" t="s">
        <v>79</v>
      </c>
      <c r="AY254" s="271" t="s">
        <v>132</v>
      </c>
    </row>
    <row r="255" s="13" customFormat="1">
      <c r="A255" s="13"/>
      <c r="B255" s="230"/>
      <c r="C255" s="231"/>
      <c r="D255" s="225" t="s">
        <v>199</v>
      </c>
      <c r="E255" s="232" t="s">
        <v>32</v>
      </c>
      <c r="F255" s="233" t="s">
        <v>425</v>
      </c>
      <c r="G255" s="231"/>
      <c r="H255" s="234">
        <v>20.800000000000001</v>
      </c>
      <c r="I255" s="235"/>
      <c r="J255" s="231"/>
      <c r="K255" s="231"/>
      <c r="L255" s="236"/>
      <c r="M255" s="237"/>
      <c r="N255" s="238"/>
      <c r="O255" s="238"/>
      <c r="P255" s="238"/>
      <c r="Q255" s="238"/>
      <c r="R255" s="238"/>
      <c r="S255" s="238"/>
      <c r="T255" s="239"/>
      <c r="U255" s="13"/>
      <c r="V255" s="13"/>
      <c r="W255" s="13"/>
      <c r="X255" s="13"/>
      <c r="Y255" s="13"/>
      <c r="Z255" s="13"/>
      <c r="AA255" s="13"/>
      <c r="AB255" s="13"/>
      <c r="AC255" s="13"/>
      <c r="AD255" s="13"/>
      <c r="AE255" s="13"/>
      <c r="AT255" s="240" t="s">
        <v>199</v>
      </c>
      <c r="AU255" s="240" t="s">
        <v>141</v>
      </c>
      <c r="AV255" s="13" t="s">
        <v>141</v>
      </c>
      <c r="AW255" s="13" t="s">
        <v>41</v>
      </c>
      <c r="AX255" s="13" t="s">
        <v>79</v>
      </c>
      <c r="AY255" s="240" t="s">
        <v>132</v>
      </c>
    </row>
    <row r="256" s="14" customFormat="1">
      <c r="A256" s="14"/>
      <c r="B256" s="241"/>
      <c r="C256" s="242"/>
      <c r="D256" s="225" t="s">
        <v>199</v>
      </c>
      <c r="E256" s="243" t="s">
        <v>32</v>
      </c>
      <c r="F256" s="244" t="s">
        <v>201</v>
      </c>
      <c r="G256" s="242"/>
      <c r="H256" s="245">
        <v>53.659999999999997</v>
      </c>
      <c r="I256" s="246"/>
      <c r="J256" s="242"/>
      <c r="K256" s="242"/>
      <c r="L256" s="247"/>
      <c r="M256" s="248"/>
      <c r="N256" s="249"/>
      <c r="O256" s="249"/>
      <c r="P256" s="249"/>
      <c r="Q256" s="249"/>
      <c r="R256" s="249"/>
      <c r="S256" s="249"/>
      <c r="T256" s="250"/>
      <c r="U256" s="14"/>
      <c r="V256" s="14"/>
      <c r="W256" s="14"/>
      <c r="X256" s="14"/>
      <c r="Y256" s="14"/>
      <c r="Z256" s="14"/>
      <c r="AA256" s="14"/>
      <c r="AB256" s="14"/>
      <c r="AC256" s="14"/>
      <c r="AD256" s="14"/>
      <c r="AE256" s="14"/>
      <c r="AT256" s="251" t="s">
        <v>199</v>
      </c>
      <c r="AU256" s="251" t="s">
        <v>141</v>
      </c>
      <c r="AV256" s="14" t="s">
        <v>150</v>
      </c>
      <c r="AW256" s="14" t="s">
        <v>41</v>
      </c>
      <c r="AX256" s="14" t="s">
        <v>21</v>
      </c>
      <c r="AY256" s="251" t="s">
        <v>132</v>
      </c>
    </row>
    <row r="257" s="2" customFormat="1" ht="24.15" customHeight="1">
      <c r="A257" s="40"/>
      <c r="B257" s="41"/>
      <c r="C257" s="205" t="s">
        <v>453</v>
      </c>
      <c r="D257" s="205" t="s">
        <v>135</v>
      </c>
      <c r="E257" s="206" t="s">
        <v>427</v>
      </c>
      <c r="F257" s="207" t="s">
        <v>428</v>
      </c>
      <c r="G257" s="208" t="s">
        <v>195</v>
      </c>
      <c r="H257" s="209">
        <v>47</v>
      </c>
      <c r="I257" s="210"/>
      <c r="J257" s="211">
        <f>ROUND(I257*H257,2)</f>
        <v>0</v>
      </c>
      <c r="K257" s="207" t="s">
        <v>139</v>
      </c>
      <c r="L257" s="46"/>
      <c r="M257" s="212" t="s">
        <v>32</v>
      </c>
      <c r="N257" s="213" t="s">
        <v>51</v>
      </c>
      <c r="O257" s="86"/>
      <c r="P257" s="214">
        <f>O257*H257</f>
        <v>0</v>
      </c>
      <c r="Q257" s="214">
        <v>0</v>
      </c>
      <c r="R257" s="214">
        <f>Q257*H257</f>
        <v>0</v>
      </c>
      <c r="S257" s="214">
        <v>0.13100000000000001</v>
      </c>
      <c r="T257" s="215">
        <f>S257*H257</f>
        <v>6.157</v>
      </c>
      <c r="U257" s="40"/>
      <c r="V257" s="40"/>
      <c r="W257" s="40"/>
      <c r="X257" s="40"/>
      <c r="Y257" s="40"/>
      <c r="Z257" s="40"/>
      <c r="AA257" s="40"/>
      <c r="AB257" s="40"/>
      <c r="AC257" s="40"/>
      <c r="AD257" s="40"/>
      <c r="AE257" s="40"/>
      <c r="AR257" s="216" t="s">
        <v>150</v>
      </c>
      <c r="AT257" s="216" t="s">
        <v>135</v>
      </c>
      <c r="AU257" s="216" t="s">
        <v>141</v>
      </c>
      <c r="AY257" s="18" t="s">
        <v>132</v>
      </c>
      <c r="BE257" s="217">
        <f>IF(N257="základní",J257,0)</f>
        <v>0</v>
      </c>
      <c r="BF257" s="217">
        <f>IF(N257="snížená",J257,0)</f>
        <v>0</v>
      </c>
      <c r="BG257" s="217">
        <f>IF(N257="zákl. přenesená",J257,0)</f>
        <v>0</v>
      </c>
      <c r="BH257" s="217">
        <f>IF(N257="sníž. přenesená",J257,0)</f>
        <v>0</v>
      </c>
      <c r="BI257" s="217">
        <f>IF(N257="nulová",J257,0)</f>
        <v>0</v>
      </c>
      <c r="BJ257" s="18" t="s">
        <v>141</v>
      </c>
      <c r="BK257" s="217">
        <f>ROUND(I257*H257,2)</f>
        <v>0</v>
      </c>
      <c r="BL257" s="18" t="s">
        <v>150</v>
      </c>
      <c r="BM257" s="216" t="s">
        <v>934</v>
      </c>
    </row>
    <row r="258" s="2" customFormat="1" ht="24.15" customHeight="1">
      <c r="A258" s="40"/>
      <c r="B258" s="41"/>
      <c r="C258" s="205" t="s">
        <v>458</v>
      </c>
      <c r="D258" s="205" t="s">
        <v>135</v>
      </c>
      <c r="E258" s="206" t="s">
        <v>431</v>
      </c>
      <c r="F258" s="207" t="s">
        <v>432</v>
      </c>
      <c r="G258" s="208" t="s">
        <v>204</v>
      </c>
      <c r="H258" s="209">
        <v>2.673</v>
      </c>
      <c r="I258" s="210"/>
      <c r="J258" s="211">
        <f>ROUND(I258*H258,2)</f>
        <v>0</v>
      </c>
      <c r="K258" s="207" t="s">
        <v>139</v>
      </c>
      <c r="L258" s="46"/>
      <c r="M258" s="212" t="s">
        <v>32</v>
      </c>
      <c r="N258" s="213" t="s">
        <v>51</v>
      </c>
      <c r="O258" s="86"/>
      <c r="P258" s="214">
        <f>O258*H258</f>
        <v>0</v>
      </c>
      <c r="Q258" s="214">
        <v>0</v>
      </c>
      <c r="R258" s="214">
        <f>Q258*H258</f>
        <v>0</v>
      </c>
      <c r="S258" s="214">
        <v>1.5940000000000001</v>
      </c>
      <c r="T258" s="215">
        <f>S258*H258</f>
        <v>4.2607620000000006</v>
      </c>
      <c r="U258" s="40"/>
      <c r="V258" s="40"/>
      <c r="W258" s="40"/>
      <c r="X258" s="40"/>
      <c r="Y258" s="40"/>
      <c r="Z258" s="40"/>
      <c r="AA258" s="40"/>
      <c r="AB258" s="40"/>
      <c r="AC258" s="40"/>
      <c r="AD258" s="40"/>
      <c r="AE258" s="40"/>
      <c r="AR258" s="216" t="s">
        <v>150</v>
      </c>
      <c r="AT258" s="216" t="s">
        <v>135</v>
      </c>
      <c r="AU258" s="216" t="s">
        <v>141</v>
      </c>
      <c r="AY258" s="18" t="s">
        <v>132</v>
      </c>
      <c r="BE258" s="217">
        <f>IF(N258="základní",J258,0)</f>
        <v>0</v>
      </c>
      <c r="BF258" s="217">
        <f>IF(N258="snížená",J258,0)</f>
        <v>0</v>
      </c>
      <c r="BG258" s="217">
        <f>IF(N258="zákl. přenesená",J258,0)</f>
        <v>0</v>
      </c>
      <c r="BH258" s="217">
        <f>IF(N258="sníž. přenesená",J258,0)</f>
        <v>0</v>
      </c>
      <c r="BI258" s="217">
        <f>IF(N258="nulová",J258,0)</f>
        <v>0</v>
      </c>
      <c r="BJ258" s="18" t="s">
        <v>141</v>
      </c>
      <c r="BK258" s="217">
        <f>ROUND(I258*H258,2)</f>
        <v>0</v>
      </c>
      <c r="BL258" s="18" t="s">
        <v>150</v>
      </c>
      <c r="BM258" s="216" t="s">
        <v>935</v>
      </c>
    </row>
    <row r="259" s="2" customFormat="1">
      <c r="A259" s="40"/>
      <c r="B259" s="41"/>
      <c r="C259" s="42"/>
      <c r="D259" s="225" t="s">
        <v>197</v>
      </c>
      <c r="E259" s="42"/>
      <c r="F259" s="226" t="s">
        <v>434</v>
      </c>
      <c r="G259" s="42"/>
      <c r="H259" s="42"/>
      <c r="I259" s="227"/>
      <c r="J259" s="42"/>
      <c r="K259" s="42"/>
      <c r="L259" s="46"/>
      <c r="M259" s="228"/>
      <c r="N259" s="229"/>
      <c r="O259" s="86"/>
      <c r="P259" s="86"/>
      <c r="Q259" s="86"/>
      <c r="R259" s="86"/>
      <c r="S259" s="86"/>
      <c r="T259" s="87"/>
      <c r="U259" s="40"/>
      <c r="V259" s="40"/>
      <c r="W259" s="40"/>
      <c r="X259" s="40"/>
      <c r="Y259" s="40"/>
      <c r="Z259" s="40"/>
      <c r="AA259" s="40"/>
      <c r="AB259" s="40"/>
      <c r="AC259" s="40"/>
      <c r="AD259" s="40"/>
      <c r="AE259" s="40"/>
      <c r="AT259" s="18" t="s">
        <v>197</v>
      </c>
      <c r="AU259" s="18" t="s">
        <v>141</v>
      </c>
    </row>
    <row r="260" s="13" customFormat="1">
      <c r="A260" s="13"/>
      <c r="B260" s="230"/>
      <c r="C260" s="231"/>
      <c r="D260" s="225" t="s">
        <v>199</v>
      </c>
      <c r="E260" s="232" t="s">
        <v>32</v>
      </c>
      <c r="F260" s="233" t="s">
        <v>936</v>
      </c>
      <c r="G260" s="231"/>
      <c r="H260" s="234">
        <v>2.673</v>
      </c>
      <c r="I260" s="235"/>
      <c r="J260" s="231"/>
      <c r="K260" s="231"/>
      <c r="L260" s="236"/>
      <c r="M260" s="237"/>
      <c r="N260" s="238"/>
      <c r="O260" s="238"/>
      <c r="P260" s="238"/>
      <c r="Q260" s="238"/>
      <c r="R260" s="238"/>
      <c r="S260" s="238"/>
      <c r="T260" s="239"/>
      <c r="U260" s="13"/>
      <c r="V260" s="13"/>
      <c r="W260" s="13"/>
      <c r="X260" s="13"/>
      <c r="Y260" s="13"/>
      <c r="Z260" s="13"/>
      <c r="AA260" s="13"/>
      <c r="AB260" s="13"/>
      <c r="AC260" s="13"/>
      <c r="AD260" s="13"/>
      <c r="AE260" s="13"/>
      <c r="AT260" s="240" t="s">
        <v>199</v>
      </c>
      <c r="AU260" s="240" t="s">
        <v>141</v>
      </c>
      <c r="AV260" s="13" t="s">
        <v>141</v>
      </c>
      <c r="AW260" s="13" t="s">
        <v>41</v>
      </c>
      <c r="AX260" s="13" t="s">
        <v>79</v>
      </c>
      <c r="AY260" s="240" t="s">
        <v>132</v>
      </c>
    </row>
    <row r="261" s="14" customFormat="1">
      <c r="A261" s="14"/>
      <c r="B261" s="241"/>
      <c r="C261" s="242"/>
      <c r="D261" s="225" t="s">
        <v>199</v>
      </c>
      <c r="E261" s="243" t="s">
        <v>32</v>
      </c>
      <c r="F261" s="244" t="s">
        <v>201</v>
      </c>
      <c r="G261" s="242"/>
      <c r="H261" s="245">
        <v>2.673</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199</v>
      </c>
      <c r="AU261" s="251" t="s">
        <v>141</v>
      </c>
      <c r="AV261" s="14" t="s">
        <v>150</v>
      </c>
      <c r="AW261" s="14" t="s">
        <v>41</v>
      </c>
      <c r="AX261" s="14" t="s">
        <v>21</v>
      </c>
      <c r="AY261" s="251" t="s">
        <v>132</v>
      </c>
    </row>
    <row r="262" s="2" customFormat="1" ht="24.15" customHeight="1">
      <c r="A262" s="40"/>
      <c r="B262" s="41"/>
      <c r="C262" s="205" t="s">
        <v>465</v>
      </c>
      <c r="D262" s="205" t="s">
        <v>135</v>
      </c>
      <c r="E262" s="206" t="s">
        <v>437</v>
      </c>
      <c r="F262" s="207" t="s">
        <v>438</v>
      </c>
      <c r="G262" s="208" t="s">
        <v>195</v>
      </c>
      <c r="H262" s="209">
        <v>220.56999999999999</v>
      </c>
      <c r="I262" s="210"/>
      <c r="J262" s="211">
        <f>ROUND(I262*H262,2)</f>
        <v>0</v>
      </c>
      <c r="K262" s="207" t="s">
        <v>139</v>
      </c>
      <c r="L262" s="46"/>
      <c r="M262" s="212" t="s">
        <v>32</v>
      </c>
      <c r="N262" s="213" t="s">
        <v>51</v>
      </c>
      <c r="O262" s="86"/>
      <c r="P262" s="214">
        <f>O262*H262</f>
        <v>0</v>
      </c>
      <c r="Q262" s="214">
        <v>0</v>
      </c>
      <c r="R262" s="214">
        <f>Q262*H262</f>
        <v>0</v>
      </c>
      <c r="S262" s="214">
        <v>0.01</v>
      </c>
      <c r="T262" s="215">
        <f>S262*H262</f>
        <v>2.2056999999999998</v>
      </c>
      <c r="U262" s="40"/>
      <c r="V262" s="40"/>
      <c r="W262" s="40"/>
      <c r="X262" s="40"/>
      <c r="Y262" s="40"/>
      <c r="Z262" s="40"/>
      <c r="AA262" s="40"/>
      <c r="AB262" s="40"/>
      <c r="AC262" s="40"/>
      <c r="AD262" s="40"/>
      <c r="AE262" s="40"/>
      <c r="AR262" s="216" t="s">
        <v>150</v>
      </c>
      <c r="AT262" s="216" t="s">
        <v>135</v>
      </c>
      <c r="AU262" s="216" t="s">
        <v>141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150</v>
      </c>
      <c r="BM262" s="216" t="s">
        <v>937</v>
      </c>
    </row>
    <row r="263" s="2" customFormat="1" ht="14.4" customHeight="1">
      <c r="A263" s="40"/>
      <c r="B263" s="41"/>
      <c r="C263" s="205" t="s">
        <v>472</v>
      </c>
      <c r="D263" s="205" t="s">
        <v>135</v>
      </c>
      <c r="E263" s="206" t="s">
        <v>938</v>
      </c>
      <c r="F263" s="207" t="s">
        <v>939</v>
      </c>
      <c r="G263" s="208" t="s">
        <v>195</v>
      </c>
      <c r="H263" s="209">
        <v>1.0880000000000001</v>
      </c>
      <c r="I263" s="210"/>
      <c r="J263" s="211">
        <f>ROUND(I263*H263,2)</f>
        <v>0</v>
      </c>
      <c r="K263" s="207" t="s">
        <v>139</v>
      </c>
      <c r="L263" s="46"/>
      <c r="M263" s="212" t="s">
        <v>32</v>
      </c>
      <c r="N263" s="213" t="s">
        <v>51</v>
      </c>
      <c r="O263" s="86"/>
      <c r="P263" s="214">
        <f>O263*H263</f>
        <v>0</v>
      </c>
      <c r="Q263" s="214">
        <v>0.038850000000000003</v>
      </c>
      <c r="R263" s="214">
        <f>Q263*H263</f>
        <v>0.042268800000000009</v>
      </c>
      <c r="S263" s="214">
        <v>0</v>
      </c>
      <c r="T263" s="215">
        <f>S263*H263</f>
        <v>0</v>
      </c>
      <c r="U263" s="40"/>
      <c r="V263" s="40"/>
      <c r="W263" s="40"/>
      <c r="X263" s="40"/>
      <c r="Y263" s="40"/>
      <c r="Z263" s="40"/>
      <c r="AA263" s="40"/>
      <c r="AB263" s="40"/>
      <c r="AC263" s="40"/>
      <c r="AD263" s="40"/>
      <c r="AE263" s="40"/>
      <c r="AR263" s="216" t="s">
        <v>150</v>
      </c>
      <c r="AT263" s="216" t="s">
        <v>135</v>
      </c>
      <c r="AU263" s="216" t="s">
        <v>141</v>
      </c>
      <c r="AY263" s="18" t="s">
        <v>132</v>
      </c>
      <c r="BE263" s="217">
        <f>IF(N263="základní",J263,0)</f>
        <v>0</v>
      </c>
      <c r="BF263" s="217">
        <f>IF(N263="snížená",J263,0)</f>
        <v>0</v>
      </c>
      <c r="BG263" s="217">
        <f>IF(N263="zákl. přenesená",J263,0)</f>
        <v>0</v>
      </c>
      <c r="BH263" s="217">
        <f>IF(N263="sníž. přenesená",J263,0)</f>
        <v>0</v>
      </c>
      <c r="BI263" s="217">
        <f>IF(N263="nulová",J263,0)</f>
        <v>0</v>
      </c>
      <c r="BJ263" s="18" t="s">
        <v>141</v>
      </c>
      <c r="BK263" s="217">
        <f>ROUND(I263*H263,2)</f>
        <v>0</v>
      </c>
      <c r="BL263" s="18" t="s">
        <v>150</v>
      </c>
      <c r="BM263" s="216" t="s">
        <v>940</v>
      </c>
    </row>
    <row r="264" s="2" customFormat="1">
      <c r="A264" s="40"/>
      <c r="B264" s="41"/>
      <c r="C264" s="42"/>
      <c r="D264" s="225" t="s">
        <v>197</v>
      </c>
      <c r="E264" s="42"/>
      <c r="F264" s="226" t="s">
        <v>941</v>
      </c>
      <c r="G264" s="42"/>
      <c r="H264" s="42"/>
      <c r="I264" s="227"/>
      <c r="J264" s="42"/>
      <c r="K264" s="42"/>
      <c r="L264" s="46"/>
      <c r="M264" s="228"/>
      <c r="N264" s="229"/>
      <c r="O264" s="86"/>
      <c r="P264" s="86"/>
      <c r="Q264" s="86"/>
      <c r="R264" s="86"/>
      <c r="S264" s="86"/>
      <c r="T264" s="87"/>
      <c r="U264" s="40"/>
      <c r="V264" s="40"/>
      <c r="W264" s="40"/>
      <c r="X264" s="40"/>
      <c r="Y264" s="40"/>
      <c r="Z264" s="40"/>
      <c r="AA264" s="40"/>
      <c r="AB264" s="40"/>
      <c r="AC264" s="40"/>
      <c r="AD264" s="40"/>
      <c r="AE264" s="40"/>
      <c r="AT264" s="18" t="s">
        <v>197</v>
      </c>
      <c r="AU264" s="18" t="s">
        <v>141</v>
      </c>
    </row>
    <row r="265" s="13" customFormat="1">
      <c r="A265" s="13"/>
      <c r="B265" s="230"/>
      <c r="C265" s="231"/>
      <c r="D265" s="225" t="s">
        <v>199</v>
      </c>
      <c r="E265" s="232" t="s">
        <v>32</v>
      </c>
      <c r="F265" s="233" t="s">
        <v>942</v>
      </c>
      <c r="G265" s="231"/>
      <c r="H265" s="234">
        <v>1.0880000000000001</v>
      </c>
      <c r="I265" s="235"/>
      <c r="J265" s="231"/>
      <c r="K265" s="231"/>
      <c r="L265" s="236"/>
      <c r="M265" s="237"/>
      <c r="N265" s="238"/>
      <c r="O265" s="238"/>
      <c r="P265" s="238"/>
      <c r="Q265" s="238"/>
      <c r="R265" s="238"/>
      <c r="S265" s="238"/>
      <c r="T265" s="239"/>
      <c r="U265" s="13"/>
      <c r="V265" s="13"/>
      <c r="W265" s="13"/>
      <c r="X265" s="13"/>
      <c r="Y265" s="13"/>
      <c r="Z265" s="13"/>
      <c r="AA265" s="13"/>
      <c r="AB265" s="13"/>
      <c r="AC265" s="13"/>
      <c r="AD265" s="13"/>
      <c r="AE265" s="13"/>
      <c r="AT265" s="240" t="s">
        <v>199</v>
      </c>
      <c r="AU265" s="240" t="s">
        <v>141</v>
      </c>
      <c r="AV265" s="13" t="s">
        <v>141</v>
      </c>
      <c r="AW265" s="13" t="s">
        <v>41</v>
      </c>
      <c r="AX265" s="13" t="s">
        <v>79</v>
      </c>
      <c r="AY265" s="240" t="s">
        <v>132</v>
      </c>
    </row>
    <row r="266" s="14" customFormat="1">
      <c r="A266" s="14"/>
      <c r="B266" s="241"/>
      <c r="C266" s="242"/>
      <c r="D266" s="225" t="s">
        <v>199</v>
      </c>
      <c r="E266" s="243" t="s">
        <v>32</v>
      </c>
      <c r="F266" s="244" t="s">
        <v>201</v>
      </c>
      <c r="G266" s="242"/>
      <c r="H266" s="245">
        <v>1.0880000000000001</v>
      </c>
      <c r="I266" s="246"/>
      <c r="J266" s="242"/>
      <c r="K266" s="242"/>
      <c r="L266" s="247"/>
      <c r="M266" s="248"/>
      <c r="N266" s="249"/>
      <c r="O266" s="249"/>
      <c r="P266" s="249"/>
      <c r="Q266" s="249"/>
      <c r="R266" s="249"/>
      <c r="S266" s="249"/>
      <c r="T266" s="250"/>
      <c r="U266" s="14"/>
      <c r="V266" s="14"/>
      <c r="W266" s="14"/>
      <c r="X266" s="14"/>
      <c r="Y266" s="14"/>
      <c r="Z266" s="14"/>
      <c r="AA266" s="14"/>
      <c r="AB266" s="14"/>
      <c r="AC266" s="14"/>
      <c r="AD266" s="14"/>
      <c r="AE266" s="14"/>
      <c r="AT266" s="251" t="s">
        <v>199</v>
      </c>
      <c r="AU266" s="251" t="s">
        <v>141</v>
      </c>
      <c r="AV266" s="14" t="s">
        <v>150</v>
      </c>
      <c r="AW266" s="14" t="s">
        <v>41</v>
      </c>
      <c r="AX266" s="14" t="s">
        <v>21</v>
      </c>
      <c r="AY266" s="251" t="s">
        <v>132</v>
      </c>
    </row>
    <row r="267" s="12" customFormat="1" ht="22.8" customHeight="1">
      <c r="A267" s="12"/>
      <c r="B267" s="189"/>
      <c r="C267" s="190"/>
      <c r="D267" s="191" t="s">
        <v>78</v>
      </c>
      <c r="E267" s="203" t="s">
        <v>440</v>
      </c>
      <c r="F267" s="203" t="s">
        <v>441</v>
      </c>
      <c r="G267" s="190"/>
      <c r="H267" s="190"/>
      <c r="I267" s="193"/>
      <c r="J267" s="204">
        <f>BK267</f>
        <v>0</v>
      </c>
      <c r="K267" s="190"/>
      <c r="L267" s="195"/>
      <c r="M267" s="196"/>
      <c r="N267" s="197"/>
      <c r="O267" s="197"/>
      <c r="P267" s="198">
        <f>SUM(P268:P277)</f>
        <v>0</v>
      </c>
      <c r="Q267" s="197"/>
      <c r="R267" s="198">
        <f>SUM(R268:R277)</f>
        <v>0</v>
      </c>
      <c r="S267" s="197"/>
      <c r="T267" s="199">
        <f>SUM(T268:T277)</f>
        <v>0</v>
      </c>
      <c r="U267" s="12"/>
      <c r="V267" s="12"/>
      <c r="W267" s="12"/>
      <c r="X267" s="12"/>
      <c r="Y267" s="12"/>
      <c r="Z267" s="12"/>
      <c r="AA267" s="12"/>
      <c r="AB267" s="12"/>
      <c r="AC267" s="12"/>
      <c r="AD267" s="12"/>
      <c r="AE267" s="12"/>
      <c r="AR267" s="200" t="s">
        <v>21</v>
      </c>
      <c r="AT267" s="201" t="s">
        <v>78</v>
      </c>
      <c r="AU267" s="201" t="s">
        <v>21</v>
      </c>
      <c r="AY267" s="200" t="s">
        <v>132</v>
      </c>
      <c r="BK267" s="202">
        <f>SUM(BK268:BK277)</f>
        <v>0</v>
      </c>
    </row>
    <row r="268" s="2" customFormat="1" ht="24.15" customHeight="1">
      <c r="A268" s="40"/>
      <c r="B268" s="41"/>
      <c r="C268" s="205" t="s">
        <v>476</v>
      </c>
      <c r="D268" s="205" t="s">
        <v>135</v>
      </c>
      <c r="E268" s="206" t="s">
        <v>443</v>
      </c>
      <c r="F268" s="207" t="s">
        <v>444</v>
      </c>
      <c r="G268" s="208" t="s">
        <v>254</v>
      </c>
      <c r="H268" s="209">
        <v>29.603999999999999</v>
      </c>
      <c r="I268" s="210"/>
      <c r="J268" s="211">
        <f>ROUND(I268*H268,2)</f>
        <v>0</v>
      </c>
      <c r="K268" s="207" t="s">
        <v>139</v>
      </c>
      <c r="L268" s="46"/>
      <c r="M268" s="212" t="s">
        <v>32</v>
      </c>
      <c r="N268" s="213" t="s">
        <v>51</v>
      </c>
      <c r="O268" s="86"/>
      <c r="P268" s="214">
        <f>O268*H268</f>
        <v>0</v>
      </c>
      <c r="Q268" s="214">
        <v>0</v>
      </c>
      <c r="R268" s="214">
        <f>Q268*H268</f>
        <v>0</v>
      </c>
      <c r="S268" s="214">
        <v>0</v>
      </c>
      <c r="T268" s="215">
        <f>S268*H268</f>
        <v>0</v>
      </c>
      <c r="U268" s="40"/>
      <c r="V268" s="40"/>
      <c r="W268" s="40"/>
      <c r="X268" s="40"/>
      <c r="Y268" s="40"/>
      <c r="Z268" s="40"/>
      <c r="AA268" s="40"/>
      <c r="AB268" s="40"/>
      <c r="AC268" s="40"/>
      <c r="AD268" s="40"/>
      <c r="AE268" s="40"/>
      <c r="AR268" s="216" t="s">
        <v>150</v>
      </c>
      <c r="AT268" s="216" t="s">
        <v>135</v>
      </c>
      <c r="AU268" s="216" t="s">
        <v>141</v>
      </c>
      <c r="AY268" s="18" t="s">
        <v>132</v>
      </c>
      <c r="BE268" s="217">
        <f>IF(N268="základní",J268,0)</f>
        <v>0</v>
      </c>
      <c r="BF268" s="217">
        <f>IF(N268="snížená",J268,0)</f>
        <v>0</v>
      </c>
      <c r="BG268" s="217">
        <f>IF(N268="zákl. přenesená",J268,0)</f>
        <v>0</v>
      </c>
      <c r="BH268" s="217">
        <f>IF(N268="sníž. přenesená",J268,0)</f>
        <v>0</v>
      </c>
      <c r="BI268" s="217">
        <f>IF(N268="nulová",J268,0)</f>
        <v>0</v>
      </c>
      <c r="BJ268" s="18" t="s">
        <v>141</v>
      </c>
      <c r="BK268" s="217">
        <f>ROUND(I268*H268,2)</f>
        <v>0</v>
      </c>
      <c r="BL268" s="18" t="s">
        <v>150</v>
      </c>
      <c r="BM268" s="216" t="s">
        <v>943</v>
      </c>
    </row>
    <row r="269" s="2" customFormat="1">
      <c r="A269" s="40"/>
      <c r="B269" s="41"/>
      <c r="C269" s="42"/>
      <c r="D269" s="225" t="s">
        <v>197</v>
      </c>
      <c r="E269" s="42"/>
      <c r="F269" s="226" t="s">
        <v>446</v>
      </c>
      <c r="G269" s="42"/>
      <c r="H269" s="42"/>
      <c r="I269" s="227"/>
      <c r="J269" s="42"/>
      <c r="K269" s="42"/>
      <c r="L269" s="46"/>
      <c r="M269" s="228"/>
      <c r="N269" s="229"/>
      <c r="O269" s="86"/>
      <c r="P269" s="86"/>
      <c r="Q269" s="86"/>
      <c r="R269" s="86"/>
      <c r="S269" s="86"/>
      <c r="T269" s="87"/>
      <c r="U269" s="40"/>
      <c r="V269" s="40"/>
      <c r="W269" s="40"/>
      <c r="X269" s="40"/>
      <c r="Y269" s="40"/>
      <c r="Z269" s="40"/>
      <c r="AA269" s="40"/>
      <c r="AB269" s="40"/>
      <c r="AC269" s="40"/>
      <c r="AD269" s="40"/>
      <c r="AE269" s="40"/>
      <c r="AT269" s="18" t="s">
        <v>197</v>
      </c>
      <c r="AU269" s="18" t="s">
        <v>141</v>
      </c>
    </row>
    <row r="270" s="2" customFormat="1" ht="24.15" customHeight="1">
      <c r="A270" s="40"/>
      <c r="B270" s="41"/>
      <c r="C270" s="205" t="s">
        <v>480</v>
      </c>
      <c r="D270" s="205" t="s">
        <v>135</v>
      </c>
      <c r="E270" s="206" t="s">
        <v>448</v>
      </c>
      <c r="F270" s="207" t="s">
        <v>449</v>
      </c>
      <c r="G270" s="208" t="s">
        <v>254</v>
      </c>
      <c r="H270" s="209">
        <v>414.45600000000002</v>
      </c>
      <c r="I270" s="210"/>
      <c r="J270" s="211">
        <f>ROUND(I270*H270,2)</f>
        <v>0</v>
      </c>
      <c r="K270" s="207" t="s">
        <v>139</v>
      </c>
      <c r="L270" s="46"/>
      <c r="M270" s="212" t="s">
        <v>32</v>
      </c>
      <c r="N270" s="213" t="s">
        <v>51</v>
      </c>
      <c r="O270" s="86"/>
      <c r="P270" s="214">
        <f>O270*H270</f>
        <v>0</v>
      </c>
      <c r="Q270" s="214">
        <v>0</v>
      </c>
      <c r="R270" s="214">
        <f>Q270*H270</f>
        <v>0</v>
      </c>
      <c r="S270" s="214">
        <v>0</v>
      </c>
      <c r="T270" s="215">
        <f>S270*H270</f>
        <v>0</v>
      </c>
      <c r="U270" s="40"/>
      <c r="V270" s="40"/>
      <c r="W270" s="40"/>
      <c r="X270" s="40"/>
      <c r="Y270" s="40"/>
      <c r="Z270" s="40"/>
      <c r="AA270" s="40"/>
      <c r="AB270" s="40"/>
      <c r="AC270" s="40"/>
      <c r="AD270" s="40"/>
      <c r="AE270" s="40"/>
      <c r="AR270" s="216" t="s">
        <v>150</v>
      </c>
      <c r="AT270" s="216" t="s">
        <v>135</v>
      </c>
      <c r="AU270" s="216" t="s">
        <v>141</v>
      </c>
      <c r="AY270" s="18" t="s">
        <v>132</v>
      </c>
      <c r="BE270" s="217">
        <f>IF(N270="základní",J270,0)</f>
        <v>0</v>
      </c>
      <c r="BF270" s="217">
        <f>IF(N270="snížená",J270,0)</f>
        <v>0</v>
      </c>
      <c r="BG270" s="217">
        <f>IF(N270="zákl. přenesená",J270,0)</f>
        <v>0</v>
      </c>
      <c r="BH270" s="217">
        <f>IF(N270="sníž. přenesená",J270,0)</f>
        <v>0</v>
      </c>
      <c r="BI270" s="217">
        <f>IF(N270="nulová",J270,0)</f>
        <v>0</v>
      </c>
      <c r="BJ270" s="18" t="s">
        <v>141</v>
      </c>
      <c r="BK270" s="217">
        <f>ROUND(I270*H270,2)</f>
        <v>0</v>
      </c>
      <c r="BL270" s="18" t="s">
        <v>150</v>
      </c>
      <c r="BM270" s="216" t="s">
        <v>944</v>
      </c>
    </row>
    <row r="271" s="2" customFormat="1">
      <c r="A271" s="40"/>
      <c r="B271" s="41"/>
      <c r="C271" s="42"/>
      <c r="D271" s="225" t="s">
        <v>197</v>
      </c>
      <c r="E271" s="42"/>
      <c r="F271" s="226" t="s">
        <v>451</v>
      </c>
      <c r="G271" s="42"/>
      <c r="H271" s="42"/>
      <c r="I271" s="227"/>
      <c r="J271" s="42"/>
      <c r="K271" s="42"/>
      <c r="L271" s="46"/>
      <c r="M271" s="228"/>
      <c r="N271" s="229"/>
      <c r="O271" s="86"/>
      <c r="P271" s="86"/>
      <c r="Q271" s="86"/>
      <c r="R271" s="86"/>
      <c r="S271" s="86"/>
      <c r="T271" s="87"/>
      <c r="U271" s="40"/>
      <c r="V271" s="40"/>
      <c r="W271" s="40"/>
      <c r="X271" s="40"/>
      <c r="Y271" s="40"/>
      <c r="Z271" s="40"/>
      <c r="AA271" s="40"/>
      <c r="AB271" s="40"/>
      <c r="AC271" s="40"/>
      <c r="AD271" s="40"/>
      <c r="AE271" s="40"/>
      <c r="AT271" s="18" t="s">
        <v>197</v>
      </c>
      <c r="AU271" s="18" t="s">
        <v>141</v>
      </c>
    </row>
    <row r="272" s="13" customFormat="1">
      <c r="A272" s="13"/>
      <c r="B272" s="230"/>
      <c r="C272" s="231"/>
      <c r="D272" s="225" t="s">
        <v>199</v>
      </c>
      <c r="E272" s="232" t="s">
        <v>32</v>
      </c>
      <c r="F272" s="233" t="s">
        <v>452</v>
      </c>
      <c r="G272" s="231"/>
      <c r="H272" s="234">
        <v>414.45600000000002</v>
      </c>
      <c r="I272" s="235"/>
      <c r="J272" s="231"/>
      <c r="K272" s="231"/>
      <c r="L272" s="236"/>
      <c r="M272" s="237"/>
      <c r="N272" s="238"/>
      <c r="O272" s="238"/>
      <c r="P272" s="238"/>
      <c r="Q272" s="238"/>
      <c r="R272" s="238"/>
      <c r="S272" s="238"/>
      <c r="T272" s="239"/>
      <c r="U272" s="13"/>
      <c r="V272" s="13"/>
      <c r="W272" s="13"/>
      <c r="X272" s="13"/>
      <c r="Y272" s="13"/>
      <c r="Z272" s="13"/>
      <c r="AA272" s="13"/>
      <c r="AB272" s="13"/>
      <c r="AC272" s="13"/>
      <c r="AD272" s="13"/>
      <c r="AE272" s="13"/>
      <c r="AT272" s="240" t="s">
        <v>199</v>
      </c>
      <c r="AU272" s="240" t="s">
        <v>141</v>
      </c>
      <c r="AV272" s="13" t="s">
        <v>141</v>
      </c>
      <c r="AW272" s="13" t="s">
        <v>41</v>
      </c>
      <c r="AX272" s="13" t="s">
        <v>79</v>
      </c>
      <c r="AY272" s="240" t="s">
        <v>132</v>
      </c>
    </row>
    <row r="273" s="14" customFormat="1">
      <c r="A273" s="14"/>
      <c r="B273" s="241"/>
      <c r="C273" s="242"/>
      <c r="D273" s="225" t="s">
        <v>199</v>
      </c>
      <c r="E273" s="243" t="s">
        <v>32</v>
      </c>
      <c r="F273" s="244" t="s">
        <v>201</v>
      </c>
      <c r="G273" s="242"/>
      <c r="H273" s="245">
        <v>414.45600000000002</v>
      </c>
      <c r="I273" s="246"/>
      <c r="J273" s="242"/>
      <c r="K273" s="242"/>
      <c r="L273" s="247"/>
      <c r="M273" s="248"/>
      <c r="N273" s="249"/>
      <c r="O273" s="249"/>
      <c r="P273" s="249"/>
      <c r="Q273" s="249"/>
      <c r="R273" s="249"/>
      <c r="S273" s="249"/>
      <c r="T273" s="250"/>
      <c r="U273" s="14"/>
      <c r="V273" s="14"/>
      <c r="W273" s="14"/>
      <c r="X273" s="14"/>
      <c r="Y273" s="14"/>
      <c r="Z273" s="14"/>
      <c r="AA273" s="14"/>
      <c r="AB273" s="14"/>
      <c r="AC273" s="14"/>
      <c r="AD273" s="14"/>
      <c r="AE273" s="14"/>
      <c r="AT273" s="251" t="s">
        <v>199</v>
      </c>
      <c r="AU273" s="251" t="s">
        <v>141</v>
      </c>
      <c r="AV273" s="14" t="s">
        <v>150</v>
      </c>
      <c r="AW273" s="14" t="s">
        <v>41</v>
      </c>
      <c r="AX273" s="14" t="s">
        <v>21</v>
      </c>
      <c r="AY273" s="251" t="s">
        <v>132</v>
      </c>
    </row>
    <row r="274" s="2" customFormat="1" ht="14.4" customHeight="1">
      <c r="A274" s="40"/>
      <c r="B274" s="41"/>
      <c r="C274" s="205" t="s">
        <v>484</v>
      </c>
      <c r="D274" s="205" t="s">
        <v>135</v>
      </c>
      <c r="E274" s="206" t="s">
        <v>454</v>
      </c>
      <c r="F274" s="207" t="s">
        <v>455</v>
      </c>
      <c r="G274" s="208" t="s">
        <v>254</v>
      </c>
      <c r="H274" s="209">
        <v>29.603999999999999</v>
      </c>
      <c r="I274" s="210"/>
      <c r="J274" s="211">
        <f>ROUND(I274*H274,2)</f>
        <v>0</v>
      </c>
      <c r="K274" s="207" t="s">
        <v>139</v>
      </c>
      <c r="L274" s="46"/>
      <c r="M274" s="212" t="s">
        <v>32</v>
      </c>
      <c r="N274" s="213" t="s">
        <v>51</v>
      </c>
      <c r="O274" s="86"/>
      <c r="P274" s="214">
        <f>O274*H274</f>
        <v>0</v>
      </c>
      <c r="Q274" s="214">
        <v>0</v>
      </c>
      <c r="R274" s="214">
        <f>Q274*H274</f>
        <v>0</v>
      </c>
      <c r="S274" s="214">
        <v>0</v>
      </c>
      <c r="T274" s="215">
        <f>S274*H274</f>
        <v>0</v>
      </c>
      <c r="U274" s="40"/>
      <c r="V274" s="40"/>
      <c r="W274" s="40"/>
      <c r="X274" s="40"/>
      <c r="Y274" s="40"/>
      <c r="Z274" s="40"/>
      <c r="AA274" s="40"/>
      <c r="AB274" s="40"/>
      <c r="AC274" s="40"/>
      <c r="AD274" s="40"/>
      <c r="AE274" s="40"/>
      <c r="AR274" s="216" t="s">
        <v>150</v>
      </c>
      <c r="AT274" s="216" t="s">
        <v>135</v>
      </c>
      <c r="AU274" s="216" t="s">
        <v>141</v>
      </c>
      <c r="AY274" s="18" t="s">
        <v>132</v>
      </c>
      <c r="BE274" s="217">
        <f>IF(N274="základní",J274,0)</f>
        <v>0</v>
      </c>
      <c r="BF274" s="217">
        <f>IF(N274="snížená",J274,0)</f>
        <v>0</v>
      </c>
      <c r="BG274" s="217">
        <f>IF(N274="zákl. přenesená",J274,0)</f>
        <v>0</v>
      </c>
      <c r="BH274" s="217">
        <f>IF(N274="sníž. přenesená",J274,0)</f>
        <v>0</v>
      </c>
      <c r="BI274" s="217">
        <f>IF(N274="nulová",J274,0)</f>
        <v>0</v>
      </c>
      <c r="BJ274" s="18" t="s">
        <v>141</v>
      </c>
      <c r="BK274" s="217">
        <f>ROUND(I274*H274,2)</f>
        <v>0</v>
      </c>
      <c r="BL274" s="18" t="s">
        <v>150</v>
      </c>
      <c r="BM274" s="216" t="s">
        <v>945</v>
      </c>
    </row>
    <row r="275" s="2" customFormat="1">
      <c r="A275" s="40"/>
      <c r="B275" s="41"/>
      <c r="C275" s="42"/>
      <c r="D275" s="225" t="s">
        <v>197</v>
      </c>
      <c r="E275" s="42"/>
      <c r="F275" s="226" t="s">
        <v>457</v>
      </c>
      <c r="G275" s="42"/>
      <c r="H275" s="42"/>
      <c r="I275" s="227"/>
      <c r="J275" s="42"/>
      <c r="K275" s="42"/>
      <c r="L275" s="46"/>
      <c r="M275" s="228"/>
      <c r="N275" s="229"/>
      <c r="O275" s="86"/>
      <c r="P275" s="86"/>
      <c r="Q275" s="86"/>
      <c r="R275" s="86"/>
      <c r="S275" s="86"/>
      <c r="T275" s="87"/>
      <c r="U275" s="40"/>
      <c r="V275" s="40"/>
      <c r="W275" s="40"/>
      <c r="X275" s="40"/>
      <c r="Y275" s="40"/>
      <c r="Z275" s="40"/>
      <c r="AA275" s="40"/>
      <c r="AB275" s="40"/>
      <c r="AC275" s="40"/>
      <c r="AD275" s="40"/>
      <c r="AE275" s="40"/>
      <c r="AT275" s="18" t="s">
        <v>197</v>
      </c>
      <c r="AU275" s="18" t="s">
        <v>141</v>
      </c>
    </row>
    <row r="276" s="2" customFormat="1" ht="24.15" customHeight="1">
      <c r="A276" s="40"/>
      <c r="B276" s="41"/>
      <c r="C276" s="205" t="s">
        <v>488</v>
      </c>
      <c r="D276" s="205" t="s">
        <v>135</v>
      </c>
      <c r="E276" s="206" t="s">
        <v>459</v>
      </c>
      <c r="F276" s="207" t="s">
        <v>460</v>
      </c>
      <c r="G276" s="208" t="s">
        <v>254</v>
      </c>
      <c r="H276" s="209">
        <v>29.603999999999999</v>
      </c>
      <c r="I276" s="210"/>
      <c r="J276" s="211">
        <f>ROUND(I276*H276,2)</f>
        <v>0</v>
      </c>
      <c r="K276" s="207" t="s">
        <v>139</v>
      </c>
      <c r="L276" s="46"/>
      <c r="M276" s="212" t="s">
        <v>32</v>
      </c>
      <c r="N276" s="213" t="s">
        <v>51</v>
      </c>
      <c r="O276" s="86"/>
      <c r="P276" s="214">
        <f>O276*H276</f>
        <v>0</v>
      </c>
      <c r="Q276" s="214">
        <v>0</v>
      </c>
      <c r="R276" s="214">
        <f>Q276*H276</f>
        <v>0</v>
      </c>
      <c r="S276" s="214">
        <v>0</v>
      </c>
      <c r="T276" s="215">
        <f>S276*H276</f>
        <v>0</v>
      </c>
      <c r="U276" s="40"/>
      <c r="V276" s="40"/>
      <c r="W276" s="40"/>
      <c r="X276" s="40"/>
      <c r="Y276" s="40"/>
      <c r="Z276" s="40"/>
      <c r="AA276" s="40"/>
      <c r="AB276" s="40"/>
      <c r="AC276" s="40"/>
      <c r="AD276" s="40"/>
      <c r="AE276" s="40"/>
      <c r="AR276" s="216" t="s">
        <v>150</v>
      </c>
      <c r="AT276" s="216" t="s">
        <v>135</v>
      </c>
      <c r="AU276" s="216" t="s">
        <v>141</v>
      </c>
      <c r="AY276" s="18" t="s">
        <v>132</v>
      </c>
      <c r="BE276" s="217">
        <f>IF(N276="základní",J276,0)</f>
        <v>0</v>
      </c>
      <c r="BF276" s="217">
        <f>IF(N276="snížená",J276,0)</f>
        <v>0</v>
      </c>
      <c r="BG276" s="217">
        <f>IF(N276="zákl. přenesená",J276,0)</f>
        <v>0</v>
      </c>
      <c r="BH276" s="217">
        <f>IF(N276="sníž. přenesená",J276,0)</f>
        <v>0</v>
      </c>
      <c r="BI276" s="217">
        <f>IF(N276="nulová",J276,0)</f>
        <v>0</v>
      </c>
      <c r="BJ276" s="18" t="s">
        <v>141</v>
      </c>
      <c r="BK276" s="217">
        <f>ROUND(I276*H276,2)</f>
        <v>0</v>
      </c>
      <c r="BL276" s="18" t="s">
        <v>150</v>
      </c>
      <c r="BM276" s="216" t="s">
        <v>946</v>
      </c>
    </row>
    <row r="277" s="2" customFormat="1">
      <c r="A277" s="40"/>
      <c r="B277" s="41"/>
      <c r="C277" s="42"/>
      <c r="D277" s="225" t="s">
        <v>197</v>
      </c>
      <c r="E277" s="42"/>
      <c r="F277" s="226" t="s">
        <v>462</v>
      </c>
      <c r="G277" s="42"/>
      <c r="H277" s="42"/>
      <c r="I277" s="227"/>
      <c r="J277" s="42"/>
      <c r="K277" s="42"/>
      <c r="L277" s="46"/>
      <c r="M277" s="228"/>
      <c r="N277" s="229"/>
      <c r="O277" s="86"/>
      <c r="P277" s="86"/>
      <c r="Q277" s="86"/>
      <c r="R277" s="86"/>
      <c r="S277" s="86"/>
      <c r="T277" s="87"/>
      <c r="U277" s="40"/>
      <c r="V277" s="40"/>
      <c r="W277" s="40"/>
      <c r="X277" s="40"/>
      <c r="Y277" s="40"/>
      <c r="Z277" s="40"/>
      <c r="AA277" s="40"/>
      <c r="AB277" s="40"/>
      <c r="AC277" s="40"/>
      <c r="AD277" s="40"/>
      <c r="AE277" s="40"/>
      <c r="AT277" s="18" t="s">
        <v>197</v>
      </c>
      <c r="AU277" s="18" t="s">
        <v>141</v>
      </c>
    </row>
    <row r="278" s="12" customFormat="1" ht="22.8" customHeight="1">
      <c r="A278" s="12"/>
      <c r="B278" s="189"/>
      <c r="C278" s="190"/>
      <c r="D278" s="191" t="s">
        <v>78</v>
      </c>
      <c r="E278" s="203" t="s">
        <v>463</v>
      </c>
      <c r="F278" s="203" t="s">
        <v>464</v>
      </c>
      <c r="G278" s="190"/>
      <c r="H278" s="190"/>
      <c r="I278" s="193"/>
      <c r="J278" s="204">
        <f>BK278</f>
        <v>0</v>
      </c>
      <c r="K278" s="190"/>
      <c r="L278" s="195"/>
      <c r="M278" s="196"/>
      <c r="N278" s="197"/>
      <c r="O278" s="197"/>
      <c r="P278" s="198">
        <f>SUM(P279:P280)</f>
        <v>0</v>
      </c>
      <c r="Q278" s="197"/>
      <c r="R278" s="198">
        <f>SUM(R279:R280)</f>
        <v>0</v>
      </c>
      <c r="S278" s="197"/>
      <c r="T278" s="199">
        <f>SUM(T279:T280)</f>
        <v>0</v>
      </c>
      <c r="U278" s="12"/>
      <c r="V278" s="12"/>
      <c r="W278" s="12"/>
      <c r="X278" s="12"/>
      <c r="Y278" s="12"/>
      <c r="Z278" s="12"/>
      <c r="AA278" s="12"/>
      <c r="AB278" s="12"/>
      <c r="AC278" s="12"/>
      <c r="AD278" s="12"/>
      <c r="AE278" s="12"/>
      <c r="AR278" s="200" t="s">
        <v>21</v>
      </c>
      <c r="AT278" s="201" t="s">
        <v>78</v>
      </c>
      <c r="AU278" s="201" t="s">
        <v>21</v>
      </c>
      <c r="AY278" s="200" t="s">
        <v>132</v>
      </c>
      <c r="BK278" s="202">
        <f>SUM(BK279:BK280)</f>
        <v>0</v>
      </c>
    </row>
    <row r="279" s="2" customFormat="1" ht="24.15" customHeight="1">
      <c r="A279" s="40"/>
      <c r="B279" s="41"/>
      <c r="C279" s="205" t="s">
        <v>493</v>
      </c>
      <c r="D279" s="205" t="s">
        <v>135</v>
      </c>
      <c r="E279" s="206" t="s">
        <v>466</v>
      </c>
      <c r="F279" s="207" t="s">
        <v>467</v>
      </c>
      <c r="G279" s="208" t="s">
        <v>254</v>
      </c>
      <c r="H279" s="209">
        <v>25.574999999999999</v>
      </c>
      <c r="I279" s="210"/>
      <c r="J279" s="211">
        <f>ROUND(I279*H279,2)</f>
        <v>0</v>
      </c>
      <c r="K279" s="207" t="s">
        <v>139</v>
      </c>
      <c r="L279" s="46"/>
      <c r="M279" s="212" t="s">
        <v>32</v>
      </c>
      <c r="N279" s="213" t="s">
        <v>51</v>
      </c>
      <c r="O279" s="86"/>
      <c r="P279" s="214">
        <f>O279*H279</f>
        <v>0</v>
      </c>
      <c r="Q279" s="214">
        <v>0</v>
      </c>
      <c r="R279" s="214">
        <f>Q279*H279</f>
        <v>0</v>
      </c>
      <c r="S279" s="214">
        <v>0</v>
      </c>
      <c r="T279" s="215">
        <f>S279*H279</f>
        <v>0</v>
      </c>
      <c r="U279" s="40"/>
      <c r="V279" s="40"/>
      <c r="W279" s="40"/>
      <c r="X279" s="40"/>
      <c r="Y279" s="40"/>
      <c r="Z279" s="40"/>
      <c r="AA279" s="40"/>
      <c r="AB279" s="40"/>
      <c r="AC279" s="40"/>
      <c r="AD279" s="40"/>
      <c r="AE279" s="40"/>
      <c r="AR279" s="216" t="s">
        <v>150</v>
      </c>
      <c r="AT279" s="216" t="s">
        <v>135</v>
      </c>
      <c r="AU279" s="216" t="s">
        <v>141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150</v>
      </c>
      <c r="BM279" s="216" t="s">
        <v>947</v>
      </c>
    </row>
    <row r="280" s="2" customFormat="1">
      <c r="A280" s="40"/>
      <c r="B280" s="41"/>
      <c r="C280" s="42"/>
      <c r="D280" s="225" t="s">
        <v>197</v>
      </c>
      <c r="E280" s="42"/>
      <c r="F280" s="226" t="s">
        <v>469</v>
      </c>
      <c r="G280" s="42"/>
      <c r="H280" s="42"/>
      <c r="I280" s="227"/>
      <c r="J280" s="42"/>
      <c r="K280" s="42"/>
      <c r="L280" s="46"/>
      <c r="M280" s="228"/>
      <c r="N280" s="229"/>
      <c r="O280" s="86"/>
      <c r="P280" s="86"/>
      <c r="Q280" s="86"/>
      <c r="R280" s="86"/>
      <c r="S280" s="86"/>
      <c r="T280" s="87"/>
      <c r="U280" s="40"/>
      <c r="V280" s="40"/>
      <c r="W280" s="40"/>
      <c r="X280" s="40"/>
      <c r="Y280" s="40"/>
      <c r="Z280" s="40"/>
      <c r="AA280" s="40"/>
      <c r="AB280" s="40"/>
      <c r="AC280" s="40"/>
      <c r="AD280" s="40"/>
      <c r="AE280" s="40"/>
      <c r="AT280" s="18" t="s">
        <v>197</v>
      </c>
      <c r="AU280" s="18" t="s">
        <v>141</v>
      </c>
    </row>
    <row r="281" s="12" customFormat="1" ht="25.92" customHeight="1">
      <c r="A281" s="12"/>
      <c r="B281" s="189"/>
      <c r="C281" s="190"/>
      <c r="D281" s="191" t="s">
        <v>78</v>
      </c>
      <c r="E281" s="192" t="s">
        <v>470</v>
      </c>
      <c r="F281" s="192" t="s">
        <v>471</v>
      </c>
      <c r="G281" s="190"/>
      <c r="H281" s="190"/>
      <c r="I281" s="193"/>
      <c r="J281" s="194">
        <f>BK281</f>
        <v>0</v>
      </c>
      <c r="K281" s="190"/>
      <c r="L281" s="195"/>
      <c r="M281" s="196"/>
      <c r="N281" s="197"/>
      <c r="O281" s="197"/>
      <c r="P281" s="198">
        <f>SUM(P282:P317)</f>
        <v>0</v>
      </c>
      <c r="Q281" s="197"/>
      <c r="R281" s="198">
        <f>SUM(R282:R317)</f>
        <v>2.6707879999999999</v>
      </c>
      <c r="S281" s="197"/>
      <c r="T281" s="199">
        <f>SUM(T282:T317)</f>
        <v>0.23580000000000001</v>
      </c>
      <c r="U281" s="12"/>
      <c r="V281" s="12"/>
      <c r="W281" s="12"/>
      <c r="X281" s="12"/>
      <c r="Y281" s="12"/>
      <c r="Z281" s="12"/>
      <c r="AA281" s="12"/>
      <c r="AB281" s="12"/>
      <c r="AC281" s="12"/>
      <c r="AD281" s="12"/>
      <c r="AE281" s="12"/>
      <c r="AR281" s="200" t="s">
        <v>141</v>
      </c>
      <c r="AT281" s="201" t="s">
        <v>78</v>
      </c>
      <c r="AU281" s="201" t="s">
        <v>79</v>
      </c>
      <c r="AY281" s="200" t="s">
        <v>132</v>
      </c>
      <c r="BK281" s="202">
        <f>SUM(BK282:BK317)</f>
        <v>0</v>
      </c>
    </row>
    <row r="282" s="2" customFormat="1" ht="14.4" customHeight="1">
      <c r="A282" s="40"/>
      <c r="B282" s="41"/>
      <c r="C282" s="205" t="s">
        <v>497</v>
      </c>
      <c r="D282" s="205" t="s">
        <v>135</v>
      </c>
      <c r="E282" s="206" t="s">
        <v>948</v>
      </c>
      <c r="F282" s="207" t="s">
        <v>949</v>
      </c>
      <c r="G282" s="208" t="s">
        <v>195</v>
      </c>
      <c r="H282" s="209">
        <v>262.19999999999999</v>
      </c>
      <c r="I282" s="210"/>
      <c r="J282" s="211">
        <f>ROUND(I282*H282,2)</f>
        <v>0</v>
      </c>
      <c r="K282" s="207" t="s">
        <v>139</v>
      </c>
      <c r="L282" s="46"/>
      <c r="M282" s="212" t="s">
        <v>32</v>
      </c>
      <c r="N282" s="213" t="s">
        <v>51</v>
      </c>
      <c r="O282" s="86"/>
      <c r="P282" s="214">
        <f>O282*H282</f>
        <v>0</v>
      </c>
      <c r="Q282" s="214">
        <v>0</v>
      </c>
      <c r="R282" s="214">
        <f>Q282*H282</f>
        <v>0</v>
      </c>
      <c r="S282" s="214">
        <v>0</v>
      </c>
      <c r="T282" s="215">
        <f>S282*H282</f>
        <v>0</v>
      </c>
      <c r="U282" s="40"/>
      <c r="V282" s="40"/>
      <c r="W282" s="40"/>
      <c r="X282" s="40"/>
      <c r="Y282" s="40"/>
      <c r="Z282" s="40"/>
      <c r="AA282" s="40"/>
      <c r="AB282" s="40"/>
      <c r="AC282" s="40"/>
      <c r="AD282" s="40"/>
      <c r="AE282" s="40"/>
      <c r="AR282" s="216" t="s">
        <v>270</v>
      </c>
      <c r="AT282" s="216" t="s">
        <v>135</v>
      </c>
      <c r="AU282" s="216" t="s">
        <v>21</v>
      </c>
      <c r="AY282" s="18" t="s">
        <v>132</v>
      </c>
      <c r="BE282" s="217">
        <f>IF(N282="základní",J282,0)</f>
        <v>0</v>
      </c>
      <c r="BF282" s="217">
        <f>IF(N282="snížená",J282,0)</f>
        <v>0</v>
      </c>
      <c r="BG282" s="217">
        <f>IF(N282="zákl. přenesená",J282,0)</f>
        <v>0</v>
      </c>
      <c r="BH282" s="217">
        <f>IF(N282="sníž. přenesená",J282,0)</f>
        <v>0</v>
      </c>
      <c r="BI282" s="217">
        <f>IF(N282="nulová",J282,0)</f>
        <v>0</v>
      </c>
      <c r="BJ282" s="18" t="s">
        <v>141</v>
      </c>
      <c r="BK282" s="217">
        <f>ROUND(I282*H282,2)</f>
        <v>0</v>
      </c>
      <c r="BL282" s="18" t="s">
        <v>270</v>
      </c>
      <c r="BM282" s="216" t="s">
        <v>950</v>
      </c>
    </row>
    <row r="283" s="13" customFormat="1">
      <c r="A283" s="13"/>
      <c r="B283" s="230"/>
      <c r="C283" s="231"/>
      <c r="D283" s="225" t="s">
        <v>199</v>
      </c>
      <c r="E283" s="232" t="s">
        <v>32</v>
      </c>
      <c r="F283" s="233" t="s">
        <v>887</v>
      </c>
      <c r="G283" s="231"/>
      <c r="H283" s="234">
        <v>262.19999999999999</v>
      </c>
      <c r="I283" s="235"/>
      <c r="J283" s="231"/>
      <c r="K283" s="231"/>
      <c r="L283" s="236"/>
      <c r="M283" s="237"/>
      <c r="N283" s="238"/>
      <c r="O283" s="238"/>
      <c r="P283" s="238"/>
      <c r="Q283" s="238"/>
      <c r="R283" s="238"/>
      <c r="S283" s="238"/>
      <c r="T283" s="239"/>
      <c r="U283" s="13"/>
      <c r="V283" s="13"/>
      <c r="W283" s="13"/>
      <c r="X283" s="13"/>
      <c r="Y283" s="13"/>
      <c r="Z283" s="13"/>
      <c r="AA283" s="13"/>
      <c r="AB283" s="13"/>
      <c r="AC283" s="13"/>
      <c r="AD283" s="13"/>
      <c r="AE283" s="13"/>
      <c r="AT283" s="240" t="s">
        <v>199</v>
      </c>
      <c r="AU283" s="240" t="s">
        <v>21</v>
      </c>
      <c r="AV283" s="13" t="s">
        <v>141</v>
      </c>
      <c r="AW283" s="13" t="s">
        <v>41</v>
      </c>
      <c r="AX283" s="13" t="s">
        <v>79</v>
      </c>
      <c r="AY283" s="240" t="s">
        <v>132</v>
      </c>
    </row>
    <row r="284" s="14" customFormat="1">
      <c r="A284" s="14"/>
      <c r="B284" s="241"/>
      <c r="C284" s="242"/>
      <c r="D284" s="225" t="s">
        <v>199</v>
      </c>
      <c r="E284" s="243" t="s">
        <v>32</v>
      </c>
      <c r="F284" s="244" t="s">
        <v>201</v>
      </c>
      <c r="G284" s="242"/>
      <c r="H284" s="245">
        <v>262.19999999999999</v>
      </c>
      <c r="I284" s="246"/>
      <c r="J284" s="242"/>
      <c r="K284" s="242"/>
      <c r="L284" s="247"/>
      <c r="M284" s="248"/>
      <c r="N284" s="249"/>
      <c r="O284" s="249"/>
      <c r="P284" s="249"/>
      <c r="Q284" s="249"/>
      <c r="R284" s="249"/>
      <c r="S284" s="249"/>
      <c r="T284" s="250"/>
      <c r="U284" s="14"/>
      <c r="V284" s="14"/>
      <c r="W284" s="14"/>
      <c r="X284" s="14"/>
      <c r="Y284" s="14"/>
      <c r="Z284" s="14"/>
      <c r="AA284" s="14"/>
      <c r="AB284" s="14"/>
      <c r="AC284" s="14"/>
      <c r="AD284" s="14"/>
      <c r="AE284" s="14"/>
      <c r="AT284" s="251" t="s">
        <v>199</v>
      </c>
      <c r="AU284" s="251" t="s">
        <v>21</v>
      </c>
      <c r="AV284" s="14" t="s">
        <v>150</v>
      </c>
      <c r="AW284" s="14" t="s">
        <v>41</v>
      </c>
      <c r="AX284" s="14" t="s">
        <v>21</v>
      </c>
      <c r="AY284" s="251" t="s">
        <v>132</v>
      </c>
    </row>
    <row r="285" s="2" customFormat="1" ht="14.4" customHeight="1">
      <c r="A285" s="40"/>
      <c r="B285" s="41"/>
      <c r="C285" s="205" t="s">
        <v>501</v>
      </c>
      <c r="D285" s="205" t="s">
        <v>135</v>
      </c>
      <c r="E285" s="206" t="s">
        <v>477</v>
      </c>
      <c r="F285" s="207" t="s">
        <v>478</v>
      </c>
      <c r="G285" s="208" t="s">
        <v>231</v>
      </c>
      <c r="H285" s="209">
        <v>19</v>
      </c>
      <c r="I285" s="210"/>
      <c r="J285" s="211">
        <f>ROUND(I285*H285,2)</f>
        <v>0</v>
      </c>
      <c r="K285" s="207" t="s">
        <v>139</v>
      </c>
      <c r="L285" s="46"/>
      <c r="M285" s="212" t="s">
        <v>32</v>
      </c>
      <c r="N285" s="213" t="s">
        <v>51</v>
      </c>
      <c r="O285" s="86"/>
      <c r="P285" s="214">
        <f>O285*H285</f>
        <v>0</v>
      </c>
      <c r="Q285" s="214">
        <v>0</v>
      </c>
      <c r="R285" s="214">
        <f>Q285*H285</f>
        <v>0</v>
      </c>
      <c r="S285" s="214">
        <v>0.0033800000000000002</v>
      </c>
      <c r="T285" s="215">
        <f>S285*H285</f>
        <v>0.064219999999999999</v>
      </c>
      <c r="U285" s="40"/>
      <c r="V285" s="40"/>
      <c r="W285" s="40"/>
      <c r="X285" s="40"/>
      <c r="Y285" s="40"/>
      <c r="Z285" s="40"/>
      <c r="AA285" s="40"/>
      <c r="AB285" s="40"/>
      <c r="AC285" s="40"/>
      <c r="AD285" s="40"/>
      <c r="AE285" s="40"/>
      <c r="AR285" s="216" t="s">
        <v>270</v>
      </c>
      <c r="AT285" s="216" t="s">
        <v>135</v>
      </c>
      <c r="AU285" s="216" t="s">
        <v>21</v>
      </c>
      <c r="AY285" s="18" t="s">
        <v>132</v>
      </c>
      <c r="BE285" s="217">
        <f>IF(N285="základní",J285,0)</f>
        <v>0</v>
      </c>
      <c r="BF285" s="217">
        <f>IF(N285="snížená",J285,0)</f>
        <v>0</v>
      </c>
      <c r="BG285" s="217">
        <f>IF(N285="zákl. přenesená",J285,0)</f>
        <v>0</v>
      </c>
      <c r="BH285" s="217">
        <f>IF(N285="sníž. přenesená",J285,0)</f>
        <v>0</v>
      </c>
      <c r="BI285" s="217">
        <f>IF(N285="nulová",J285,0)</f>
        <v>0</v>
      </c>
      <c r="BJ285" s="18" t="s">
        <v>141</v>
      </c>
      <c r="BK285" s="217">
        <f>ROUND(I285*H285,2)</f>
        <v>0</v>
      </c>
      <c r="BL285" s="18" t="s">
        <v>270</v>
      </c>
      <c r="BM285" s="216" t="s">
        <v>951</v>
      </c>
    </row>
    <row r="286" s="2" customFormat="1" ht="14.4" customHeight="1">
      <c r="A286" s="40"/>
      <c r="B286" s="41"/>
      <c r="C286" s="205" t="s">
        <v>505</v>
      </c>
      <c r="D286" s="205" t="s">
        <v>135</v>
      </c>
      <c r="E286" s="206" t="s">
        <v>481</v>
      </c>
      <c r="F286" s="207" t="s">
        <v>482</v>
      </c>
      <c r="G286" s="208" t="s">
        <v>231</v>
      </c>
      <c r="H286" s="209">
        <v>38</v>
      </c>
      <c r="I286" s="210"/>
      <c r="J286" s="211">
        <f>ROUND(I286*H286,2)</f>
        <v>0</v>
      </c>
      <c r="K286" s="207" t="s">
        <v>139</v>
      </c>
      <c r="L286" s="46"/>
      <c r="M286" s="212" t="s">
        <v>32</v>
      </c>
      <c r="N286" s="213" t="s">
        <v>51</v>
      </c>
      <c r="O286" s="86"/>
      <c r="P286" s="214">
        <f>O286*H286</f>
        <v>0</v>
      </c>
      <c r="Q286" s="214">
        <v>0</v>
      </c>
      <c r="R286" s="214">
        <f>Q286*H286</f>
        <v>0</v>
      </c>
      <c r="S286" s="214">
        <v>0.00191</v>
      </c>
      <c r="T286" s="215">
        <f>S286*H286</f>
        <v>0.072580000000000006</v>
      </c>
      <c r="U286" s="40"/>
      <c r="V286" s="40"/>
      <c r="W286" s="40"/>
      <c r="X286" s="40"/>
      <c r="Y286" s="40"/>
      <c r="Z286" s="40"/>
      <c r="AA286" s="40"/>
      <c r="AB286" s="40"/>
      <c r="AC286" s="40"/>
      <c r="AD286" s="40"/>
      <c r="AE286" s="40"/>
      <c r="AR286" s="216" t="s">
        <v>270</v>
      </c>
      <c r="AT286" s="216" t="s">
        <v>135</v>
      </c>
      <c r="AU286" s="216" t="s">
        <v>21</v>
      </c>
      <c r="AY286" s="18" t="s">
        <v>132</v>
      </c>
      <c r="BE286" s="217">
        <f>IF(N286="základní",J286,0)</f>
        <v>0</v>
      </c>
      <c r="BF286" s="217">
        <f>IF(N286="snížená",J286,0)</f>
        <v>0</v>
      </c>
      <c r="BG286" s="217">
        <f>IF(N286="zákl. přenesená",J286,0)</f>
        <v>0</v>
      </c>
      <c r="BH286" s="217">
        <f>IF(N286="sníž. přenesená",J286,0)</f>
        <v>0</v>
      </c>
      <c r="BI286" s="217">
        <f>IF(N286="nulová",J286,0)</f>
        <v>0</v>
      </c>
      <c r="BJ286" s="18" t="s">
        <v>141</v>
      </c>
      <c r="BK286" s="217">
        <f>ROUND(I286*H286,2)</f>
        <v>0</v>
      </c>
      <c r="BL286" s="18" t="s">
        <v>270</v>
      </c>
      <c r="BM286" s="216" t="s">
        <v>952</v>
      </c>
    </row>
    <row r="287" s="2" customFormat="1" ht="14.4" customHeight="1">
      <c r="A287" s="40"/>
      <c r="B287" s="41"/>
      <c r="C287" s="205" t="s">
        <v>509</v>
      </c>
      <c r="D287" s="205" t="s">
        <v>135</v>
      </c>
      <c r="E287" s="206" t="s">
        <v>485</v>
      </c>
      <c r="F287" s="207" t="s">
        <v>486</v>
      </c>
      <c r="G287" s="208" t="s">
        <v>231</v>
      </c>
      <c r="H287" s="209">
        <v>38</v>
      </c>
      <c r="I287" s="210"/>
      <c r="J287" s="211">
        <f>ROUND(I287*H287,2)</f>
        <v>0</v>
      </c>
      <c r="K287" s="207" t="s">
        <v>139</v>
      </c>
      <c r="L287" s="46"/>
      <c r="M287" s="212" t="s">
        <v>32</v>
      </c>
      <c r="N287" s="213" t="s">
        <v>51</v>
      </c>
      <c r="O287" s="86"/>
      <c r="P287" s="214">
        <f>O287*H287</f>
        <v>0</v>
      </c>
      <c r="Q287" s="214">
        <v>0</v>
      </c>
      <c r="R287" s="214">
        <f>Q287*H287</f>
        <v>0</v>
      </c>
      <c r="S287" s="214">
        <v>0</v>
      </c>
      <c r="T287" s="215">
        <f>S287*H287</f>
        <v>0</v>
      </c>
      <c r="U287" s="40"/>
      <c r="V287" s="40"/>
      <c r="W287" s="40"/>
      <c r="X287" s="40"/>
      <c r="Y287" s="40"/>
      <c r="Z287" s="40"/>
      <c r="AA287" s="40"/>
      <c r="AB287" s="40"/>
      <c r="AC287" s="40"/>
      <c r="AD287" s="40"/>
      <c r="AE287" s="40"/>
      <c r="AR287" s="216" t="s">
        <v>270</v>
      </c>
      <c r="AT287" s="216" t="s">
        <v>135</v>
      </c>
      <c r="AU287" s="216" t="s">
        <v>21</v>
      </c>
      <c r="AY287" s="18" t="s">
        <v>132</v>
      </c>
      <c r="BE287" s="217">
        <f>IF(N287="základní",J287,0)</f>
        <v>0</v>
      </c>
      <c r="BF287" s="217">
        <f>IF(N287="snížená",J287,0)</f>
        <v>0</v>
      </c>
      <c r="BG287" s="217">
        <f>IF(N287="zákl. přenesená",J287,0)</f>
        <v>0</v>
      </c>
      <c r="BH287" s="217">
        <f>IF(N287="sníž. přenesená",J287,0)</f>
        <v>0</v>
      </c>
      <c r="BI287" s="217">
        <f>IF(N287="nulová",J287,0)</f>
        <v>0</v>
      </c>
      <c r="BJ287" s="18" t="s">
        <v>141</v>
      </c>
      <c r="BK287" s="217">
        <f>ROUND(I287*H287,2)</f>
        <v>0</v>
      </c>
      <c r="BL287" s="18" t="s">
        <v>270</v>
      </c>
      <c r="BM287" s="216" t="s">
        <v>953</v>
      </c>
    </row>
    <row r="288" s="2" customFormat="1" ht="14.4" customHeight="1">
      <c r="A288" s="40"/>
      <c r="B288" s="41"/>
      <c r="C288" s="205" t="s">
        <v>513</v>
      </c>
      <c r="D288" s="205" t="s">
        <v>135</v>
      </c>
      <c r="E288" s="206" t="s">
        <v>489</v>
      </c>
      <c r="F288" s="207" t="s">
        <v>490</v>
      </c>
      <c r="G288" s="208" t="s">
        <v>231</v>
      </c>
      <c r="H288" s="209">
        <v>30.399999999999999</v>
      </c>
      <c r="I288" s="210"/>
      <c r="J288" s="211">
        <f>ROUND(I288*H288,2)</f>
        <v>0</v>
      </c>
      <c r="K288" s="207" t="s">
        <v>139</v>
      </c>
      <c r="L288" s="46"/>
      <c r="M288" s="212" t="s">
        <v>32</v>
      </c>
      <c r="N288" s="213" t="s">
        <v>51</v>
      </c>
      <c r="O288" s="86"/>
      <c r="P288" s="214">
        <f>O288*H288</f>
        <v>0</v>
      </c>
      <c r="Q288" s="214">
        <v>0</v>
      </c>
      <c r="R288" s="214">
        <f>Q288*H288</f>
        <v>0</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954</v>
      </c>
    </row>
    <row r="289" s="13" customFormat="1">
      <c r="A289" s="13"/>
      <c r="B289" s="230"/>
      <c r="C289" s="231"/>
      <c r="D289" s="225" t="s">
        <v>199</v>
      </c>
      <c r="E289" s="232" t="s">
        <v>32</v>
      </c>
      <c r="F289" s="233" t="s">
        <v>492</v>
      </c>
      <c r="G289" s="231"/>
      <c r="H289" s="234">
        <v>30.399999999999999</v>
      </c>
      <c r="I289" s="235"/>
      <c r="J289" s="231"/>
      <c r="K289" s="231"/>
      <c r="L289" s="236"/>
      <c r="M289" s="237"/>
      <c r="N289" s="238"/>
      <c r="O289" s="238"/>
      <c r="P289" s="238"/>
      <c r="Q289" s="238"/>
      <c r="R289" s="238"/>
      <c r="S289" s="238"/>
      <c r="T289" s="239"/>
      <c r="U289" s="13"/>
      <c r="V289" s="13"/>
      <c r="W289" s="13"/>
      <c r="X289" s="13"/>
      <c r="Y289" s="13"/>
      <c r="Z289" s="13"/>
      <c r="AA289" s="13"/>
      <c r="AB289" s="13"/>
      <c r="AC289" s="13"/>
      <c r="AD289" s="13"/>
      <c r="AE289" s="13"/>
      <c r="AT289" s="240" t="s">
        <v>199</v>
      </c>
      <c r="AU289" s="240" t="s">
        <v>21</v>
      </c>
      <c r="AV289" s="13" t="s">
        <v>141</v>
      </c>
      <c r="AW289" s="13" t="s">
        <v>41</v>
      </c>
      <c r="AX289" s="13" t="s">
        <v>79</v>
      </c>
      <c r="AY289" s="240" t="s">
        <v>132</v>
      </c>
    </row>
    <row r="290" s="14" customFormat="1">
      <c r="A290" s="14"/>
      <c r="B290" s="241"/>
      <c r="C290" s="242"/>
      <c r="D290" s="225" t="s">
        <v>199</v>
      </c>
      <c r="E290" s="243" t="s">
        <v>32</v>
      </c>
      <c r="F290" s="244" t="s">
        <v>201</v>
      </c>
      <c r="G290" s="242"/>
      <c r="H290" s="245">
        <v>30.399999999999999</v>
      </c>
      <c r="I290" s="246"/>
      <c r="J290" s="242"/>
      <c r="K290" s="242"/>
      <c r="L290" s="247"/>
      <c r="M290" s="248"/>
      <c r="N290" s="249"/>
      <c r="O290" s="249"/>
      <c r="P290" s="249"/>
      <c r="Q290" s="249"/>
      <c r="R290" s="249"/>
      <c r="S290" s="249"/>
      <c r="T290" s="250"/>
      <c r="U290" s="14"/>
      <c r="V290" s="14"/>
      <c r="W290" s="14"/>
      <c r="X290" s="14"/>
      <c r="Y290" s="14"/>
      <c r="Z290" s="14"/>
      <c r="AA290" s="14"/>
      <c r="AB290" s="14"/>
      <c r="AC290" s="14"/>
      <c r="AD290" s="14"/>
      <c r="AE290" s="14"/>
      <c r="AT290" s="251" t="s">
        <v>199</v>
      </c>
      <c r="AU290" s="251" t="s">
        <v>21</v>
      </c>
      <c r="AV290" s="14" t="s">
        <v>150</v>
      </c>
      <c r="AW290" s="14" t="s">
        <v>41</v>
      </c>
      <c r="AX290" s="14" t="s">
        <v>21</v>
      </c>
      <c r="AY290" s="251" t="s">
        <v>132</v>
      </c>
    </row>
    <row r="291" s="2" customFormat="1" ht="14.4" customHeight="1">
      <c r="A291" s="40"/>
      <c r="B291" s="41"/>
      <c r="C291" s="205" t="s">
        <v>518</v>
      </c>
      <c r="D291" s="205" t="s">
        <v>135</v>
      </c>
      <c r="E291" s="206" t="s">
        <v>494</v>
      </c>
      <c r="F291" s="207" t="s">
        <v>495</v>
      </c>
      <c r="G291" s="208" t="s">
        <v>231</v>
      </c>
      <c r="H291" s="209">
        <v>38</v>
      </c>
      <c r="I291" s="210"/>
      <c r="J291" s="211">
        <f>ROUND(I291*H291,2)</f>
        <v>0</v>
      </c>
      <c r="K291" s="207" t="s">
        <v>139</v>
      </c>
      <c r="L291" s="46"/>
      <c r="M291" s="212" t="s">
        <v>32</v>
      </c>
      <c r="N291" s="213" t="s">
        <v>51</v>
      </c>
      <c r="O291" s="86"/>
      <c r="P291" s="214">
        <f>O291*H291</f>
        <v>0</v>
      </c>
      <c r="Q291" s="214">
        <v>0</v>
      </c>
      <c r="R291" s="214">
        <f>Q291*H291</f>
        <v>0</v>
      </c>
      <c r="S291" s="214">
        <v>0</v>
      </c>
      <c r="T291" s="215">
        <f>S291*H291</f>
        <v>0</v>
      </c>
      <c r="U291" s="40"/>
      <c r="V291" s="40"/>
      <c r="W291" s="40"/>
      <c r="X291" s="40"/>
      <c r="Y291" s="40"/>
      <c r="Z291" s="40"/>
      <c r="AA291" s="40"/>
      <c r="AB291" s="40"/>
      <c r="AC291" s="40"/>
      <c r="AD291" s="40"/>
      <c r="AE291" s="40"/>
      <c r="AR291" s="216" t="s">
        <v>270</v>
      </c>
      <c r="AT291" s="216" t="s">
        <v>135</v>
      </c>
      <c r="AU291" s="216" t="s">
        <v>21</v>
      </c>
      <c r="AY291" s="18" t="s">
        <v>132</v>
      </c>
      <c r="BE291" s="217">
        <f>IF(N291="základní",J291,0)</f>
        <v>0</v>
      </c>
      <c r="BF291" s="217">
        <f>IF(N291="snížená",J291,0)</f>
        <v>0</v>
      </c>
      <c r="BG291" s="217">
        <f>IF(N291="zákl. přenesená",J291,0)</f>
        <v>0</v>
      </c>
      <c r="BH291" s="217">
        <f>IF(N291="sníž. přenesená",J291,0)</f>
        <v>0</v>
      </c>
      <c r="BI291" s="217">
        <f>IF(N291="nulová",J291,0)</f>
        <v>0</v>
      </c>
      <c r="BJ291" s="18" t="s">
        <v>141</v>
      </c>
      <c r="BK291" s="217">
        <f>ROUND(I291*H291,2)</f>
        <v>0</v>
      </c>
      <c r="BL291" s="18" t="s">
        <v>270</v>
      </c>
      <c r="BM291" s="216" t="s">
        <v>955</v>
      </c>
    </row>
    <row r="292" s="2" customFormat="1" ht="24.15" customHeight="1">
      <c r="A292" s="40"/>
      <c r="B292" s="41"/>
      <c r="C292" s="205" t="s">
        <v>523</v>
      </c>
      <c r="D292" s="205" t="s">
        <v>135</v>
      </c>
      <c r="E292" s="206" t="s">
        <v>498</v>
      </c>
      <c r="F292" s="207" t="s">
        <v>499</v>
      </c>
      <c r="G292" s="208" t="s">
        <v>195</v>
      </c>
      <c r="H292" s="209">
        <v>262.19999999999999</v>
      </c>
      <c r="I292" s="210"/>
      <c r="J292" s="211">
        <f>ROUND(I292*H292,2)</f>
        <v>0</v>
      </c>
      <c r="K292" s="207" t="s">
        <v>139</v>
      </c>
      <c r="L292" s="46"/>
      <c r="M292" s="212" t="s">
        <v>32</v>
      </c>
      <c r="N292" s="213" t="s">
        <v>51</v>
      </c>
      <c r="O292" s="86"/>
      <c r="P292" s="214">
        <f>O292*H292</f>
        <v>0</v>
      </c>
      <c r="Q292" s="214">
        <v>0.0075599999999999999</v>
      </c>
      <c r="R292" s="214">
        <f>Q292*H292</f>
        <v>1.9822319999999998</v>
      </c>
      <c r="S292" s="214">
        <v>0</v>
      </c>
      <c r="T292" s="215">
        <f>S292*H292</f>
        <v>0</v>
      </c>
      <c r="U292" s="40"/>
      <c r="V292" s="40"/>
      <c r="W292" s="40"/>
      <c r="X292" s="40"/>
      <c r="Y292" s="40"/>
      <c r="Z292" s="40"/>
      <c r="AA292" s="40"/>
      <c r="AB292" s="40"/>
      <c r="AC292" s="40"/>
      <c r="AD292" s="40"/>
      <c r="AE292" s="40"/>
      <c r="AR292" s="216" t="s">
        <v>270</v>
      </c>
      <c r="AT292" s="216" t="s">
        <v>135</v>
      </c>
      <c r="AU292" s="216" t="s">
        <v>21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270</v>
      </c>
      <c r="BM292" s="216" t="s">
        <v>956</v>
      </c>
    </row>
    <row r="293" s="2" customFormat="1" ht="14.4" customHeight="1">
      <c r="A293" s="40"/>
      <c r="B293" s="41"/>
      <c r="C293" s="205" t="s">
        <v>527</v>
      </c>
      <c r="D293" s="205" t="s">
        <v>135</v>
      </c>
      <c r="E293" s="206" t="s">
        <v>502</v>
      </c>
      <c r="F293" s="207" t="s">
        <v>503</v>
      </c>
      <c r="G293" s="208" t="s">
        <v>376</v>
      </c>
      <c r="H293" s="209">
        <v>6</v>
      </c>
      <c r="I293" s="210"/>
      <c r="J293" s="211">
        <f>ROUND(I293*H293,2)</f>
        <v>0</v>
      </c>
      <c r="K293" s="207" t="s">
        <v>139</v>
      </c>
      <c r="L293" s="46"/>
      <c r="M293" s="212" t="s">
        <v>32</v>
      </c>
      <c r="N293" s="213" t="s">
        <v>51</v>
      </c>
      <c r="O293" s="86"/>
      <c r="P293" s="214">
        <f>O293*H293</f>
        <v>0</v>
      </c>
      <c r="Q293" s="214">
        <v>0</v>
      </c>
      <c r="R293" s="214">
        <f>Q293*H293</f>
        <v>0</v>
      </c>
      <c r="S293" s="214">
        <v>0</v>
      </c>
      <c r="T293" s="215">
        <f>S293*H293</f>
        <v>0</v>
      </c>
      <c r="U293" s="40"/>
      <c r="V293" s="40"/>
      <c r="W293" s="40"/>
      <c r="X293" s="40"/>
      <c r="Y293" s="40"/>
      <c r="Z293" s="40"/>
      <c r="AA293" s="40"/>
      <c r="AB293" s="40"/>
      <c r="AC293" s="40"/>
      <c r="AD293" s="40"/>
      <c r="AE293" s="40"/>
      <c r="AR293" s="216" t="s">
        <v>270</v>
      </c>
      <c r="AT293" s="216" t="s">
        <v>135</v>
      </c>
      <c r="AU293" s="216" t="s">
        <v>21</v>
      </c>
      <c r="AY293" s="18" t="s">
        <v>132</v>
      </c>
      <c r="BE293" s="217">
        <f>IF(N293="základní",J293,0)</f>
        <v>0</v>
      </c>
      <c r="BF293" s="217">
        <f>IF(N293="snížená",J293,0)</f>
        <v>0</v>
      </c>
      <c r="BG293" s="217">
        <f>IF(N293="zákl. přenesená",J293,0)</f>
        <v>0</v>
      </c>
      <c r="BH293" s="217">
        <f>IF(N293="sníž. přenesená",J293,0)</f>
        <v>0</v>
      </c>
      <c r="BI293" s="217">
        <f>IF(N293="nulová",J293,0)</f>
        <v>0</v>
      </c>
      <c r="BJ293" s="18" t="s">
        <v>141</v>
      </c>
      <c r="BK293" s="217">
        <f>ROUND(I293*H293,2)</f>
        <v>0</v>
      </c>
      <c r="BL293" s="18" t="s">
        <v>270</v>
      </c>
      <c r="BM293" s="216" t="s">
        <v>957</v>
      </c>
    </row>
    <row r="294" s="2" customFormat="1" ht="14.4" customHeight="1">
      <c r="A294" s="40"/>
      <c r="B294" s="41"/>
      <c r="C294" s="252" t="s">
        <v>531</v>
      </c>
      <c r="D294" s="252" t="s">
        <v>246</v>
      </c>
      <c r="E294" s="253" t="s">
        <v>506</v>
      </c>
      <c r="F294" s="254" t="s">
        <v>507</v>
      </c>
      <c r="G294" s="255" t="s">
        <v>376</v>
      </c>
      <c r="H294" s="256">
        <v>6</v>
      </c>
      <c r="I294" s="257"/>
      <c r="J294" s="258">
        <f>ROUND(I294*H294,2)</f>
        <v>0</v>
      </c>
      <c r="K294" s="254" t="s">
        <v>139</v>
      </c>
      <c r="L294" s="259"/>
      <c r="M294" s="260" t="s">
        <v>32</v>
      </c>
      <c r="N294" s="261" t="s">
        <v>51</v>
      </c>
      <c r="O294" s="86"/>
      <c r="P294" s="214">
        <f>O294*H294</f>
        <v>0</v>
      </c>
      <c r="Q294" s="214">
        <v>0.0086999999999999994</v>
      </c>
      <c r="R294" s="214">
        <f>Q294*H294</f>
        <v>0.052199999999999996</v>
      </c>
      <c r="S294" s="214">
        <v>0</v>
      </c>
      <c r="T294" s="215">
        <f>S294*H294</f>
        <v>0</v>
      </c>
      <c r="U294" s="40"/>
      <c r="V294" s="40"/>
      <c r="W294" s="40"/>
      <c r="X294" s="40"/>
      <c r="Y294" s="40"/>
      <c r="Z294" s="40"/>
      <c r="AA294" s="40"/>
      <c r="AB294" s="40"/>
      <c r="AC294" s="40"/>
      <c r="AD294" s="40"/>
      <c r="AE294" s="40"/>
      <c r="AR294" s="216" t="s">
        <v>356</v>
      </c>
      <c r="AT294" s="216" t="s">
        <v>246</v>
      </c>
      <c r="AU294" s="216" t="s">
        <v>21</v>
      </c>
      <c r="AY294" s="18" t="s">
        <v>132</v>
      </c>
      <c r="BE294" s="217">
        <f>IF(N294="základní",J294,0)</f>
        <v>0</v>
      </c>
      <c r="BF294" s="217">
        <f>IF(N294="snížená",J294,0)</f>
        <v>0</v>
      </c>
      <c r="BG294" s="217">
        <f>IF(N294="zákl. přenesená",J294,0)</f>
        <v>0</v>
      </c>
      <c r="BH294" s="217">
        <f>IF(N294="sníž. přenesená",J294,0)</f>
        <v>0</v>
      </c>
      <c r="BI294" s="217">
        <f>IF(N294="nulová",J294,0)</f>
        <v>0</v>
      </c>
      <c r="BJ294" s="18" t="s">
        <v>141</v>
      </c>
      <c r="BK294" s="217">
        <f>ROUND(I294*H294,2)</f>
        <v>0</v>
      </c>
      <c r="BL294" s="18" t="s">
        <v>270</v>
      </c>
      <c r="BM294" s="216" t="s">
        <v>958</v>
      </c>
    </row>
    <row r="295" s="2" customFormat="1" ht="14.4" customHeight="1">
      <c r="A295" s="40"/>
      <c r="B295" s="41"/>
      <c r="C295" s="205" t="s">
        <v>536</v>
      </c>
      <c r="D295" s="205" t="s">
        <v>135</v>
      </c>
      <c r="E295" s="206" t="s">
        <v>510</v>
      </c>
      <c r="F295" s="207" t="s">
        <v>511</v>
      </c>
      <c r="G295" s="208" t="s">
        <v>231</v>
      </c>
      <c r="H295" s="209">
        <v>19</v>
      </c>
      <c r="I295" s="210"/>
      <c r="J295" s="211">
        <f>ROUND(I295*H295,2)</f>
        <v>0</v>
      </c>
      <c r="K295" s="207" t="s">
        <v>139</v>
      </c>
      <c r="L295" s="46"/>
      <c r="M295" s="212" t="s">
        <v>32</v>
      </c>
      <c r="N295" s="213" t="s">
        <v>51</v>
      </c>
      <c r="O295" s="86"/>
      <c r="P295" s="214">
        <f>O295*H295</f>
        <v>0</v>
      </c>
      <c r="Q295" s="214">
        <v>0</v>
      </c>
      <c r="R295" s="214">
        <f>Q295*H295</f>
        <v>0</v>
      </c>
      <c r="S295" s="214">
        <v>0</v>
      </c>
      <c r="T295" s="215">
        <f>S295*H295</f>
        <v>0</v>
      </c>
      <c r="U295" s="40"/>
      <c r="V295" s="40"/>
      <c r="W295" s="40"/>
      <c r="X295" s="40"/>
      <c r="Y295" s="40"/>
      <c r="Z295" s="40"/>
      <c r="AA295" s="40"/>
      <c r="AB295" s="40"/>
      <c r="AC295" s="40"/>
      <c r="AD295" s="40"/>
      <c r="AE295" s="40"/>
      <c r="AR295" s="216" t="s">
        <v>270</v>
      </c>
      <c r="AT295" s="216" t="s">
        <v>135</v>
      </c>
      <c r="AU295" s="216" t="s">
        <v>21</v>
      </c>
      <c r="AY295" s="18" t="s">
        <v>132</v>
      </c>
      <c r="BE295" s="217">
        <f>IF(N295="základní",J295,0)</f>
        <v>0</v>
      </c>
      <c r="BF295" s="217">
        <f>IF(N295="snížená",J295,0)</f>
        <v>0</v>
      </c>
      <c r="BG295" s="217">
        <f>IF(N295="zákl. přenesená",J295,0)</f>
        <v>0</v>
      </c>
      <c r="BH295" s="217">
        <f>IF(N295="sníž. přenesená",J295,0)</f>
        <v>0</v>
      </c>
      <c r="BI295" s="217">
        <f>IF(N295="nulová",J295,0)</f>
        <v>0</v>
      </c>
      <c r="BJ295" s="18" t="s">
        <v>141</v>
      </c>
      <c r="BK295" s="217">
        <f>ROUND(I295*H295,2)</f>
        <v>0</v>
      </c>
      <c r="BL295" s="18" t="s">
        <v>270</v>
      </c>
      <c r="BM295" s="216" t="s">
        <v>959</v>
      </c>
    </row>
    <row r="296" s="2" customFormat="1" ht="24.15" customHeight="1">
      <c r="A296" s="40"/>
      <c r="B296" s="41"/>
      <c r="C296" s="205" t="s">
        <v>540</v>
      </c>
      <c r="D296" s="205" t="s">
        <v>135</v>
      </c>
      <c r="E296" s="206" t="s">
        <v>514</v>
      </c>
      <c r="F296" s="207" t="s">
        <v>515</v>
      </c>
      <c r="G296" s="208" t="s">
        <v>231</v>
      </c>
      <c r="H296" s="209">
        <v>19</v>
      </c>
      <c r="I296" s="210"/>
      <c r="J296" s="211">
        <f>ROUND(I296*H296,2)</f>
        <v>0</v>
      </c>
      <c r="K296" s="207" t="s">
        <v>139</v>
      </c>
      <c r="L296" s="46"/>
      <c r="M296" s="212" t="s">
        <v>32</v>
      </c>
      <c r="N296" s="213" t="s">
        <v>51</v>
      </c>
      <c r="O296" s="86"/>
      <c r="P296" s="214">
        <f>O296*H296</f>
        <v>0</v>
      </c>
      <c r="Q296" s="214">
        <v>0.00362</v>
      </c>
      <c r="R296" s="214">
        <f>Q296*H296</f>
        <v>0.068779999999999994</v>
      </c>
      <c r="S296" s="214">
        <v>0</v>
      </c>
      <c r="T296" s="215">
        <f>S296*H296</f>
        <v>0</v>
      </c>
      <c r="U296" s="40"/>
      <c r="V296" s="40"/>
      <c r="W296" s="40"/>
      <c r="X296" s="40"/>
      <c r="Y296" s="40"/>
      <c r="Z296" s="40"/>
      <c r="AA296" s="40"/>
      <c r="AB296" s="40"/>
      <c r="AC296" s="40"/>
      <c r="AD296" s="40"/>
      <c r="AE296" s="40"/>
      <c r="AR296" s="216" t="s">
        <v>270</v>
      </c>
      <c r="AT296" s="216" t="s">
        <v>135</v>
      </c>
      <c r="AU296" s="216" t="s">
        <v>21</v>
      </c>
      <c r="AY296" s="18" t="s">
        <v>132</v>
      </c>
      <c r="BE296" s="217">
        <f>IF(N296="základní",J296,0)</f>
        <v>0</v>
      </c>
      <c r="BF296" s="217">
        <f>IF(N296="snížená",J296,0)</f>
        <v>0</v>
      </c>
      <c r="BG296" s="217">
        <f>IF(N296="zákl. přenesená",J296,0)</f>
        <v>0</v>
      </c>
      <c r="BH296" s="217">
        <f>IF(N296="sníž. přenesená",J296,0)</f>
        <v>0</v>
      </c>
      <c r="BI296" s="217">
        <f>IF(N296="nulová",J296,0)</f>
        <v>0</v>
      </c>
      <c r="BJ296" s="18" t="s">
        <v>141</v>
      </c>
      <c r="BK296" s="217">
        <f>ROUND(I296*H296,2)</f>
        <v>0</v>
      </c>
      <c r="BL296" s="18" t="s">
        <v>270</v>
      </c>
      <c r="BM296" s="216" t="s">
        <v>960</v>
      </c>
    </row>
    <row r="297" s="2" customFormat="1">
      <c r="A297" s="40"/>
      <c r="B297" s="41"/>
      <c r="C297" s="42"/>
      <c r="D297" s="225" t="s">
        <v>197</v>
      </c>
      <c r="E297" s="42"/>
      <c r="F297" s="226" t="s">
        <v>517</v>
      </c>
      <c r="G297" s="42"/>
      <c r="H297" s="42"/>
      <c r="I297" s="227"/>
      <c r="J297" s="42"/>
      <c r="K297" s="42"/>
      <c r="L297" s="46"/>
      <c r="M297" s="228"/>
      <c r="N297" s="229"/>
      <c r="O297" s="86"/>
      <c r="P297" s="86"/>
      <c r="Q297" s="86"/>
      <c r="R297" s="86"/>
      <c r="S297" s="86"/>
      <c r="T297" s="87"/>
      <c r="U297" s="40"/>
      <c r="V297" s="40"/>
      <c r="W297" s="40"/>
      <c r="X297" s="40"/>
      <c r="Y297" s="40"/>
      <c r="Z297" s="40"/>
      <c r="AA297" s="40"/>
      <c r="AB297" s="40"/>
      <c r="AC297" s="40"/>
      <c r="AD297" s="40"/>
      <c r="AE297" s="40"/>
      <c r="AT297" s="18" t="s">
        <v>197</v>
      </c>
      <c r="AU297" s="18" t="s">
        <v>21</v>
      </c>
    </row>
    <row r="298" s="2" customFormat="1" ht="14.4" customHeight="1">
      <c r="A298" s="40"/>
      <c r="B298" s="41"/>
      <c r="C298" s="205" t="s">
        <v>544</v>
      </c>
      <c r="D298" s="205" t="s">
        <v>135</v>
      </c>
      <c r="E298" s="206" t="s">
        <v>519</v>
      </c>
      <c r="F298" s="207" t="s">
        <v>520</v>
      </c>
      <c r="G298" s="208" t="s">
        <v>376</v>
      </c>
      <c r="H298" s="209">
        <v>72</v>
      </c>
      <c r="I298" s="210"/>
      <c r="J298" s="211">
        <f>ROUND(I298*H298,2)</f>
        <v>0</v>
      </c>
      <c r="K298" s="207" t="s">
        <v>139</v>
      </c>
      <c r="L298" s="46"/>
      <c r="M298" s="212" t="s">
        <v>32</v>
      </c>
      <c r="N298" s="213" t="s">
        <v>51</v>
      </c>
      <c r="O298" s="86"/>
      <c r="P298" s="214">
        <f>O298*H298</f>
        <v>0</v>
      </c>
      <c r="Q298" s="214">
        <v>0.00040000000000000002</v>
      </c>
      <c r="R298" s="214">
        <f>Q298*H298</f>
        <v>0.028800000000000003</v>
      </c>
      <c r="S298" s="214">
        <v>0</v>
      </c>
      <c r="T298" s="215">
        <f>S298*H298</f>
        <v>0</v>
      </c>
      <c r="U298" s="40"/>
      <c r="V298" s="40"/>
      <c r="W298" s="40"/>
      <c r="X298" s="40"/>
      <c r="Y298" s="40"/>
      <c r="Z298" s="40"/>
      <c r="AA298" s="40"/>
      <c r="AB298" s="40"/>
      <c r="AC298" s="40"/>
      <c r="AD298" s="40"/>
      <c r="AE298" s="40"/>
      <c r="AR298" s="216" t="s">
        <v>150</v>
      </c>
      <c r="AT298" s="216" t="s">
        <v>135</v>
      </c>
      <c r="AU298" s="216" t="s">
        <v>21</v>
      </c>
      <c r="AY298" s="18" t="s">
        <v>132</v>
      </c>
      <c r="BE298" s="217">
        <f>IF(N298="základní",J298,0)</f>
        <v>0</v>
      </c>
      <c r="BF298" s="217">
        <f>IF(N298="snížená",J298,0)</f>
        <v>0</v>
      </c>
      <c r="BG298" s="217">
        <f>IF(N298="zákl. přenesená",J298,0)</f>
        <v>0</v>
      </c>
      <c r="BH298" s="217">
        <f>IF(N298="sníž. přenesená",J298,0)</f>
        <v>0</v>
      </c>
      <c r="BI298" s="217">
        <f>IF(N298="nulová",J298,0)</f>
        <v>0</v>
      </c>
      <c r="BJ298" s="18" t="s">
        <v>141</v>
      </c>
      <c r="BK298" s="217">
        <f>ROUND(I298*H298,2)</f>
        <v>0</v>
      </c>
      <c r="BL298" s="18" t="s">
        <v>150</v>
      </c>
      <c r="BM298" s="216" t="s">
        <v>961</v>
      </c>
    </row>
    <row r="299" s="2" customFormat="1">
      <c r="A299" s="40"/>
      <c r="B299" s="41"/>
      <c r="C299" s="42"/>
      <c r="D299" s="225" t="s">
        <v>197</v>
      </c>
      <c r="E299" s="42"/>
      <c r="F299" s="226" t="s">
        <v>522</v>
      </c>
      <c r="G299" s="42"/>
      <c r="H299" s="42"/>
      <c r="I299" s="227"/>
      <c r="J299" s="42"/>
      <c r="K299" s="42"/>
      <c r="L299" s="46"/>
      <c r="M299" s="228"/>
      <c r="N299" s="229"/>
      <c r="O299" s="86"/>
      <c r="P299" s="86"/>
      <c r="Q299" s="86"/>
      <c r="R299" s="86"/>
      <c r="S299" s="86"/>
      <c r="T299" s="87"/>
      <c r="U299" s="40"/>
      <c r="V299" s="40"/>
      <c r="W299" s="40"/>
      <c r="X299" s="40"/>
      <c r="Y299" s="40"/>
      <c r="Z299" s="40"/>
      <c r="AA299" s="40"/>
      <c r="AB299" s="40"/>
      <c r="AC299" s="40"/>
      <c r="AD299" s="40"/>
      <c r="AE299" s="40"/>
      <c r="AT299" s="18" t="s">
        <v>197</v>
      </c>
      <c r="AU299" s="18" t="s">
        <v>21</v>
      </c>
    </row>
    <row r="300" s="2" customFormat="1" ht="24.15" customHeight="1">
      <c r="A300" s="40"/>
      <c r="B300" s="41"/>
      <c r="C300" s="205" t="s">
        <v>548</v>
      </c>
      <c r="D300" s="205" t="s">
        <v>135</v>
      </c>
      <c r="E300" s="206" t="s">
        <v>524</v>
      </c>
      <c r="F300" s="207" t="s">
        <v>525</v>
      </c>
      <c r="G300" s="208" t="s">
        <v>231</v>
      </c>
      <c r="H300" s="209">
        <v>38</v>
      </c>
      <c r="I300" s="210"/>
      <c r="J300" s="211">
        <f>ROUND(I300*H300,2)</f>
        <v>0</v>
      </c>
      <c r="K300" s="207" t="s">
        <v>139</v>
      </c>
      <c r="L300" s="46"/>
      <c r="M300" s="212" t="s">
        <v>32</v>
      </c>
      <c r="N300" s="213" t="s">
        <v>51</v>
      </c>
      <c r="O300" s="86"/>
      <c r="P300" s="214">
        <f>O300*H300</f>
        <v>0</v>
      </c>
      <c r="Q300" s="214">
        <v>0.0056499999999999996</v>
      </c>
      <c r="R300" s="214">
        <f>Q300*H300</f>
        <v>0.21469999999999997</v>
      </c>
      <c r="S300" s="214">
        <v>0</v>
      </c>
      <c r="T300" s="215">
        <f>S300*H300</f>
        <v>0</v>
      </c>
      <c r="U300" s="40"/>
      <c r="V300" s="40"/>
      <c r="W300" s="40"/>
      <c r="X300" s="40"/>
      <c r="Y300" s="40"/>
      <c r="Z300" s="40"/>
      <c r="AA300" s="40"/>
      <c r="AB300" s="40"/>
      <c r="AC300" s="40"/>
      <c r="AD300" s="40"/>
      <c r="AE300" s="40"/>
      <c r="AR300" s="216" t="s">
        <v>270</v>
      </c>
      <c r="AT300" s="216" t="s">
        <v>135</v>
      </c>
      <c r="AU300" s="216" t="s">
        <v>21</v>
      </c>
      <c r="AY300" s="18" t="s">
        <v>132</v>
      </c>
      <c r="BE300" s="217">
        <f>IF(N300="základní",J300,0)</f>
        <v>0</v>
      </c>
      <c r="BF300" s="217">
        <f>IF(N300="snížená",J300,0)</f>
        <v>0</v>
      </c>
      <c r="BG300" s="217">
        <f>IF(N300="zákl. přenesená",J300,0)</f>
        <v>0</v>
      </c>
      <c r="BH300" s="217">
        <f>IF(N300="sníž. přenesená",J300,0)</f>
        <v>0</v>
      </c>
      <c r="BI300" s="217">
        <f>IF(N300="nulová",J300,0)</f>
        <v>0</v>
      </c>
      <c r="BJ300" s="18" t="s">
        <v>141</v>
      </c>
      <c r="BK300" s="217">
        <f>ROUND(I300*H300,2)</f>
        <v>0</v>
      </c>
      <c r="BL300" s="18" t="s">
        <v>270</v>
      </c>
      <c r="BM300" s="216" t="s">
        <v>962</v>
      </c>
    </row>
    <row r="301" s="2" customFormat="1" ht="24.15" customHeight="1">
      <c r="A301" s="40"/>
      <c r="B301" s="41"/>
      <c r="C301" s="205" t="s">
        <v>552</v>
      </c>
      <c r="D301" s="205" t="s">
        <v>135</v>
      </c>
      <c r="E301" s="206" t="s">
        <v>963</v>
      </c>
      <c r="F301" s="207" t="s">
        <v>964</v>
      </c>
      <c r="G301" s="208" t="s">
        <v>231</v>
      </c>
      <c r="H301" s="209">
        <v>4.5999999999999996</v>
      </c>
      <c r="I301" s="210"/>
      <c r="J301" s="211">
        <f>ROUND(I301*H301,2)</f>
        <v>0</v>
      </c>
      <c r="K301" s="207" t="s">
        <v>32</v>
      </c>
      <c r="L301" s="46"/>
      <c r="M301" s="212" t="s">
        <v>32</v>
      </c>
      <c r="N301" s="213" t="s">
        <v>51</v>
      </c>
      <c r="O301" s="86"/>
      <c r="P301" s="214">
        <f>O301*H301</f>
        <v>0</v>
      </c>
      <c r="Q301" s="214">
        <v>0.0011000000000000001</v>
      </c>
      <c r="R301" s="214">
        <f>Q301*H301</f>
        <v>0.0050600000000000003</v>
      </c>
      <c r="S301" s="214">
        <v>0</v>
      </c>
      <c r="T301" s="215">
        <f>S301*H301</f>
        <v>0</v>
      </c>
      <c r="U301" s="40"/>
      <c r="V301" s="40"/>
      <c r="W301" s="40"/>
      <c r="X301" s="40"/>
      <c r="Y301" s="40"/>
      <c r="Z301" s="40"/>
      <c r="AA301" s="40"/>
      <c r="AB301" s="40"/>
      <c r="AC301" s="40"/>
      <c r="AD301" s="40"/>
      <c r="AE301" s="40"/>
      <c r="AR301" s="216" t="s">
        <v>270</v>
      </c>
      <c r="AT301" s="216" t="s">
        <v>135</v>
      </c>
      <c r="AU301" s="216" t="s">
        <v>21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270</v>
      </c>
      <c r="BM301" s="216" t="s">
        <v>965</v>
      </c>
    </row>
    <row r="302" s="2" customFormat="1" ht="24.15" customHeight="1">
      <c r="A302" s="40"/>
      <c r="B302" s="41"/>
      <c r="C302" s="205" t="s">
        <v>557</v>
      </c>
      <c r="D302" s="205" t="s">
        <v>135</v>
      </c>
      <c r="E302" s="206" t="s">
        <v>966</v>
      </c>
      <c r="F302" s="207" t="s">
        <v>967</v>
      </c>
      <c r="G302" s="208" t="s">
        <v>231</v>
      </c>
      <c r="H302" s="209">
        <v>26</v>
      </c>
      <c r="I302" s="210"/>
      <c r="J302" s="211">
        <f>ROUND(I302*H302,2)</f>
        <v>0</v>
      </c>
      <c r="K302" s="207" t="s">
        <v>139</v>
      </c>
      <c r="L302" s="46"/>
      <c r="M302" s="212" t="s">
        <v>32</v>
      </c>
      <c r="N302" s="213" t="s">
        <v>51</v>
      </c>
      <c r="O302" s="86"/>
      <c r="P302" s="214">
        <f>O302*H302</f>
        <v>0</v>
      </c>
      <c r="Q302" s="214">
        <v>0.0035799999999999998</v>
      </c>
      <c r="R302" s="214">
        <f>Q302*H302</f>
        <v>0.093079999999999996</v>
      </c>
      <c r="S302" s="214">
        <v>0</v>
      </c>
      <c r="T302" s="215">
        <f>S302*H302</f>
        <v>0</v>
      </c>
      <c r="U302" s="40"/>
      <c r="V302" s="40"/>
      <c r="W302" s="40"/>
      <c r="X302" s="40"/>
      <c r="Y302" s="40"/>
      <c r="Z302" s="40"/>
      <c r="AA302" s="40"/>
      <c r="AB302" s="40"/>
      <c r="AC302" s="40"/>
      <c r="AD302" s="40"/>
      <c r="AE302" s="40"/>
      <c r="AR302" s="216" t="s">
        <v>270</v>
      </c>
      <c r="AT302" s="216" t="s">
        <v>135</v>
      </c>
      <c r="AU302" s="216" t="s">
        <v>21</v>
      </c>
      <c r="AY302" s="18" t="s">
        <v>132</v>
      </c>
      <c r="BE302" s="217">
        <f>IF(N302="základní",J302,0)</f>
        <v>0</v>
      </c>
      <c r="BF302" s="217">
        <f>IF(N302="snížená",J302,0)</f>
        <v>0</v>
      </c>
      <c r="BG302" s="217">
        <f>IF(N302="zákl. přenesená",J302,0)</f>
        <v>0</v>
      </c>
      <c r="BH302" s="217">
        <f>IF(N302="sníž. přenesená",J302,0)</f>
        <v>0</v>
      </c>
      <c r="BI302" s="217">
        <f>IF(N302="nulová",J302,0)</f>
        <v>0</v>
      </c>
      <c r="BJ302" s="18" t="s">
        <v>141</v>
      </c>
      <c r="BK302" s="217">
        <f>ROUND(I302*H302,2)</f>
        <v>0</v>
      </c>
      <c r="BL302" s="18" t="s">
        <v>270</v>
      </c>
      <c r="BM302" s="216" t="s">
        <v>968</v>
      </c>
    </row>
    <row r="303" s="13" customFormat="1">
      <c r="A303" s="13"/>
      <c r="B303" s="230"/>
      <c r="C303" s="231"/>
      <c r="D303" s="225" t="s">
        <v>199</v>
      </c>
      <c r="E303" s="232" t="s">
        <v>32</v>
      </c>
      <c r="F303" s="233" t="s">
        <v>969</v>
      </c>
      <c r="G303" s="231"/>
      <c r="H303" s="234">
        <v>26</v>
      </c>
      <c r="I303" s="235"/>
      <c r="J303" s="231"/>
      <c r="K303" s="231"/>
      <c r="L303" s="236"/>
      <c r="M303" s="237"/>
      <c r="N303" s="238"/>
      <c r="O303" s="238"/>
      <c r="P303" s="238"/>
      <c r="Q303" s="238"/>
      <c r="R303" s="238"/>
      <c r="S303" s="238"/>
      <c r="T303" s="239"/>
      <c r="U303" s="13"/>
      <c r="V303" s="13"/>
      <c r="W303" s="13"/>
      <c r="X303" s="13"/>
      <c r="Y303" s="13"/>
      <c r="Z303" s="13"/>
      <c r="AA303" s="13"/>
      <c r="AB303" s="13"/>
      <c r="AC303" s="13"/>
      <c r="AD303" s="13"/>
      <c r="AE303" s="13"/>
      <c r="AT303" s="240" t="s">
        <v>199</v>
      </c>
      <c r="AU303" s="240" t="s">
        <v>21</v>
      </c>
      <c r="AV303" s="13" t="s">
        <v>141</v>
      </c>
      <c r="AW303" s="13" t="s">
        <v>41</v>
      </c>
      <c r="AX303" s="13" t="s">
        <v>21</v>
      </c>
      <c r="AY303" s="240" t="s">
        <v>132</v>
      </c>
    </row>
    <row r="304" s="2" customFormat="1" ht="24.15" customHeight="1">
      <c r="A304" s="40"/>
      <c r="B304" s="41"/>
      <c r="C304" s="205" t="s">
        <v>561</v>
      </c>
      <c r="D304" s="205" t="s">
        <v>135</v>
      </c>
      <c r="E304" s="206" t="s">
        <v>528</v>
      </c>
      <c r="F304" s="207" t="s">
        <v>529</v>
      </c>
      <c r="G304" s="208" t="s">
        <v>231</v>
      </c>
      <c r="H304" s="209">
        <v>26</v>
      </c>
      <c r="I304" s="210"/>
      <c r="J304" s="211">
        <f>ROUND(I304*H304,2)</f>
        <v>0</v>
      </c>
      <c r="K304" s="207" t="s">
        <v>139</v>
      </c>
      <c r="L304" s="46"/>
      <c r="M304" s="212" t="s">
        <v>32</v>
      </c>
      <c r="N304" s="213" t="s">
        <v>51</v>
      </c>
      <c r="O304" s="86"/>
      <c r="P304" s="214">
        <f>O304*H304</f>
        <v>0</v>
      </c>
      <c r="Q304" s="214">
        <v>0.0042900000000000004</v>
      </c>
      <c r="R304" s="214">
        <f>Q304*H304</f>
        <v>0.11154000000000001</v>
      </c>
      <c r="S304" s="214">
        <v>0</v>
      </c>
      <c r="T304" s="215">
        <f>S304*H304</f>
        <v>0</v>
      </c>
      <c r="U304" s="40"/>
      <c r="V304" s="40"/>
      <c r="W304" s="40"/>
      <c r="X304" s="40"/>
      <c r="Y304" s="40"/>
      <c r="Z304" s="40"/>
      <c r="AA304" s="40"/>
      <c r="AB304" s="40"/>
      <c r="AC304" s="40"/>
      <c r="AD304" s="40"/>
      <c r="AE304" s="40"/>
      <c r="AR304" s="216" t="s">
        <v>270</v>
      </c>
      <c r="AT304" s="216" t="s">
        <v>135</v>
      </c>
      <c r="AU304" s="216" t="s">
        <v>21</v>
      </c>
      <c r="AY304" s="18" t="s">
        <v>132</v>
      </c>
      <c r="BE304" s="217">
        <f>IF(N304="základní",J304,0)</f>
        <v>0</v>
      </c>
      <c r="BF304" s="217">
        <f>IF(N304="snížená",J304,0)</f>
        <v>0</v>
      </c>
      <c r="BG304" s="217">
        <f>IF(N304="zákl. přenesená",J304,0)</f>
        <v>0</v>
      </c>
      <c r="BH304" s="217">
        <f>IF(N304="sníž. přenesená",J304,0)</f>
        <v>0</v>
      </c>
      <c r="BI304" s="217">
        <f>IF(N304="nulová",J304,0)</f>
        <v>0</v>
      </c>
      <c r="BJ304" s="18" t="s">
        <v>141</v>
      </c>
      <c r="BK304" s="217">
        <f>ROUND(I304*H304,2)</f>
        <v>0</v>
      </c>
      <c r="BL304" s="18" t="s">
        <v>270</v>
      </c>
      <c r="BM304" s="216" t="s">
        <v>970</v>
      </c>
    </row>
    <row r="305" s="13" customFormat="1">
      <c r="A305" s="13"/>
      <c r="B305" s="230"/>
      <c r="C305" s="231"/>
      <c r="D305" s="225" t="s">
        <v>199</v>
      </c>
      <c r="E305" s="232" t="s">
        <v>32</v>
      </c>
      <c r="F305" s="233" t="s">
        <v>969</v>
      </c>
      <c r="G305" s="231"/>
      <c r="H305" s="234">
        <v>26</v>
      </c>
      <c r="I305" s="235"/>
      <c r="J305" s="231"/>
      <c r="K305" s="231"/>
      <c r="L305" s="236"/>
      <c r="M305" s="237"/>
      <c r="N305" s="238"/>
      <c r="O305" s="238"/>
      <c r="P305" s="238"/>
      <c r="Q305" s="238"/>
      <c r="R305" s="238"/>
      <c r="S305" s="238"/>
      <c r="T305" s="239"/>
      <c r="U305" s="13"/>
      <c r="V305" s="13"/>
      <c r="W305" s="13"/>
      <c r="X305" s="13"/>
      <c r="Y305" s="13"/>
      <c r="Z305" s="13"/>
      <c r="AA305" s="13"/>
      <c r="AB305" s="13"/>
      <c r="AC305" s="13"/>
      <c r="AD305" s="13"/>
      <c r="AE305" s="13"/>
      <c r="AT305" s="240" t="s">
        <v>199</v>
      </c>
      <c r="AU305" s="240" t="s">
        <v>21</v>
      </c>
      <c r="AV305" s="13" t="s">
        <v>141</v>
      </c>
      <c r="AW305" s="13" t="s">
        <v>41</v>
      </c>
      <c r="AX305" s="13" t="s">
        <v>79</v>
      </c>
      <c r="AY305" s="240" t="s">
        <v>132</v>
      </c>
    </row>
    <row r="306" s="14" customFormat="1">
      <c r="A306" s="14"/>
      <c r="B306" s="241"/>
      <c r="C306" s="242"/>
      <c r="D306" s="225" t="s">
        <v>199</v>
      </c>
      <c r="E306" s="243" t="s">
        <v>32</v>
      </c>
      <c r="F306" s="244" t="s">
        <v>201</v>
      </c>
      <c r="G306" s="242"/>
      <c r="H306" s="245">
        <v>26</v>
      </c>
      <c r="I306" s="246"/>
      <c r="J306" s="242"/>
      <c r="K306" s="242"/>
      <c r="L306" s="247"/>
      <c r="M306" s="248"/>
      <c r="N306" s="249"/>
      <c r="O306" s="249"/>
      <c r="P306" s="249"/>
      <c r="Q306" s="249"/>
      <c r="R306" s="249"/>
      <c r="S306" s="249"/>
      <c r="T306" s="250"/>
      <c r="U306" s="14"/>
      <c r="V306" s="14"/>
      <c r="W306" s="14"/>
      <c r="X306" s="14"/>
      <c r="Y306" s="14"/>
      <c r="Z306" s="14"/>
      <c r="AA306" s="14"/>
      <c r="AB306" s="14"/>
      <c r="AC306" s="14"/>
      <c r="AD306" s="14"/>
      <c r="AE306" s="14"/>
      <c r="AT306" s="251" t="s">
        <v>199</v>
      </c>
      <c r="AU306" s="251" t="s">
        <v>21</v>
      </c>
      <c r="AV306" s="14" t="s">
        <v>150</v>
      </c>
      <c r="AW306" s="14" t="s">
        <v>41</v>
      </c>
      <c r="AX306" s="14" t="s">
        <v>21</v>
      </c>
      <c r="AY306" s="251" t="s">
        <v>132</v>
      </c>
    </row>
    <row r="307" s="2" customFormat="1" ht="24.15" customHeight="1">
      <c r="A307" s="40"/>
      <c r="B307" s="41"/>
      <c r="C307" s="205" t="s">
        <v>570</v>
      </c>
      <c r="D307" s="205" t="s">
        <v>135</v>
      </c>
      <c r="E307" s="206" t="s">
        <v>532</v>
      </c>
      <c r="F307" s="207" t="s">
        <v>533</v>
      </c>
      <c r="G307" s="208" t="s">
        <v>195</v>
      </c>
      <c r="H307" s="209">
        <v>6</v>
      </c>
      <c r="I307" s="210"/>
      <c r="J307" s="211">
        <f>ROUND(I307*H307,2)</f>
        <v>0</v>
      </c>
      <c r="K307" s="207" t="s">
        <v>139</v>
      </c>
      <c r="L307" s="46"/>
      <c r="M307" s="212" t="s">
        <v>32</v>
      </c>
      <c r="N307" s="213" t="s">
        <v>51</v>
      </c>
      <c r="O307" s="86"/>
      <c r="P307" s="214">
        <f>O307*H307</f>
        <v>0</v>
      </c>
      <c r="Q307" s="214">
        <v>0.01082</v>
      </c>
      <c r="R307" s="214">
        <f>Q307*H307</f>
        <v>0.064920000000000005</v>
      </c>
      <c r="S307" s="214">
        <v>0</v>
      </c>
      <c r="T307" s="215">
        <f>S307*H307</f>
        <v>0</v>
      </c>
      <c r="U307" s="40"/>
      <c r="V307" s="40"/>
      <c r="W307" s="40"/>
      <c r="X307" s="40"/>
      <c r="Y307" s="40"/>
      <c r="Z307" s="40"/>
      <c r="AA307" s="40"/>
      <c r="AB307" s="40"/>
      <c r="AC307" s="40"/>
      <c r="AD307" s="40"/>
      <c r="AE307" s="40"/>
      <c r="AR307" s="216" t="s">
        <v>270</v>
      </c>
      <c r="AT307" s="216" t="s">
        <v>135</v>
      </c>
      <c r="AU307" s="216" t="s">
        <v>21</v>
      </c>
      <c r="AY307" s="18" t="s">
        <v>132</v>
      </c>
      <c r="BE307" s="217">
        <f>IF(N307="základní",J307,0)</f>
        <v>0</v>
      </c>
      <c r="BF307" s="217">
        <f>IF(N307="snížená",J307,0)</f>
        <v>0</v>
      </c>
      <c r="BG307" s="217">
        <f>IF(N307="zákl. přenesená",J307,0)</f>
        <v>0</v>
      </c>
      <c r="BH307" s="217">
        <f>IF(N307="sníž. přenesená",J307,0)</f>
        <v>0</v>
      </c>
      <c r="BI307" s="217">
        <f>IF(N307="nulová",J307,0)</f>
        <v>0</v>
      </c>
      <c r="BJ307" s="18" t="s">
        <v>141</v>
      </c>
      <c r="BK307" s="217">
        <f>ROUND(I307*H307,2)</f>
        <v>0</v>
      </c>
      <c r="BL307" s="18" t="s">
        <v>270</v>
      </c>
      <c r="BM307" s="216" t="s">
        <v>971</v>
      </c>
    </row>
    <row r="308" s="2" customFormat="1">
      <c r="A308" s="40"/>
      <c r="B308" s="41"/>
      <c r="C308" s="42"/>
      <c r="D308" s="225" t="s">
        <v>197</v>
      </c>
      <c r="E308" s="42"/>
      <c r="F308" s="226" t="s">
        <v>535</v>
      </c>
      <c r="G308" s="42"/>
      <c r="H308" s="42"/>
      <c r="I308" s="227"/>
      <c r="J308" s="42"/>
      <c r="K308" s="42"/>
      <c r="L308" s="46"/>
      <c r="M308" s="228"/>
      <c r="N308" s="229"/>
      <c r="O308" s="86"/>
      <c r="P308" s="86"/>
      <c r="Q308" s="86"/>
      <c r="R308" s="86"/>
      <c r="S308" s="86"/>
      <c r="T308" s="87"/>
      <c r="U308" s="40"/>
      <c r="V308" s="40"/>
      <c r="W308" s="40"/>
      <c r="X308" s="40"/>
      <c r="Y308" s="40"/>
      <c r="Z308" s="40"/>
      <c r="AA308" s="40"/>
      <c r="AB308" s="40"/>
      <c r="AC308" s="40"/>
      <c r="AD308" s="40"/>
      <c r="AE308" s="40"/>
      <c r="AT308" s="18" t="s">
        <v>197</v>
      </c>
      <c r="AU308" s="18" t="s">
        <v>21</v>
      </c>
    </row>
    <row r="309" s="2" customFormat="1" ht="14.4" customHeight="1">
      <c r="A309" s="40"/>
      <c r="B309" s="41"/>
      <c r="C309" s="205" t="s">
        <v>576</v>
      </c>
      <c r="D309" s="205" t="s">
        <v>135</v>
      </c>
      <c r="E309" s="206" t="s">
        <v>537</v>
      </c>
      <c r="F309" s="207" t="s">
        <v>538</v>
      </c>
      <c r="G309" s="208" t="s">
        <v>231</v>
      </c>
      <c r="H309" s="209">
        <v>39.200000000000003</v>
      </c>
      <c r="I309" s="210"/>
      <c r="J309" s="211">
        <f>ROUND(I309*H309,2)</f>
        <v>0</v>
      </c>
      <c r="K309" s="207" t="s">
        <v>139</v>
      </c>
      <c r="L309" s="46"/>
      <c r="M309" s="212" t="s">
        <v>32</v>
      </c>
      <c r="N309" s="213" t="s">
        <v>51</v>
      </c>
      <c r="O309" s="86"/>
      <c r="P309" s="214">
        <f>O309*H309</f>
        <v>0</v>
      </c>
      <c r="Q309" s="214">
        <v>0</v>
      </c>
      <c r="R309" s="214">
        <f>Q309*H309</f>
        <v>0</v>
      </c>
      <c r="S309" s="214">
        <v>0</v>
      </c>
      <c r="T309" s="215">
        <f>S309*H309</f>
        <v>0</v>
      </c>
      <c r="U309" s="40"/>
      <c r="V309" s="40"/>
      <c r="W309" s="40"/>
      <c r="X309" s="40"/>
      <c r="Y309" s="40"/>
      <c r="Z309" s="40"/>
      <c r="AA309" s="40"/>
      <c r="AB309" s="40"/>
      <c r="AC309" s="40"/>
      <c r="AD309" s="40"/>
      <c r="AE309" s="40"/>
      <c r="AR309" s="216" t="s">
        <v>270</v>
      </c>
      <c r="AT309" s="216" t="s">
        <v>135</v>
      </c>
      <c r="AU309" s="216" t="s">
        <v>21</v>
      </c>
      <c r="AY309" s="18" t="s">
        <v>132</v>
      </c>
      <c r="BE309" s="217">
        <f>IF(N309="základní",J309,0)</f>
        <v>0</v>
      </c>
      <c r="BF309" s="217">
        <f>IF(N309="snížená",J309,0)</f>
        <v>0</v>
      </c>
      <c r="BG309" s="217">
        <f>IF(N309="zákl. přenesená",J309,0)</f>
        <v>0</v>
      </c>
      <c r="BH309" s="217">
        <f>IF(N309="sníž. přenesená",J309,0)</f>
        <v>0</v>
      </c>
      <c r="BI309" s="217">
        <f>IF(N309="nulová",J309,0)</f>
        <v>0</v>
      </c>
      <c r="BJ309" s="18" t="s">
        <v>141</v>
      </c>
      <c r="BK309" s="217">
        <f>ROUND(I309*H309,2)</f>
        <v>0</v>
      </c>
      <c r="BL309" s="18" t="s">
        <v>270</v>
      </c>
      <c r="BM309" s="216" t="s">
        <v>972</v>
      </c>
    </row>
    <row r="310" s="2" customFormat="1" ht="14.4" customHeight="1">
      <c r="A310" s="40"/>
      <c r="B310" s="41"/>
      <c r="C310" s="205" t="s">
        <v>581</v>
      </c>
      <c r="D310" s="205" t="s">
        <v>135</v>
      </c>
      <c r="E310" s="206" t="s">
        <v>541</v>
      </c>
      <c r="F310" s="207" t="s">
        <v>542</v>
      </c>
      <c r="G310" s="208" t="s">
        <v>376</v>
      </c>
      <c r="H310" s="209">
        <v>3</v>
      </c>
      <c r="I310" s="210"/>
      <c r="J310" s="211">
        <f>ROUND(I310*H310,2)</f>
        <v>0</v>
      </c>
      <c r="K310" s="207" t="s">
        <v>139</v>
      </c>
      <c r="L310" s="46"/>
      <c r="M310" s="212" t="s">
        <v>32</v>
      </c>
      <c r="N310" s="213" t="s">
        <v>51</v>
      </c>
      <c r="O310" s="86"/>
      <c r="P310" s="214">
        <f>O310*H310</f>
        <v>0</v>
      </c>
      <c r="Q310" s="214">
        <v>0</v>
      </c>
      <c r="R310" s="214">
        <f>Q310*H310</f>
        <v>0</v>
      </c>
      <c r="S310" s="214">
        <v>0</v>
      </c>
      <c r="T310" s="215">
        <f>S310*H310</f>
        <v>0</v>
      </c>
      <c r="U310" s="40"/>
      <c r="V310" s="40"/>
      <c r="W310" s="40"/>
      <c r="X310" s="40"/>
      <c r="Y310" s="40"/>
      <c r="Z310" s="40"/>
      <c r="AA310" s="40"/>
      <c r="AB310" s="40"/>
      <c r="AC310" s="40"/>
      <c r="AD310" s="40"/>
      <c r="AE310" s="40"/>
      <c r="AR310" s="216" t="s">
        <v>270</v>
      </c>
      <c r="AT310" s="216" t="s">
        <v>135</v>
      </c>
      <c r="AU310" s="216" t="s">
        <v>21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973</v>
      </c>
    </row>
    <row r="311" s="2" customFormat="1" ht="24.15" customHeight="1">
      <c r="A311" s="40"/>
      <c r="B311" s="41"/>
      <c r="C311" s="205" t="s">
        <v>586</v>
      </c>
      <c r="D311" s="205" t="s">
        <v>135</v>
      </c>
      <c r="E311" s="206" t="s">
        <v>545</v>
      </c>
      <c r="F311" s="207" t="s">
        <v>546</v>
      </c>
      <c r="G311" s="208" t="s">
        <v>231</v>
      </c>
      <c r="H311" s="209">
        <v>22.800000000000001</v>
      </c>
      <c r="I311" s="210"/>
      <c r="J311" s="211">
        <f>ROUND(I311*H311,2)</f>
        <v>0</v>
      </c>
      <c r="K311" s="207" t="s">
        <v>139</v>
      </c>
      <c r="L311" s="46"/>
      <c r="M311" s="212" t="s">
        <v>32</v>
      </c>
      <c r="N311" s="213" t="s">
        <v>51</v>
      </c>
      <c r="O311" s="86"/>
      <c r="P311" s="214">
        <f>O311*H311</f>
        <v>0</v>
      </c>
      <c r="Q311" s="214">
        <v>0.0021700000000000001</v>
      </c>
      <c r="R311" s="214">
        <f>Q311*H311</f>
        <v>0.049476000000000006</v>
      </c>
      <c r="S311" s="214">
        <v>0</v>
      </c>
      <c r="T311" s="215">
        <f>S311*H311</f>
        <v>0</v>
      </c>
      <c r="U311" s="40"/>
      <c r="V311" s="40"/>
      <c r="W311" s="40"/>
      <c r="X311" s="40"/>
      <c r="Y311" s="40"/>
      <c r="Z311" s="40"/>
      <c r="AA311" s="40"/>
      <c r="AB311" s="40"/>
      <c r="AC311" s="40"/>
      <c r="AD311" s="40"/>
      <c r="AE311" s="40"/>
      <c r="AR311" s="216" t="s">
        <v>270</v>
      </c>
      <c r="AT311" s="216" t="s">
        <v>135</v>
      </c>
      <c r="AU311" s="216" t="s">
        <v>21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974</v>
      </c>
    </row>
    <row r="312" s="2" customFormat="1" ht="14.4" customHeight="1">
      <c r="A312" s="40"/>
      <c r="B312" s="41"/>
      <c r="C312" s="205" t="s">
        <v>591</v>
      </c>
      <c r="D312" s="205" t="s">
        <v>135</v>
      </c>
      <c r="E312" s="206" t="s">
        <v>549</v>
      </c>
      <c r="F312" s="207" t="s">
        <v>550</v>
      </c>
      <c r="G312" s="208" t="s">
        <v>376</v>
      </c>
      <c r="H312" s="209">
        <v>6</v>
      </c>
      <c r="I312" s="210"/>
      <c r="J312" s="211">
        <f>ROUND(I312*H312,2)</f>
        <v>0</v>
      </c>
      <c r="K312" s="207" t="s">
        <v>32</v>
      </c>
      <c r="L312" s="46"/>
      <c r="M312" s="212" t="s">
        <v>32</v>
      </c>
      <c r="N312" s="213" t="s">
        <v>51</v>
      </c>
      <c r="O312" s="86"/>
      <c r="P312" s="214">
        <f>O312*H312</f>
        <v>0</v>
      </c>
      <c r="Q312" s="214">
        <v>0</v>
      </c>
      <c r="R312" s="214">
        <f>Q312*H312</f>
        <v>0</v>
      </c>
      <c r="S312" s="214">
        <v>0</v>
      </c>
      <c r="T312" s="215">
        <f>S312*H312</f>
        <v>0</v>
      </c>
      <c r="U312" s="40"/>
      <c r="V312" s="40"/>
      <c r="W312" s="40"/>
      <c r="X312" s="40"/>
      <c r="Y312" s="40"/>
      <c r="Z312" s="40"/>
      <c r="AA312" s="40"/>
      <c r="AB312" s="40"/>
      <c r="AC312" s="40"/>
      <c r="AD312" s="40"/>
      <c r="AE312" s="40"/>
      <c r="AR312" s="216" t="s">
        <v>270</v>
      </c>
      <c r="AT312" s="216" t="s">
        <v>135</v>
      </c>
      <c r="AU312" s="216" t="s">
        <v>21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975</v>
      </c>
    </row>
    <row r="313" s="2" customFormat="1" ht="14.4" customHeight="1">
      <c r="A313" s="40"/>
      <c r="B313" s="41"/>
      <c r="C313" s="205" t="s">
        <v>596</v>
      </c>
      <c r="D313" s="205" t="s">
        <v>135</v>
      </c>
      <c r="E313" s="206" t="s">
        <v>553</v>
      </c>
      <c r="F313" s="207" t="s">
        <v>554</v>
      </c>
      <c r="G313" s="208" t="s">
        <v>376</v>
      </c>
      <c r="H313" s="209">
        <v>6</v>
      </c>
      <c r="I313" s="210"/>
      <c r="J313" s="211">
        <f>ROUND(I313*H313,2)</f>
        <v>0</v>
      </c>
      <c r="K313" s="207" t="s">
        <v>139</v>
      </c>
      <c r="L313" s="46"/>
      <c r="M313" s="212" t="s">
        <v>32</v>
      </c>
      <c r="N313" s="213" t="s">
        <v>51</v>
      </c>
      <c r="O313" s="86"/>
      <c r="P313" s="214">
        <f>O313*H313</f>
        <v>0</v>
      </c>
      <c r="Q313" s="214">
        <v>0</v>
      </c>
      <c r="R313" s="214">
        <f>Q313*H313</f>
        <v>0</v>
      </c>
      <c r="S313" s="214">
        <v>0.016500000000000001</v>
      </c>
      <c r="T313" s="215">
        <f>S313*H313</f>
        <v>0.099000000000000005</v>
      </c>
      <c r="U313" s="40"/>
      <c r="V313" s="40"/>
      <c r="W313" s="40"/>
      <c r="X313" s="40"/>
      <c r="Y313" s="40"/>
      <c r="Z313" s="40"/>
      <c r="AA313" s="40"/>
      <c r="AB313" s="40"/>
      <c r="AC313" s="40"/>
      <c r="AD313" s="40"/>
      <c r="AE313" s="40"/>
      <c r="AR313" s="216" t="s">
        <v>270</v>
      </c>
      <c r="AT313" s="216" t="s">
        <v>135</v>
      </c>
      <c r="AU313" s="216" t="s">
        <v>21</v>
      </c>
      <c r="AY313" s="18" t="s">
        <v>132</v>
      </c>
      <c r="BE313" s="217">
        <f>IF(N313="základní",J313,0)</f>
        <v>0</v>
      </c>
      <c r="BF313" s="217">
        <f>IF(N313="snížená",J313,0)</f>
        <v>0</v>
      </c>
      <c r="BG313" s="217">
        <f>IF(N313="zákl. přenesená",J313,0)</f>
        <v>0</v>
      </c>
      <c r="BH313" s="217">
        <f>IF(N313="sníž. přenesená",J313,0)</f>
        <v>0</v>
      </c>
      <c r="BI313" s="217">
        <f>IF(N313="nulová",J313,0)</f>
        <v>0</v>
      </c>
      <c r="BJ313" s="18" t="s">
        <v>141</v>
      </c>
      <c r="BK313" s="217">
        <f>ROUND(I313*H313,2)</f>
        <v>0</v>
      </c>
      <c r="BL313" s="18" t="s">
        <v>270</v>
      </c>
      <c r="BM313" s="216" t="s">
        <v>976</v>
      </c>
    </row>
    <row r="314" s="2" customFormat="1">
      <c r="A314" s="40"/>
      <c r="B314" s="41"/>
      <c r="C314" s="42"/>
      <c r="D314" s="225" t="s">
        <v>197</v>
      </c>
      <c r="E314" s="42"/>
      <c r="F314" s="226" t="s">
        <v>556</v>
      </c>
      <c r="G314" s="42"/>
      <c r="H314" s="42"/>
      <c r="I314" s="227"/>
      <c r="J314" s="42"/>
      <c r="K314" s="42"/>
      <c r="L314" s="46"/>
      <c r="M314" s="228"/>
      <c r="N314" s="229"/>
      <c r="O314" s="86"/>
      <c r="P314" s="86"/>
      <c r="Q314" s="86"/>
      <c r="R314" s="86"/>
      <c r="S314" s="86"/>
      <c r="T314" s="87"/>
      <c r="U314" s="40"/>
      <c r="V314" s="40"/>
      <c r="W314" s="40"/>
      <c r="X314" s="40"/>
      <c r="Y314" s="40"/>
      <c r="Z314" s="40"/>
      <c r="AA314" s="40"/>
      <c r="AB314" s="40"/>
      <c r="AC314" s="40"/>
      <c r="AD314" s="40"/>
      <c r="AE314" s="40"/>
      <c r="AT314" s="18" t="s">
        <v>197</v>
      </c>
      <c r="AU314" s="18" t="s">
        <v>21</v>
      </c>
    </row>
    <row r="315" s="2" customFormat="1" ht="14.4" customHeight="1">
      <c r="A315" s="40"/>
      <c r="B315" s="41"/>
      <c r="C315" s="205" t="s">
        <v>600</v>
      </c>
      <c r="D315" s="205" t="s">
        <v>135</v>
      </c>
      <c r="E315" s="206" t="s">
        <v>558</v>
      </c>
      <c r="F315" s="207" t="s">
        <v>559</v>
      </c>
      <c r="G315" s="208" t="s">
        <v>254</v>
      </c>
      <c r="H315" s="209">
        <v>2.29</v>
      </c>
      <c r="I315" s="210"/>
      <c r="J315" s="211">
        <f>ROUND(I315*H315,2)</f>
        <v>0</v>
      </c>
      <c r="K315" s="207" t="s">
        <v>139</v>
      </c>
      <c r="L315" s="46"/>
      <c r="M315" s="212" t="s">
        <v>32</v>
      </c>
      <c r="N315" s="213" t="s">
        <v>51</v>
      </c>
      <c r="O315" s="86"/>
      <c r="P315" s="214">
        <f>O315*H315</f>
        <v>0</v>
      </c>
      <c r="Q315" s="214">
        <v>0</v>
      </c>
      <c r="R315" s="214">
        <f>Q315*H315</f>
        <v>0</v>
      </c>
      <c r="S315" s="214">
        <v>0</v>
      </c>
      <c r="T315" s="215">
        <f>S315*H315</f>
        <v>0</v>
      </c>
      <c r="U315" s="40"/>
      <c r="V315" s="40"/>
      <c r="W315" s="40"/>
      <c r="X315" s="40"/>
      <c r="Y315" s="40"/>
      <c r="Z315" s="40"/>
      <c r="AA315" s="40"/>
      <c r="AB315" s="40"/>
      <c r="AC315" s="40"/>
      <c r="AD315" s="40"/>
      <c r="AE315" s="40"/>
      <c r="AR315" s="216" t="s">
        <v>270</v>
      </c>
      <c r="AT315" s="216" t="s">
        <v>135</v>
      </c>
      <c r="AU315" s="216" t="s">
        <v>21</v>
      </c>
      <c r="AY315" s="18" t="s">
        <v>132</v>
      </c>
      <c r="BE315" s="217">
        <f>IF(N315="základní",J315,0)</f>
        <v>0</v>
      </c>
      <c r="BF315" s="217">
        <f>IF(N315="snížená",J315,0)</f>
        <v>0</v>
      </c>
      <c r="BG315" s="217">
        <f>IF(N315="zákl. přenesená",J315,0)</f>
        <v>0</v>
      </c>
      <c r="BH315" s="217">
        <f>IF(N315="sníž. přenesená",J315,0)</f>
        <v>0</v>
      </c>
      <c r="BI315" s="217">
        <f>IF(N315="nulová",J315,0)</f>
        <v>0</v>
      </c>
      <c r="BJ315" s="18" t="s">
        <v>141</v>
      </c>
      <c r="BK315" s="217">
        <f>ROUND(I315*H315,2)</f>
        <v>0</v>
      </c>
      <c r="BL315" s="18" t="s">
        <v>270</v>
      </c>
      <c r="BM315" s="216" t="s">
        <v>977</v>
      </c>
    </row>
    <row r="316" s="2" customFormat="1" ht="24.15" customHeight="1">
      <c r="A316" s="40"/>
      <c r="B316" s="41"/>
      <c r="C316" s="205" t="s">
        <v>607</v>
      </c>
      <c r="D316" s="205" t="s">
        <v>135</v>
      </c>
      <c r="E316" s="206" t="s">
        <v>562</v>
      </c>
      <c r="F316" s="207" t="s">
        <v>563</v>
      </c>
      <c r="G316" s="208" t="s">
        <v>254</v>
      </c>
      <c r="H316" s="209">
        <v>0.16600000000000001</v>
      </c>
      <c r="I316" s="210"/>
      <c r="J316" s="211">
        <f>ROUND(I316*H316,2)</f>
        <v>0</v>
      </c>
      <c r="K316" s="207" t="s">
        <v>139</v>
      </c>
      <c r="L316" s="46"/>
      <c r="M316" s="212" t="s">
        <v>32</v>
      </c>
      <c r="N316" s="213" t="s">
        <v>51</v>
      </c>
      <c r="O316" s="86"/>
      <c r="P316" s="214">
        <f>O316*H316</f>
        <v>0</v>
      </c>
      <c r="Q316" s="214">
        <v>0</v>
      </c>
      <c r="R316" s="214">
        <f>Q316*H316</f>
        <v>0</v>
      </c>
      <c r="S316" s="214">
        <v>0</v>
      </c>
      <c r="T316" s="215">
        <f>S316*H316</f>
        <v>0</v>
      </c>
      <c r="U316" s="40"/>
      <c r="V316" s="40"/>
      <c r="W316" s="40"/>
      <c r="X316" s="40"/>
      <c r="Y316" s="40"/>
      <c r="Z316" s="40"/>
      <c r="AA316" s="40"/>
      <c r="AB316" s="40"/>
      <c r="AC316" s="40"/>
      <c r="AD316" s="40"/>
      <c r="AE316" s="40"/>
      <c r="AR316" s="216" t="s">
        <v>270</v>
      </c>
      <c r="AT316" s="216" t="s">
        <v>135</v>
      </c>
      <c r="AU316" s="216" t="s">
        <v>21</v>
      </c>
      <c r="AY316" s="18" t="s">
        <v>132</v>
      </c>
      <c r="BE316" s="217">
        <f>IF(N316="základní",J316,0)</f>
        <v>0</v>
      </c>
      <c r="BF316" s="217">
        <f>IF(N316="snížená",J316,0)</f>
        <v>0</v>
      </c>
      <c r="BG316" s="217">
        <f>IF(N316="zákl. přenesená",J316,0)</f>
        <v>0</v>
      </c>
      <c r="BH316" s="217">
        <f>IF(N316="sníž. přenesená",J316,0)</f>
        <v>0</v>
      </c>
      <c r="BI316" s="217">
        <f>IF(N316="nulová",J316,0)</f>
        <v>0</v>
      </c>
      <c r="BJ316" s="18" t="s">
        <v>141</v>
      </c>
      <c r="BK316" s="217">
        <f>ROUND(I316*H316,2)</f>
        <v>0</v>
      </c>
      <c r="BL316" s="18" t="s">
        <v>270</v>
      </c>
      <c r="BM316" s="216" t="s">
        <v>978</v>
      </c>
    </row>
    <row r="317" s="2" customFormat="1">
      <c r="A317" s="40"/>
      <c r="B317" s="41"/>
      <c r="C317" s="42"/>
      <c r="D317" s="225" t="s">
        <v>197</v>
      </c>
      <c r="E317" s="42"/>
      <c r="F317" s="226" t="s">
        <v>565</v>
      </c>
      <c r="G317" s="42"/>
      <c r="H317" s="42"/>
      <c r="I317" s="227"/>
      <c r="J317" s="42"/>
      <c r="K317" s="42"/>
      <c r="L317" s="46"/>
      <c r="M317" s="228"/>
      <c r="N317" s="229"/>
      <c r="O317" s="86"/>
      <c r="P317" s="86"/>
      <c r="Q317" s="86"/>
      <c r="R317" s="86"/>
      <c r="S317" s="86"/>
      <c r="T317" s="87"/>
      <c r="U317" s="40"/>
      <c r="V317" s="40"/>
      <c r="W317" s="40"/>
      <c r="X317" s="40"/>
      <c r="Y317" s="40"/>
      <c r="Z317" s="40"/>
      <c r="AA317" s="40"/>
      <c r="AB317" s="40"/>
      <c r="AC317" s="40"/>
      <c r="AD317" s="40"/>
      <c r="AE317" s="40"/>
      <c r="AT317" s="18" t="s">
        <v>197</v>
      </c>
      <c r="AU317" s="18" t="s">
        <v>21</v>
      </c>
    </row>
    <row r="318" s="12" customFormat="1" ht="25.92" customHeight="1">
      <c r="A318" s="12"/>
      <c r="B318" s="189"/>
      <c r="C318" s="190"/>
      <c r="D318" s="191" t="s">
        <v>78</v>
      </c>
      <c r="E318" s="192" t="s">
        <v>566</v>
      </c>
      <c r="F318" s="192" t="s">
        <v>567</v>
      </c>
      <c r="G318" s="190"/>
      <c r="H318" s="190"/>
      <c r="I318" s="193"/>
      <c r="J318" s="194">
        <f>BK318</f>
        <v>0</v>
      </c>
      <c r="K318" s="190"/>
      <c r="L318" s="195"/>
      <c r="M318" s="196"/>
      <c r="N318" s="197"/>
      <c r="O318" s="197"/>
      <c r="P318" s="198">
        <f>P319+P339+P371+P376+P379+P382+P404+P409+P418+P429+P452+P459</f>
        <v>0</v>
      </c>
      <c r="Q318" s="197"/>
      <c r="R318" s="198">
        <f>R319+R339+R371+R376+R379+R382+R404+R409+R418+R429+R452+R459</f>
        <v>9.4796053199999974</v>
      </c>
      <c r="S318" s="197"/>
      <c r="T318" s="199">
        <f>T319+T339+T371+T376+T379+T382+T404+T409+T418+T429+T452+T459</f>
        <v>0.89057156999999998</v>
      </c>
      <c r="U318" s="12"/>
      <c r="V318" s="12"/>
      <c r="W318" s="12"/>
      <c r="X318" s="12"/>
      <c r="Y318" s="12"/>
      <c r="Z318" s="12"/>
      <c r="AA318" s="12"/>
      <c r="AB318" s="12"/>
      <c r="AC318" s="12"/>
      <c r="AD318" s="12"/>
      <c r="AE318" s="12"/>
      <c r="AR318" s="200" t="s">
        <v>141</v>
      </c>
      <c r="AT318" s="201" t="s">
        <v>78</v>
      </c>
      <c r="AU318" s="201" t="s">
        <v>79</v>
      </c>
      <c r="AY318" s="200" t="s">
        <v>132</v>
      </c>
      <c r="BK318" s="202">
        <f>BK319+BK339+BK371+BK376+BK379+BK382+BK404+BK409+BK418+BK429+BK452+BK459</f>
        <v>0</v>
      </c>
    </row>
    <row r="319" s="12" customFormat="1" ht="22.8" customHeight="1">
      <c r="A319" s="12"/>
      <c r="B319" s="189"/>
      <c r="C319" s="190"/>
      <c r="D319" s="191" t="s">
        <v>78</v>
      </c>
      <c r="E319" s="203" t="s">
        <v>568</v>
      </c>
      <c r="F319" s="203" t="s">
        <v>569</v>
      </c>
      <c r="G319" s="190"/>
      <c r="H319" s="190"/>
      <c r="I319" s="193"/>
      <c r="J319" s="204">
        <f>BK319</f>
        <v>0</v>
      </c>
      <c r="K319" s="190"/>
      <c r="L319" s="195"/>
      <c r="M319" s="196"/>
      <c r="N319" s="197"/>
      <c r="O319" s="197"/>
      <c r="P319" s="198">
        <f>SUM(P320:P338)</f>
        <v>0</v>
      </c>
      <c r="Q319" s="197"/>
      <c r="R319" s="198">
        <f>SUM(R320:R338)</f>
        <v>0.43284800000000001</v>
      </c>
      <c r="S319" s="197"/>
      <c r="T319" s="199">
        <f>SUM(T320:T338)</f>
        <v>0</v>
      </c>
      <c r="U319" s="12"/>
      <c r="V319" s="12"/>
      <c r="W319" s="12"/>
      <c r="X319" s="12"/>
      <c r="Y319" s="12"/>
      <c r="Z319" s="12"/>
      <c r="AA319" s="12"/>
      <c r="AB319" s="12"/>
      <c r="AC319" s="12"/>
      <c r="AD319" s="12"/>
      <c r="AE319" s="12"/>
      <c r="AR319" s="200" t="s">
        <v>141</v>
      </c>
      <c r="AT319" s="201" t="s">
        <v>78</v>
      </c>
      <c r="AU319" s="201" t="s">
        <v>21</v>
      </c>
      <c r="AY319" s="200" t="s">
        <v>132</v>
      </c>
      <c r="BK319" s="202">
        <f>SUM(BK320:BK338)</f>
        <v>0</v>
      </c>
    </row>
    <row r="320" s="2" customFormat="1" ht="24.15" customHeight="1">
      <c r="A320" s="40"/>
      <c r="B320" s="41"/>
      <c r="C320" s="205" t="s">
        <v>611</v>
      </c>
      <c r="D320" s="205" t="s">
        <v>135</v>
      </c>
      <c r="E320" s="206" t="s">
        <v>571</v>
      </c>
      <c r="F320" s="207" t="s">
        <v>572</v>
      </c>
      <c r="G320" s="208" t="s">
        <v>195</v>
      </c>
      <c r="H320" s="209">
        <v>63</v>
      </c>
      <c r="I320" s="210"/>
      <c r="J320" s="211">
        <f>ROUND(I320*H320,2)</f>
        <v>0</v>
      </c>
      <c r="K320" s="207" t="s">
        <v>139</v>
      </c>
      <c r="L320" s="46"/>
      <c r="M320" s="212" t="s">
        <v>32</v>
      </c>
      <c r="N320" s="213" t="s">
        <v>51</v>
      </c>
      <c r="O320" s="86"/>
      <c r="P320" s="214">
        <f>O320*H320</f>
        <v>0</v>
      </c>
      <c r="Q320" s="214">
        <v>0</v>
      </c>
      <c r="R320" s="214">
        <f>Q320*H320</f>
        <v>0</v>
      </c>
      <c r="S320" s="214">
        <v>0</v>
      </c>
      <c r="T320" s="215">
        <f>S320*H320</f>
        <v>0</v>
      </c>
      <c r="U320" s="40"/>
      <c r="V320" s="40"/>
      <c r="W320" s="40"/>
      <c r="X320" s="40"/>
      <c r="Y320" s="40"/>
      <c r="Z320" s="40"/>
      <c r="AA320" s="40"/>
      <c r="AB320" s="40"/>
      <c r="AC320" s="40"/>
      <c r="AD320" s="40"/>
      <c r="AE320" s="40"/>
      <c r="AR320" s="216" t="s">
        <v>270</v>
      </c>
      <c r="AT320" s="216" t="s">
        <v>135</v>
      </c>
      <c r="AU320" s="216" t="s">
        <v>141</v>
      </c>
      <c r="AY320" s="18" t="s">
        <v>132</v>
      </c>
      <c r="BE320" s="217">
        <f>IF(N320="základní",J320,0)</f>
        <v>0</v>
      </c>
      <c r="BF320" s="217">
        <f>IF(N320="snížená",J320,0)</f>
        <v>0</v>
      </c>
      <c r="BG320" s="217">
        <f>IF(N320="zákl. přenesená",J320,0)</f>
        <v>0</v>
      </c>
      <c r="BH320" s="217">
        <f>IF(N320="sníž. přenesená",J320,0)</f>
        <v>0</v>
      </c>
      <c r="BI320" s="217">
        <f>IF(N320="nulová",J320,0)</f>
        <v>0</v>
      </c>
      <c r="BJ320" s="18" t="s">
        <v>141</v>
      </c>
      <c r="BK320" s="217">
        <f>ROUND(I320*H320,2)</f>
        <v>0</v>
      </c>
      <c r="BL320" s="18" t="s">
        <v>270</v>
      </c>
      <c r="BM320" s="216" t="s">
        <v>979</v>
      </c>
    </row>
    <row r="321" s="2" customFormat="1">
      <c r="A321" s="40"/>
      <c r="B321" s="41"/>
      <c r="C321" s="42"/>
      <c r="D321" s="225" t="s">
        <v>197</v>
      </c>
      <c r="E321" s="42"/>
      <c r="F321" s="226" t="s">
        <v>574</v>
      </c>
      <c r="G321" s="42"/>
      <c r="H321" s="42"/>
      <c r="I321" s="227"/>
      <c r="J321" s="42"/>
      <c r="K321" s="42"/>
      <c r="L321" s="46"/>
      <c r="M321" s="228"/>
      <c r="N321" s="229"/>
      <c r="O321" s="86"/>
      <c r="P321" s="86"/>
      <c r="Q321" s="86"/>
      <c r="R321" s="86"/>
      <c r="S321" s="86"/>
      <c r="T321" s="87"/>
      <c r="U321" s="40"/>
      <c r="V321" s="40"/>
      <c r="W321" s="40"/>
      <c r="X321" s="40"/>
      <c r="Y321" s="40"/>
      <c r="Z321" s="40"/>
      <c r="AA321" s="40"/>
      <c r="AB321" s="40"/>
      <c r="AC321" s="40"/>
      <c r="AD321" s="40"/>
      <c r="AE321" s="40"/>
      <c r="AT321" s="18" t="s">
        <v>197</v>
      </c>
      <c r="AU321" s="18" t="s">
        <v>141</v>
      </c>
    </row>
    <row r="322" s="13" customFormat="1">
      <c r="A322" s="13"/>
      <c r="B322" s="230"/>
      <c r="C322" s="231"/>
      <c r="D322" s="225" t="s">
        <v>199</v>
      </c>
      <c r="E322" s="232" t="s">
        <v>32</v>
      </c>
      <c r="F322" s="233" t="s">
        <v>575</v>
      </c>
      <c r="G322" s="231"/>
      <c r="H322" s="234">
        <v>63</v>
      </c>
      <c r="I322" s="235"/>
      <c r="J322" s="231"/>
      <c r="K322" s="231"/>
      <c r="L322" s="236"/>
      <c r="M322" s="237"/>
      <c r="N322" s="238"/>
      <c r="O322" s="238"/>
      <c r="P322" s="238"/>
      <c r="Q322" s="238"/>
      <c r="R322" s="238"/>
      <c r="S322" s="238"/>
      <c r="T322" s="239"/>
      <c r="U322" s="13"/>
      <c r="V322" s="13"/>
      <c r="W322" s="13"/>
      <c r="X322" s="13"/>
      <c r="Y322" s="13"/>
      <c r="Z322" s="13"/>
      <c r="AA322" s="13"/>
      <c r="AB322" s="13"/>
      <c r="AC322" s="13"/>
      <c r="AD322" s="13"/>
      <c r="AE322" s="13"/>
      <c r="AT322" s="240" t="s">
        <v>199</v>
      </c>
      <c r="AU322" s="240" t="s">
        <v>141</v>
      </c>
      <c r="AV322" s="13" t="s">
        <v>141</v>
      </c>
      <c r="AW322" s="13" t="s">
        <v>41</v>
      </c>
      <c r="AX322" s="13" t="s">
        <v>79</v>
      </c>
      <c r="AY322" s="240" t="s">
        <v>132</v>
      </c>
    </row>
    <row r="323" s="14" customFormat="1">
      <c r="A323" s="14"/>
      <c r="B323" s="241"/>
      <c r="C323" s="242"/>
      <c r="D323" s="225" t="s">
        <v>199</v>
      </c>
      <c r="E323" s="243" t="s">
        <v>32</v>
      </c>
      <c r="F323" s="244" t="s">
        <v>201</v>
      </c>
      <c r="G323" s="242"/>
      <c r="H323" s="245">
        <v>63</v>
      </c>
      <c r="I323" s="246"/>
      <c r="J323" s="242"/>
      <c r="K323" s="242"/>
      <c r="L323" s="247"/>
      <c r="M323" s="248"/>
      <c r="N323" s="249"/>
      <c r="O323" s="249"/>
      <c r="P323" s="249"/>
      <c r="Q323" s="249"/>
      <c r="R323" s="249"/>
      <c r="S323" s="249"/>
      <c r="T323" s="250"/>
      <c r="U323" s="14"/>
      <c r="V323" s="14"/>
      <c r="W323" s="14"/>
      <c r="X323" s="14"/>
      <c r="Y323" s="14"/>
      <c r="Z323" s="14"/>
      <c r="AA323" s="14"/>
      <c r="AB323" s="14"/>
      <c r="AC323" s="14"/>
      <c r="AD323" s="14"/>
      <c r="AE323" s="14"/>
      <c r="AT323" s="251" t="s">
        <v>199</v>
      </c>
      <c r="AU323" s="251" t="s">
        <v>141</v>
      </c>
      <c r="AV323" s="14" t="s">
        <v>150</v>
      </c>
      <c r="AW323" s="14" t="s">
        <v>41</v>
      </c>
      <c r="AX323" s="14" t="s">
        <v>21</v>
      </c>
      <c r="AY323" s="251" t="s">
        <v>132</v>
      </c>
    </row>
    <row r="324" s="2" customFormat="1" ht="14.4" customHeight="1">
      <c r="A324" s="40"/>
      <c r="B324" s="41"/>
      <c r="C324" s="252" t="s">
        <v>617</v>
      </c>
      <c r="D324" s="252" t="s">
        <v>246</v>
      </c>
      <c r="E324" s="253" t="s">
        <v>980</v>
      </c>
      <c r="F324" s="254" t="s">
        <v>981</v>
      </c>
      <c r="G324" s="255" t="s">
        <v>982</v>
      </c>
      <c r="H324" s="256">
        <v>69</v>
      </c>
      <c r="I324" s="257"/>
      <c r="J324" s="258">
        <f>ROUND(I324*H324,2)</f>
        <v>0</v>
      </c>
      <c r="K324" s="254" t="s">
        <v>139</v>
      </c>
      <c r="L324" s="259"/>
      <c r="M324" s="260" t="s">
        <v>32</v>
      </c>
      <c r="N324" s="261" t="s">
        <v>51</v>
      </c>
      <c r="O324" s="86"/>
      <c r="P324" s="214">
        <f>O324*H324</f>
        <v>0</v>
      </c>
      <c r="Q324" s="214">
        <v>0.001</v>
      </c>
      <c r="R324" s="214">
        <f>Q324*H324</f>
        <v>0.069000000000000006</v>
      </c>
      <c r="S324" s="214">
        <v>0</v>
      </c>
      <c r="T324" s="215">
        <f>S324*H324</f>
        <v>0</v>
      </c>
      <c r="U324" s="40"/>
      <c r="V324" s="40"/>
      <c r="W324" s="40"/>
      <c r="X324" s="40"/>
      <c r="Y324" s="40"/>
      <c r="Z324" s="40"/>
      <c r="AA324" s="40"/>
      <c r="AB324" s="40"/>
      <c r="AC324" s="40"/>
      <c r="AD324" s="40"/>
      <c r="AE324" s="40"/>
      <c r="AR324" s="216" t="s">
        <v>356</v>
      </c>
      <c r="AT324" s="216" t="s">
        <v>246</v>
      </c>
      <c r="AU324" s="216" t="s">
        <v>141</v>
      </c>
      <c r="AY324" s="18" t="s">
        <v>132</v>
      </c>
      <c r="BE324" s="217">
        <f>IF(N324="základní",J324,0)</f>
        <v>0</v>
      </c>
      <c r="BF324" s="217">
        <f>IF(N324="snížená",J324,0)</f>
        <v>0</v>
      </c>
      <c r="BG324" s="217">
        <f>IF(N324="zákl. přenesená",J324,0)</f>
        <v>0</v>
      </c>
      <c r="BH324" s="217">
        <f>IF(N324="sníž. přenesená",J324,0)</f>
        <v>0</v>
      </c>
      <c r="BI324" s="217">
        <f>IF(N324="nulová",J324,0)</f>
        <v>0</v>
      </c>
      <c r="BJ324" s="18" t="s">
        <v>141</v>
      </c>
      <c r="BK324" s="217">
        <f>ROUND(I324*H324,2)</f>
        <v>0</v>
      </c>
      <c r="BL324" s="18" t="s">
        <v>270</v>
      </c>
      <c r="BM324" s="216" t="s">
        <v>983</v>
      </c>
    </row>
    <row r="325" s="2" customFormat="1" ht="24.15" customHeight="1">
      <c r="A325" s="40"/>
      <c r="B325" s="41"/>
      <c r="C325" s="205" t="s">
        <v>623</v>
      </c>
      <c r="D325" s="205" t="s">
        <v>135</v>
      </c>
      <c r="E325" s="206" t="s">
        <v>984</v>
      </c>
      <c r="F325" s="207" t="s">
        <v>985</v>
      </c>
      <c r="G325" s="208" t="s">
        <v>195</v>
      </c>
      <c r="H325" s="209">
        <v>4.9059999999999997</v>
      </c>
      <c r="I325" s="210"/>
      <c r="J325" s="211">
        <f>ROUND(I325*H325,2)</f>
        <v>0</v>
      </c>
      <c r="K325" s="207" t="s">
        <v>139</v>
      </c>
      <c r="L325" s="46"/>
      <c r="M325" s="212" t="s">
        <v>32</v>
      </c>
      <c r="N325" s="213" t="s">
        <v>51</v>
      </c>
      <c r="O325" s="86"/>
      <c r="P325" s="214">
        <f>O325*H325</f>
        <v>0</v>
      </c>
      <c r="Q325" s="214">
        <v>0</v>
      </c>
      <c r="R325" s="214">
        <f>Q325*H325</f>
        <v>0</v>
      </c>
      <c r="S325" s="214">
        <v>0</v>
      </c>
      <c r="T325" s="215">
        <f>S325*H325</f>
        <v>0</v>
      </c>
      <c r="U325" s="40"/>
      <c r="V325" s="40"/>
      <c r="W325" s="40"/>
      <c r="X325" s="40"/>
      <c r="Y325" s="40"/>
      <c r="Z325" s="40"/>
      <c r="AA325" s="40"/>
      <c r="AB325" s="40"/>
      <c r="AC325" s="40"/>
      <c r="AD325" s="40"/>
      <c r="AE325" s="40"/>
      <c r="AR325" s="216" t="s">
        <v>270</v>
      </c>
      <c r="AT325" s="216" t="s">
        <v>135</v>
      </c>
      <c r="AU325" s="216" t="s">
        <v>141</v>
      </c>
      <c r="AY325" s="18" t="s">
        <v>132</v>
      </c>
      <c r="BE325" s="217">
        <f>IF(N325="základní",J325,0)</f>
        <v>0</v>
      </c>
      <c r="BF325" s="217">
        <f>IF(N325="snížená",J325,0)</f>
        <v>0</v>
      </c>
      <c r="BG325" s="217">
        <f>IF(N325="zákl. přenesená",J325,0)</f>
        <v>0</v>
      </c>
      <c r="BH325" s="217">
        <f>IF(N325="sníž. přenesená",J325,0)</f>
        <v>0</v>
      </c>
      <c r="BI325" s="217">
        <f>IF(N325="nulová",J325,0)</f>
        <v>0</v>
      </c>
      <c r="BJ325" s="18" t="s">
        <v>141</v>
      </c>
      <c r="BK325" s="217">
        <f>ROUND(I325*H325,2)</f>
        <v>0</v>
      </c>
      <c r="BL325" s="18" t="s">
        <v>270</v>
      </c>
      <c r="BM325" s="216" t="s">
        <v>986</v>
      </c>
    </row>
    <row r="326" s="2" customFormat="1">
      <c r="A326" s="40"/>
      <c r="B326" s="41"/>
      <c r="C326" s="42"/>
      <c r="D326" s="225" t="s">
        <v>197</v>
      </c>
      <c r="E326" s="42"/>
      <c r="F326" s="226" t="s">
        <v>987</v>
      </c>
      <c r="G326" s="42"/>
      <c r="H326" s="42"/>
      <c r="I326" s="227"/>
      <c r="J326" s="42"/>
      <c r="K326" s="42"/>
      <c r="L326" s="46"/>
      <c r="M326" s="228"/>
      <c r="N326" s="229"/>
      <c r="O326" s="86"/>
      <c r="P326" s="86"/>
      <c r="Q326" s="86"/>
      <c r="R326" s="86"/>
      <c r="S326" s="86"/>
      <c r="T326" s="87"/>
      <c r="U326" s="40"/>
      <c r="V326" s="40"/>
      <c r="W326" s="40"/>
      <c r="X326" s="40"/>
      <c r="Y326" s="40"/>
      <c r="Z326" s="40"/>
      <c r="AA326" s="40"/>
      <c r="AB326" s="40"/>
      <c r="AC326" s="40"/>
      <c r="AD326" s="40"/>
      <c r="AE326" s="40"/>
      <c r="AT326" s="18" t="s">
        <v>197</v>
      </c>
      <c r="AU326" s="18" t="s">
        <v>141</v>
      </c>
    </row>
    <row r="327" s="2" customFormat="1" ht="14.4" customHeight="1">
      <c r="A327" s="40"/>
      <c r="B327" s="41"/>
      <c r="C327" s="252" t="s">
        <v>628</v>
      </c>
      <c r="D327" s="252" t="s">
        <v>246</v>
      </c>
      <c r="E327" s="253" t="s">
        <v>988</v>
      </c>
      <c r="F327" s="254" t="s">
        <v>989</v>
      </c>
      <c r="G327" s="255" t="s">
        <v>254</v>
      </c>
      <c r="H327" s="256">
        <v>0.0050000000000000001</v>
      </c>
      <c r="I327" s="257"/>
      <c r="J327" s="258">
        <f>ROUND(I327*H327,2)</f>
        <v>0</v>
      </c>
      <c r="K327" s="254" t="s">
        <v>32</v>
      </c>
      <c r="L327" s="259"/>
      <c r="M327" s="260" t="s">
        <v>32</v>
      </c>
      <c r="N327" s="261" t="s">
        <v>51</v>
      </c>
      <c r="O327" s="86"/>
      <c r="P327" s="214">
        <f>O327*H327</f>
        <v>0</v>
      </c>
      <c r="Q327" s="214">
        <v>1</v>
      </c>
      <c r="R327" s="214">
        <f>Q327*H327</f>
        <v>0.0050000000000000001</v>
      </c>
      <c r="S327" s="214">
        <v>0</v>
      </c>
      <c r="T327" s="215">
        <f>S327*H327</f>
        <v>0</v>
      </c>
      <c r="U327" s="40"/>
      <c r="V327" s="40"/>
      <c r="W327" s="40"/>
      <c r="X327" s="40"/>
      <c r="Y327" s="40"/>
      <c r="Z327" s="40"/>
      <c r="AA327" s="40"/>
      <c r="AB327" s="40"/>
      <c r="AC327" s="40"/>
      <c r="AD327" s="40"/>
      <c r="AE327" s="40"/>
      <c r="AR327" s="216" t="s">
        <v>356</v>
      </c>
      <c r="AT327" s="216" t="s">
        <v>246</v>
      </c>
      <c r="AU327" s="216" t="s">
        <v>141</v>
      </c>
      <c r="AY327" s="18" t="s">
        <v>132</v>
      </c>
      <c r="BE327" s="217">
        <f>IF(N327="základní",J327,0)</f>
        <v>0</v>
      </c>
      <c r="BF327" s="217">
        <f>IF(N327="snížená",J327,0)</f>
        <v>0</v>
      </c>
      <c r="BG327" s="217">
        <f>IF(N327="zákl. přenesená",J327,0)</f>
        <v>0</v>
      </c>
      <c r="BH327" s="217">
        <f>IF(N327="sníž. přenesená",J327,0)</f>
        <v>0</v>
      </c>
      <c r="BI327" s="217">
        <f>IF(N327="nulová",J327,0)</f>
        <v>0</v>
      </c>
      <c r="BJ327" s="18" t="s">
        <v>141</v>
      </c>
      <c r="BK327" s="217">
        <f>ROUND(I327*H327,2)</f>
        <v>0</v>
      </c>
      <c r="BL327" s="18" t="s">
        <v>270</v>
      </c>
      <c r="BM327" s="216" t="s">
        <v>990</v>
      </c>
    </row>
    <row r="328" s="13" customFormat="1">
      <c r="A328" s="13"/>
      <c r="B328" s="230"/>
      <c r="C328" s="231"/>
      <c r="D328" s="225" t="s">
        <v>199</v>
      </c>
      <c r="E328" s="231"/>
      <c r="F328" s="233" t="s">
        <v>991</v>
      </c>
      <c r="G328" s="231"/>
      <c r="H328" s="234">
        <v>0.0050000000000000001</v>
      </c>
      <c r="I328" s="235"/>
      <c r="J328" s="231"/>
      <c r="K328" s="231"/>
      <c r="L328" s="236"/>
      <c r="M328" s="237"/>
      <c r="N328" s="238"/>
      <c r="O328" s="238"/>
      <c r="P328" s="238"/>
      <c r="Q328" s="238"/>
      <c r="R328" s="238"/>
      <c r="S328" s="238"/>
      <c r="T328" s="239"/>
      <c r="U328" s="13"/>
      <c r="V328" s="13"/>
      <c r="W328" s="13"/>
      <c r="X328" s="13"/>
      <c r="Y328" s="13"/>
      <c r="Z328" s="13"/>
      <c r="AA328" s="13"/>
      <c r="AB328" s="13"/>
      <c r="AC328" s="13"/>
      <c r="AD328" s="13"/>
      <c r="AE328" s="13"/>
      <c r="AT328" s="240" t="s">
        <v>199</v>
      </c>
      <c r="AU328" s="240" t="s">
        <v>141</v>
      </c>
      <c r="AV328" s="13" t="s">
        <v>141</v>
      </c>
      <c r="AW328" s="13" t="s">
        <v>4</v>
      </c>
      <c r="AX328" s="13" t="s">
        <v>21</v>
      </c>
      <c r="AY328" s="240" t="s">
        <v>132</v>
      </c>
    </row>
    <row r="329" s="2" customFormat="1" ht="14.4" customHeight="1">
      <c r="A329" s="40"/>
      <c r="B329" s="41"/>
      <c r="C329" s="205" t="s">
        <v>632</v>
      </c>
      <c r="D329" s="205" t="s">
        <v>135</v>
      </c>
      <c r="E329" s="206" t="s">
        <v>582</v>
      </c>
      <c r="F329" s="207" t="s">
        <v>583</v>
      </c>
      <c r="G329" s="208" t="s">
        <v>195</v>
      </c>
      <c r="H329" s="209">
        <v>63</v>
      </c>
      <c r="I329" s="210"/>
      <c r="J329" s="211">
        <f>ROUND(I329*H329,2)</f>
        <v>0</v>
      </c>
      <c r="K329" s="207" t="s">
        <v>139</v>
      </c>
      <c r="L329" s="46"/>
      <c r="M329" s="212" t="s">
        <v>32</v>
      </c>
      <c r="N329" s="213" t="s">
        <v>51</v>
      </c>
      <c r="O329" s="86"/>
      <c r="P329" s="214">
        <f>O329*H329</f>
        <v>0</v>
      </c>
      <c r="Q329" s="214">
        <v>0.00040000000000000002</v>
      </c>
      <c r="R329" s="214">
        <f>Q329*H329</f>
        <v>0.0252</v>
      </c>
      <c r="S329" s="214">
        <v>0</v>
      </c>
      <c r="T329" s="215">
        <f>S329*H329</f>
        <v>0</v>
      </c>
      <c r="U329" s="40"/>
      <c r="V329" s="40"/>
      <c r="W329" s="40"/>
      <c r="X329" s="40"/>
      <c r="Y329" s="40"/>
      <c r="Z329" s="40"/>
      <c r="AA329" s="40"/>
      <c r="AB329" s="40"/>
      <c r="AC329" s="40"/>
      <c r="AD329" s="40"/>
      <c r="AE329" s="40"/>
      <c r="AR329" s="216" t="s">
        <v>270</v>
      </c>
      <c r="AT329" s="216" t="s">
        <v>135</v>
      </c>
      <c r="AU329" s="216" t="s">
        <v>141</v>
      </c>
      <c r="AY329" s="18" t="s">
        <v>132</v>
      </c>
      <c r="BE329" s="217">
        <f>IF(N329="základní",J329,0)</f>
        <v>0</v>
      </c>
      <c r="BF329" s="217">
        <f>IF(N329="snížená",J329,0)</f>
        <v>0</v>
      </c>
      <c r="BG329" s="217">
        <f>IF(N329="zákl. přenesená",J329,0)</f>
        <v>0</v>
      </c>
      <c r="BH329" s="217">
        <f>IF(N329="sníž. přenesená",J329,0)</f>
        <v>0</v>
      </c>
      <c r="BI329" s="217">
        <f>IF(N329="nulová",J329,0)</f>
        <v>0</v>
      </c>
      <c r="BJ329" s="18" t="s">
        <v>141</v>
      </c>
      <c r="BK329" s="217">
        <f>ROUND(I329*H329,2)</f>
        <v>0</v>
      </c>
      <c r="BL329" s="18" t="s">
        <v>270</v>
      </c>
      <c r="BM329" s="216" t="s">
        <v>992</v>
      </c>
    </row>
    <row r="330" s="2" customFormat="1">
      <c r="A330" s="40"/>
      <c r="B330" s="41"/>
      <c r="C330" s="42"/>
      <c r="D330" s="225" t="s">
        <v>197</v>
      </c>
      <c r="E330" s="42"/>
      <c r="F330" s="226" t="s">
        <v>585</v>
      </c>
      <c r="G330" s="42"/>
      <c r="H330" s="42"/>
      <c r="I330" s="227"/>
      <c r="J330" s="42"/>
      <c r="K330" s="42"/>
      <c r="L330" s="46"/>
      <c r="M330" s="228"/>
      <c r="N330" s="229"/>
      <c r="O330" s="86"/>
      <c r="P330" s="86"/>
      <c r="Q330" s="86"/>
      <c r="R330" s="86"/>
      <c r="S330" s="86"/>
      <c r="T330" s="87"/>
      <c r="U330" s="40"/>
      <c r="V330" s="40"/>
      <c r="W330" s="40"/>
      <c r="X330" s="40"/>
      <c r="Y330" s="40"/>
      <c r="Z330" s="40"/>
      <c r="AA330" s="40"/>
      <c r="AB330" s="40"/>
      <c r="AC330" s="40"/>
      <c r="AD330" s="40"/>
      <c r="AE330" s="40"/>
      <c r="AT330" s="18" t="s">
        <v>197</v>
      </c>
      <c r="AU330" s="18" t="s">
        <v>141</v>
      </c>
    </row>
    <row r="331" s="2" customFormat="1" ht="14.4" customHeight="1">
      <c r="A331" s="40"/>
      <c r="B331" s="41"/>
      <c r="C331" s="252" t="s">
        <v>637</v>
      </c>
      <c r="D331" s="252" t="s">
        <v>246</v>
      </c>
      <c r="E331" s="253" t="s">
        <v>587</v>
      </c>
      <c r="F331" s="254" t="s">
        <v>993</v>
      </c>
      <c r="G331" s="255" t="s">
        <v>195</v>
      </c>
      <c r="H331" s="256">
        <v>75.599999999999994</v>
      </c>
      <c r="I331" s="257"/>
      <c r="J331" s="258">
        <f>ROUND(I331*H331,2)</f>
        <v>0</v>
      </c>
      <c r="K331" s="254" t="s">
        <v>139</v>
      </c>
      <c r="L331" s="259"/>
      <c r="M331" s="260" t="s">
        <v>32</v>
      </c>
      <c r="N331" s="261" t="s">
        <v>51</v>
      </c>
      <c r="O331" s="86"/>
      <c r="P331" s="214">
        <f>O331*H331</f>
        <v>0</v>
      </c>
      <c r="Q331" s="214">
        <v>0.0038800000000000002</v>
      </c>
      <c r="R331" s="214">
        <f>Q331*H331</f>
        <v>0.29332799999999998</v>
      </c>
      <c r="S331" s="214">
        <v>0</v>
      </c>
      <c r="T331" s="215">
        <f>S331*H331</f>
        <v>0</v>
      </c>
      <c r="U331" s="40"/>
      <c r="V331" s="40"/>
      <c r="W331" s="40"/>
      <c r="X331" s="40"/>
      <c r="Y331" s="40"/>
      <c r="Z331" s="40"/>
      <c r="AA331" s="40"/>
      <c r="AB331" s="40"/>
      <c r="AC331" s="40"/>
      <c r="AD331" s="40"/>
      <c r="AE331" s="40"/>
      <c r="AR331" s="216" t="s">
        <v>356</v>
      </c>
      <c r="AT331" s="216" t="s">
        <v>246</v>
      </c>
      <c r="AU331" s="216" t="s">
        <v>141</v>
      </c>
      <c r="AY331" s="18" t="s">
        <v>132</v>
      </c>
      <c r="BE331" s="217">
        <f>IF(N331="základní",J331,0)</f>
        <v>0</v>
      </c>
      <c r="BF331" s="217">
        <f>IF(N331="snížená",J331,0)</f>
        <v>0</v>
      </c>
      <c r="BG331" s="217">
        <f>IF(N331="zákl. přenesená",J331,0)</f>
        <v>0</v>
      </c>
      <c r="BH331" s="217">
        <f>IF(N331="sníž. přenesená",J331,0)</f>
        <v>0</v>
      </c>
      <c r="BI331" s="217">
        <f>IF(N331="nulová",J331,0)</f>
        <v>0</v>
      </c>
      <c r="BJ331" s="18" t="s">
        <v>141</v>
      </c>
      <c r="BK331" s="217">
        <f>ROUND(I331*H331,2)</f>
        <v>0</v>
      </c>
      <c r="BL331" s="18" t="s">
        <v>270</v>
      </c>
      <c r="BM331" s="216" t="s">
        <v>994</v>
      </c>
    </row>
    <row r="332" s="13" customFormat="1">
      <c r="A332" s="13"/>
      <c r="B332" s="230"/>
      <c r="C332" s="231"/>
      <c r="D332" s="225" t="s">
        <v>199</v>
      </c>
      <c r="E332" s="231"/>
      <c r="F332" s="233" t="s">
        <v>590</v>
      </c>
      <c r="G332" s="231"/>
      <c r="H332" s="234">
        <v>75.599999999999994</v>
      </c>
      <c r="I332" s="235"/>
      <c r="J332" s="231"/>
      <c r="K332" s="231"/>
      <c r="L332" s="236"/>
      <c r="M332" s="237"/>
      <c r="N332" s="238"/>
      <c r="O332" s="238"/>
      <c r="P332" s="238"/>
      <c r="Q332" s="238"/>
      <c r="R332" s="238"/>
      <c r="S332" s="238"/>
      <c r="T332" s="239"/>
      <c r="U332" s="13"/>
      <c r="V332" s="13"/>
      <c r="W332" s="13"/>
      <c r="X332" s="13"/>
      <c r="Y332" s="13"/>
      <c r="Z332" s="13"/>
      <c r="AA332" s="13"/>
      <c r="AB332" s="13"/>
      <c r="AC332" s="13"/>
      <c r="AD332" s="13"/>
      <c r="AE332" s="13"/>
      <c r="AT332" s="240" t="s">
        <v>199</v>
      </c>
      <c r="AU332" s="240" t="s">
        <v>141</v>
      </c>
      <c r="AV332" s="13" t="s">
        <v>141</v>
      </c>
      <c r="AW332" s="13" t="s">
        <v>4</v>
      </c>
      <c r="AX332" s="13" t="s">
        <v>21</v>
      </c>
      <c r="AY332" s="240" t="s">
        <v>132</v>
      </c>
    </row>
    <row r="333" s="2" customFormat="1" ht="24.15" customHeight="1">
      <c r="A333" s="40"/>
      <c r="B333" s="41"/>
      <c r="C333" s="205" t="s">
        <v>644</v>
      </c>
      <c r="D333" s="205" t="s">
        <v>135</v>
      </c>
      <c r="E333" s="206" t="s">
        <v>592</v>
      </c>
      <c r="F333" s="207" t="s">
        <v>593</v>
      </c>
      <c r="G333" s="208" t="s">
        <v>195</v>
      </c>
      <c r="H333" s="209">
        <v>63</v>
      </c>
      <c r="I333" s="210"/>
      <c r="J333" s="211">
        <f>ROUND(I333*H333,2)</f>
        <v>0</v>
      </c>
      <c r="K333" s="207" t="s">
        <v>139</v>
      </c>
      <c r="L333" s="46"/>
      <c r="M333" s="212" t="s">
        <v>32</v>
      </c>
      <c r="N333" s="213" t="s">
        <v>51</v>
      </c>
      <c r="O333" s="86"/>
      <c r="P333" s="214">
        <f>O333*H333</f>
        <v>0</v>
      </c>
      <c r="Q333" s="214">
        <v>4.0000000000000003E-05</v>
      </c>
      <c r="R333" s="214">
        <f>Q333*H333</f>
        <v>0.0025200000000000001</v>
      </c>
      <c r="S333" s="214">
        <v>0</v>
      </c>
      <c r="T333" s="215">
        <f>S333*H333</f>
        <v>0</v>
      </c>
      <c r="U333" s="40"/>
      <c r="V333" s="40"/>
      <c r="W333" s="40"/>
      <c r="X333" s="40"/>
      <c r="Y333" s="40"/>
      <c r="Z333" s="40"/>
      <c r="AA333" s="40"/>
      <c r="AB333" s="40"/>
      <c r="AC333" s="40"/>
      <c r="AD333" s="40"/>
      <c r="AE333" s="40"/>
      <c r="AR333" s="216" t="s">
        <v>270</v>
      </c>
      <c r="AT333" s="216" t="s">
        <v>135</v>
      </c>
      <c r="AU333" s="216" t="s">
        <v>141</v>
      </c>
      <c r="AY333" s="18" t="s">
        <v>132</v>
      </c>
      <c r="BE333" s="217">
        <f>IF(N333="základní",J333,0)</f>
        <v>0</v>
      </c>
      <c r="BF333" s="217">
        <f>IF(N333="snížená",J333,0)</f>
        <v>0</v>
      </c>
      <c r="BG333" s="217">
        <f>IF(N333="zákl. přenesená",J333,0)</f>
        <v>0</v>
      </c>
      <c r="BH333" s="217">
        <f>IF(N333="sníž. přenesená",J333,0)</f>
        <v>0</v>
      </c>
      <c r="BI333" s="217">
        <f>IF(N333="nulová",J333,0)</f>
        <v>0</v>
      </c>
      <c r="BJ333" s="18" t="s">
        <v>141</v>
      </c>
      <c r="BK333" s="217">
        <f>ROUND(I333*H333,2)</f>
        <v>0</v>
      </c>
      <c r="BL333" s="18" t="s">
        <v>270</v>
      </c>
      <c r="BM333" s="216" t="s">
        <v>995</v>
      </c>
    </row>
    <row r="334" s="2" customFormat="1">
      <c r="A334" s="40"/>
      <c r="B334" s="41"/>
      <c r="C334" s="42"/>
      <c r="D334" s="225" t="s">
        <v>197</v>
      </c>
      <c r="E334" s="42"/>
      <c r="F334" s="226" t="s">
        <v>595</v>
      </c>
      <c r="G334" s="42"/>
      <c r="H334" s="42"/>
      <c r="I334" s="227"/>
      <c r="J334" s="42"/>
      <c r="K334" s="42"/>
      <c r="L334" s="46"/>
      <c r="M334" s="228"/>
      <c r="N334" s="229"/>
      <c r="O334" s="86"/>
      <c r="P334" s="86"/>
      <c r="Q334" s="86"/>
      <c r="R334" s="86"/>
      <c r="S334" s="86"/>
      <c r="T334" s="87"/>
      <c r="U334" s="40"/>
      <c r="V334" s="40"/>
      <c r="W334" s="40"/>
      <c r="X334" s="40"/>
      <c r="Y334" s="40"/>
      <c r="Z334" s="40"/>
      <c r="AA334" s="40"/>
      <c r="AB334" s="40"/>
      <c r="AC334" s="40"/>
      <c r="AD334" s="40"/>
      <c r="AE334" s="40"/>
      <c r="AT334" s="18" t="s">
        <v>197</v>
      </c>
      <c r="AU334" s="18" t="s">
        <v>141</v>
      </c>
    </row>
    <row r="335" s="2" customFormat="1" ht="14.4" customHeight="1">
      <c r="A335" s="40"/>
      <c r="B335" s="41"/>
      <c r="C335" s="252" t="s">
        <v>649</v>
      </c>
      <c r="D335" s="252" t="s">
        <v>246</v>
      </c>
      <c r="E335" s="253" t="s">
        <v>597</v>
      </c>
      <c r="F335" s="254" t="s">
        <v>598</v>
      </c>
      <c r="G335" s="255" t="s">
        <v>195</v>
      </c>
      <c r="H335" s="256">
        <v>75.599999999999994</v>
      </c>
      <c r="I335" s="257"/>
      <c r="J335" s="258">
        <f>ROUND(I335*H335,2)</f>
        <v>0</v>
      </c>
      <c r="K335" s="254" t="s">
        <v>139</v>
      </c>
      <c r="L335" s="259"/>
      <c r="M335" s="260" t="s">
        <v>32</v>
      </c>
      <c r="N335" s="261" t="s">
        <v>51</v>
      </c>
      <c r="O335" s="86"/>
      <c r="P335" s="214">
        <f>O335*H335</f>
        <v>0</v>
      </c>
      <c r="Q335" s="214">
        <v>0.00050000000000000001</v>
      </c>
      <c r="R335" s="214">
        <f>Q335*H335</f>
        <v>0.0378</v>
      </c>
      <c r="S335" s="214">
        <v>0</v>
      </c>
      <c r="T335" s="215">
        <f>S335*H335</f>
        <v>0</v>
      </c>
      <c r="U335" s="40"/>
      <c r="V335" s="40"/>
      <c r="W335" s="40"/>
      <c r="X335" s="40"/>
      <c r="Y335" s="40"/>
      <c r="Z335" s="40"/>
      <c r="AA335" s="40"/>
      <c r="AB335" s="40"/>
      <c r="AC335" s="40"/>
      <c r="AD335" s="40"/>
      <c r="AE335" s="40"/>
      <c r="AR335" s="216" t="s">
        <v>356</v>
      </c>
      <c r="AT335" s="216" t="s">
        <v>246</v>
      </c>
      <c r="AU335" s="216" t="s">
        <v>141</v>
      </c>
      <c r="AY335" s="18" t="s">
        <v>132</v>
      </c>
      <c r="BE335" s="217">
        <f>IF(N335="základní",J335,0)</f>
        <v>0</v>
      </c>
      <c r="BF335" s="217">
        <f>IF(N335="snížená",J335,0)</f>
        <v>0</v>
      </c>
      <c r="BG335" s="217">
        <f>IF(N335="zákl. přenesená",J335,0)</f>
        <v>0</v>
      </c>
      <c r="BH335" s="217">
        <f>IF(N335="sníž. přenesená",J335,0)</f>
        <v>0</v>
      </c>
      <c r="BI335" s="217">
        <f>IF(N335="nulová",J335,0)</f>
        <v>0</v>
      </c>
      <c r="BJ335" s="18" t="s">
        <v>141</v>
      </c>
      <c r="BK335" s="217">
        <f>ROUND(I335*H335,2)</f>
        <v>0</v>
      </c>
      <c r="BL335" s="18" t="s">
        <v>270</v>
      </c>
      <c r="BM335" s="216" t="s">
        <v>996</v>
      </c>
    </row>
    <row r="336" s="13" customFormat="1">
      <c r="A336" s="13"/>
      <c r="B336" s="230"/>
      <c r="C336" s="231"/>
      <c r="D336" s="225" t="s">
        <v>199</v>
      </c>
      <c r="E336" s="231"/>
      <c r="F336" s="233" t="s">
        <v>590</v>
      </c>
      <c r="G336" s="231"/>
      <c r="H336" s="234">
        <v>75.599999999999994</v>
      </c>
      <c r="I336" s="235"/>
      <c r="J336" s="231"/>
      <c r="K336" s="231"/>
      <c r="L336" s="236"/>
      <c r="M336" s="237"/>
      <c r="N336" s="238"/>
      <c r="O336" s="238"/>
      <c r="P336" s="238"/>
      <c r="Q336" s="238"/>
      <c r="R336" s="238"/>
      <c r="S336" s="238"/>
      <c r="T336" s="239"/>
      <c r="U336" s="13"/>
      <c r="V336" s="13"/>
      <c r="W336" s="13"/>
      <c r="X336" s="13"/>
      <c r="Y336" s="13"/>
      <c r="Z336" s="13"/>
      <c r="AA336" s="13"/>
      <c r="AB336" s="13"/>
      <c r="AC336" s="13"/>
      <c r="AD336" s="13"/>
      <c r="AE336" s="13"/>
      <c r="AT336" s="240" t="s">
        <v>199</v>
      </c>
      <c r="AU336" s="240" t="s">
        <v>141</v>
      </c>
      <c r="AV336" s="13" t="s">
        <v>141</v>
      </c>
      <c r="AW336" s="13" t="s">
        <v>4</v>
      </c>
      <c r="AX336" s="13" t="s">
        <v>21</v>
      </c>
      <c r="AY336" s="240" t="s">
        <v>132</v>
      </c>
    </row>
    <row r="337" s="2" customFormat="1" ht="24.15" customHeight="1">
      <c r="A337" s="40"/>
      <c r="B337" s="41"/>
      <c r="C337" s="205" t="s">
        <v>655</v>
      </c>
      <c r="D337" s="205" t="s">
        <v>135</v>
      </c>
      <c r="E337" s="206" t="s">
        <v>601</v>
      </c>
      <c r="F337" s="207" t="s">
        <v>602</v>
      </c>
      <c r="G337" s="208" t="s">
        <v>254</v>
      </c>
      <c r="H337" s="209">
        <v>0.433</v>
      </c>
      <c r="I337" s="210"/>
      <c r="J337" s="211">
        <f>ROUND(I337*H337,2)</f>
        <v>0</v>
      </c>
      <c r="K337" s="207" t="s">
        <v>139</v>
      </c>
      <c r="L337" s="46"/>
      <c r="M337" s="212" t="s">
        <v>32</v>
      </c>
      <c r="N337" s="213" t="s">
        <v>51</v>
      </c>
      <c r="O337" s="86"/>
      <c r="P337" s="214">
        <f>O337*H337</f>
        <v>0</v>
      </c>
      <c r="Q337" s="214">
        <v>0</v>
      </c>
      <c r="R337" s="214">
        <f>Q337*H337</f>
        <v>0</v>
      </c>
      <c r="S337" s="214">
        <v>0</v>
      </c>
      <c r="T337" s="215">
        <f>S337*H337</f>
        <v>0</v>
      </c>
      <c r="U337" s="40"/>
      <c r="V337" s="40"/>
      <c r="W337" s="40"/>
      <c r="X337" s="40"/>
      <c r="Y337" s="40"/>
      <c r="Z337" s="40"/>
      <c r="AA337" s="40"/>
      <c r="AB337" s="40"/>
      <c r="AC337" s="40"/>
      <c r="AD337" s="40"/>
      <c r="AE337" s="40"/>
      <c r="AR337" s="216" t="s">
        <v>270</v>
      </c>
      <c r="AT337" s="216" t="s">
        <v>135</v>
      </c>
      <c r="AU337" s="216" t="s">
        <v>141</v>
      </c>
      <c r="AY337" s="18" t="s">
        <v>132</v>
      </c>
      <c r="BE337" s="217">
        <f>IF(N337="základní",J337,0)</f>
        <v>0</v>
      </c>
      <c r="BF337" s="217">
        <f>IF(N337="snížená",J337,0)</f>
        <v>0</v>
      </c>
      <c r="BG337" s="217">
        <f>IF(N337="zákl. přenesená",J337,0)</f>
        <v>0</v>
      </c>
      <c r="BH337" s="217">
        <f>IF(N337="sníž. přenesená",J337,0)</f>
        <v>0</v>
      </c>
      <c r="BI337" s="217">
        <f>IF(N337="nulová",J337,0)</f>
        <v>0</v>
      </c>
      <c r="BJ337" s="18" t="s">
        <v>141</v>
      </c>
      <c r="BK337" s="217">
        <f>ROUND(I337*H337,2)</f>
        <v>0</v>
      </c>
      <c r="BL337" s="18" t="s">
        <v>270</v>
      </c>
      <c r="BM337" s="216" t="s">
        <v>997</v>
      </c>
    </row>
    <row r="338" s="2" customFormat="1">
      <c r="A338" s="40"/>
      <c r="B338" s="41"/>
      <c r="C338" s="42"/>
      <c r="D338" s="225" t="s">
        <v>197</v>
      </c>
      <c r="E338" s="42"/>
      <c r="F338" s="226" t="s">
        <v>604</v>
      </c>
      <c r="G338" s="42"/>
      <c r="H338" s="42"/>
      <c r="I338" s="227"/>
      <c r="J338" s="42"/>
      <c r="K338" s="42"/>
      <c r="L338" s="46"/>
      <c r="M338" s="228"/>
      <c r="N338" s="229"/>
      <c r="O338" s="86"/>
      <c r="P338" s="86"/>
      <c r="Q338" s="86"/>
      <c r="R338" s="86"/>
      <c r="S338" s="86"/>
      <c r="T338" s="87"/>
      <c r="U338" s="40"/>
      <c r="V338" s="40"/>
      <c r="W338" s="40"/>
      <c r="X338" s="40"/>
      <c r="Y338" s="40"/>
      <c r="Z338" s="40"/>
      <c r="AA338" s="40"/>
      <c r="AB338" s="40"/>
      <c r="AC338" s="40"/>
      <c r="AD338" s="40"/>
      <c r="AE338" s="40"/>
      <c r="AT338" s="18" t="s">
        <v>197</v>
      </c>
      <c r="AU338" s="18" t="s">
        <v>141</v>
      </c>
    </row>
    <row r="339" s="12" customFormat="1" ht="22.8" customHeight="1">
      <c r="A339" s="12"/>
      <c r="B339" s="189"/>
      <c r="C339" s="190"/>
      <c r="D339" s="191" t="s">
        <v>78</v>
      </c>
      <c r="E339" s="203" t="s">
        <v>605</v>
      </c>
      <c r="F339" s="203" t="s">
        <v>606</v>
      </c>
      <c r="G339" s="190"/>
      <c r="H339" s="190"/>
      <c r="I339" s="193"/>
      <c r="J339" s="204">
        <f>BK339</f>
        <v>0</v>
      </c>
      <c r="K339" s="190"/>
      <c r="L339" s="195"/>
      <c r="M339" s="196"/>
      <c r="N339" s="197"/>
      <c r="O339" s="197"/>
      <c r="P339" s="198">
        <f>SUM(P340:P370)</f>
        <v>0</v>
      </c>
      <c r="Q339" s="197"/>
      <c r="R339" s="198">
        <f>SUM(R340:R370)</f>
        <v>2.9866145999999998</v>
      </c>
      <c r="S339" s="197"/>
      <c r="T339" s="199">
        <f>SUM(T340:T370)</f>
        <v>0</v>
      </c>
      <c r="U339" s="12"/>
      <c r="V339" s="12"/>
      <c r="W339" s="12"/>
      <c r="X339" s="12"/>
      <c r="Y339" s="12"/>
      <c r="Z339" s="12"/>
      <c r="AA339" s="12"/>
      <c r="AB339" s="12"/>
      <c r="AC339" s="12"/>
      <c r="AD339" s="12"/>
      <c r="AE339" s="12"/>
      <c r="AR339" s="200" t="s">
        <v>141</v>
      </c>
      <c r="AT339" s="201" t="s">
        <v>78</v>
      </c>
      <c r="AU339" s="201" t="s">
        <v>21</v>
      </c>
      <c r="AY339" s="200" t="s">
        <v>132</v>
      </c>
      <c r="BK339" s="202">
        <f>SUM(BK340:BK370)</f>
        <v>0</v>
      </c>
    </row>
    <row r="340" s="2" customFormat="1" ht="14.4" customHeight="1">
      <c r="A340" s="40"/>
      <c r="B340" s="41"/>
      <c r="C340" s="205" t="s">
        <v>660</v>
      </c>
      <c r="D340" s="205" t="s">
        <v>135</v>
      </c>
      <c r="E340" s="206" t="s">
        <v>608</v>
      </c>
      <c r="F340" s="207" t="s">
        <v>609</v>
      </c>
      <c r="G340" s="208" t="s">
        <v>195</v>
      </c>
      <c r="H340" s="209">
        <v>122.72</v>
      </c>
      <c r="I340" s="210"/>
      <c r="J340" s="211">
        <f>ROUND(I340*H340,2)</f>
        <v>0</v>
      </c>
      <c r="K340" s="207" t="s">
        <v>139</v>
      </c>
      <c r="L340" s="46"/>
      <c r="M340" s="212" t="s">
        <v>32</v>
      </c>
      <c r="N340" s="213" t="s">
        <v>51</v>
      </c>
      <c r="O340" s="86"/>
      <c r="P340" s="214">
        <f>O340*H340</f>
        <v>0</v>
      </c>
      <c r="Q340" s="214">
        <v>0.0060299999999999998</v>
      </c>
      <c r="R340" s="214">
        <f>Q340*H340</f>
        <v>0.74000159999999993</v>
      </c>
      <c r="S340" s="214">
        <v>0</v>
      </c>
      <c r="T340" s="215">
        <f>S340*H340</f>
        <v>0</v>
      </c>
      <c r="U340" s="40"/>
      <c r="V340" s="40"/>
      <c r="W340" s="40"/>
      <c r="X340" s="40"/>
      <c r="Y340" s="40"/>
      <c r="Z340" s="40"/>
      <c r="AA340" s="40"/>
      <c r="AB340" s="40"/>
      <c r="AC340" s="40"/>
      <c r="AD340" s="40"/>
      <c r="AE340" s="40"/>
      <c r="AR340" s="216" t="s">
        <v>270</v>
      </c>
      <c r="AT340" s="216" t="s">
        <v>135</v>
      </c>
      <c r="AU340" s="216" t="s">
        <v>141</v>
      </c>
      <c r="AY340" s="18" t="s">
        <v>132</v>
      </c>
      <c r="BE340" s="217">
        <f>IF(N340="základní",J340,0)</f>
        <v>0</v>
      </c>
      <c r="BF340" s="217">
        <f>IF(N340="snížená",J340,0)</f>
        <v>0</v>
      </c>
      <c r="BG340" s="217">
        <f>IF(N340="zákl. přenesená",J340,0)</f>
        <v>0</v>
      </c>
      <c r="BH340" s="217">
        <f>IF(N340="sníž. přenesená",J340,0)</f>
        <v>0</v>
      </c>
      <c r="BI340" s="217">
        <f>IF(N340="nulová",J340,0)</f>
        <v>0</v>
      </c>
      <c r="BJ340" s="18" t="s">
        <v>141</v>
      </c>
      <c r="BK340" s="217">
        <f>ROUND(I340*H340,2)</f>
        <v>0</v>
      </c>
      <c r="BL340" s="18" t="s">
        <v>270</v>
      </c>
      <c r="BM340" s="216" t="s">
        <v>998</v>
      </c>
    </row>
    <row r="341" s="2" customFormat="1" ht="14.4" customHeight="1">
      <c r="A341" s="40"/>
      <c r="B341" s="41"/>
      <c r="C341" s="252" t="s">
        <v>664</v>
      </c>
      <c r="D341" s="252" t="s">
        <v>246</v>
      </c>
      <c r="E341" s="253" t="s">
        <v>612</v>
      </c>
      <c r="F341" s="254" t="s">
        <v>613</v>
      </c>
      <c r="G341" s="255" t="s">
        <v>204</v>
      </c>
      <c r="H341" s="256">
        <v>15.462</v>
      </c>
      <c r="I341" s="257"/>
      <c r="J341" s="258">
        <f>ROUND(I341*H341,2)</f>
        <v>0</v>
      </c>
      <c r="K341" s="254" t="s">
        <v>139</v>
      </c>
      <c r="L341" s="259"/>
      <c r="M341" s="260" t="s">
        <v>32</v>
      </c>
      <c r="N341" s="261" t="s">
        <v>51</v>
      </c>
      <c r="O341" s="86"/>
      <c r="P341" s="214">
        <f>O341*H341</f>
        <v>0</v>
      </c>
      <c r="Q341" s="214">
        <v>0.040000000000000001</v>
      </c>
      <c r="R341" s="214">
        <f>Q341*H341</f>
        <v>0.61848000000000003</v>
      </c>
      <c r="S341" s="214">
        <v>0</v>
      </c>
      <c r="T341" s="215">
        <f>S341*H341</f>
        <v>0</v>
      </c>
      <c r="U341" s="40"/>
      <c r="V341" s="40"/>
      <c r="W341" s="40"/>
      <c r="X341" s="40"/>
      <c r="Y341" s="40"/>
      <c r="Z341" s="40"/>
      <c r="AA341" s="40"/>
      <c r="AB341" s="40"/>
      <c r="AC341" s="40"/>
      <c r="AD341" s="40"/>
      <c r="AE341" s="40"/>
      <c r="AR341" s="216" t="s">
        <v>356</v>
      </c>
      <c r="AT341" s="216" t="s">
        <v>246</v>
      </c>
      <c r="AU341" s="216" t="s">
        <v>141</v>
      </c>
      <c r="AY341" s="18" t="s">
        <v>132</v>
      </c>
      <c r="BE341" s="217">
        <f>IF(N341="základní",J341,0)</f>
        <v>0</v>
      </c>
      <c r="BF341" s="217">
        <f>IF(N341="snížená",J341,0)</f>
        <v>0</v>
      </c>
      <c r="BG341" s="217">
        <f>IF(N341="zákl. přenesená",J341,0)</f>
        <v>0</v>
      </c>
      <c r="BH341" s="217">
        <f>IF(N341="sníž. přenesená",J341,0)</f>
        <v>0</v>
      </c>
      <c r="BI341" s="217">
        <f>IF(N341="nulová",J341,0)</f>
        <v>0</v>
      </c>
      <c r="BJ341" s="18" t="s">
        <v>141</v>
      </c>
      <c r="BK341" s="217">
        <f>ROUND(I341*H341,2)</f>
        <v>0</v>
      </c>
      <c r="BL341" s="18" t="s">
        <v>270</v>
      </c>
      <c r="BM341" s="216" t="s">
        <v>999</v>
      </c>
    </row>
    <row r="342" s="13" customFormat="1">
      <c r="A342" s="13"/>
      <c r="B342" s="230"/>
      <c r="C342" s="231"/>
      <c r="D342" s="225" t="s">
        <v>199</v>
      </c>
      <c r="E342" s="232" t="s">
        <v>32</v>
      </c>
      <c r="F342" s="233" t="s">
        <v>615</v>
      </c>
      <c r="G342" s="231"/>
      <c r="H342" s="234">
        <v>14.726000000000001</v>
      </c>
      <c r="I342" s="235"/>
      <c r="J342" s="231"/>
      <c r="K342" s="231"/>
      <c r="L342" s="236"/>
      <c r="M342" s="237"/>
      <c r="N342" s="238"/>
      <c r="O342" s="238"/>
      <c r="P342" s="238"/>
      <c r="Q342" s="238"/>
      <c r="R342" s="238"/>
      <c r="S342" s="238"/>
      <c r="T342" s="239"/>
      <c r="U342" s="13"/>
      <c r="V342" s="13"/>
      <c r="W342" s="13"/>
      <c r="X342" s="13"/>
      <c r="Y342" s="13"/>
      <c r="Z342" s="13"/>
      <c r="AA342" s="13"/>
      <c r="AB342" s="13"/>
      <c r="AC342" s="13"/>
      <c r="AD342" s="13"/>
      <c r="AE342" s="13"/>
      <c r="AT342" s="240" t="s">
        <v>199</v>
      </c>
      <c r="AU342" s="240" t="s">
        <v>141</v>
      </c>
      <c r="AV342" s="13" t="s">
        <v>141</v>
      </c>
      <c r="AW342" s="13" t="s">
        <v>41</v>
      </c>
      <c r="AX342" s="13" t="s">
        <v>21</v>
      </c>
      <c r="AY342" s="240" t="s">
        <v>132</v>
      </c>
    </row>
    <row r="343" s="13" customFormat="1">
      <c r="A343" s="13"/>
      <c r="B343" s="230"/>
      <c r="C343" s="231"/>
      <c r="D343" s="225" t="s">
        <v>199</v>
      </c>
      <c r="E343" s="231"/>
      <c r="F343" s="233" t="s">
        <v>616</v>
      </c>
      <c r="G343" s="231"/>
      <c r="H343" s="234">
        <v>15.462</v>
      </c>
      <c r="I343" s="235"/>
      <c r="J343" s="231"/>
      <c r="K343" s="231"/>
      <c r="L343" s="236"/>
      <c r="M343" s="237"/>
      <c r="N343" s="238"/>
      <c r="O343" s="238"/>
      <c r="P343" s="238"/>
      <c r="Q343" s="238"/>
      <c r="R343" s="238"/>
      <c r="S343" s="238"/>
      <c r="T343" s="239"/>
      <c r="U343" s="13"/>
      <c r="V343" s="13"/>
      <c r="W343" s="13"/>
      <c r="X343" s="13"/>
      <c r="Y343" s="13"/>
      <c r="Z343" s="13"/>
      <c r="AA343" s="13"/>
      <c r="AB343" s="13"/>
      <c r="AC343" s="13"/>
      <c r="AD343" s="13"/>
      <c r="AE343" s="13"/>
      <c r="AT343" s="240" t="s">
        <v>199</v>
      </c>
      <c r="AU343" s="240" t="s">
        <v>141</v>
      </c>
      <c r="AV343" s="13" t="s">
        <v>141</v>
      </c>
      <c r="AW343" s="13" t="s">
        <v>4</v>
      </c>
      <c r="AX343" s="13" t="s">
        <v>21</v>
      </c>
      <c r="AY343" s="240" t="s">
        <v>132</v>
      </c>
    </row>
    <row r="344" s="2" customFormat="1" ht="24.15" customHeight="1">
      <c r="A344" s="40"/>
      <c r="B344" s="41"/>
      <c r="C344" s="205" t="s">
        <v>668</v>
      </c>
      <c r="D344" s="205" t="s">
        <v>135</v>
      </c>
      <c r="E344" s="206" t="s">
        <v>618</v>
      </c>
      <c r="F344" s="207" t="s">
        <v>619</v>
      </c>
      <c r="G344" s="208" t="s">
        <v>195</v>
      </c>
      <c r="H344" s="209">
        <v>152.31999999999999</v>
      </c>
      <c r="I344" s="210"/>
      <c r="J344" s="211">
        <f>ROUND(I344*H344,2)</f>
        <v>0</v>
      </c>
      <c r="K344" s="207" t="s">
        <v>139</v>
      </c>
      <c r="L344" s="46"/>
      <c r="M344" s="212" t="s">
        <v>32</v>
      </c>
      <c r="N344" s="213" t="s">
        <v>51</v>
      </c>
      <c r="O344" s="86"/>
      <c r="P344" s="214">
        <f>O344*H344</f>
        <v>0</v>
      </c>
      <c r="Q344" s="214">
        <v>0</v>
      </c>
      <c r="R344" s="214">
        <f>Q344*H344</f>
        <v>0</v>
      </c>
      <c r="S344" s="214">
        <v>0</v>
      </c>
      <c r="T344" s="215">
        <f>S344*H344</f>
        <v>0</v>
      </c>
      <c r="U344" s="40"/>
      <c r="V344" s="40"/>
      <c r="W344" s="40"/>
      <c r="X344" s="40"/>
      <c r="Y344" s="40"/>
      <c r="Z344" s="40"/>
      <c r="AA344" s="40"/>
      <c r="AB344" s="40"/>
      <c r="AC344" s="40"/>
      <c r="AD344" s="40"/>
      <c r="AE344" s="40"/>
      <c r="AR344" s="216" t="s">
        <v>270</v>
      </c>
      <c r="AT344" s="216" t="s">
        <v>135</v>
      </c>
      <c r="AU344" s="216" t="s">
        <v>141</v>
      </c>
      <c r="AY344" s="18" t="s">
        <v>132</v>
      </c>
      <c r="BE344" s="217">
        <f>IF(N344="základní",J344,0)</f>
        <v>0</v>
      </c>
      <c r="BF344" s="217">
        <f>IF(N344="snížená",J344,0)</f>
        <v>0</v>
      </c>
      <c r="BG344" s="217">
        <f>IF(N344="zákl. přenesená",J344,0)</f>
        <v>0</v>
      </c>
      <c r="BH344" s="217">
        <f>IF(N344="sníž. přenesená",J344,0)</f>
        <v>0</v>
      </c>
      <c r="BI344" s="217">
        <f>IF(N344="nulová",J344,0)</f>
        <v>0</v>
      </c>
      <c r="BJ344" s="18" t="s">
        <v>141</v>
      </c>
      <c r="BK344" s="217">
        <f>ROUND(I344*H344,2)</f>
        <v>0</v>
      </c>
      <c r="BL344" s="18" t="s">
        <v>270</v>
      </c>
      <c r="BM344" s="216" t="s">
        <v>1000</v>
      </c>
    </row>
    <row r="345" s="2" customFormat="1">
      <c r="A345" s="40"/>
      <c r="B345" s="41"/>
      <c r="C345" s="42"/>
      <c r="D345" s="225" t="s">
        <v>197</v>
      </c>
      <c r="E345" s="42"/>
      <c r="F345" s="226" t="s">
        <v>622</v>
      </c>
      <c r="G345" s="42"/>
      <c r="H345" s="42"/>
      <c r="I345" s="227"/>
      <c r="J345" s="42"/>
      <c r="K345" s="42"/>
      <c r="L345" s="46"/>
      <c r="M345" s="228"/>
      <c r="N345" s="229"/>
      <c r="O345" s="86"/>
      <c r="P345" s="86"/>
      <c r="Q345" s="86"/>
      <c r="R345" s="86"/>
      <c r="S345" s="86"/>
      <c r="T345" s="87"/>
      <c r="U345" s="40"/>
      <c r="V345" s="40"/>
      <c r="W345" s="40"/>
      <c r="X345" s="40"/>
      <c r="Y345" s="40"/>
      <c r="Z345" s="40"/>
      <c r="AA345" s="40"/>
      <c r="AB345" s="40"/>
      <c r="AC345" s="40"/>
      <c r="AD345" s="40"/>
      <c r="AE345" s="40"/>
      <c r="AT345" s="18" t="s">
        <v>197</v>
      </c>
      <c r="AU345" s="18" t="s">
        <v>141</v>
      </c>
    </row>
    <row r="346" s="2" customFormat="1" ht="14.4" customHeight="1">
      <c r="A346" s="40"/>
      <c r="B346" s="41"/>
      <c r="C346" s="252" t="s">
        <v>675</v>
      </c>
      <c r="D346" s="252" t="s">
        <v>246</v>
      </c>
      <c r="E346" s="253" t="s">
        <v>624</v>
      </c>
      <c r="F346" s="254" t="s">
        <v>625</v>
      </c>
      <c r="G346" s="255" t="s">
        <v>195</v>
      </c>
      <c r="H346" s="256">
        <v>307.68599999999998</v>
      </c>
      <c r="I346" s="257"/>
      <c r="J346" s="258">
        <f>ROUND(I346*H346,2)</f>
        <v>0</v>
      </c>
      <c r="K346" s="254" t="s">
        <v>139</v>
      </c>
      <c r="L346" s="259"/>
      <c r="M346" s="260" t="s">
        <v>32</v>
      </c>
      <c r="N346" s="261" t="s">
        <v>51</v>
      </c>
      <c r="O346" s="86"/>
      <c r="P346" s="214">
        <f>O346*H346</f>
        <v>0</v>
      </c>
      <c r="Q346" s="214">
        <v>0.0039199999999999999</v>
      </c>
      <c r="R346" s="214">
        <f>Q346*H346</f>
        <v>1.2061291199999999</v>
      </c>
      <c r="S346" s="214">
        <v>0</v>
      </c>
      <c r="T346" s="215">
        <f>S346*H346</f>
        <v>0</v>
      </c>
      <c r="U346" s="40"/>
      <c r="V346" s="40"/>
      <c r="W346" s="40"/>
      <c r="X346" s="40"/>
      <c r="Y346" s="40"/>
      <c r="Z346" s="40"/>
      <c r="AA346" s="40"/>
      <c r="AB346" s="40"/>
      <c r="AC346" s="40"/>
      <c r="AD346" s="40"/>
      <c r="AE346" s="40"/>
      <c r="AR346" s="216" t="s">
        <v>356</v>
      </c>
      <c r="AT346" s="216" t="s">
        <v>246</v>
      </c>
      <c r="AU346" s="216" t="s">
        <v>141</v>
      </c>
      <c r="AY346" s="18" t="s">
        <v>132</v>
      </c>
      <c r="BE346" s="217">
        <f>IF(N346="základní",J346,0)</f>
        <v>0</v>
      </c>
      <c r="BF346" s="217">
        <f>IF(N346="snížená",J346,0)</f>
        <v>0</v>
      </c>
      <c r="BG346" s="217">
        <f>IF(N346="zákl. přenesená",J346,0)</f>
        <v>0</v>
      </c>
      <c r="BH346" s="217">
        <f>IF(N346="sníž. přenesená",J346,0)</f>
        <v>0</v>
      </c>
      <c r="BI346" s="217">
        <f>IF(N346="nulová",J346,0)</f>
        <v>0</v>
      </c>
      <c r="BJ346" s="18" t="s">
        <v>141</v>
      </c>
      <c r="BK346" s="217">
        <f>ROUND(I346*H346,2)</f>
        <v>0</v>
      </c>
      <c r="BL346" s="18" t="s">
        <v>270</v>
      </c>
      <c r="BM346" s="216" t="s">
        <v>1001</v>
      </c>
    </row>
    <row r="347" s="13" customFormat="1">
      <c r="A347" s="13"/>
      <c r="B347" s="230"/>
      <c r="C347" s="231"/>
      <c r="D347" s="225" t="s">
        <v>199</v>
      </c>
      <c r="E347" s="231"/>
      <c r="F347" s="233" t="s">
        <v>1002</v>
      </c>
      <c r="G347" s="231"/>
      <c r="H347" s="234">
        <v>307.68599999999998</v>
      </c>
      <c r="I347" s="235"/>
      <c r="J347" s="231"/>
      <c r="K347" s="231"/>
      <c r="L347" s="236"/>
      <c r="M347" s="237"/>
      <c r="N347" s="238"/>
      <c r="O347" s="238"/>
      <c r="P347" s="238"/>
      <c r="Q347" s="238"/>
      <c r="R347" s="238"/>
      <c r="S347" s="238"/>
      <c r="T347" s="239"/>
      <c r="U347" s="13"/>
      <c r="V347" s="13"/>
      <c r="W347" s="13"/>
      <c r="X347" s="13"/>
      <c r="Y347" s="13"/>
      <c r="Z347" s="13"/>
      <c r="AA347" s="13"/>
      <c r="AB347" s="13"/>
      <c r="AC347" s="13"/>
      <c r="AD347" s="13"/>
      <c r="AE347" s="13"/>
      <c r="AT347" s="240" t="s">
        <v>199</v>
      </c>
      <c r="AU347" s="240" t="s">
        <v>141</v>
      </c>
      <c r="AV347" s="13" t="s">
        <v>141</v>
      </c>
      <c r="AW347" s="13" t="s">
        <v>4</v>
      </c>
      <c r="AX347" s="13" t="s">
        <v>21</v>
      </c>
      <c r="AY347" s="240" t="s">
        <v>132</v>
      </c>
    </row>
    <row r="348" s="2" customFormat="1" ht="14.4" customHeight="1">
      <c r="A348" s="40"/>
      <c r="B348" s="41"/>
      <c r="C348" s="205" t="s">
        <v>679</v>
      </c>
      <c r="D348" s="205" t="s">
        <v>135</v>
      </c>
      <c r="E348" s="206" t="s">
        <v>629</v>
      </c>
      <c r="F348" s="207" t="s">
        <v>630</v>
      </c>
      <c r="G348" s="208" t="s">
        <v>195</v>
      </c>
      <c r="H348" s="209">
        <v>152.31999999999999</v>
      </c>
      <c r="I348" s="210"/>
      <c r="J348" s="211">
        <f>ROUND(I348*H348,2)</f>
        <v>0</v>
      </c>
      <c r="K348" s="207" t="s">
        <v>139</v>
      </c>
      <c r="L348" s="46"/>
      <c r="M348" s="212" t="s">
        <v>32</v>
      </c>
      <c r="N348" s="213" t="s">
        <v>51</v>
      </c>
      <c r="O348" s="86"/>
      <c r="P348" s="214">
        <f>O348*H348</f>
        <v>0</v>
      </c>
      <c r="Q348" s="214">
        <v>3.0000000000000001E-05</v>
      </c>
      <c r="R348" s="214">
        <f>Q348*H348</f>
        <v>0.0045696000000000001</v>
      </c>
      <c r="S348" s="214">
        <v>0</v>
      </c>
      <c r="T348" s="215">
        <f>S348*H348</f>
        <v>0</v>
      </c>
      <c r="U348" s="40"/>
      <c r="V348" s="40"/>
      <c r="W348" s="40"/>
      <c r="X348" s="40"/>
      <c r="Y348" s="40"/>
      <c r="Z348" s="40"/>
      <c r="AA348" s="40"/>
      <c r="AB348" s="40"/>
      <c r="AC348" s="40"/>
      <c r="AD348" s="40"/>
      <c r="AE348" s="40"/>
      <c r="AR348" s="216" t="s">
        <v>270</v>
      </c>
      <c r="AT348" s="216" t="s">
        <v>135</v>
      </c>
      <c r="AU348" s="216" t="s">
        <v>141</v>
      </c>
      <c r="AY348" s="18" t="s">
        <v>132</v>
      </c>
      <c r="BE348" s="217">
        <f>IF(N348="základní",J348,0)</f>
        <v>0</v>
      </c>
      <c r="BF348" s="217">
        <f>IF(N348="snížená",J348,0)</f>
        <v>0</v>
      </c>
      <c r="BG348" s="217">
        <f>IF(N348="zákl. přenesená",J348,0)</f>
        <v>0</v>
      </c>
      <c r="BH348" s="217">
        <f>IF(N348="sníž. přenesená",J348,0)</f>
        <v>0</v>
      </c>
      <c r="BI348" s="217">
        <f>IF(N348="nulová",J348,0)</f>
        <v>0</v>
      </c>
      <c r="BJ348" s="18" t="s">
        <v>141</v>
      </c>
      <c r="BK348" s="217">
        <f>ROUND(I348*H348,2)</f>
        <v>0</v>
      </c>
      <c r="BL348" s="18" t="s">
        <v>270</v>
      </c>
      <c r="BM348" s="216" t="s">
        <v>1003</v>
      </c>
    </row>
    <row r="349" s="2" customFormat="1">
      <c r="A349" s="40"/>
      <c r="B349" s="41"/>
      <c r="C349" s="42"/>
      <c r="D349" s="225" t="s">
        <v>197</v>
      </c>
      <c r="E349" s="42"/>
      <c r="F349" s="226" t="s">
        <v>622</v>
      </c>
      <c r="G349" s="42"/>
      <c r="H349" s="42"/>
      <c r="I349" s="227"/>
      <c r="J349" s="42"/>
      <c r="K349" s="42"/>
      <c r="L349" s="46"/>
      <c r="M349" s="228"/>
      <c r="N349" s="229"/>
      <c r="O349" s="86"/>
      <c r="P349" s="86"/>
      <c r="Q349" s="86"/>
      <c r="R349" s="86"/>
      <c r="S349" s="86"/>
      <c r="T349" s="87"/>
      <c r="U349" s="40"/>
      <c r="V349" s="40"/>
      <c r="W349" s="40"/>
      <c r="X349" s="40"/>
      <c r="Y349" s="40"/>
      <c r="Z349" s="40"/>
      <c r="AA349" s="40"/>
      <c r="AB349" s="40"/>
      <c r="AC349" s="40"/>
      <c r="AD349" s="40"/>
      <c r="AE349" s="40"/>
      <c r="AT349" s="18" t="s">
        <v>197</v>
      </c>
      <c r="AU349" s="18" t="s">
        <v>141</v>
      </c>
    </row>
    <row r="350" s="2" customFormat="1" ht="14.4" customHeight="1">
      <c r="A350" s="40"/>
      <c r="B350" s="41"/>
      <c r="C350" s="252" t="s">
        <v>683</v>
      </c>
      <c r="D350" s="252" t="s">
        <v>246</v>
      </c>
      <c r="E350" s="253" t="s">
        <v>633</v>
      </c>
      <c r="F350" s="254" t="s">
        <v>634</v>
      </c>
      <c r="G350" s="255" t="s">
        <v>195</v>
      </c>
      <c r="H350" s="256">
        <v>159.93600000000001</v>
      </c>
      <c r="I350" s="257"/>
      <c r="J350" s="258">
        <f>ROUND(I350*H350,2)</f>
        <v>0</v>
      </c>
      <c r="K350" s="254" t="s">
        <v>139</v>
      </c>
      <c r="L350" s="259"/>
      <c r="M350" s="260" t="s">
        <v>32</v>
      </c>
      <c r="N350" s="261" t="s">
        <v>51</v>
      </c>
      <c r="O350" s="86"/>
      <c r="P350" s="214">
        <f>O350*H350</f>
        <v>0</v>
      </c>
      <c r="Q350" s="214">
        <v>0.00018000000000000001</v>
      </c>
      <c r="R350" s="214">
        <f>Q350*H350</f>
        <v>0.028788480000000002</v>
      </c>
      <c r="S350" s="214">
        <v>0</v>
      </c>
      <c r="T350" s="215">
        <f>S350*H350</f>
        <v>0</v>
      </c>
      <c r="U350" s="40"/>
      <c r="V350" s="40"/>
      <c r="W350" s="40"/>
      <c r="X350" s="40"/>
      <c r="Y350" s="40"/>
      <c r="Z350" s="40"/>
      <c r="AA350" s="40"/>
      <c r="AB350" s="40"/>
      <c r="AC350" s="40"/>
      <c r="AD350" s="40"/>
      <c r="AE350" s="40"/>
      <c r="AR350" s="216" t="s">
        <v>356</v>
      </c>
      <c r="AT350" s="216" t="s">
        <v>246</v>
      </c>
      <c r="AU350" s="216" t="s">
        <v>141</v>
      </c>
      <c r="AY350" s="18" t="s">
        <v>132</v>
      </c>
      <c r="BE350" s="217">
        <f>IF(N350="základní",J350,0)</f>
        <v>0</v>
      </c>
      <c r="BF350" s="217">
        <f>IF(N350="snížená",J350,0)</f>
        <v>0</v>
      </c>
      <c r="BG350" s="217">
        <f>IF(N350="zákl. přenesená",J350,0)</f>
        <v>0</v>
      </c>
      <c r="BH350" s="217">
        <f>IF(N350="sníž. přenesená",J350,0)</f>
        <v>0</v>
      </c>
      <c r="BI350" s="217">
        <f>IF(N350="nulová",J350,0)</f>
        <v>0</v>
      </c>
      <c r="BJ350" s="18" t="s">
        <v>141</v>
      </c>
      <c r="BK350" s="217">
        <f>ROUND(I350*H350,2)</f>
        <v>0</v>
      </c>
      <c r="BL350" s="18" t="s">
        <v>270</v>
      </c>
      <c r="BM350" s="216" t="s">
        <v>1004</v>
      </c>
    </row>
    <row r="351" s="13" customFormat="1">
      <c r="A351" s="13"/>
      <c r="B351" s="230"/>
      <c r="C351" s="231"/>
      <c r="D351" s="225" t="s">
        <v>199</v>
      </c>
      <c r="E351" s="231"/>
      <c r="F351" s="233" t="s">
        <v>1005</v>
      </c>
      <c r="G351" s="231"/>
      <c r="H351" s="234">
        <v>159.93600000000001</v>
      </c>
      <c r="I351" s="235"/>
      <c r="J351" s="231"/>
      <c r="K351" s="231"/>
      <c r="L351" s="236"/>
      <c r="M351" s="237"/>
      <c r="N351" s="238"/>
      <c r="O351" s="238"/>
      <c r="P351" s="238"/>
      <c r="Q351" s="238"/>
      <c r="R351" s="238"/>
      <c r="S351" s="238"/>
      <c r="T351" s="239"/>
      <c r="U351" s="13"/>
      <c r="V351" s="13"/>
      <c r="W351" s="13"/>
      <c r="X351" s="13"/>
      <c r="Y351" s="13"/>
      <c r="Z351" s="13"/>
      <c r="AA351" s="13"/>
      <c r="AB351" s="13"/>
      <c r="AC351" s="13"/>
      <c r="AD351" s="13"/>
      <c r="AE351" s="13"/>
      <c r="AT351" s="240" t="s">
        <v>199</v>
      </c>
      <c r="AU351" s="240" t="s">
        <v>141</v>
      </c>
      <c r="AV351" s="13" t="s">
        <v>141</v>
      </c>
      <c r="AW351" s="13" t="s">
        <v>4</v>
      </c>
      <c r="AX351" s="13" t="s">
        <v>21</v>
      </c>
      <c r="AY351" s="240" t="s">
        <v>132</v>
      </c>
    </row>
    <row r="352" s="2" customFormat="1" ht="24.15" customHeight="1">
      <c r="A352" s="40"/>
      <c r="B352" s="41"/>
      <c r="C352" s="205" t="s">
        <v>687</v>
      </c>
      <c r="D352" s="205" t="s">
        <v>135</v>
      </c>
      <c r="E352" s="206" t="s">
        <v>638</v>
      </c>
      <c r="F352" s="207" t="s">
        <v>639</v>
      </c>
      <c r="G352" s="208" t="s">
        <v>195</v>
      </c>
      <c r="H352" s="209">
        <v>24.629999999999999</v>
      </c>
      <c r="I352" s="210"/>
      <c r="J352" s="211">
        <f>ROUND(I352*H352,2)</f>
        <v>0</v>
      </c>
      <c r="K352" s="207" t="s">
        <v>139</v>
      </c>
      <c r="L352" s="46"/>
      <c r="M352" s="212" t="s">
        <v>32</v>
      </c>
      <c r="N352" s="213" t="s">
        <v>51</v>
      </c>
      <c r="O352" s="86"/>
      <c r="P352" s="214">
        <f>O352*H352</f>
        <v>0</v>
      </c>
      <c r="Q352" s="214">
        <v>0.0060600000000000003</v>
      </c>
      <c r="R352" s="214">
        <f>Q352*H352</f>
        <v>0.1492578</v>
      </c>
      <c r="S352" s="214">
        <v>0</v>
      </c>
      <c r="T352" s="215">
        <f>S352*H352</f>
        <v>0</v>
      </c>
      <c r="U352" s="40"/>
      <c r="V352" s="40"/>
      <c r="W352" s="40"/>
      <c r="X352" s="40"/>
      <c r="Y352" s="40"/>
      <c r="Z352" s="40"/>
      <c r="AA352" s="40"/>
      <c r="AB352" s="40"/>
      <c r="AC352" s="40"/>
      <c r="AD352" s="40"/>
      <c r="AE352" s="40"/>
      <c r="AR352" s="216" t="s">
        <v>270</v>
      </c>
      <c r="AT352" s="216" t="s">
        <v>135</v>
      </c>
      <c r="AU352" s="216" t="s">
        <v>141</v>
      </c>
      <c r="AY352" s="18" t="s">
        <v>132</v>
      </c>
      <c r="BE352" s="217">
        <f>IF(N352="základní",J352,0)</f>
        <v>0</v>
      </c>
      <c r="BF352" s="217">
        <f>IF(N352="snížená",J352,0)</f>
        <v>0</v>
      </c>
      <c r="BG352" s="217">
        <f>IF(N352="zákl. přenesená",J352,0)</f>
        <v>0</v>
      </c>
      <c r="BH352" s="217">
        <f>IF(N352="sníž. přenesená",J352,0)</f>
        <v>0</v>
      </c>
      <c r="BI352" s="217">
        <f>IF(N352="nulová",J352,0)</f>
        <v>0</v>
      </c>
      <c r="BJ352" s="18" t="s">
        <v>141</v>
      </c>
      <c r="BK352" s="217">
        <f>ROUND(I352*H352,2)</f>
        <v>0</v>
      </c>
      <c r="BL352" s="18" t="s">
        <v>270</v>
      </c>
      <c r="BM352" s="216" t="s">
        <v>1006</v>
      </c>
    </row>
    <row r="353" s="2" customFormat="1">
      <c r="A353" s="40"/>
      <c r="B353" s="41"/>
      <c r="C353" s="42"/>
      <c r="D353" s="225" t="s">
        <v>197</v>
      </c>
      <c r="E353" s="42"/>
      <c r="F353" s="226" t="s">
        <v>641</v>
      </c>
      <c r="G353" s="42"/>
      <c r="H353" s="42"/>
      <c r="I353" s="227"/>
      <c r="J353" s="42"/>
      <c r="K353" s="42"/>
      <c r="L353" s="46"/>
      <c r="M353" s="228"/>
      <c r="N353" s="229"/>
      <c r="O353" s="86"/>
      <c r="P353" s="86"/>
      <c r="Q353" s="86"/>
      <c r="R353" s="86"/>
      <c r="S353" s="86"/>
      <c r="T353" s="87"/>
      <c r="U353" s="40"/>
      <c r="V353" s="40"/>
      <c r="W353" s="40"/>
      <c r="X353" s="40"/>
      <c r="Y353" s="40"/>
      <c r="Z353" s="40"/>
      <c r="AA353" s="40"/>
      <c r="AB353" s="40"/>
      <c r="AC353" s="40"/>
      <c r="AD353" s="40"/>
      <c r="AE353" s="40"/>
      <c r="AT353" s="18" t="s">
        <v>197</v>
      </c>
      <c r="AU353" s="18" t="s">
        <v>141</v>
      </c>
    </row>
    <row r="354" s="13" customFormat="1">
      <c r="A354" s="13"/>
      <c r="B354" s="230"/>
      <c r="C354" s="231"/>
      <c r="D354" s="225" t="s">
        <v>199</v>
      </c>
      <c r="E354" s="232" t="s">
        <v>32</v>
      </c>
      <c r="F354" s="233" t="s">
        <v>1007</v>
      </c>
      <c r="G354" s="231"/>
      <c r="H354" s="234">
        <v>27.829999999999998</v>
      </c>
      <c r="I354" s="235"/>
      <c r="J354" s="231"/>
      <c r="K354" s="231"/>
      <c r="L354" s="236"/>
      <c r="M354" s="237"/>
      <c r="N354" s="238"/>
      <c r="O354" s="238"/>
      <c r="P354" s="238"/>
      <c r="Q354" s="238"/>
      <c r="R354" s="238"/>
      <c r="S354" s="238"/>
      <c r="T354" s="239"/>
      <c r="U354" s="13"/>
      <c r="V354" s="13"/>
      <c r="W354" s="13"/>
      <c r="X354" s="13"/>
      <c r="Y354" s="13"/>
      <c r="Z354" s="13"/>
      <c r="AA354" s="13"/>
      <c r="AB354" s="13"/>
      <c r="AC354" s="13"/>
      <c r="AD354" s="13"/>
      <c r="AE354" s="13"/>
      <c r="AT354" s="240" t="s">
        <v>199</v>
      </c>
      <c r="AU354" s="240" t="s">
        <v>141</v>
      </c>
      <c r="AV354" s="13" t="s">
        <v>141</v>
      </c>
      <c r="AW354" s="13" t="s">
        <v>41</v>
      </c>
      <c r="AX354" s="13" t="s">
        <v>79</v>
      </c>
      <c r="AY354" s="240" t="s">
        <v>132</v>
      </c>
    </row>
    <row r="355" s="13" customFormat="1">
      <c r="A355" s="13"/>
      <c r="B355" s="230"/>
      <c r="C355" s="231"/>
      <c r="D355" s="225" t="s">
        <v>199</v>
      </c>
      <c r="E355" s="232" t="s">
        <v>32</v>
      </c>
      <c r="F355" s="233" t="s">
        <v>1008</v>
      </c>
      <c r="G355" s="231"/>
      <c r="H355" s="234">
        <v>-3.2000000000000002</v>
      </c>
      <c r="I355" s="235"/>
      <c r="J355" s="231"/>
      <c r="K355" s="231"/>
      <c r="L355" s="236"/>
      <c r="M355" s="237"/>
      <c r="N355" s="238"/>
      <c r="O355" s="238"/>
      <c r="P355" s="238"/>
      <c r="Q355" s="238"/>
      <c r="R355" s="238"/>
      <c r="S355" s="238"/>
      <c r="T355" s="239"/>
      <c r="U355" s="13"/>
      <c r="V355" s="13"/>
      <c r="W355" s="13"/>
      <c r="X355" s="13"/>
      <c r="Y355" s="13"/>
      <c r="Z355" s="13"/>
      <c r="AA355" s="13"/>
      <c r="AB355" s="13"/>
      <c r="AC355" s="13"/>
      <c r="AD355" s="13"/>
      <c r="AE355" s="13"/>
      <c r="AT355" s="240" t="s">
        <v>199</v>
      </c>
      <c r="AU355" s="240" t="s">
        <v>141</v>
      </c>
      <c r="AV355" s="13" t="s">
        <v>141</v>
      </c>
      <c r="AW355" s="13" t="s">
        <v>41</v>
      </c>
      <c r="AX355" s="13" t="s">
        <v>79</v>
      </c>
      <c r="AY355" s="240" t="s">
        <v>132</v>
      </c>
    </row>
    <row r="356" s="14" customFormat="1">
      <c r="A356" s="14"/>
      <c r="B356" s="241"/>
      <c r="C356" s="242"/>
      <c r="D356" s="225" t="s">
        <v>199</v>
      </c>
      <c r="E356" s="243" t="s">
        <v>32</v>
      </c>
      <c r="F356" s="244" t="s">
        <v>201</v>
      </c>
      <c r="G356" s="242"/>
      <c r="H356" s="245">
        <v>24.629999999999999</v>
      </c>
      <c r="I356" s="246"/>
      <c r="J356" s="242"/>
      <c r="K356" s="242"/>
      <c r="L356" s="247"/>
      <c r="M356" s="248"/>
      <c r="N356" s="249"/>
      <c r="O356" s="249"/>
      <c r="P356" s="249"/>
      <c r="Q356" s="249"/>
      <c r="R356" s="249"/>
      <c r="S356" s="249"/>
      <c r="T356" s="250"/>
      <c r="U356" s="14"/>
      <c r="V356" s="14"/>
      <c r="W356" s="14"/>
      <c r="X356" s="14"/>
      <c r="Y356" s="14"/>
      <c r="Z356" s="14"/>
      <c r="AA356" s="14"/>
      <c r="AB356" s="14"/>
      <c r="AC356" s="14"/>
      <c r="AD356" s="14"/>
      <c r="AE356" s="14"/>
      <c r="AT356" s="251" t="s">
        <v>199</v>
      </c>
      <c r="AU356" s="251" t="s">
        <v>141</v>
      </c>
      <c r="AV356" s="14" t="s">
        <v>150</v>
      </c>
      <c r="AW356" s="14" t="s">
        <v>41</v>
      </c>
      <c r="AX356" s="14" t="s">
        <v>21</v>
      </c>
      <c r="AY356" s="251" t="s">
        <v>132</v>
      </c>
    </row>
    <row r="357" s="2" customFormat="1" ht="14.4" customHeight="1">
      <c r="A357" s="40"/>
      <c r="B357" s="41"/>
      <c r="C357" s="252" t="s">
        <v>693</v>
      </c>
      <c r="D357" s="252" t="s">
        <v>246</v>
      </c>
      <c r="E357" s="253" t="s">
        <v>645</v>
      </c>
      <c r="F357" s="254" t="s">
        <v>646</v>
      </c>
      <c r="G357" s="255" t="s">
        <v>195</v>
      </c>
      <c r="H357" s="256">
        <v>24.645</v>
      </c>
      <c r="I357" s="257"/>
      <c r="J357" s="258">
        <f>ROUND(I357*H357,2)</f>
        <v>0</v>
      </c>
      <c r="K357" s="254" t="s">
        <v>139</v>
      </c>
      <c r="L357" s="259"/>
      <c r="M357" s="260" t="s">
        <v>32</v>
      </c>
      <c r="N357" s="261" t="s">
        <v>51</v>
      </c>
      <c r="O357" s="86"/>
      <c r="P357" s="214">
        <f>O357*H357</f>
        <v>0</v>
      </c>
      <c r="Q357" s="214">
        <v>0.0080000000000000002</v>
      </c>
      <c r="R357" s="214">
        <f>Q357*H357</f>
        <v>0.19716</v>
      </c>
      <c r="S357" s="214">
        <v>0</v>
      </c>
      <c r="T357" s="215">
        <f>S357*H357</f>
        <v>0</v>
      </c>
      <c r="U357" s="40"/>
      <c r="V357" s="40"/>
      <c r="W357" s="40"/>
      <c r="X357" s="40"/>
      <c r="Y357" s="40"/>
      <c r="Z357" s="40"/>
      <c r="AA357" s="40"/>
      <c r="AB357" s="40"/>
      <c r="AC357" s="40"/>
      <c r="AD357" s="40"/>
      <c r="AE357" s="40"/>
      <c r="AR357" s="216" t="s">
        <v>356</v>
      </c>
      <c r="AT357" s="216" t="s">
        <v>246</v>
      </c>
      <c r="AU357" s="216" t="s">
        <v>141</v>
      </c>
      <c r="AY357" s="18" t="s">
        <v>132</v>
      </c>
      <c r="BE357" s="217">
        <f>IF(N357="základní",J357,0)</f>
        <v>0</v>
      </c>
      <c r="BF357" s="217">
        <f>IF(N357="snížená",J357,0)</f>
        <v>0</v>
      </c>
      <c r="BG357" s="217">
        <f>IF(N357="zákl. přenesená",J357,0)</f>
        <v>0</v>
      </c>
      <c r="BH357" s="217">
        <f>IF(N357="sníž. přenesená",J357,0)</f>
        <v>0</v>
      </c>
      <c r="BI357" s="217">
        <f>IF(N357="nulová",J357,0)</f>
        <v>0</v>
      </c>
      <c r="BJ357" s="18" t="s">
        <v>141</v>
      </c>
      <c r="BK357" s="217">
        <f>ROUND(I357*H357,2)</f>
        <v>0</v>
      </c>
      <c r="BL357" s="18" t="s">
        <v>270</v>
      </c>
      <c r="BM357" s="216" t="s">
        <v>1009</v>
      </c>
    </row>
    <row r="358" s="13" customFormat="1">
      <c r="A358" s="13"/>
      <c r="B358" s="230"/>
      <c r="C358" s="231"/>
      <c r="D358" s="225" t="s">
        <v>199</v>
      </c>
      <c r="E358" s="231"/>
      <c r="F358" s="233" t="s">
        <v>1010</v>
      </c>
      <c r="G358" s="231"/>
      <c r="H358" s="234">
        <v>24.645</v>
      </c>
      <c r="I358" s="235"/>
      <c r="J358" s="231"/>
      <c r="K358" s="231"/>
      <c r="L358" s="236"/>
      <c r="M358" s="237"/>
      <c r="N358" s="238"/>
      <c r="O358" s="238"/>
      <c r="P358" s="238"/>
      <c r="Q358" s="238"/>
      <c r="R358" s="238"/>
      <c r="S358" s="238"/>
      <c r="T358" s="239"/>
      <c r="U358" s="13"/>
      <c r="V358" s="13"/>
      <c r="W358" s="13"/>
      <c r="X358" s="13"/>
      <c r="Y358" s="13"/>
      <c r="Z358" s="13"/>
      <c r="AA358" s="13"/>
      <c r="AB358" s="13"/>
      <c r="AC358" s="13"/>
      <c r="AD358" s="13"/>
      <c r="AE358" s="13"/>
      <c r="AT358" s="240" t="s">
        <v>199</v>
      </c>
      <c r="AU358" s="240" t="s">
        <v>141</v>
      </c>
      <c r="AV358" s="13" t="s">
        <v>141</v>
      </c>
      <c r="AW358" s="13" t="s">
        <v>4</v>
      </c>
      <c r="AX358" s="13" t="s">
        <v>21</v>
      </c>
      <c r="AY358" s="240" t="s">
        <v>132</v>
      </c>
    </row>
    <row r="359" s="2" customFormat="1" ht="24.15" customHeight="1">
      <c r="A359" s="40"/>
      <c r="B359" s="41"/>
      <c r="C359" s="205" t="s">
        <v>701</v>
      </c>
      <c r="D359" s="205" t="s">
        <v>135</v>
      </c>
      <c r="E359" s="206" t="s">
        <v>650</v>
      </c>
      <c r="F359" s="207" t="s">
        <v>651</v>
      </c>
      <c r="G359" s="208" t="s">
        <v>195</v>
      </c>
      <c r="H359" s="209">
        <v>6.9000000000000004</v>
      </c>
      <c r="I359" s="210"/>
      <c r="J359" s="211">
        <f>ROUND(I359*H359,2)</f>
        <v>0</v>
      </c>
      <c r="K359" s="207" t="s">
        <v>139</v>
      </c>
      <c r="L359" s="46"/>
      <c r="M359" s="212" t="s">
        <v>32</v>
      </c>
      <c r="N359" s="213" t="s">
        <v>51</v>
      </c>
      <c r="O359" s="86"/>
      <c r="P359" s="214">
        <f>O359*H359</f>
        <v>0</v>
      </c>
      <c r="Q359" s="214">
        <v>0</v>
      </c>
      <c r="R359" s="214">
        <f>Q359*H359</f>
        <v>0</v>
      </c>
      <c r="S359" s="214">
        <v>0</v>
      </c>
      <c r="T359" s="215">
        <f>S359*H359</f>
        <v>0</v>
      </c>
      <c r="U359" s="40"/>
      <c r="V359" s="40"/>
      <c r="W359" s="40"/>
      <c r="X359" s="40"/>
      <c r="Y359" s="40"/>
      <c r="Z359" s="40"/>
      <c r="AA359" s="40"/>
      <c r="AB359" s="40"/>
      <c r="AC359" s="40"/>
      <c r="AD359" s="40"/>
      <c r="AE359" s="40"/>
      <c r="AR359" s="216" t="s">
        <v>270</v>
      </c>
      <c r="AT359" s="216" t="s">
        <v>135</v>
      </c>
      <c r="AU359" s="216" t="s">
        <v>141</v>
      </c>
      <c r="AY359" s="18" t="s">
        <v>132</v>
      </c>
      <c r="BE359" s="217">
        <f>IF(N359="základní",J359,0)</f>
        <v>0</v>
      </c>
      <c r="BF359" s="217">
        <f>IF(N359="snížená",J359,0)</f>
        <v>0</v>
      </c>
      <c r="BG359" s="217">
        <f>IF(N359="zákl. přenesená",J359,0)</f>
        <v>0</v>
      </c>
      <c r="BH359" s="217">
        <f>IF(N359="sníž. přenesená",J359,0)</f>
        <v>0</v>
      </c>
      <c r="BI359" s="217">
        <f>IF(N359="nulová",J359,0)</f>
        <v>0</v>
      </c>
      <c r="BJ359" s="18" t="s">
        <v>141</v>
      </c>
      <c r="BK359" s="217">
        <f>ROUND(I359*H359,2)</f>
        <v>0</v>
      </c>
      <c r="BL359" s="18" t="s">
        <v>270</v>
      </c>
      <c r="BM359" s="216" t="s">
        <v>1011</v>
      </c>
    </row>
    <row r="360" s="2" customFormat="1">
      <c r="A360" s="40"/>
      <c r="B360" s="41"/>
      <c r="C360" s="42"/>
      <c r="D360" s="225" t="s">
        <v>197</v>
      </c>
      <c r="E360" s="42"/>
      <c r="F360" s="226" t="s">
        <v>653</v>
      </c>
      <c r="G360" s="42"/>
      <c r="H360" s="42"/>
      <c r="I360" s="227"/>
      <c r="J360" s="42"/>
      <c r="K360" s="42"/>
      <c r="L360" s="46"/>
      <c r="M360" s="228"/>
      <c r="N360" s="229"/>
      <c r="O360" s="86"/>
      <c r="P360" s="86"/>
      <c r="Q360" s="86"/>
      <c r="R360" s="86"/>
      <c r="S360" s="86"/>
      <c r="T360" s="87"/>
      <c r="U360" s="40"/>
      <c r="V360" s="40"/>
      <c r="W360" s="40"/>
      <c r="X360" s="40"/>
      <c r="Y360" s="40"/>
      <c r="Z360" s="40"/>
      <c r="AA360" s="40"/>
      <c r="AB360" s="40"/>
      <c r="AC360" s="40"/>
      <c r="AD360" s="40"/>
      <c r="AE360" s="40"/>
      <c r="AT360" s="18" t="s">
        <v>197</v>
      </c>
      <c r="AU360" s="18" t="s">
        <v>141</v>
      </c>
    </row>
    <row r="361" s="13" customFormat="1">
      <c r="A361" s="13"/>
      <c r="B361" s="230"/>
      <c r="C361" s="231"/>
      <c r="D361" s="225" t="s">
        <v>199</v>
      </c>
      <c r="E361" s="232" t="s">
        <v>32</v>
      </c>
      <c r="F361" s="233" t="s">
        <v>1012</v>
      </c>
      <c r="G361" s="231"/>
      <c r="H361" s="234">
        <v>6.9000000000000004</v>
      </c>
      <c r="I361" s="235"/>
      <c r="J361" s="231"/>
      <c r="K361" s="231"/>
      <c r="L361" s="236"/>
      <c r="M361" s="237"/>
      <c r="N361" s="238"/>
      <c r="O361" s="238"/>
      <c r="P361" s="238"/>
      <c r="Q361" s="238"/>
      <c r="R361" s="238"/>
      <c r="S361" s="238"/>
      <c r="T361" s="239"/>
      <c r="U361" s="13"/>
      <c r="V361" s="13"/>
      <c r="W361" s="13"/>
      <c r="X361" s="13"/>
      <c r="Y361" s="13"/>
      <c r="Z361" s="13"/>
      <c r="AA361" s="13"/>
      <c r="AB361" s="13"/>
      <c r="AC361" s="13"/>
      <c r="AD361" s="13"/>
      <c r="AE361" s="13"/>
      <c r="AT361" s="240" t="s">
        <v>199</v>
      </c>
      <c r="AU361" s="240" t="s">
        <v>141</v>
      </c>
      <c r="AV361" s="13" t="s">
        <v>141</v>
      </c>
      <c r="AW361" s="13" t="s">
        <v>41</v>
      </c>
      <c r="AX361" s="13" t="s">
        <v>79</v>
      </c>
      <c r="AY361" s="240" t="s">
        <v>132</v>
      </c>
    </row>
    <row r="362" s="14" customFormat="1">
      <c r="A362" s="14"/>
      <c r="B362" s="241"/>
      <c r="C362" s="242"/>
      <c r="D362" s="225" t="s">
        <v>199</v>
      </c>
      <c r="E362" s="243" t="s">
        <v>32</v>
      </c>
      <c r="F362" s="244" t="s">
        <v>201</v>
      </c>
      <c r="G362" s="242"/>
      <c r="H362" s="245">
        <v>6.9000000000000004</v>
      </c>
      <c r="I362" s="246"/>
      <c r="J362" s="242"/>
      <c r="K362" s="242"/>
      <c r="L362" s="247"/>
      <c r="M362" s="248"/>
      <c r="N362" s="249"/>
      <c r="O362" s="249"/>
      <c r="P362" s="249"/>
      <c r="Q362" s="249"/>
      <c r="R362" s="249"/>
      <c r="S362" s="249"/>
      <c r="T362" s="250"/>
      <c r="U362" s="14"/>
      <c r="V362" s="14"/>
      <c r="W362" s="14"/>
      <c r="X362" s="14"/>
      <c r="Y362" s="14"/>
      <c r="Z362" s="14"/>
      <c r="AA362" s="14"/>
      <c r="AB362" s="14"/>
      <c r="AC362" s="14"/>
      <c r="AD362" s="14"/>
      <c r="AE362" s="14"/>
      <c r="AT362" s="251" t="s">
        <v>199</v>
      </c>
      <c r="AU362" s="251" t="s">
        <v>141</v>
      </c>
      <c r="AV362" s="14" t="s">
        <v>150</v>
      </c>
      <c r="AW362" s="14" t="s">
        <v>41</v>
      </c>
      <c r="AX362" s="14" t="s">
        <v>21</v>
      </c>
      <c r="AY362" s="251" t="s">
        <v>132</v>
      </c>
    </row>
    <row r="363" s="2" customFormat="1" ht="14.4" customHeight="1">
      <c r="A363" s="40"/>
      <c r="B363" s="41"/>
      <c r="C363" s="252" t="s">
        <v>708</v>
      </c>
      <c r="D363" s="252" t="s">
        <v>246</v>
      </c>
      <c r="E363" s="253" t="s">
        <v>656</v>
      </c>
      <c r="F363" s="254" t="s">
        <v>657</v>
      </c>
      <c r="G363" s="255" t="s">
        <v>195</v>
      </c>
      <c r="H363" s="256">
        <v>7.0380000000000003</v>
      </c>
      <c r="I363" s="257"/>
      <c r="J363" s="258">
        <f>ROUND(I363*H363,2)</f>
        <v>0</v>
      </c>
      <c r="K363" s="254" t="s">
        <v>139</v>
      </c>
      <c r="L363" s="259"/>
      <c r="M363" s="260" t="s">
        <v>32</v>
      </c>
      <c r="N363" s="261" t="s">
        <v>51</v>
      </c>
      <c r="O363" s="86"/>
      <c r="P363" s="214">
        <f>O363*H363</f>
        <v>0</v>
      </c>
      <c r="Q363" s="214">
        <v>0.0023999999999999998</v>
      </c>
      <c r="R363" s="214">
        <f>Q363*H363</f>
        <v>0.016891199999999999</v>
      </c>
      <c r="S363" s="214">
        <v>0</v>
      </c>
      <c r="T363" s="215">
        <f>S363*H363</f>
        <v>0</v>
      </c>
      <c r="U363" s="40"/>
      <c r="V363" s="40"/>
      <c r="W363" s="40"/>
      <c r="X363" s="40"/>
      <c r="Y363" s="40"/>
      <c r="Z363" s="40"/>
      <c r="AA363" s="40"/>
      <c r="AB363" s="40"/>
      <c r="AC363" s="40"/>
      <c r="AD363" s="40"/>
      <c r="AE363" s="40"/>
      <c r="AR363" s="216" t="s">
        <v>356</v>
      </c>
      <c r="AT363" s="216" t="s">
        <v>246</v>
      </c>
      <c r="AU363" s="216" t="s">
        <v>141</v>
      </c>
      <c r="AY363" s="18" t="s">
        <v>132</v>
      </c>
      <c r="BE363" s="217">
        <f>IF(N363="základní",J363,0)</f>
        <v>0</v>
      </c>
      <c r="BF363" s="217">
        <f>IF(N363="snížená",J363,0)</f>
        <v>0</v>
      </c>
      <c r="BG363" s="217">
        <f>IF(N363="zákl. přenesená",J363,0)</f>
        <v>0</v>
      </c>
      <c r="BH363" s="217">
        <f>IF(N363="sníž. přenesená",J363,0)</f>
        <v>0</v>
      </c>
      <c r="BI363" s="217">
        <f>IF(N363="nulová",J363,0)</f>
        <v>0</v>
      </c>
      <c r="BJ363" s="18" t="s">
        <v>141</v>
      </c>
      <c r="BK363" s="217">
        <f>ROUND(I363*H363,2)</f>
        <v>0</v>
      </c>
      <c r="BL363" s="18" t="s">
        <v>270</v>
      </c>
      <c r="BM363" s="216" t="s">
        <v>1013</v>
      </c>
    </row>
    <row r="364" s="13" customFormat="1">
      <c r="A364" s="13"/>
      <c r="B364" s="230"/>
      <c r="C364" s="231"/>
      <c r="D364" s="225" t="s">
        <v>199</v>
      </c>
      <c r="E364" s="231"/>
      <c r="F364" s="233" t="s">
        <v>1014</v>
      </c>
      <c r="G364" s="231"/>
      <c r="H364" s="234">
        <v>7.0380000000000003</v>
      </c>
      <c r="I364" s="235"/>
      <c r="J364" s="231"/>
      <c r="K364" s="231"/>
      <c r="L364" s="236"/>
      <c r="M364" s="237"/>
      <c r="N364" s="238"/>
      <c r="O364" s="238"/>
      <c r="P364" s="238"/>
      <c r="Q364" s="238"/>
      <c r="R364" s="238"/>
      <c r="S364" s="238"/>
      <c r="T364" s="239"/>
      <c r="U364" s="13"/>
      <c r="V364" s="13"/>
      <c r="W364" s="13"/>
      <c r="X364" s="13"/>
      <c r="Y364" s="13"/>
      <c r="Z364" s="13"/>
      <c r="AA364" s="13"/>
      <c r="AB364" s="13"/>
      <c r="AC364" s="13"/>
      <c r="AD364" s="13"/>
      <c r="AE364" s="13"/>
      <c r="AT364" s="240" t="s">
        <v>199</v>
      </c>
      <c r="AU364" s="240" t="s">
        <v>141</v>
      </c>
      <c r="AV364" s="13" t="s">
        <v>141</v>
      </c>
      <c r="AW364" s="13" t="s">
        <v>4</v>
      </c>
      <c r="AX364" s="13" t="s">
        <v>21</v>
      </c>
      <c r="AY364" s="240" t="s">
        <v>132</v>
      </c>
    </row>
    <row r="365" s="2" customFormat="1" ht="24.15" customHeight="1">
      <c r="A365" s="40"/>
      <c r="B365" s="41"/>
      <c r="C365" s="205" t="s">
        <v>713</v>
      </c>
      <c r="D365" s="205" t="s">
        <v>135</v>
      </c>
      <c r="E365" s="206" t="s">
        <v>661</v>
      </c>
      <c r="F365" s="207" t="s">
        <v>662</v>
      </c>
      <c r="G365" s="208" t="s">
        <v>195</v>
      </c>
      <c r="H365" s="209">
        <v>6.9000000000000004</v>
      </c>
      <c r="I365" s="210"/>
      <c r="J365" s="211">
        <f>ROUND(I365*H365,2)</f>
        <v>0</v>
      </c>
      <c r="K365" s="207" t="s">
        <v>139</v>
      </c>
      <c r="L365" s="46"/>
      <c r="M365" s="212" t="s">
        <v>32</v>
      </c>
      <c r="N365" s="213" t="s">
        <v>51</v>
      </c>
      <c r="O365" s="86"/>
      <c r="P365" s="214">
        <f>O365*H365</f>
        <v>0</v>
      </c>
      <c r="Q365" s="214">
        <v>0</v>
      </c>
      <c r="R365" s="214">
        <f>Q365*H365</f>
        <v>0</v>
      </c>
      <c r="S365" s="214">
        <v>0</v>
      </c>
      <c r="T365" s="215">
        <f>S365*H365</f>
        <v>0</v>
      </c>
      <c r="U365" s="40"/>
      <c r="V365" s="40"/>
      <c r="W365" s="40"/>
      <c r="X365" s="40"/>
      <c r="Y365" s="40"/>
      <c r="Z365" s="40"/>
      <c r="AA365" s="40"/>
      <c r="AB365" s="40"/>
      <c r="AC365" s="40"/>
      <c r="AD365" s="40"/>
      <c r="AE365" s="40"/>
      <c r="AR365" s="216" t="s">
        <v>270</v>
      </c>
      <c r="AT365" s="216" t="s">
        <v>135</v>
      </c>
      <c r="AU365" s="216" t="s">
        <v>141</v>
      </c>
      <c r="AY365" s="18" t="s">
        <v>132</v>
      </c>
      <c r="BE365" s="217">
        <f>IF(N365="základní",J365,0)</f>
        <v>0</v>
      </c>
      <c r="BF365" s="217">
        <f>IF(N365="snížená",J365,0)</f>
        <v>0</v>
      </c>
      <c r="BG365" s="217">
        <f>IF(N365="zákl. přenesená",J365,0)</f>
        <v>0</v>
      </c>
      <c r="BH365" s="217">
        <f>IF(N365="sníž. přenesená",J365,0)</f>
        <v>0</v>
      </c>
      <c r="BI365" s="217">
        <f>IF(N365="nulová",J365,0)</f>
        <v>0</v>
      </c>
      <c r="BJ365" s="18" t="s">
        <v>141</v>
      </c>
      <c r="BK365" s="217">
        <f>ROUND(I365*H365,2)</f>
        <v>0</v>
      </c>
      <c r="BL365" s="18" t="s">
        <v>270</v>
      </c>
      <c r="BM365" s="216" t="s">
        <v>1015</v>
      </c>
    </row>
    <row r="366" s="2" customFormat="1">
      <c r="A366" s="40"/>
      <c r="B366" s="41"/>
      <c r="C366" s="42"/>
      <c r="D366" s="225" t="s">
        <v>197</v>
      </c>
      <c r="E366" s="42"/>
      <c r="F366" s="226" t="s">
        <v>653</v>
      </c>
      <c r="G366" s="42"/>
      <c r="H366" s="42"/>
      <c r="I366" s="227"/>
      <c r="J366" s="42"/>
      <c r="K366" s="42"/>
      <c r="L366" s="46"/>
      <c r="M366" s="228"/>
      <c r="N366" s="229"/>
      <c r="O366" s="86"/>
      <c r="P366" s="86"/>
      <c r="Q366" s="86"/>
      <c r="R366" s="86"/>
      <c r="S366" s="86"/>
      <c r="T366" s="87"/>
      <c r="U366" s="40"/>
      <c r="V366" s="40"/>
      <c r="W366" s="40"/>
      <c r="X366" s="40"/>
      <c r="Y366" s="40"/>
      <c r="Z366" s="40"/>
      <c r="AA366" s="40"/>
      <c r="AB366" s="40"/>
      <c r="AC366" s="40"/>
      <c r="AD366" s="40"/>
      <c r="AE366" s="40"/>
      <c r="AT366" s="18" t="s">
        <v>197</v>
      </c>
      <c r="AU366" s="18" t="s">
        <v>141</v>
      </c>
    </row>
    <row r="367" s="2" customFormat="1" ht="14.4" customHeight="1">
      <c r="A367" s="40"/>
      <c r="B367" s="41"/>
      <c r="C367" s="252" t="s">
        <v>719</v>
      </c>
      <c r="D367" s="252" t="s">
        <v>246</v>
      </c>
      <c r="E367" s="253" t="s">
        <v>665</v>
      </c>
      <c r="F367" s="254" t="s">
        <v>666</v>
      </c>
      <c r="G367" s="255" t="s">
        <v>195</v>
      </c>
      <c r="H367" s="256">
        <v>7.0380000000000003</v>
      </c>
      <c r="I367" s="257"/>
      <c r="J367" s="258">
        <f>ROUND(I367*H367,2)</f>
        <v>0</v>
      </c>
      <c r="K367" s="254" t="s">
        <v>139</v>
      </c>
      <c r="L367" s="259"/>
      <c r="M367" s="260" t="s">
        <v>32</v>
      </c>
      <c r="N367" s="261" t="s">
        <v>51</v>
      </c>
      <c r="O367" s="86"/>
      <c r="P367" s="214">
        <f>O367*H367</f>
        <v>0</v>
      </c>
      <c r="Q367" s="214">
        <v>0.0035999999999999999</v>
      </c>
      <c r="R367" s="214">
        <f>Q367*H367</f>
        <v>0.0253368</v>
      </c>
      <c r="S367" s="214">
        <v>0</v>
      </c>
      <c r="T367" s="215">
        <f>S367*H367</f>
        <v>0</v>
      </c>
      <c r="U367" s="40"/>
      <c r="V367" s="40"/>
      <c r="W367" s="40"/>
      <c r="X367" s="40"/>
      <c r="Y367" s="40"/>
      <c r="Z367" s="40"/>
      <c r="AA367" s="40"/>
      <c r="AB367" s="40"/>
      <c r="AC367" s="40"/>
      <c r="AD367" s="40"/>
      <c r="AE367" s="40"/>
      <c r="AR367" s="216" t="s">
        <v>356</v>
      </c>
      <c r="AT367" s="216" t="s">
        <v>246</v>
      </c>
      <c r="AU367" s="216" t="s">
        <v>141</v>
      </c>
      <c r="AY367" s="18" t="s">
        <v>132</v>
      </c>
      <c r="BE367" s="217">
        <f>IF(N367="základní",J367,0)</f>
        <v>0</v>
      </c>
      <c r="BF367" s="217">
        <f>IF(N367="snížená",J367,0)</f>
        <v>0</v>
      </c>
      <c r="BG367" s="217">
        <f>IF(N367="zákl. přenesená",J367,0)</f>
        <v>0</v>
      </c>
      <c r="BH367" s="217">
        <f>IF(N367="sníž. přenesená",J367,0)</f>
        <v>0</v>
      </c>
      <c r="BI367" s="217">
        <f>IF(N367="nulová",J367,0)</f>
        <v>0</v>
      </c>
      <c r="BJ367" s="18" t="s">
        <v>141</v>
      </c>
      <c r="BK367" s="217">
        <f>ROUND(I367*H367,2)</f>
        <v>0</v>
      </c>
      <c r="BL367" s="18" t="s">
        <v>270</v>
      </c>
      <c r="BM367" s="216" t="s">
        <v>1016</v>
      </c>
    </row>
    <row r="368" s="13" customFormat="1">
      <c r="A368" s="13"/>
      <c r="B368" s="230"/>
      <c r="C368" s="231"/>
      <c r="D368" s="225" t="s">
        <v>199</v>
      </c>
      <c r="E368" s="231"/>
      <c r="F368" s="233" t="s">
        <v>1014</v>
      </c>
      <c r="G368" s="231"/>
      <c r="H368" s="234">
        <v>7.0380000000000003</v>
      </c>
      <c r="I368" s="235"/>
      <c r="J368" s="231"/>
      <c r="K368" s="231"/>
      <c r="L368" s="236"/>
      <c r="M368" s="237"/>
      <c r="N368" s="238"/>
      <c r="O368" s="238"/>
      <c r="P368" s="238"/>
      <c r="Q368" s="238"/>
      <c r="R368" s="238"/>
      <c r="S368" s="238"/>
      <c r="T368" s="239"/>
      <c r="U368" s="13"/>
      <c r="V368" s="13"/>
      <c r="W368" s="13"/>
      <c r="X368" s="13"/>
      <c r="Y368" s="13"/>
      <c r="Z368" s="13"/>
      <c r="AA368" s="13"/>
      <c r="AB368" s="13"/>
      <c r="AC368" s="13"/>
      <c r="AD368" s="13"/>
      <c r="AE368" s="13"/>
      <c r="AT368" s="240" t="s">
        <v>199</v>
      </c>
      <c r="AU368" s="240" t="s">
        <v>141</v>
      </c>
      <c r="AV368" s="13" t="s">
        <v>141</v>
      </c>
      <c r="AW368" s="13" t="s">
        <v>4</v>
      </c>
      <c r="AX368" s="13" t="s">
        <v>21</v>
      </c>
      <c r="AY368" s="240" t="s">
        <v>132</v>
      </c>
    </row>
    <row r="369" s="2" customFormat="1" ht="24.15" customHeight="1">
      <c r="A369" s="40"/>
      <c r="B369" s="41"/>
      <c r="C369" s="205" t="s">
        <v>724</v>
      </c>
      <c r="D369" s="205" t="s">
        <v>135</v>
      </c>
      <c r="E369" s="206" t="s">
        <v>669</v>
      </c>
      <c r="F369" s="207" t="s">
        <v>670</v>
      </c>
      <c r="G369" s="208" t="s">
        <v>254</v>
      </c>
      <c r="H369" s="209">
        <v>2.9870000000000001</v>
      </c>
      <c r="I369" s="210"/>
      <c r="J369" s="211">
        <f>ROUND(I369*H369,2)</f>
        <v>0</v>
      </c>
      <c r="K369" s="207" t="s">
        <v>139</v>
      </c>
      <c r="L369" s="46"/>
      <c r="M369" s="212" t="s">
        <v>32</v>
      </c>
      <c r="N369" s="213" t="s">
        <v>51</v>
      </c>
      <c r="O369" s="86"/>
      <c r="P369" s="214">
        <f>O369*H369</f>
        <v>0</v>
      </c>
      <c r="Q369" s="214">
        <v>0</v>
      </c>
      <c r="R369" s="214">
        <f>Q369*H369</f>
        <v>0</v>
      </c>
      <c r="S369" s="214">
        <v>0</v>
      </c>
      <c r="T369" s="215">
        <f>S369*H369</f>
        <v>0</v>
      </c>
      <c r="U369" s="40"/>
      <c r="V369" s="40"/>
      <c r="W369" s="40"/>
      <c r="X369" s="40"/>
      <c r="Y369" s="40"/>
      <c r="Z369" s="40"/>
      <c r="AA369" s="40"/>
      <c r="AB369" s="40"/>
      <c r="AC369" s="40"/>
      <c r="AD369" s="40"/>
      <c r="AE369" s="40"/>
      <c r="AR369" s="216" t="s">
        <v>270</v>
      </c>
      <c r="AT369" s="216" t="s">
        <v>135</v>
      </c>
      <c r="AU369" s="216" t="s">
        <v>141</v>
      </c>
      <c r="AY369" s="18" t="s">
        <v>132</v>
      </c>
      <c r="BE369" s="217">
        <f>IF(N369="základní",J369,0)</f>
        <v>0</v>
      </c>
      <c r="BF369" s="217">
        <f>IF(N369="snížená",J369,0)</f>
        <v>0</v>
      </c>
      <c r="BG369" s="217">
        <f>IF(N369="zákl. přenesená",J369,0)</f>
        <v>0</v>
      </c>
      <c r="BH369" s="217">
        <f>IF(N369="sníž. přenesená",J369,0)</f>
        <v>0</v>
      </c>
      <c r="BI369" s="217">
        <f>IF(N369="nulová",J369,0)</f>
        <v>0</v>
      </c>
      <c r="BJ369" s="18" t="s">
        <v>141</v>
      </c>
      <c r="BK369" s="217">
        <f>ROUND(I369*H369,2)</f>
        <v>0</v>
      </c>
      <c r="BL369" s="18" t="s">
        <v>270</v>
      </c>
      <c r="BM369" s="216" t="s">
        <v>1017</v>
      </c>
    </row>
    <row r="370" s="2" customFormat="1">
      <c r="A370" s="40"/>
      <c r="B370" s="41"/>
      <c r="C370" s="42"/>
      <c r="D370" s="225" t="s">
        <v>197</v>
      </c>
      <c r="E370" s="42"/>
      <c r="F370" s="226" t="s">
        <v>672</v>
      </c>
      <c r="G370" s="42"/>
      <c r="H370" s="42"/>
      <c r="I370" s="227"/>
      <c r="J370" s="42"/>
      <c r="K370" s="42"/>
      <c r="L370" s="46"/>
      <c r="M370" s="228"/>
      <c r="N370" s="229"/>
      <c r="O370" s="86"/>
      <c r="P370" s="86"/>
      <c r="Q370" s="86"/>
      <c r="R370" s="86"/>
      <c r="S370" s="86"/>
      <c r="T370" s="87"/>
      <c r="U370" s="40"/>
      <c r="V370" s="40"/>
      <c r="W370" s="40"/>
      <c r="X370" s="40"/>
      <c r="Y370" s="40"/>
      <c r="Z370" s="40"/>
      <c r="AA370" s="40"/>
      <c r="AB370" s="40"/>
      <c r="AC370" s="40"/>
      <c r="AD370" s="40"/>
      <c r="AE370" s="40"/>
      <c r="AT370" s="18" t="s">
        <v>197</v>
      </c>
      <c r="AU370" s="18" t="s">
        <v>141</v>
      </c>
    </row>
    <row r="371" s="12" customFormat="1" ht="22.8" customHeight="1">
      <c r="A371" s="12"/>
      <c r="B371" s="189"/>
      <c r="C371" s="190"/>
      <c r="D371" s="191" t="s">
        <v>78</v>
      </c>
      <c r="E371" s="203" t="s">
        <v>673</v>
      </c>
      <c r="F371" s="203" t="s">
        <v>674</v>
      </c>
      <c r="G371" s="190"/>
      <c r="H371" s="190"/>
      <c r="I371" s="193"/>
      <c r="J371" s="204">
        <f>BK371</f>
        <v>0</v>
      </c>
      <c r="K371" s="190"/>
      <c r="L371" s="195"/>
      <c r="M371" s="196"/>
      <c r="N371" s="197"/>
      <c r="O371" s="197"/>
      <c r="P371" s="198">
        <f>SUM(P372:P375)</f>
        <v>0</v>
      </c>
      <c r="Q371" s="197"/>
      <c r="R371" s="198">
        <f>SUM(R372:R375)</f>
        <v>0.0045000000000000005</v>
      </c>
      <c r="S371" s="197"/>
      <c r="T371" s="199">
        <f>SUM(T372:T375)</f>
        <v>0.063390000000000002</v>
      </c>
      <c r="U371" s="12"/>
      <c r="V371" s="12"/>
      <c r="W371" s="12"/>
      <c r="X371" s="12"/>
      <c r="Y371" s="12"/>
      <c r="Z371" s="12"/>
      <c r="AA371" s="12"/>
      <c r="AB371" s="12"/>
      <c r="AC371" s="12"/>
      <c r="AD371" s="12"/>
      <c r="AE371" s="12"/>
      <c r="AR371" s="200" t="s">
        <v>141</v>
      </c>
      <c r="AT371" s="201" t="s">
        <v>78</v>
      </c>
      <c r="AU371" s="201" t="s">
        <v>21</v>
      </c>
      <c r="AY371" s="200" t="s">
        <v>132</v>
      </c>
      <c r="BK371" s="202">
        <f>SUM(BK372:BK375)</f>
        <v>0</v>
      </c>
    </row>
    <row r="372" s="2" customFormat="1" ht="14.4" customHeight="1">
      <c r="A372" s="40"/>
      <c r="B372" s="41"/>
      <c r="C372" s="205" t="s">
        <v>729</v>
      </c>
      <c r="D372" s="205" t="s">
        <v>135</v>
      </c>
      <c r="E372" s="206" t="s">
        <v>680</v>
      </c>
      <c r="F372" s="207" t="s">
        <v>681</v>
      </c>
      <c r="G372" s="208" t="s">
        <v>376</v>
      </c>
      <c r="H372" s="209">
        <v>3</v>
      </c>
      <c r="I372" s="210"/>
      <c r="J372" s="211">
        <f>ROUND(I372*H372,2)</f>
        <v>0</v>
      </c>
      <c r="K372" s="207" t="s">
        <v>139</v>
      </c>
      <c r="L372" s="46"/>
      <c r="M372" s="212" t="s">
        <v>32</v>
      </c>
      <c r="N372" s="213" t="s">
        <v>51</v>
      </c>
      <c r="O372" s="86"/>
      <c r="P372" s="214">
        <f>O372*H372</f>
        <v>0</v>
      </c>
      <c r="Q372" s="214">
        <v>0.0015</v>
      </c>
      <c r="R372" s="214">
        <f>Q372*H372</f>
        <v>0.0045000000000000005</v>
      </c>
      <c r="S372" s="214">
        <v>0</v>
      </c>
      <c r="T372" s="215">
        <f>S372*H372</f>
        <v>0</v>
      </c>
      <c r="U372" s="40"/>
      <c r="V372" s="40"/>
      <c r="W372" s="40"/>
      <c r="X372" s="40"/>
      <c r="Y372" s="40"/>
      <c r="Z372" s="40"/>
      <c r="AA372" s="40"/>
      <c r="AB372" s="40"/>
      <c r="AC372" s="40"/>
      <c r="AD372" s="40"/>
      <c r="AE372" s="40"/>
      <c r="AR372" s="216" t="s">
        <v>270</v>
      </c>
      <c r="AT372" s="216" t="s">
        <v>135</v>
      </c>
      <c r="AU372" s="216" t="s">
        <v>141</v>
      </c>
      <c r="AY372" s="18" t="s">
        <v>132</v>
      </c>
      <c r="BE372" s="217">
        <f>IF(N372="základní",J372,0)</f>
        <v>0</v>
      </c>
      <c r="BF372" s="217">
        <f>IF(N372="snížená",J372,0)</f>
        <v>0</v>
      </c>
      <c r="BG372" s="217">
        <f>IF(N372="zákl. přenesená",J372,0)</f>
        <v>0</v>
      </c>
      <c r="BH372" s="217">
        <f>IF(N372="sníž. přenesená",J372,0)</f>
        <v>0</v>
      </c>
      <c r="BI372" s="217">
        <f>IF(N372="nulová",J372,0)</f>
        <v>0</v>
      </c>
      <c r="BJ372" s="18" t="s">
        <v>141</v>
      </c>
      <c r="BK372" s="217">
        <f>ROUND(I372*H372,2)</f>
        <v>0</v>
      </c>
      <c r="BL372" s="18" t="s">
        <v>270</v>
      </c>
      <c r="BM372" s="216" t="s">
        <v>1018</v>
      </c>
    </row>
    <row r="373" s="2" customFormat="1" ht="14.4" customHeight="1">
      <c r="A373" s="40"/>
      <c r="B373" s="41"/>
      <c r="C373" s="205" t="s">
        <v>733</v>
      </c>
      <c r="D373" s="205" t="s">
        <v>135</v>
      </c>
      <c r="E373" s="206" t="s">
        <v>684</v>
      </c>
      <c r="F373" s="207" t="s">
        <v>685</v>
      </c>
      <c r="G373" s="208" t="s">
        <v>376</v>
      </c>
      <c r="H373" s="209">
        <v>3</v>
      </c>
      <c r="I373" s="210"/>
      <c r="J373" s="211">
        <f>ROUND(I373*H373,2)</f>
        <v>0</v>
      </c>
      <c r="K373" s="207" t="s">
        <v>139</v>
      </c>
      <c r="L373" s="46"/>
      <c r="M373" s="212" t="s">
        <v>32</v>
      </c>
      <c r="N373" s="213" t="s">
        <v>51</v>
      </c>
      <c r="O373" s="86"/>
      <c r="P373" s="214">
        <f>O373*H373</f>
        <v>0</v>
      </c>
      <c r="Q373" s="214">
        <v>0</v>
      </c>
      <c r="R373" s="214">
        <f>Q373*H373</f>
        <v>0</v>
      </c>
      <c r="S373" s="214">
        <v>0.021129999999999999</v>
      </c>
      <c r="T373" s="215">
        <f>S373*H373</f>
        <v>0.063390000000000002</v>
      </c>
      <c r="U373" s="40"/>
      <c r="V373" s="40"/>
      <c r="W373" s="40"/>
      <c r="X373" s="40"/>
      <c r="Y373" s="40"/>
      <c r="Z373" s="40"/>
      <c r="AA373" s="40"/>
      <c r="AB373" s="40"/>
      <c r="AC373" s="40"/>
      <c r="AD373" s="40"/>
      <c r="AE373" s="40"/>
      <c r="AR373" s="216" t="s">
        <v>270</v>
      </c>
      <c r="AT373" s="216" t="s">
        <v>135</v>
      </c>
      <c r="AU373" s="216" t="s">
        <v>141</v>
      </c>
      <c r="AY373" s="18" t="s">
        <v>132</v>
      </c>
      <c r="BE373" s="217">
        <f>IF(N373="základní",J373,0)</f>
        <v>0</v>
      </c>
      <c r="BF373" s="217">
        <f>IF(N373="snížená",J373,0)</f>
        <v>0</v>
      </c>
      <c r="BG373" s="217">
        <f>IF(N373="zákl. přenesená",J373,0)</f>
        <v>0</v>
      </c>
      <c r="BH373" s="217">
        <f>IF(N373="sníž. přenesená",J373,0)</f>
        <v>0</v>
      </c>
      <c r="BI373" s="217">
        <f>IF(N373="nulová",J373,0)</f>
        <v>0</v>
      </c>
      <c r="BJ373" s="18" t="s">
        <v>141</v>
      </c>
      <c r="BK373" s="217">
        <f>ROUND(I373*H373,2)</f>
        <v>0</v>
      </c>
      <c r="BL373" s="18" t="s">
        <v>270</v>
      </c>
      <c r="BM373" s="216" t="s">
        <v>1019</v>
      </c>
    </row>
    <row r="374" s="2" customFormat="1" ht="24.15" customHeight="1">
      <c r="A374" s="40"/>
      <c r="B374" s="41"/>
      <c r="C374" s="205" t="s">
        <v>737</v>
      </c>
      <c r="D374" s="205" t="s">
        <v>135</v>
      </c>
      <c r="E374" s="206" t="s">
        <v>1020</v>
      </c>
      <c r="F374" s="207" t="s">
        <v>1021</v>
      </c>
      <c r="G374" s="208" t="s">
        <v>254</v>
      </c>
      <c r="H374" s="209">
        <v>0.0050000000000000001</v>
      </c>
      <c r="I374" s="210"/>
      <c r="J374" s="211">
        <f>ROUND(I374*H374,2)</f>
        <v>0</v>
      </c>
      <c r="K374" s="207" t="s">
        <v>139</v>
      </c>
      <c r="L374" s="46"/>
      <c r="M374" s="212" t="s">
        <v>32</v>
      </c>
      <c r="N374" s="213" t="s">
        <v>51</v>
      </c>
      <c r="O374" s="86"/>
      <c r="P374" s="214">
        <f>O374*H374</f>
        <v>0</v>
      </c>
      <c r="Q374" s="214">
        <v>0</v>
      </c>
      <c r="R374" s="214">
        <f>Q374*H374</f>
        <v>0</v>
      </c>
      <c r="S374" s="214">
        <v>0</v>
      </c>
      <c r="T374" s="215">
        <f>S374*H374</f>
        <v>0</v>
      </c>
      <c r="U374" s="40"/>
      <c r="V374" s="40"/>
      <c r="W374" s="40"/>
      <c r="X374" s="40"/>
      <c r="Y374" s="40"/>
      <c r="Z374" s="40"/>
      <c r="AA374" s="40"/>
      <c r="AB374" s="40"/>
      <c r="AC374" s="40"/>
      <c r="AD374" s="40"/>
      <c r="AE374" s="40"/>
      <c r="AR374" s="216" t="s">
        <v>270</v>
      </c>
      <c r="AT374" s="216" t="s">
        <v>135</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1022</v>
      </c>
    </row>
    <row r="375" s="2" customFormat="1">
      <c r="A375" s="40"/>
      <c r="B375" s="41"/>
      <c r="C375" s="42"/>
      <c r="D375" s="225" t="s">
        <v>197</v>
      </c>
      <c r="E375" s="42"/>
      <c r="F375" s="226" t="s">
        <v>604</v>
      </c>
      <c r="G375" s="42"/>
      <c r="H375" s="42"/>
      <c r="I375" s="227"/>
      <c r="J375" s="42"/>
      <c r="K375" s="42"/>
      <c r="L375" s="46"/>
      <c r="M375" s="228"/>
      <c r="N375" s="229"/>
      <c r="O375" s="86"/>
      <c r="P375" s="86"/>
      <c r="Q375" s="86"/>
      <c r="R375" s="86"/>
      <c r="S375" s="86"/>
      <c r="T375" s="87"/>
      <c r="U375" s="40"/>
      <c r="V375" s="40"/>
      <c r="W375" s="40"/>
      <c r="X375" s="40"/>
      <c r="Y375" s="40"/>
      <c r="Z375" s="40"/>
      <c r="AA375" s="40"/>
      <c r="AB375" s="40"/>
      <c r="AC375" s="40"/>
      <c r="AD375" s="40"/>
      <c r="AE375" s="40"/>
      <c r="AT375" s="18" t="s">
        <v>197</v>
      </c>
      <c r="AU375" s="18" t="s">
        <v>141</v>
      </c>
    </row>
    <row r="376" s="12" customFormat="1" ht="22.8" customHeight="1">
      <c r="A376" s="12"/>
      <c r="B376" s="189"/>
      <c r="C376" s="190"/>
      <c r="D376" s="191" t="s">
        <v>78</v>
      </c>
      <c r="E376" s="203" t="s">
        <v>691</v>
      </c>
      <c r="F376" s="203" t="s">
        <v>692</v>
      </c>
      <c r="G376" s="190"/>
      <c r="H376" s="190"/>
      <c r="I376" s="193"/>
      <c r="J376" s="204">
        <f>BK376</f>
        <v>0</v>
      </c>
      <c r="K376" s="190"/>
      <c r="L376" s="195"/>
      <c r="M376" s="196"/>
      <c r="N376" s="197"/>
      <c r="O376" s="197"/>
      <c r="P376" s="198">
        <f>SUM(P377:P378)</f>
        <v>0</v>
      </c>
      <c r="Q376" s="197"/>
      <c r="R376" s="198">
        <f>SUM(R377:R378)</f>
        <v>0.0038999999999999998</v>
      </c>
      <c r="S376" s="197"/>
      <c r="T376" s="199">
        <f>SUM(T377:T378)</f>
        <v>0</v>
      </c>
      <c r="U376" s="12"/>
      <c r="V376" s="12"/>
      <c r="W376" s="12"/>
      <c r="X376" s="12"/>
      <c r="Y376" s="12"/>
      <c r="Z376" s="12"/>
      <c r="AA376" s="12"/>
      <c r="AB376" s="12"/>
      <c r="AC376" s="12"/>
      <c r="AD376" s="12"/>
      <c r="AE376" s="12"/>
      <c r="AR376" s="200" t="s">
        <v>141</v>
      </c>
      <c r="AT376" s="201" t="s">
        <v>78</v>
      </c>
      <c r="AU376" s="201" t="s">
        <v>21</v>
      </c>
      <c r="AY376" s="200" t="s">
        <v>132</v>
      </c>
      <c r="BK376" s="202">
        <f>SUM(BK377:BK378)</f>
        <v>0</v>
      </c>
    </row>
    <row r="377" s="2" customFormat="1" ht="14.4" customHeight="1">
      <c r="A377" s="40"/>
      <c r="B377" s="41"/>
      <c r="C377" s="205" t="s">
        <v>744</v>
      </c>
      <c r="D377" s="205" t="s">
        <v>135</v>
      </c>
      <c r="E377" s="206" t="s">
        <v>694</v>
      </c>
      <c r="F377" s="207" t="s">
        <v>695</v>
      </c>
      <c r="G377" s="208" t="s">
        <v>696</v>
      </c>
      <c r="H377" s="209">
        <v>5</v>
      </c>
      <c r="I377" s="210"/>
      <c r="J377" s="211">
        <f>ROUND(I377*H377,2)</f>
        <v>0</v>
      </c>
      <c r="K377" s="207" t="s">
        <v>32</v>
      </c>
      <c r="L377" s="46"/>
      <c r="M377" s="212" t="s">
        <v>32</v>
      </c>
      <c r="N377" s="213" t="s">
        <v>51</v>
      </c>
      <c r="O377" s="86"/>
      <c r="P377" s="214">
        <f>O377*H377</f>
        <v>0</v>
      </c>
      <c r="Q377" s="214">
        <v>0.00077999999999999999</v>
      </c>
      <c r="R377" s="214">
        <f>Q377*H377</f>
        <v>0.0038999999999999998</v>
      </c>
      <c r="S377" s="214">
        <v>0</v>
      </c>
      <c r="T377" s="215">
        <f>S377*H377</f>
        <v>0</v>
      </c>
      <c r="U377" s="40"/>
      <c r="V377" s="40"/>
      <c r="W377" s="40"/>
      <c r="X377" s="40"/>
      <c r="Y377" s="40"/>
      <c r="Z377" s="40"/>
      <c r="AA377" s="40"/>
      <c r="AB377" s="40"/>
      <c r="AC377" s="40"/>
      <c r="AD377" s="40"/>
      <c r="AE377" s="40"/>
      <c r="AR377" s="216" t="s">
        <v>270</v>
      </c>
      <c r="AT377" s="216" t="s">
        <v>135</v>
      </c>
      <c r="AU377" s="216" t="s">
        <v>141</v>
      </c>
      <c r="AY377" s="18" t="s">
        <v>132</v>
      </c>
      <c r="BE377" s="217">
        <f>IF(N377="základní",J377,0)</f>
        <v>0</v>
      </c>
      <c r="BF377" s="217">
        <f>IF(N377="snížená",J377,0)</f>
        <v>0</v>
      </c>
      <c r="BG377" s="217">
        <f>IF(N377="zákl. přenesená",J377,0)</f>
        <v>0</v>
      </c>
      <c r="BH377" s="217">
        <f>IF(N377="sníž. přenesená",J377,0)</f>
        <v>0</v>
      </c>
      <c r="BI377" s="217">
        <f>IF(N377="nulová",J377,0)</f>
        <v>0</v>
      </c>
      <c r="BJ377" s="18" t="s">
        <v>141</v>
      </c>
      <c r="BK377" s="217">
        <f>ROUND(I377*H377,2)</f>
        <v>0</v>
      </c>
      <c r="BL377" s="18" t="s">
        <v>270</v>
      </c>
      <c r="BM377" s="216" t="s">
        <v>1023</v>
      </c>
    </row>
    <row r="378" s="2" customFormat="1">
      <c r="A378" s="40"/>
      <c r="B378" s="41"/>
      <c r="C378" s="42"/>
      <c r="D378" s="225" t="s">
        <v>197</v>
      </c>
      <c r="E378" s="42"/>
      <c r="F378" s="226" t="s">
        <v>698</v>
      </c>
      <c r="G378" s="42"/>
      <c r="H378" s="42"/>
      <c r="I378" s="227"/>
      <c r="J378" s="42"/>
      <c r="K378" s="42"/>
      <c r="L378" s="46"/>
      <c r="M378" s="228"/>
      <c r="N378" s="229"/>
      <c r="O378" s="86"/>
      <c r="P378" s="86"/>
      <c r="Q378" s="86"/>
      <c r="R378" s="86"/>
      <c r="S378" s="86"/>
      <c r="T378" s="87"/>
      <c r="U378" s="40"/>
      <c r="V378" s="40"/>
      <c r="W378" s="40"/>
      <c r="X378" s="40"/>
      <c r="Y378" s="40"/>
      <c r="Z378" s="40"/>
      <c r="AA378" s="40"/>
      <c r="AB378" s="40"/>
      <c r="AC378" s="40"/>
      <c r="AD378" s="40"/>
      <c r="AE378" s="40"/>
      <c r="AT378" s="18" t="s">
        <v>197</v>
      </c>
      <c r="AU378" s="18" t="s">
        <v>141</v>
      </c>
    </row>
    <row r="379" s="12" customFormat="1" ht="22.8" customHeight="1">
      <c r="A379" s="12"/>
      <c r="B379" s="189"/>
      <c r="C379" s="190"/>
      <c r="D379" s="191" t="s">
        <v>78</v>
      </c>
      <c r="E379" s="203" t="s">
        <v>699</v>
      </c>
      <c r="F379" s="203" t="s">
        <v>700</v>
      </c>
      <c r="G379" s="190"/>
      <c r="H379" s="190"/>
      <c r="I379" s="193"/>
      <c r="J379" s="204">
        <f>BK379</f>
        <v>0</v>
      </c>
      <c r="K379" s="190"/>
      <c r="L379" s="195"/>
      <c r="M379" s="196"/>
      <c r="N379" s="197"/>
      <c r="O379" s="197"/>
      <c r="P379" s="198">
        <f>SUM(P380:P381)</f>
        <v>0</v>
      </c>
      <c r="Q379" s="197"/>
      <c r="R379" s="198">
        <f>SUM(R380:R381)</f>
        <v>0</v>
      </c>
      <c r="S379" s="197"/>
      <c r="T379" s="199">
        <f>SUM(T380:T381)</f>
        <v>0</v>
      </c>
      <c r="U379" s="12"/>
      <c r="V379" s="12"/>
      <c r="W379" s="12"/>
      <c r="X379" s="12"/>
      <c r="Y379" s="12"/>
      <c r="Z379" s="12"/>
      <c r="AA379" s="12"/>
      <c r="AB379" s="12"/>
      <c r="AC379" s="12"/>
      <c r="AD379" s="12"/>
      <c r="AE379" s="12"/>
      <c r="AR379" s="200" t="s">
        <v>141</v>
      </c>
      <c r="AT379" s="201" t="s">
        <v>78</v>
      </c>
      <c r="AU379" s="201" t="s">
        <v>21</v>
      </c>
      <c r="AY379" s="200" t="s">
        <v>132</v>
      </c>
      <c r="BK379" s="202">
        <f>SUM(BK380:BK381)</f>
        <v>0</v>
      </c>
    </row>
    <row r="380" s="2" customFormat="1" ht="24.15" customHeight="1">
      <c r="A380" s="40"/>
      <c r="B380" s="41"/>
      <c r="C380" s="205" t="s">
        <v>749</v>
      </c>
      <c r="D380" s="205" t="s">
        <v>135</v>
      </c>
      <c r="E380" s="206" t="s">
        <v>702</v>
      </c>
      <c r="F380" s="207" t="s">
        <v>1024</v>
      </c>
      <c r="G380" s="208" t="s">
        <v>138</v>
      </c>
      <c r="H380" s="209">
        <v>1</v>
      </c>
      <c r="I380" s="210"/>
      <c r="J380" s="211">
        <f>ROUND(I380*H380,2)</f>
        <v>0</v>
      </c>
      <c r="K380" s="207" t="s">
        <v>139</v>
      </c>
      <c r="L380" s="46"/>
      <c r="M380" s="212" t="s">
        <v>32</v>
      </c>
      <c r="N380" s="213" t="s">
        <v>51</v>
      </c>
      <c r="O380" s="86"/>
      <c r="P380" s="214">
        <f>O380*H380</f>
        <v>0</v>
      </c>
      <c r="Q380" s="214">
        <v>0</v>
      </c>
      <c r="R380" s="214">
        <f>Q380*H380</f>
        <v>0</v>
      </c>
      <c r="S380" s="214">
        <v>0</v>
      </c>
      <c r="T380" s="215">
        <f>S380*H380</f>
        <v>0</v>
      </c>
      <c r="U380" s="40"/>
      <c r="V380" s="40"/>
      <c r="W380" s="40"/>
      <c r="X380" s="40"/>
      <c r="Y380" s="40"/>
      <c r="Z380" s="40"/>
      <c r="AA380" s="40"/>
      <c r="AB380" s="40"/>
      <c r="AC380" s="40"/>
      <c r="AD380" s="40"/>
      <c r="AE380" s="40"/>
      <c r="AR380" s="216" t="s">
        <v>270</v>
      </c>
      <c r="AT380" s="216" t="s">
        <v>135</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1025</v>
      </c>
    </row>
    <row r="381" s="2" customFormat="1">
      <c r="A381" s="40"/>
      <c r="B381" s="41"/>
      <c r="C381" s="42"/>
      <c r="D381" s="225" t="s">
        <v>197</v>
      </c>
      <c r="E381" s="42"/>
      <c r="F381" s="226" t="s">
        <v>705</v>
      </c>
      <c r="G381" s="42"/>
      <c r="H381" s="42"/>
      <c r="I381" s="227"/>
      <c r="J381" s="42"/>
      <c r="K381" s="42"/>
      <c r="L381" s="46"/>
      <c r="M381" s="228"/>
      <c r="N381" s="229"/>
      <c r="O381" s="86"/>
      <c r="P381" s="86"/>
      <c r="Q381" s="86"/>
      <c r="R381" s="86"/>
      <c r="S381" s="86"/>
      <c r="T381" s="87"/>
      <c r="U381" s="40"/>
      <c r="V381" s="40"/>
      <c r="W381" s="40"/>
      <c r="X381" s="40"/>
      <c r="Y381" s="40"/>
      <c r="Z381" s="40"/>
      <c r="AA381" s="40"/>
      <c r="AB381" s="40"/>
      <c r="AC381" s="40"/>
      <c r="AD381" s="40"/>
      <c r="AE381" s="40"/>
      <c r="AT381" s="18" t="s">
        <v>197</v>
      </c>
      <c r="AU381" s="18" t="s">
        <v>141</v>
      </c>
    </row>
    <row r="382" s="12" customFormat="1" ht="22.8" customHeight="1">
      <c r="A382" s="12"/>
      <c r="B382" s="189"/>
      <c r="C382" s="190"/>
      <c r="D382" s="191" t="s">
        <v>78</v>
      </c>
      <c r="E382" s="203" t="s">
        <v>706</v>
      </c>
      <c r="F382" s="203" t="s">
        <v>707</v>
      </c>
      <c r="G382" s="190"/>
      <c r="H382" s="190"/>
      <c r="I382" s="193"/>
      <c r="J382" s="204">
        <f>BK382</f>
        <v>0</v>
      </c>
      <c r="K382" s="190"/>
      <c r="L382" s="195"/>
      <c r="M382" s="196"/>
      <c r="N382" s="197"/>
      <c r="O382" s="197"/>
      <c r="P382" s="198">
        <f>SUM(P383:P403)</f>
        <v>0</v>
      </c>
      <c r="Q382" s="197"/>
      <c r="R382" s="198">
        <f>SUM(R383:R403)</f>
        <v>5.5007345000000001</v>
      </c>
      <c r="S382" s="197"/>
      <c r="T382" s="199">
        <f>SUM(T383:T403)</f>
        <v>0</v>
      </c>
      <c r="U382" s="12"/>
      <c r="V382" s="12"/>
      <c r="W382" s="12"/>
      <c r="X382" s="12"/>
      <c r="Y382" s="12"/>
      <c r="Z382" s="12"/>
      <c r="AA382" s="12"/>
      <c r="AB382" s="12"/>
      <c r="AC382" s="12"/>
      <c r="AD382" s="12"/>
      <c r="AE382" s="12"/>
      <c r="AR382" s="200" t="s">
        <v>141</v>
      </c>
      <c r="AT382" s="201" t="s">
        <v>78</v>
      </c>
      <c r="AU382" s="201" t="s">
        <v>21</v>
      </c>
      <c r="AY382" s="200" t="s">
        <v>132</v>
      </c>
      <c r="BK382" s="202">
        <f>SUM(BK383:BK403)</f>
        <v>0</v>
      </c>
    </row>
    <row r="383" s="2" customFormat="1" ht="24.15" customHeight="1">
      <c r="A383" s="40"/>
      <c r="B383" s="41"/>
      <c r="C383" s="205" t="s">
        <v>756</v>
      </c>
      <c r="D383" s="205" t="s">
        <v>135</v>
      </c>
      <c r="E383" s="206" t="s">
        <v>709</v>
      </c>
      <c r="F383" s="207" t="s">
        <v>1026</v>
      </c>
      <c r="G383" s="208" t="s">
        <v>195</v>
      </c>
      <c r="H383" s="209">
        <v>78.659999999999997</v>
      </c>
      <c r="I383" s="210"/>
      <c r="J383" s="211">
        <f>ROUND(I383*H383,2)</f>
        <v>0</v>
      </c>
      <c r="K383" s="207" t="s">
        <v>139</v>
      </c>
      <c r="L383" s="46"/>
      <c r="M383" s="212" t="s">
        <v>32</v>
      </c>
      <c r="N383" s="213" t="s">
        <v>51</v>
      </c>
      <c r="O383" s="86"/>
      <c r="P383" s="214">
        <f>O383*H383</f>
        <v>0</v>
      </c>
      <c r="Q383" s="214">
        <v>0</v>
      </c>
      <c r="R383" s="214">
        <f>Q383*H383</f>
        <v>0</v>
      </c>
      <c r="S383" s="214">
        <v>0</v>
      </c>
      <c r="T383" s="215">
        <f>S383*H383</f>
        <v>0</v>
      </c>
      <c r="U383" s="40"/>
      <c r="V383" s="40"/>
      <c r="W383" s="40"/>
      <c r="X383" s="40"/>
      <c r="Y383" s="40"/>
      <c r="Z383" s="40"/>
      <c r="AA383" s="40"/>
      <c r="AB383" s="40"/>
      <c r="AC383" s="40"/>
      <c r="AD383" s="40"/>
      <c r="AE383" s="40"/>
      <c r="AR383" s="216" t="s">
        <v>270</v>
      </c>
      <c r="AT383" s="216" t="s">
        <v>135</v>
      </c>
      <c r="AU383" s="216" t="s">
        <v>141</v>
      </c>
      <c r="AY383" s="18" t="s">
        <v>132</v>
      </c>
      <c r="BE383" s="217">
        <f>IF(N383="základní",J383,0)</f>
        <v>0</v>
      </c>
      <c r="BF383" s="217">
        <f>IF(N383="snížená",J383,0)</f>
        <v>0</v>
      </c>
      <c r="BG383" s="217">
        <f>IF(N383="zákl. přenesená",J383,0)</f>
        <v>0</v>
      </c>
      <c r="BH383" s="217">
        <f>IF(N383="sníž. přenesená",J383,0)</f>
        <v>0</v>
      </c>
      <c r="BI383" s="217">
        <f>IF(N383="nulová",J383,0)</f>
        <v>0</v>
      </c>
      <c r="BJ383" s="18" t="s">
        <v>141</v>
      </c>
      <c r="BK383" s="217">
        <f>ROUND(I383*H383,2)</f>
        <v>0</v>
      </c>
      <c r="BL383" s="18" t="s">
        <v>270</v>
      </c>
      <c r="BM383" s="216" t="s">
        <v>1027</v>
      </c>
    </row>
    <row r="384" s="2" customFormat="1">
      <c r="A384" s="40"/>
      <c r="B384" s="41"/>
      <c r="C384" s="42"/>
      <c r="D384" s="225" t="s">
        <v>197</v>
      </c>
      <c r="E384" s="42"/>
      <c r="F384" s="226" t="s">
        <v>712</v>
      </c>
      <c r="G384" s="42"/>
      <c r="H384" s="42"/>
      <c r="I384" s="227"/>
      <c r="J384" s="42"/>
      <c r="K384" s="42"/>
      <c r="L384" s="46"/>
      <c r="M384" s="228"/>
      <c r="N384" s="229"/>
      <c r="O384" s="86"/>
      <c r="P384" s="86"/>
      <c r="Q384" s="86"/>
      <c r="R384" s="86"/>
      <c r="S384" s="86"/>
      <c r="T384" s="87"/>
      <c r="U384" s="40"/>
      <c r="V384" s="40"/>
      <c r="W384" s="40"/>
      <c r="X384" s="40"/>
      <c r="Y384" s="40"/>
      <c r="Z384" s="40"/>
      <c r="AA384" s="40"/>
      <c r="AB384" s="40"/>
      <c r="AC384" s="40"/>
      <c r="AD384" s="40"/>
      <c r="AE384" s="40"/>
      <c r="AT384" s="18" t="s">
        <v>197</v>
      </c>
      <c r="AU384" s="18" t="s">
        <v>141</v>
      </c>
    </row>
    <row r="385" s="13" customFormat="1">
      <c r="A385" s="13"/>
      <c r="B385" s="230"/>
      <c r="C385" s="231"/>
      <c r="D385" s="225" t="s">
        <v>199</v>
      </c>
      <c r="E385" s="232" t="s">
        <v>32</v>
      </c>
      <c r="F385" s="233" t="s">
        <v>1028</v>
      </c>
      <c r="G385" s="231"/>
      <c r="H385" s="234">
        <v>78.659999999999997</v>
      </c>
      <c r="I385" s="235"/>
      <c r="J385" s="231"/>
      <c r="K385" s="231"/>
      <c r="L385" s="236"/>
      <c r="M385" s="237"/>
      <c r="N385" s="238"/>
      <c r="O385" s="238"/>
      <c r="P385" s="238"/>
      <c r="Q385" s="238"/>
      <c r="R385" s="238"/>
      <c r="S385" s="238"/>
      <c r="T385" s="239"/>
      <c r="U385" s="13"/>
      <c r="V385" s="13"/>
      <c r="W385" s="13"/>
      <c r="X385" s="13"/>
      <c r="Y385" s="13"/>
      <c r="Z385" s="13"/>
      <c r="AA385" s="13"/>
      <c r="AB385" s="13"/>
      <c r="AC385" s="13"/>
      <c r="AD385" s="13"/>
      <c r="AE385" s="13"/>
      <c r="AT385" s="240" t="s">
        <v>199</v>
      </c>
      <c r="AU385" s="240" t="s">
        <v>141</v>
      </c>
      <c r="AV385" s="13" t="s">
        <v>141</v>
      </c>
      <c r="AW385" s="13" t="s">
        <v>41</v>
      </c>
      <c r="AX385" s="13" t="s">
        <v>79</v>
      </c>
      <c r="AY385" s="240" t="s">
        <v>132</v>
      </c>
    </row>
    <row r="386" s="14" customFormat="1">
      <c r="A386" s="14"/>
      <c r="B386" s="241"/>
      <c r="C386" s="242"/>
      <c r="D386" s="225" t="s">
        <v>199</v>
      </c>
      <c r="E386" s="243" t="s">
        <v>32</v>
      </c>
      <c r="F386" s="244" t="s">
        <v>201</v>
      </c>
      <c r="G386" s="242"/>
      <c r="H386" s="245">
        <v>78.659999999999997</v>
      </c>
      <c r="I386" s="246"/>
      <c r="J386" s="242"/>
      <c r="K386" s="242"/>
      <c r="L386" s="247"/>
      <c r="M386" s="248"/>
      <c r="N386" s="249"/>
      <c r="O386" s="249"/>
      <c r="P386" s="249"/>
      <c r="Q386" s="249"/>
      <c r="R386" s="249"/>
      <c r="S386" s="249"/>
      <c r="T386" s="250"/>
      <c r="U386" s="14"/>
      <c r="V386" s="14"/>
      <c r="W386" s="14"/>
      <c r="X386" s="14"/>
      <c r="Y386" s="14"/>
      <c r="Z386" s="14"/>
      <c r="AA386" s="14"/>
      <c r="AB386" s="14"/>
      <c r="AC386" s="14"/>
      <c r="AD386" s="14"/>
      <c r="AE386" s="14"/>
      <c r="AT386" s="251" t="s">
        <v>199</v>
      </c>
      <c r="AU386" s="251" t="s">
        <v>141</v>
      </c>
      <c r="AV386" s="14" t="s">
        <v>150</v>
      </c>
      <c r="AW386" s="14" t="s">
        <v>41</v>
      </c>
      <c r="AX386" s="14" t="s">
        <v>21</v>
      </c>
      <c r="AY386" s="251" t="s">
        <v>132</v>
      </c>
    </row>
    <row r="387" s="2" customFormat="1" ht="14.4" customHeight="1">
      <c r="A387" s="40"/>
      <c r="B387" s="41"/>
      <c r="C387" s="252" t="s">
        <v>761</v>
      </c>
      <c r="D387" s="252" t="s">
        <v>246</v>
      </c>
      <c r="E387" s="253" t="s">
        <v>714</v>
      </c>
      <c r="F387" s="254" t="s">
        <v>715</v>
      </c>
      <c r="G387" s="255" t="s">
        <v>204</v>
      </c>
      <c r="H387" s="256">
        <v>1.9259999999999999</v>
      </c>
      <c r="I387" s="257"/>
      <c r="J387" s="258">
        <f>ROUND(I387*H387,2)</f>
        <v>0</v>
      </c>
      <c r="K387" s="254" t="s">
        <v>139</v>
      </c>
      <c r="L387" s="259"/>
      <c r="M387" s="260" t="s">
        <v>32</v>
      </c>
      <c r="N387" s="261" t="s">
        <v>51</v>
      </c>
      <c r="O387" s="86"/>
      <c r="P387" s="214">
        <f>O387*H387</f>
        <v>0</v>
      </c>
      <c r="Q387" s="214">
        <v>0.55000000000000004</v>
      </c>
      <c r="R387" s="214">
        <f>Q387*H387</f>
        <v>1.0593000000000001</v>
      </c>
      <c r="S387" s="214">
        <v>0</v>
      </c>
      <c r="T387" s="215">
        <f>S387*H387</f>
        <v>0</v>
      </c>
      <c r="U387" s="40"/>
      <c r="V387" s="40"/>
      <c r="W387" s="40"/>
      <c r="X387" s="40"/>
      <c r="Y387" s="40"/>
      <c r="Z387" s="40"/>
      <c r="AA387" s="40"/>
      <c r="AB387" s="40"/>
      <c r="AC387" s="40"/>
      <c r="AD387" s="40"/>
      <c r="AE387" s="40"/>
      <c r="AR387" s="216" t="s">
        <v>356</v>
      </c>
      <c r="AT387" s="216" t="s">
        <v>246</v>
      </c>
      <c r="AU387" s="216" t="s">
        <v>141</v>
      </c>
      <c r="AY387" s="18" t="s">
        <v>132</v>
      </c>
      <c r="BE387" s="217">
        <f>IF(N387="základní",J387,0)</f>
        <v>0</v>
      </c>
      <c r="BF387" s="217">
        <f>IF(N387="snížená",J387,0)</f>
        <v>0</v>
      </c>
      <c r="BG387" s="217">
        <f>IF(N387="zákl. přenesená",J387,0)</f>
        <v>0</v>
      </c>
      <c r="BH387" s="217">
        <f>IF(N387="sníž. přenesená",J387,0)</f>
        <v>0</v>
      </c>
      <c r="BI387" s="217">
        <f>IF(N387="nulová",J387,0)</f>
        <v>0</v>
      </c>
      <c r="BJ387" s="18" t="s">
        <v>141</v>
      </c>
      <c r="BK387" s="217">
        <f>ROUND(I387*H387,2)</f>
        <v>0</v>
      </c>
      <c r="BL387" s="18" t="s">
        <v>270</v>
      </c>
      <c r="BM387" s="216" t="s">
        <v>1029</v>
      </c>
    </row>
    <row r="388" s="13" customFormat="1">
      <c r="A388" s="13"/>
      <c r="B388" s="230"/>
      <c r="C388" s="231"/>
      <c r="D388" s="225" t="s">
        <v>199</v>
      </c>
      <c r="E388" s="232" t="s">
        <v>32</v>
      </c>
      <c r="F388" s="233" t="s">
        <v>1030</v>
      </c>
      <c r="G388" s="231"/>
      <c r="H388" s="234">
        <v>1.8879999999999999</v>
      </c>
      <c r="I388" s="235"/>
      <c r="J388" s="231"/>
      <c r="K388" s="231"/>
      <c r="L388" s="236"/>
      <c r="M388" s="237"/>
      <c r="N388" s="238"/>
      <c r="O388" s="238"/>
      <c r="P388" s="238"/>
      <c r="Q388" s="238"/>
      <c r="R388" s="238"/>
      <c r="S388" s="238"/>
      <c r="T388" s="239"/>
      <c r="U388" s="13"/>
      <c r="V388" s="13"/>
      <c r="W388" s="13"/>
      <c r="X388" s="13"/>
      <c r="Y388" s="13"/>
      <c r="Z388" s="13"/>
      <c r="AA388" s="13"/>
      <c r="AB388" s="13"/>
      <c r="AC388" s="13"/>
      <c r="AD388" s="13"/>
      <c r="AE388" s="13"/>
      <c r="AT388" s="240" t="s">
        <v>199</v>
      </c>
      <c r="AU388" s="240" t="s">
        <v>141</v>
      </c>
      <c r="AV388" s="13" t="s">
        <v>141</v>
      </c>
      <c r="AW388" s="13" t="s">
        <v>41</v>
      </c>
      <c r="AX388" s="13" t="s">
        <v>21</v>
      </c>
      <c r="AY388" s="240" t="s">
        <v>132</v>
      </c>
    </row>
    <row r="389" s="13" customFormat="1">
      <c r="A389" s="13"/>
      <c r="B389" s="230"/>
      <c r="C389" s="231"/>
      <c r="D389" s="225" t="s">
        <v>199</v>
      </c>
      <c r="E389" s="231"/>
      <c r="F389" s="233" t="s">
        <v>1031</v>
      </c>
      <c r="G389" s="231"/>
      <c r="H389" s="234">
        <v>1.9259999999999999</v>
      </c>
      <c r="I389" s="235"/>
      <c r="J389" s="231"/>
      <c r="K389" s="231"/>
      <c r="L389" s="236"/>
      <c r="M389" s="237"/>
      <c r="N389" s="238"/>
      <c r="O389" s="238"/>
      <c r="P389" s="238"/>
      <c r="Q389" s="238"/>
      <c r="R389" s="238"/>
      <c r="S389" s="238"/>
      <c r="T389" s="239"/>
      <c r="U389" s="13"/>
      <c r="V389" s="13"/>
      <c r="W389" s="13"/>
      <c r="X389" s="13"/>
      <c r="Y389" s="13"/>
      <c r="Z389" s="13"/>
      <c r="AA389" s="13"/>
      <c r="AB389" s="13"/>
      <c r="AC389" s="13"/>
      <c r="AD389" s="13"/>
      <c r="AE389" s="13"/>
      <c r="AT389" s="240" t="s">
        <v>199</v>
      </c>
      <c r="AU389" s="240" t="s">
        <v>141</v>
      </c>
      <c r="AV389" s="13" t="s">
        <v>141</v>
      </c>
      <c r="AW389" s="13" t="s">
        <v>4</v>
      </c>
      <c r="AX389" s="13" t="s">
        <v>21</v>
      </c>
      <c r="AY389" s="240" t="s">
        <v>132</v>
      </c>
    </row>
    <row r="390" s="2" customFormat="1" ht="24.15" customHeight="1">
      <c r="A390" s="40"/>
      <c r="B390" s="41"/>
      <c r="C390" s="205" t="s">
        <v>765</v>
      </c>
      <c r="D390" s="205" t="s">
        <v>135</v>
      </c>
      <c r="E390" s="206" t="s">
        <v>1032</v>
      </c>
      <c r="F390" s="207" t="s">
        <v>1033</v>
      </c>
      <c r="G390" s="208" t="s">
        <v>195</v>
      </c>
      <c r="H390" s="209">
        <v>66.224999999999994</v>
      </c>
      <c r="I390" s="210"/>
      <c r="J390" s="211">
        <f>ROUND(I390*H390,2)</f>
        <v>0</v>
      </c>
      <c r="K390" s="207" t="s">
        <v>139</v>
      </c>
      <c r="L390" s="46"/>
      <c r="M390" s="212" t="s">
        <v>32</v>
      </c>
      <c r="N390" s="213" t="s">
        <v>51</v>
      </c>
      <c r="O390" s="86"/>
      <c r="P390" s="214">
        <f>O390*H390</f>
        <v>0</v>
      </c>
      <c r="Q390" s="214">
        <v>0.013899999999999999</v>
      </c>
      <c r="R390" s="214">
        <f>Q390*H390</f>
        <v>0.92052749999999983</v>
      </c>
      <c r="S390" s="214">
        <v>0</v>
      </c>
      <c r="T390" s="215">
        <f>S390*H390</f>
        <v>0</v>
      </c>
      <c r="U390" s="40"/>
      <c r="V390" s="40"/>
      <c r="W390" s="40"/>
      <c r="X390" s="40"/>
      <c r="Y390" s="40"/>
      <c r="Z390" s="40"/>
      <c r="AA390" s="40"/>
      <c r="AB390" s="40"/>
      <c r="AC390" s="40"/>
      <c r="AD390" s="40"/>
      <c r="AE390" s="40"/>
      <c r="AR390" s="216" t="s">
        <v>270</v>
      </c>
      <c r="AT390" s="216" t="s">
        <v>135</v>
      </c>
      <c r="AU390" s="216" t="s">
        <v>141</v>
      </c>
      <c r="AY390" s="18" t="s">
        <v>132</v>
      </c>
      <c r="BE390" s="217">
        <f>IF(N390="základní",J390,0)</f>
        <v>0</v>
      </c>
      <c r="BF390" s="217">
        <f>IF(N390="snížená",J390,0)</f>
        <v>0</v>
      </c>
      <c r="BG390" s="217">
        <f>IF(N390="zákl. přenesená",J390,0)</f>
        <v>0</v>
      </c>
      <c r="BH390" s="217">
        <f>IF(N390="sníž. přenesená",J390,0)</f>
        <v>0</v>
      </c>
      <c r="BI390" s="217">
        <f>IF(N390="nulová",J390,0)</f>
        <v>0</v>
      </c>
      <c r="BJ390" s="18" t="s">
        <v>141</v>
      </c>
      <c r="BK390" s="217">
        <f>ROUND(I390*H390,2)</f>
        <v>0</v>
      </c>
      <c r="BL390" s="18" t="s">
        <v>270</v>
      </c>
      <c r="BM390" s="216" t="s">
        <v>1034</v>
      </c>
    </row>
    <row r="391" s="2" customFormat="1">
      <c r="A391" s="40"/>
      <c r="B391" s="41"/>
      <c r="C391" s="42"/>
      <c r="D391" s="225" t="s">
        <v>197</v>
      </c>
      <c r="E391" s="42"/>
      <c r="F391" s="226" t="s">
        <v>723</v>
      </c>
      <c r="G391" s="42"/>
      <c r="H391" s="42"/>
      <c r="I391" s="227"/>
      <c r="J391" s="42"/>
      <c r="K391" s="42"/>
      <c r="L391" s="46"/>
      <c r="M391" s="228"/>
      <c r="N391" s="229"/>
      <c r="O391" s="86"/>
      <c r="P391" s="86"/>
      <c r="Q391" s="86"/>
      <c r="R391" s="86"/>
      <c r="S391" s="86"/>
      <c r="T391" s="87"/>
      <c r="U391" s="40"/>
      <c r="V391" s="40"/>
      <c r="W391" s="40"/>
      <c r="X391" s="40"/>
      <c r="Y391" s="40"/>
      <c r="Z391" s="40"/>
      <c r="AA391" s="40"/>
      <c r="AB391" s="40"/>
      <c r="AC391" s="40"/>
      <c r="AD391" s="40"/>
      <c r="AE391" s="40"/>
      <c r="AT391" s="18" t="s">
        <v>197</v>
      </c>
      <c r="AU391" s="18" t="s">
        <v>141</v>
      </c>
    </row>
    <row r="392" s="15" customFormat="1">
      <c r="A392" s="15"/>
      <c r="B392" s="262"/>
      <c r="C392" s="263"/>
      <c r="D392" s="225" t="s">
        <v>199</v>
      </c>
      <c r="E392" s="264" t="s">
        <v>32</v>
      </c>
      <c r="F392" s="265" t="s">
        <v>1035</v>
      </c>
      <c r="G392" s="263"/>
      <c r="H392" s="264" t="s">
        <v>32</v>
      </c>
      <c r="I392" s="266"/>
      <c r="J392" s="263"/>
      <c r="K392" s="263"/>
      <c r="L392" s="267"/>
      <c r="M392" s="268"/>
      <c r="N392" s="269"/>
      <c r="O392" s="269"/>
      <c r="P392" s="269"/>
      <c r="Q392" s="269"/>
      <c r="R392" s="269"/>
      <c r="S392" s="269"/>
      <c r="T392" s="270"/>
      <c r="U392" s="15"/>
      <c r="V392" s="15"/>
      <c r="W392" s="15"/>
      <c r="X392" s="15"/>
      <c r="Y392" s="15"/>
      <c r="Z392" s="15"/>
      <c r="AA392" s="15"/>
      <c r="AB392" s="15"/>
      <c r="AC392" s="15"/>
      <c r="AD392" s="15"/>
      <c r="AE392" s="15"/>
      <c r="AT392" s="271" t="s">
        <v>199</v>
      </c>
      <c r="AU392" s="271" t="s">
        <v>141</v>
      </c>
      <c r="AV392" s="15" t="s">
        <v>21</v>
      </c>
      <c r="AW392" s="15" t="s">
        <v>41</v>
      </c>
      <c r="AX392" s="15" t="s">
        <v>79</v>
      </c>
      <c r="AY392" s="271" t="s">
        <v>132</v>
      </c>
    </row>
    <row r="393" s="13" customFormat="1">
      <c r="A393" s="13"/>
      <c r="B393" s="230"/>
      <c r="C393" s="231"/>
      <c r="D393" s="225" t="s">
        <v>199</v>
      </c>
      <c r="E393" s="232" t="s">
        <v>32</v>
      </c>
      <c r="F393" s="233" t="s">
        <v>1036</v>
      </c>
      <c r="G393" s="231"/>
      <c r="H393" s="234">
        <v>66.224999999999994</v>
      </c>
      <c r="I393" s="235"/>
      <c r="J393" s="231"/>
      <c r="K393" s="231"/>
      <c r="L393" s="236"/>
      <c r="M393" s="237"/>
      <c r="N393" s="238"/>
      <c r="O393" s="238"/>
      <c r="P393" s="238"/>
      <c r="Q393" s="238"/>
      <c r="R393" s="238"/>
      <c r="S393" s="238"/>
      <c r="T393" s="239"/>
      <c r="U393" s="13"/>
      <c r="V393" s="13"/>
      <c r="W393" s="13"/>
      <c r="X393" s="13"/>
      <c r="Y393" s="13"/>
      <c r="Z393" s="13"/>
      <c r="AA393" s="13"/>
      <c r="AB393" s="13"/>
      <c r="AC393" s="13"/>
      <c r="AD393" s="13"/>
      <c r="AE393" s="13"/>
      <c r="AT393" s="240" t="s">
        <v>199</v>
      </c>
      <c r="AU393" s="240" t="s">
        <v>141</v>
      </c>
      <c r="AV393" s="13" t="s">
        <v>141</v>
      </c>
      <c r="AW393" s="13" t="s">
        <v>41</v>
      </c>
      <c r="AX393" s="13" t="s">
        <v>79</v>
      </c>
      <c r="AY393" s="240" t="s">
        <v>132</v>
      </c>
    </row>
    <row r="394" s="14" customFormat="1">
      <c r="A394" s="14"/>
      <c r="B394" s="241"/>
      <c r="C394" s="242"/>
      <c r="D394" s="225" t="s">
        <v>199</v>
      </c>
      <c r="E394" s="243" t="s">
        <v>32</v>
      </c>
      <c r="F394" s="244" t="s">
        <v>201</v>
      </c>
      <c r="G394" s="242"/>
      <c r="H394" s="245">
        <v>66.224999999999994</v>
      </c>
      <c r="I394" s="246"/>
      <c r="J394" s="242"/>
      <c r="K394" s="242"/>
      <c r="L394" s="247"/>
      <c r="M394" s="248"/>
      <c r="N394" s="249"/>
      <c r="O394" s="249"/>
      <c r="P394" s="249"/>
      <c r="Q394" s="249"/>
      <c r="R394" s="249"/>
      <c r="S394" s="249"/>
      <c r="T394" s="250"/>
      <c r="U394" s="14"/>
      <c r="V394" s="14"/>
      <c r="W394" s="14"/>
      <c r="X394" s="14"/>
      <c r="Y394" s="14"/>
      <c r="Z394" s="14"/>
      <c r="AA394" s="14"/>
      <c r="AB394" s="14"/>
      <c r="AC394" s="14"/>
      <c r="AD394" s="14"/>
      <c r="AE394" s="14"/>
      <c r="AT394" s="251" t="s">
        <v>199</v>
      </c>
      <c r="AU394" s="251" t="s">
        <v>141</v>
      </c>
      <c r="AV394" s="14" t="s">
        <v>150</v>
      </c>
      <c r="AW394" s="14" t="s">
        <v>41</v>
      </c>
      <c r="AX394" s="14" t="s">
        <v>21</v>
      </c>
      <c r="AY394" s="251" t="s">
        <v>132</v>
      </c>
    </row>
    <row r="395" s="2" customFormat="1" ht="24.15" customHeight="1">
      <c r="A395" s="40"/>
      <c r="B395" s="41"/>
      <c r="C395" s="205" t="s">
        <v>772</v>
      </c>
      <c r="D395" s="205" t="s">
        <v>135</v>
      </c>
      <c r="E395" s="206" t="s">
        <v>720</v>
      </c>
      <c r="F395" s="207" t="s">
        <v>721</v>
      </c>
      <c r="G395" s="208" t="s">
        <v>195</v>
      </c>
      <c r="H395" s="209">
        <v>152.31999999999999</v>
      </c>
      <c r="I395" s="210"/>
      <c r="J395" s="211">
        <f>ROUND(I395*H395,2)</f>
        <v>0</v>
      </c>
      <c r="K395" s="207" t="s">
        <v>139</v>
      </c>
      <c r="L395" s="46"/>
      <c r="M395" s="212" t="s">
        <v>32</v>
      </c>
      <c r="N395" s="213" t="s">
        <v>51</v>
      </c>
      <c r="O395" s="86"/>
      <c r="P395" s="214">
        <f>O395*H395</f>
        <v>0</v>
      </c>
      <c r="Q395" s="214">
        <v>0</v>
      </c>
      <c r="R395" s="214">
        <f>Q395*H395</f>
        <v>0</v>
      </c>
      <c r="S395" s="214">
        <v>0</v>
      </c>
      <c r="T395" s="215">
        <f>S395*H395</f>
        <v>0</v>
      </c>
      <c r="U395" s="40"/>
      <c r="V395" s="40"/>
      <c r="W395" s="40"/>
      <c r="X395" s="40"/>
      <c r="Y395" s="40"/>
      <c r="Z395" s="40"/>
      <c r="AA395" s="40"/>
      <c r="AB395" s="40"/>
      <c r="AC395" s="40"/>
      <c r="AD395" s="40"/>
      <c r="AE395" s="40"/>
      <c r="AR395" s="216" t="s">
        <v>270</v>
      </c>
      <c r="AT395" s="216" t="s">
        <v>135</v>
      </c>
      <c r="AU395" s="216" t="s">
        <v>141</v>
      </c>
      <c r="AY395" s="18" t="s">
        <v>132</v>
      </c>
      <c r="BE395" s="217">
        <f>IF(N395="základní",J395,0)</f>
        <v>0</v>
      </c>
      <c r="BF395" s="217">
        <f>IF(N395="snížená",J395,0)</f>
        <v>0</v>
      </c>
      <c r="BG395" s="217">
        <f>IF(N395="zákl. přenesená",J395,0)</f>
        <v>0</v>
      </c>
      <c r="BH395" s="217">
        <f>IF(N395="sníž. přenesená",J395,0)</f>
        <v>0</v>
      </c>
      <c r="BI395" s="217">
        <f>IF(N395="nulová",J395,0)</f>
        <v>0</v>
      </c>
      <c r="BJ395" s="18" t="s">
        <v>141</v>
      </c>
      <c r="BK395" s="217">
        <f>ROUND(I395*H395,2)</f>
        <v>0</v>
      </c>
      <c r="BL395" s="18" t="s">
        <v>270</v>
      </c>
      <c r="BM395" s="216" t="s">
        <v>1037</v>
      </c>
    </row>
    <row r="396" s="2" customFormat="1">
      <c r="A396" s="40"/>
      <c r="B396" s="41"/>
      <c r="C396" s="42"/>
      <c r="D396" s="225" t="s">
        <v>197</v>
      </c>
      <c r="E396" s="42"/>
      <c r="F396" s="226" t="s">
        <v>723</v>
      </c>
      <c r="G396" s="42"/>
      <c r="H396" s="42"/>
      <c r="I396" s="227"/>
      <c r="J396" s="42"/>
      <c r="K396" s="42"/>
      <c r="L396" s="46"/>
      <c r="M396" s="228"/>
      <c r="N396" s="229"/>
      <c r="O396" s="86"/>
      <c r="P396" s="86"/>
      <c r="Q396" s="86"/>
      <c r="R396" s="86"/>
      <c r="S396" s="86"/>
      <c r="T396" s="87"/>
      <c r="U396" s="40"/>
      <c r="V396" s="40"/>
      <c r="W396" s="40"/>
      <c r="X396" s="40"/>
      <c r="Y396" s="40"/>
      <c r="Z396" s="40"/>
      <c r="AA396" s="40"/>
      <c r="AB396" s="40"/>
      <c r="AC396" s="40"/>
      <c r="AD396" s="40"/>
      <c r="AE396" s="40"/>
      <c r="AT396" s="18" t="s">
        <v>197</v>
      </c>
      <c r="AU396" s="18" t="s">
        <v>141</v>
      </c>
    </row>
    <row r="397" s="2" customFormat="1" ht="14.4" customHeight="1">
      <c r="A397" s="40"/>
      <c r="B397" s="41"/>
      <c r="C397" s="252" t="s">
        <v>776</v>
      </c>
      <c r="D397" s="252" t="s">
        <v>246</v>
      </c>
      <c r="E397" s="253" t="s">
        <v>725</v>
      </c>
      <c r="F397" s="254" t="s">
        <v>726</v>
      </c>
      <c r="G397" s="255" t="s">
        <v>195</v>
      </c>
      <c r="H397" s="256">
        <v>164.506</v>
      </c>
      <c r="I397" s="257"/>
      <c r="J397" s="258">
        <f>ROUND(I397*H397,2)</f>
        <v>0</v>
      </c>
      <c r="K397" s="254" t="s">
        <v>139</v>
      </c>
      <c r="L397" s="259"/>
      <c r="M397" s="260" t="s">
        <v>32</v>
      </c>
      <c r="N397" s="261" t="s">
        <v>51</v>
      </c>
      <c r="O397" s="86"/>
      <c r="P397" s="214">
        <f>O397*H397</f>
        <v>0</v>
      </c>
      <c r="Q397" s="214">
        <v>0.014500000000000001</v>
      </c>
      <c r="R397" s="214">
        <f>Q397*H397</f>
        <v>2.3853370000000003</v>
      </c>
      <c r="S397" s="214">
        <v>0</v>
      </c>
      <c r="T397" s="215">
        <f>S397*H397</f>
        <v>0</v>
      </c>
      <c r="U397" s="40"/>
      <c r="V397" s="40"/>
      <c r="W397" s="40"/>
      <c r="X397" s="40"/>
      <c r="Y397" s="40"/>
      <c r="Z397" s="40"/>
      <c r="AA397" s="40"/>
      <c r="AB397" s="40"/>
      <c r="AC397" s="40"/>
      <c r="AD397" s="40"/>
      <c r="AE397" s="40"/>
      <c r="AR397" s="216" t="s">
        <v>356</v>
      </c>
      <c r="AT397" s="216" t="s">
        <v>246</v>
      </c>
      <c r="AU397" s="216" t="s">
        <v>141</v>
      </c>
      <c r="AY397" s="18" t="s">
        <v>132</v>
      </c>
      <c r="BE397" s="217">
        <f>IF(N397="základní",J397,0)</f>
        <v>0</v>
      </c>
      <c r="BF397" s="217">
        <f>IF(N397="snížená",J397,0)</f>
        <v>0</v>
      </c>
      <c r="BG397" s="217">
        <f>IF(N397="zákl. přenesená",J397,0)</f>
        <v>0</v>
      </c>
      <c r="BH397" s="217">
        <f>IF(N397="sníž. přenesená",J397,0)</f>
        <v>0</v>
      </c>
      <c r="BI397" s="217">
        <f>IF(N397="nulová",J397,0)</f>
        <v>0</v>
      </c>
      <c r="BJ397" s="18" t="s">
        <v>141</v>
      </c>
      <c r="BK397" s="217">
        <f>ROUND(I397*H397,2)</f>
        <v>0</v>
      </c>
      <c r="BL397" s="18" t="s">
        <v>270</v>
      </c>
      <c r="BM397" s="216" t="s">
        <v>1038</v>
      </c>
    </row>
    <row r="398" s="13" customFormat="1">
      <c r="A398" s="13"/>
      <c r="B398" s="230"/>
      <c r="C398" s="231"/>
      <c r="D398" s="225" t="s">
        <v>199</v>
      </c>
      <c r="E398" s="231"/>
      <c r="F398" s="233" t="s">
        <v>1039</v>
      </c>
      <c r="G398" s="231"/>
      <c r="H398" s="234">
        <v>164.506</v>
      </c>
      <c r="I398" s="235"/>
      <c r="J398" s="231"/>
      <c r="K398" s="231"/>
      <c r="L398" s="236"/>
      <c r="M398" s="237"/>
      <c r="N398" s="238"/>
      <c r="O398" s="238"/>
      <c r="P398" s="238"/>
      <c r="Q398" s="238"/>
      <c r="R398" s="238"/>
      <c r="S398" s="238"/>
      <c r="T398" s="239"/>
      <c r="U398" s="13"/>
      <c r="V398" s="13"/>
      <c r="W398" s="13"/>
      <c r="X398" s="13"/>
      <c r="Y398" s="13"/>
      <c r="Z398" s="13"/>
      <c r="AA398" s="13"/>
      <c r="AB398" s="13"/>
      <c r="AC398" s="13"/>
      <c r="AD398" s="13"/>
      <c r="AE398" s="13"/>
      <c r="AT398" s="240" t="s">
        <v>199</v>
      </c>
      <c r="AU398" s="240" t="s">
        <v>141</v>
      </c>
      <c r="AV398" s="13" t="s">
        <v>141</v>
      </c>
      <c r="AW398" s="13" t="s">
        <v>4</v>
      </c>
      <c r="AX398" s="13" t="s">
        <v>21</v>
      </c>
      <c r="AY398" s="240" t="s">
        <v>132</v>
      </c>
    </row>
    <row r="399" s="2" customFormat="1" ht="14.4" customHeight="1">
      <c r="A399" s="40"/>
      <c r="B399" s="41"/>
      <c r="C399" s="205" t="s">
        <v>781</v>
      </c>
      <c r="D399" s="205" t="s">
        <v>135</v>
      </c>
      <c r="E399" s="206" t="s">
        <v>730</v>
      </c>
      <c r="F399" s="207" t="s">
        <v>731</v>
      </c>
      <c r="G399" s="208" t="s">
        <v>231</v>
      </c>
      <c r="H399" s="209">
        <v>257</v>
      </c>
      <c r="I399" s="210"/>
      <c r="J399" s="211">
        <f>ROUND(I399*H399,2)</f>
        <v>0</v>
      </c>
      <c r="K399" s="207" t="s">
        <v>139</v>
      </c>
      <c r="L399" s="46"/>
      <c r="M399" s="212" t="s">
        <v>32</v>
      </c>
      <c r="N399" s="213" t="s">
        <v>51</v>
      </c>
      <c r="O399" s="86"/>
      <c r="P399" s="214">
        <f>O399*H399</f>
        <v>0</v>
      </c>
      <c r="Q399" s="214">
        <v>1.0000000000000001E-05</v>
      </c>
      <c r="R399" s="214">
        <f>Q399*H399</f>
        <v>0.0025700000000000002</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1040</v>
      </c>
    </row>
    <row r="400" s="2" customFormat="1">
      <c r="A400" s="40"/>
      <c r="B400" s="41"/>
      <c r="C400" s="42"/>
      <c r="D400" s="225" t="s">
        <v>197</v>
      </c>
      <c r="E400" s="42"/>
      <c r="F400" s="226" t="s">
        <v>723</v>
      </c>
      <c r="G400" s="42"/>
      <c r="H400" s="42"/>
      <c r="I400" s="227"/>
      <c r="J400" s="42"/>
      <c r="K400" s="42"/>
      <c r="L400" s="46"/>
      <c r="M400" s="228"/>
      <c r="N400" s="229"/>
      <c r="O400" s="86"/>
      <c r="P400" s="86"/>
      <c r="Q400" s="86"/>
      <c r="R400" s="86"/>
      <c r="S400" s="86"/>
      <c r="T400" s="87"/>
      <c r="U400" s="40"/>
      <c r="V400" s="40"/>
      <c r="W400" s="40"/>
      <c r="X400" s="40"/>
      <c r="Y400" s="40"/>
      <c r="Z400" s="40"/>
      <c r="AA400" s="40"/>
      <c r="AB400" s="40"/>
      <c r="AC400" s="40"/>
      <c r="AD400" s="40"/>
      <c r="AE400" s="40"/>
      <c r="AT400" s="18" t="s">
        <v>197</v>
      </c>
      <c r="AU400" s="18" t="s">
        <v>141</v>
      </c>
    </row>
    <row r="401" s="2" customFormat="1" ht="14.4" customHeight="1">
      <c r="A401" s="40"/>
      <c r="B401" s="41"/>
      <c r="C401" s="252" t="s">
        <v>786</v>
      </c>
      <c r="D401" s="252" t="s">
        <v>246</v>
      </c>
      <c r="E401" s="253" t="s">
        <v>734</v>
      </c>
      <c r="F401" s="254" t="s">
        <v>735</v>
      </c>
      <c r="G401" s="255" t="s">
        <v>204</v>
      </c>
      <c r="H401" s="256">
        <v>2.0600000000000001</v>
      </c>
      <c r="I401" s="257"/>
      <c r="J401" s="258">
        <f>ROUND(I401*H401,2)</f>
        <v>0</v>
      </c>
      <c r="K401" s="254" t="s">
        <v>139</v>
      </c>
      <c r="L401" s="259"/>
      <c r="M401" s="260" t="s">
        <v>32</v>
      </c>
      <c r="N401" s="261" t="s">
        <v>51</v>
      </c>
      <c r="O401" s="86"/>
      <c r="P401" s="214">
        <f>O401*H401</f>
        <v>0</v>
      </c>
      <c r="Q401" s="214">
        <v>0.55000000000000004</v>
      </c>
      <c r="R401" s="214">
        <f>Q401*H401</f>
        <v>1.1330000000000002</v>
      </c>
      <c r="S401" s="214">
        <v>0</v>
      </c>
      <c r="T401" s="215">
        <f>S401*H401</f>
        <v>0</v>
      </c>
      <c r="U401" s="40"/>
      <c r="V401" s="40"/>
      <c r="W401" s="40"/>
      <c r="X401" s="40"/>
      <c r="Y401" s="40"/>
      <c r="Z401" s="40"/>
      <c r="AA401" s="40"/>
      <c r="AB401" s="40"/>
      <c r="AC401" s="40"/>
      <c r="AD401" s="40"/>
      <c r="AE401" s="40"/>
      <c r="AR401" s="216" t="s">
        <v>356</v>
      </c>
      <c r="AT401" s="216" t="s">
        <v>246</v>
      </c>
      <c r="AU401" s="216" t="s">
        <v>141</v>
      </c>
      <c r="AY401" s="18" t="s">
        <v>132</v>
      </c>
      <c r="BE401" s="217">
        <f>IF(N401="základní",J401,0)</f>
        <v>0</v>
      </c>
      <c r="BF401" s="217">
        <f>IF(N401="snížená",J401,0)</f>
        <v>0</v>
      </c>
      <c r="BG401" s="217">
        <f>IF(N401="zákl. přenesená",J401,0)</f>
        <v>0</v>
      </c>
      <c r="BH401" s="217">
        <f>IF(N401="sníž. přenesená",J401,0)</f>
        <v>0</v>
      </c>
      <c r="BI401" s="217">
        <f>IF(N401="nulová",J401,0)</f>
        <v>0</v>
      </c>
      <c r="BJ401" s="18" t="s">
        <v>141</v>
      </c>
      <c r="BK401" s="217">
        <f>ROUND(I401*H401,2)</f>
        <v>0</v>
      </c>
      <c r="BL401" s="18" t="s">
        <v>270</v>
      </c>
      <c r="BM401" s="216" t="s">
        <v>1041</v>
      </c>
    </row>
    <row r="402" s="2" customFormat="1" ht="24.15" customHeight="1">
      <c r="A402" s="40"/>
      <c r="B402" s="41"/>
      <c r="C402" s="205" t="s">
        <v>794</v>
      </c>
      <c r="D402" s="205" t="s">
        <v>135</v>
      </c>
      <c r="E402" s="206" t="s">
        <v>738</v>
      </c>
      <c r="F402" s="207" t="s">
        <v>739</v>
      </c>
      <c r="G402" s="208" t="s">
        <v>254</v>
      </c>
      <c r="H402" s="209">
        <v>5.5010000000000003</v>
      </c>
      <c r="I402" s="210"/>
      <c r="J402" s="211">
        <f>ROUND(I402*H402,2)</f>
        <v>0</v>
      </c>
      <c r="K402" s="207" t="s">
        <v>139</v>
      </c>
      <c r="L402" s="46"/>
      <c r="M402" s="212" t="s">
        <v>32</v>
      </c>
      <c r="N402" s="213" t="s">
        <v>51</v>
      </c>
      <c r="O402" s="86"/>
      <c r="P402" s="214">
        <f>O402*H402</f>
        <v>0</v>
      </c>
      <c r="Q402" s="214">
        <v>0</v>
      </c>
      <c r="R402" s="214">
        <f>Q402*H402</f>
        <v>0</v>
      </c>
      <c r="S402" s="214">
        <v>0</v>
      </c>
      <c r="T402" s="215">
        <f>S402*H402</f>
        <v>0</v>
      </c>
      <c r="U402" s="40"/>
      <c r="V402" s="40"/>
      <c r="W402" s="40"/>
      <c r="X402" s="40"/>
      <c r="Y402" s="40"/>
      <c r="Z402" s="40"/>
      <c r="AA402" s="40"/>
      <c r="AB402" s="40"/>
      <c r="AC402" s="40"/>
      <c r="AD402" s="40"/>
      <c r="AE402" s="40"/>
      <c r="AR402" s="216" t="s">
        <v>270</v>
      </c>
      <c r="AT402" s="216" t="s">
        <v>135</v>
      </c>
      <c r="AU402" s="216" t="s">
        <v>141</v>
      </c>
      <c r="AY402" s="18" t="s">
        <v>132</v>
      </c>
      <c r="BE402" s="217">
        <f>IF(N402="základní",J402,0)</f>
        <v>0</v>
      </c>
      <c r="BF402" s="217">
        <f>IF(N402="snížená",J402,0)</f>
        <v>0</v>
      </c>
      <c r="BG402" s="217">
        <f>IF(N402="zákl. přenesená",J402,0)</f>
        <v>0</v>
      </c>
      <c r="BH402" s="217">
        <f>IF(N402="sníž. přenesená",J402,0)</f>
        <v>0</v>
      </c>
      <c r="BI402" s="217">
        <f>IF(N402="nulová",J402,0)</f>
        <v>0</v>
      </c>
      <c r="BJ402" s="18" t="s">
        <v>141</v>
      </c>
      <c r="BK402" s="217">
        <f>ROUND(I402*H402,2)</f>
        <v>0</v>
      </c>
      <c r="BL402" s="18" t="s">
        <v>270</v>
      </c>
      <c r="BM402" s="216" t="s">
        <v>1042</v>
      </c>
    </row>
    <row r="403" s="2" customFormat="1">
      <c r="A403" s="40"/>
      <c r="B403" s="41"/>
      <c r="C403" s="42"/>
      <c r="D403" s="225" t="s">
        <v>197</v>
      </c>
      <c r="E403" s="42"/>
      <c r="F403" s="226" t="s">
        <v>741</v>
      </c>
      <c r="G403" s="42"/>
      <c r="H403" s="42"/>
      <c r="I403" s="227"/>
      <c r="J403" s="42"/>
      <c r="K403" s="42"/>
      <c r="L403" s="46"/>
      <c r="M403" s="228"/>
      <c r="N403" s="229"/>
      <c r="O403" s="86"/>
      <c r="P403" s="86"/>
      <c r="Q403" s="86"/>
      <c r="R403" s="86"/>
      <c r="S403" s="86"/>
      <c r="T403" s="87"/>
      <c r="U403" s="40"/>
      <c r="V403" s="40"/>
      <c r="W403" s="40"/>
      <c r="X403" s="40"/>
      <c r="Y403" s="40"/>
      <c r="Z403" s="40"/>
      <c r="AA403" s="40"/>
      <c r="AB403" s="40"/>
      <c r="AC403" s="40"/>
      <c r="AD403" s="40"/>
      <c r="AE403" s="40"/>
      <c r="AT403" s="18" t="s">
        <v>197</v>
      </c>
      <c r="AU403" s="18" t="s">
        <v>141</v>
      </c>
    </row>
    <row r="404" s="12" customFormat="1" ht="22.8" customHeight="1">
      <c r="A404" s="12"/>
      <c r="B404" s="189"/>
      <c r="C404" s="190"/>
      <c r="D404" s="191" t="s">
        <v>78</v>
      </c>
      <c r="E404" s="203" t="s">
        <v>742</v>
      </c>
      <c r="F404" s="203" t="s">
        <v>743</v>
      </c>
      <c r="G404" s="190"/>
      <c r="H404" s="190"/>
      <c r="I404" s="193"/>
      <c r="J404" s="204">
        <f>BK404</f>
        <v>0</v>
      </c>
      <c r="K404" s="190"/>
      <c r="L404" s="195"/>
      <c r="M404" s="196"/>
      <c r="N404" s="197"/>
      <c r="O404" s="197"/>
      <c r="P404" s="198">
        <f>SUM(P405:P408)</f>
        <v>0</v>
      </c>
      <c r="Q404" s="197"/>
      <c r="R404" s="198">
        <f>SUM(R405:R408)</f>
        <v>0.084180000000000005</v>
      </c>
      <c r="S404" s="197"/>
      <c r="T404" s="199">
        <f>SUM(T405:T408)</f>
        <v>0</v>
      </c>
      <c r="U404" s="12"/>
      <c r="V404" s="12"/>
      <c r="W404" s="12"/>
      <c r="X404" s="12"/>
      <c r="Y404" s="12"/>
      <c r="Z404" s="12"/>
      <c r="AA404" s="12"/>
      <c r="AB404" s="12"/>
      <c r="AC404" s="12"/>
      <c r="AD404" s="12"/>
      <c r="AE404" s="12"/>
      <c r="AR404" s="200" t="s">
        <v>141</v>
      </c>
      <c r="AT404" s="201" t="s">
        <v>78</v>
      </c>
      <c r="AU404" s="201" t="s">
        <v>21</v>
      </c>
      <c r="AY404" s="200" t="s">
        <v>132</v>
      </c>
      <c r="BK404" s="202">
        <f>SUM(BK405:BK408)</f>
        <v>0</v>
      </c>
    </row>
    <row r="405" s="2" customFormat="1" ht="24.15" customHeight="1">
      <c r="A405" s="40"/>
      <c r="B405" s="41"/>
      <c r="C405" s="205" t="s">
        <v>799</v>
      </c>
      <c r="D405" s="205" t="s">
        <v>135</v>
      </c>
      <c r="E405" s="206" t="s">
        <v>745</v>
      </c>
      <c r="F405" s="207" t="s">
        <v>746</v>
      </c>
      <c r="G405" s="208" t="s">
        <v>195</v>
      </c>
      <c r="H405" s="209">
        <v>6.9000000000000004</v>
      </c>
      <c r="I405" s="210"/>
      <c r="J405" s="211">
        <f>ROUND(I405*H405,2)</f>
        <v>0</v>
      </c>
      <c r="K405" s="207" t="s">
        <v>139</v>
      </c>
      <c r="L405" s="46"/>
      <c r="M405" s="212" t="s">
        <v>32</v>
      </c>
      <c r="N405" s="213" t="s">
        <v>51</v>
      </c>
      <c r="O405" s="86"/>
      <c r="P405" s="214">
        <f>O405*H405</f>
        <v>0</v>
      </c>
      <c r="Q405" s="214">
        <v>0.012200000000000001</v>
      </c>
      <c r="R405" s="214">
        <f>Q405*H405</f>
        <v>0.084180000000000005</v>
      </c>
      <c r="S405" s="214">
        <v>0</v>
      </c>
      <c r="T405" s="215">
        <f>S405*H405</f>
        <v>0</v>
      </c>
      <c r="U405" s="40"/>
      <c r="V405" s="40"/>
      <c r="W405" s="40"/>
      <c r="X405" s="40"/>
      <c r="Y405" s="40"/>
      <c r="Z405" s="40"/>
      <c r="AA405" s="40"/>
      <c r="AB405" s="40"/>
      <c r="AC405" s="40"/>
      <c r="AD405" s="40"/>
      <c r="AE405" s="40"/>
      <c r="AR405" s="216" t="s">
        <v>270</v>
      </c>
      <c r="AT405" s="216" t="s">
        <v>135</v>
      </c>
      <c r="AU405" s="216" t="s">
        <v>141</v>
      </c>
      <c r="AY405" s="18" t="s">
        <v>132</v>
      </c>
      <c r="BE405" s="217">
        <f>IF(N405="základní",J405,0)</f>
        <v>0</v>
      </c>
      <c r="BF405" s="217">
        <f>IF(N405="snížená",J405,0)</f>
        <v>0</v>
      </c>
      <c r="BG405" s="217">
        <f>IF(N405="zákl. přenesená",J405,0)</f>
        <v>0</v>
      </c>
      <c r="BH405" s="217">
        <f>IF(N405="sníž. přenesená",J405,0)</f>
        <v>0</v>
      </c>
      <c r="BI405" s="217">
        <f>IF(N405="nulová",J405,0)</f>
        <v>0</v>
      </c>
      <c r="BJ405" s="18" t="s">
        <v>141</v>
      </c>
      <c r="BK405" s="217">
        <f>ROUND(I405*H405,2)</f>
        <v>0</v>
      </c>
      <c r="BL405" s="18" t="s">
        <v>270</v>
      </c>
      <c r="BM405" s="216" t="s">
        <v>1043</v>
      </c>
    </row>
    <row r="406" s="2" customFormat="1">
      <c r="A406" s="40"/>
      <c r="B406" s="41"/>
      <c r="C406" s="42"/>
      <c r="D406" s="225" t="s">
        <v>197</v>
      </c>
      <c r="E406" s="42"/>
      <c r="F406" s="226" t="s">
        <v>748</v>
      </c>
      <c r="G406" s="42"/>
      <c r="H406" s="42"/>
      <c r="I406" s="227"/>
      <c r="J406" s="42"/>
      <c r="K406" s="42"/>
      <c r="L406" s="46"/>
      <c r="M406" s="228"/>
      <c r="N406" s="229"/>
      <c r="O406" s="86"/>
      <c r="P406" s="86"/>
      <c r="Q406" s="86"/>
      <c r="R406" s="86"/>
      <c r="S406" s="86"/>
      <c r="T406" s="87"/>
      <c r="U406" s="40"/>
      <c r="V406" s="40"/>
      <c r="W406" s="40"/>
      <c r="X406" s="40"/>
      <c r="Y406" s="40"/>
      <c r="Z406" s="40"/>
      <c r="AA406" s="40"/>
      <c r="AB406" s="40"/>
      <c r="AC406" s="40"/>
      <c r="AD406" s="40"/>
      <c r="AE406" s="40"/>
      <c r="AT406" s="18" t="s">
        <v>197</v>
      </c>
      <c r="AU406" s="18" t="s">
        <v>141</v>
      </c>
    </row>
    <row r="407" s="2" customFormat="1" ht="37.8" customHeight="1">
      <c r="A407" s="40"/>
      <c r="B407" s="41"/>
      <c r="C407" s="205" t="s">
        <v>803</v>
      </c>
      <c r="D407" s="205" t="s">
        <v>135</v>
      </c>
      <c r="E407" s="206" t="s">
        <v>750</v>
      </c>
      <c r="F407" s="207" t="s">
        <v>751</v>
      </c>
      <c r="G407" s="208" t="s">
        <v>254</v>
      </c>
      <c r="H407" s="209">
        <v>0.084000000000000005</v>
      </c>
      <c r="I407" s="210"/>
      <c r="J407" s="211">
        <f>ROUND(I407*H407,2)</f>
        <v>0</v>
      </c>
      <c r="K407" s="207" t="s">
        <v>139</v>
      </c>
      <c r="L407" s="46"/>
      <c r="M407" s="212" t="s">
        <v>32</v>
      </c>
      <c r="N407" s="213" t="s">
        <v>51</v>
      </c>
      <c r="O407" s="86"/>
      <c r="P407" s="214">
        <f>O407*H407</f>
        <v>0</v>
      </c>
      <c r="Q407" s="214">
        <v>0</v>
      </c>
      <c r="R407" s="214">
        <f>Q407*H407</f>
        <v>0</v>
      </c>
      <c r="S407" s="214">
        <v>0</v>
      </c>
      <c r="T407" s="215">
        <f>S407*H407</f>
        <v>0</v>
      </c>
      <c r="U407" s="40"/>
      <c r="V407" s="40"/>
      <c r="W407" s="40"/>
      <c r="X407" s="40"/>
      <c r="Y407" s="40"/>
      <c r="Z407" s="40"/>
      <c r="AA407" s="40"/>
      <c r="AB407" s="40"/>
      <c r="AC407" s="40"/>
      <c r="AD407" s="40"/>
      <c r="AE407" s="40"/>
      <c r="AR407" s="216" t="s">
        <v>270</v>
      </c>
      <c r="AT407" s="216" t="s">
        <v>135</v>
      </c>
      <c r="AU407" s="216" t="s">
        <v>141</v>
      </c>
      <c r="AY407" s="18" t="s">
        <v>132</v>
      </c>
      <c r="BE407" s="217">
        <f>IF(N407="základní",J407,0)</f>
        <v>0</v>
      </c>
      <c r="BF407" s="217">
        <f>IF(N407="snížená",J407,0)</f>
        <v>0</v>
      </c>
      <c r="BG407" s="217">
        <f>IF(N407="zákl. přenesená",J407,0)</f>
        <v>0</v>
      </c>
      <c r="BH407" s="217">
        <f>IF(N407="sníž. přenesená",J407,0)</f>
        <v>0</v>
      </c>
      <c r="BI407" s="217">
        <f>IF(N407="nulová",J407,0)</f>
        <v>0</v>
      </c>
      <c r="BJ407" s="18" t="s">
        <v>141</v>
      </c>
      <c r="BK407" s="217">
        <f>ROUND(I407*H407,2)</f>
        <v>0</v>
      </c>
      <c r="BL407" s="18" t="s">
        <v>270</v>
      </c>
      <c r="BM407" s="216" t="s">
        <v>1044</v>
      </c>
    </row>
    <row r="408" s="2" customFormat="1">
      <c r="A408" s="40"/>
      <c r="B408" s="41"/>
      <c r="C408" s="42"/>
      <c r="D408" s="225" t="s">
        <v>197</v>
      </c>
      <c r="E408" s="42"/>
      <c r="F408" s="226" t="s">
        <v>753</v>
      </c>
      <c r="G408" s="42"/>
      <c r="H408" s="42"/>
      <c r="I408" s="227"/>
      <c r="J408" s="42"/>
      <c r="K408" s="42"/>
      <c r="L408" s="46"/>
      <c r="M408" s="228"/>
      <c r="N408" s="229"/>
      <c r="O408" s="86"/>
      <c r="P408" s="86"/>
      <c r="Q408" s="86"/>
      <c r="R408" s="86"/>
      <c r="S408" s="86"/>
      <c r="T408" s="87"/>
      <c r="U408" s="40"/>
      <c r="V408" s="40"/>
      <c r="W408" s="40"/>
      <c r="X408" s="40"/>
      <c r="Y408" s="40"/>
      <c r="Z408" s="40"/>
      <c r="AA408" s="40"/>
      <c r="AB408" s="40"/>
      <c r="AC408" s="40"/>
      <c r="AD408" s="40"/>
      <c r="AE408" s="40"/>
      <c r="AT408" s="18" t="s">
        <v>197</v>
      </c>
      <c r="AU408" s="18" t="s">
        <v>141</v>
      </c>
    </row>
    <row r="409" s="12" customFormat="1" ht="22.8" customHeight="1">
      <c r="A409" s="12"/>
      <c r="B409" s="189"/>
      <c r="C409" s="190"/>
      <c r="D409" s="191" t="s">
        <v>78</v>
      </c>
      <c r="E409" s="203" t="s">
        <v>754</v>
      </c>
      <c r="F409" s="203" t="s">
        <v>755</v>
      </c>
      <c r="G409" s="190"/>
      <c r="H409" s="190"/>
      <c r="I409" s="193"/>
      <c r="J409" s="204">
        <f>BK409</f>
        <v>0</v>
      </c>
      <c r="K409" s="190"/>
      <c r="L409" s="195"/>
      <c r="M409" s="196"/>
      <c r="N409" s="197"/>
      <c r="O409" s="197"/>
      <c r="P409" s="198">
        <f>SUM(P410:P417)</f>
        <v>0</v>
      </c>
      <c r="Q409" s="197"/>
      <c r="R409" s="198">
        <f>SUM(R410:R417)</f>
        <v>0.11299999999999999</v>
      </c>
      <c r="S409" s="197"/>
      <c r="T409" s="199">
        <f>SUM(T410:T417)</f>
        <v>0</v>
      </c>
      <c r="U409" s="12"/>
      <c r="V409" s="12"/>
      <c r="W409" s="12"/>
      <c r="X409" s="12"/>
      <c r="Y409" s="12"/>
      <c r="Z409" s="12"/>
      <c r="AA409" s="12"/>
      <c r="AB409" s="12"/>
      <c r="AC409" s="12"/>
      <c r="AD409" s="12"/>
      <c r="AE409" s="12"/>
      <c r="AR409" s="200" t="s">
        <v>141</v>
      </c>
      <c r="AT409" s="201" t="s">
        <v>78</v>
      </c>
      <c r="AU409" s="201" t="s">
        <v>21</v>
      </c>
      <c r="AY409" s="200" t="s">
        <v>132</v>
      </c>
      <c r="BK409" s="202">
        <f>SUM(BK410:BK417)</f>
        <v>0</v>
      </c>
    </row>
    <row r="410" s="2" customFormat="1" ht="24.15" customHeight="1">
      <c r="A410" s="40"/>
      <c r="B410" s="41"/>
      <c r="C410" s="205" t="s">
        <v>810</v>
      </c>
      <c r="D410" s="205" t="s">
        <v>135</v>
      </c>
      <c r="E410" s="206" t="s">
        <v>1045</v>
      </c>
      <c r="F410" s="207" t="s">
        <v>1046</v>
      </c>
      <c r="G410" s="208" t="s">
        <v>376</v>
      </c>
      <c r="H410" s="209">
        <v>1</v>
      </c>
      <c r="I410" s="210"/>
      <c r="J410" s="211">
        <f>ROUND(I410*H410,2)</f>
        <v>0</v>
      </c>
      <c r="K410" s="207" t="s">
        <v>139</v>
      </c>
      <c r="L410" s="46"/>
      <c r="M410" s="212" t="s">
        <v>32</v>
      </c>
      <c r="N410" s="213" t="s">
        <v>51</v>
      </c>
      <c r="O410" s="86"/>
      <c r="P410" s="214">
        <f>O410*H410</f>
        <v>0</v>
      </c>
      <c r="Q410" s="214">
        <v>0</v>
      </c>
      <c r="R410" s="214">
        <f>Q410*H410</f>
        <v>0</v>
      </c>
      <c r="S410" s="214">
        <v>0</v>
      </c>
      <c r="T410" s="215">
        <f>S410*H410</f>
        <v>0</v>
      </c>
      <c r="U410" s="40"/>
      <c r="V410" s="40"/>
      <c r="W410" s="40"/>
      <c r="X410" s="40"/>
      <c r="Y410" s="40"/>
      <c r="Z410" s="40"/>
      <c r="AA410" s="40"/>
      <c r="AB410" s="40"/>
      <c r="AC410" s="40"/>
      <c r="AD410" s="40"/>
      <c r="AE410" s="40"/>
      <c r="AR410" s="216" t="s">
        <v>270</v>
      </c>
      <c r="AT410" s="216" t="s">
        <v>135</v>
      </c>
      <c r="AU410" s="216" t="s">
        <v>141</v>
      </c>
      <c r="AY410" s="18" t="s">
        <v>132</v>
      </c>
      <c r="BE410" s="217">
        <f>IF(N410="základní",J410,0)</f>
        <v>0</v>
      </c>
      <c r="BF410" s="217">
        <f>IF(N410="snížená",J410,0)</f>
        <v>0</v>
      </c>
      <c r="BG410" s="217">
        <f>IF(N410="zákl. přenesená",J410,0)</f>
        <v>0</v>
      </c>
      <c r="BH410" s="217">
        <f>IF(N410="sníž. přenesená",J410,0)</f>
        <v>0</v>
      </c>
      <c r="BI410" s="217">
        <f>IF(N410="nulová",J410,0)</f>
        <v>0</v>
      </c>
      <c r="BJ410" s="18" t="s">
        <v>141</v>
      </c>
      <c r="BK410" s="217">
        <f>ROUND(I410*H410,2)</f>
        <v>0</v>
      </c>
      <c r="BL410" s="18" t="s">
        <v>270</v>
      </c>
      <c r="BM410" s="216" t="s">
        <v>1047</v>
      </c>
    </row>
    <row r="411" s="2" customFormat="1">
      <c r="A411" s="40"/>
      <c r="B411" s="41"/>
      <c r="C411" s="42"/>
      <c r="D411" s="225" t="s">
        <v>197</v>
      </c>
      <c r="E411" s="42"/>
      <c r="F411" s="226" t="s">
        <v>760</v>
      </c>
      <c r="G411" s="42"/>
      <c r="H411" s="42"/>
      <c r="I411" s="227"/>
      <c r="J411" s="42"/>
      <c r="K411" s="42"/>
      <c r="L411" s="46"/>
      <c r="M411" s="228"/>
      <c r="N411" s="229"/>
      <c r="O411" s="86"/>
      <c r="P411" s="86"/>
      <c r="Q411" s="86"/>
      <c r="R411" s="86"/>
      <c r="S411" s="86"/>
      <c r="T411" s="87"/>
      <c r="U411" s="40"/>
      <c r="V411" s="40"/>
      <c r="W411" s="40"/>
      <c r="X411" s="40"/>
      <c r="Y411" s="40"/>
      <c r="Z411" s="40"/>
      <c r="AA411" s="40"/>
      <c r="AB411" s="40"/>
      <c r="AC411" s="40"/>
      <c r="AD411" s="40"/>
      <c r="AE411" s="40"/>
      <c r="AT411" s="18" t="s">
        <v>197</v>
      </c>
      <c r="AU411" s="18" t="s">
        <v>141</v>
      </c>
    </row>
    <row r="412" s="2" customFormat="1" ht="24.15" customHeight="1">
      <c r="A412" s="40"/>
      <c r="B412" s="41"/>
      <c r="C412" s="252" t="s">
        <v>814</v>
      </c>
      <c r="D412" s="252" t="s">
        <v>246</v>
      </c>
      <c r="E412" s="253" t="s">
        <v>1048</v>
      </c>
      <c r="F412" s="254" t="s">
        <v>1049</v>
      </c>
      <c r="G412" s="255" t="s">
        <v>376</v>
      </c>
      <c r="H412" s="256">
        <v>1</v>
      </c>
      <c r="I412" s="257"/>
      <c r="J412" s="258">
        <f>ROUND(I412*H412,2)</f>
        <v>0</v>
      </c>
      <c r="K412" s="254" t="s">
        <v>32</v>
      </c>
      <c r="L412" s="259"/>
      <c r="M412" s="260" t="s">
        <v>32</v>
      </c>
      <c r="N412" s="261" t="s">
        <v>51</v>
      </c>
      <c r="O412" s="86"/>
      <c r="P412" s="214">
        <f>O412*H412</f>
        <v>0</v>
      </c>
      <c r="Q412" s="214">
        <v>0.073999999999999996</v>
      </c>
      <c r="R412" s="214">
        <f>Q412*H412</f>
        <v>0.073999999999999996</v>
      </c>
      <c r="S412" s="214">
        <v>0</v>
      </c>
      <c r="T412" s="215">
        <f>S412*H412</f>
        <v>0</v>
      </c>
      <c r="U412" s="40"/>
      <c r="V412" s="40"/>
      <c r="W412" s="40"/>
      <c r="X412" s="40"/>
      <c r="Y412" s="40"/>
      <c r="Z412" s="40"/>
      <c r="AA412" s="40"/>
      <c r="AB412" s="40"/>
      <c r="AC412" s="40"/>
      <c r="AD412" s="40"/>
      <c r="AE412" s="40"/>
      <c r="AR412" s="216" t="s">
        <v>356</v>
      </c>
      <c r="AT412" s="216" t="s">
        <v>246</v>
      </c>
      <c r="AU412" s="216" t="s">
        <v>141</v>
      </c>
      <c r="AY412" s="18" t="s">
        <v>132</v>
      </c>
      <c r="BE412" s="217">
        <f>IF(N412="základní",J412,0)</f>
        <v>0</v>
      </c>
      <c r="BF412" s="217">
        <f>IF(N412="snížená",J412,0)</f>
        <v>0</v>
      </c>
      <c r="BG412" s="217">
        <f>IF(N412="zákl. přenesená",J412,0)</f>
        <v>0</v>
      </c>
      <c r="BH412" s="217">
        <f>IF(N412="sníž. přenesená",J412,0)</f>
        <v>0</v>
      </c>
      <c r="BI412" s="217">
        <f>IF(N412="nulová",J412,0)</f>
        <v>0</v>
      </c>
      <c r="BJ412" s="18" t="s">
        <v>141</v>
      </c>
      <c r="BK412" s="217">
        <f>ROUND(I412*H412,2)</f>
        <v>0</v>
      </c>
      <c r="BL412" s="18" t="s">
        <v>270</v>
      </c>
      <c r="BM412" s="216" t="s">
        <v>1050</v>
      </c>
    </row>
    <row r="413" s="2" customFormat="1" ht="24.15" customHeight="1">
      <c r="A413" s="40"/>
      <c r="B413" s="41"/>
      <c r="C413" s="205" t="s">
        <v>818</v>
      </c>
      <c r="D413" s="205" t="s">
        <v>135</v>
      </c>
      <c r="E413" s="206" t="s">
        <v>757</v>
      </c>
      <c r="F413" s="207" t="s">
        <v>758</v>
      </c>
      <c r="G413" s="208" t="s">
        <v>376</v>
      </c>
      <c r="H413" s="209">
        <v>2</v>
      </c>
      <c r="I413" s="210"/>
      <c r="J413" s="211">
        <f>ROUND(I413*H413,2)</f>
        <v>0</v>
      </c>
      <c r="K413" s="207" t="s">
        <v>139</v>
      </c>
      <c r="L413" s="46"/>
      <c r="M413" s="212" t="s">
        <v>32</v>
      </c>
      <c r="N413" s="213" t="s">
        <v>51</v>
      </c>
      <c r="O413" s="86"/>
      <c r="P413" s="214">
        <f>O413*H413</f>
        <v>0</v>
      </c>
      <c r="Q413" s="214">
        <v>0</v>
      </c>
      <c r="R413" s="214">
        <f>Q413*H413</f>
        <v>0</v>
      </c>
      <c r="S413" s="214">
        <v>0</v>
      </c>
      <c r="T413" s="215">
        <f>S413*H413</f>
        <v>0</v>
      </c>
      <c r="U413" s="40"/>
      <c r="V413" s="40"/>
      <c r="W413" s="40"/>
      <c r="X413" s="40"/>
      <c r="Y413" s="40"/>
      <c r="Z413" s="40"/>
      <c r="AA413" s="40"/>
      <c r="AB413" s="40"/>
      <c r="AC413" s="40"/>
      <c r="AD413" s="40"/>
      <c r="AE413" s="40"/>
      <c r="AR413" s="216" t="s">
        <v>150</v>
      </c>
      <c r="AT413" s="216" t="s">
        <v>135</v>
      </c>
      <c r="AU413" s="216" t="s">
        <v>141</v>
      </c>
      <c r="AY413" s="18" t="s">
        <v>132</v>
      </c>
      <c r="BE413" s="217">
        <f>IF(N413="základní",J413,0)</f>
        <v>0</v>
      </c>
      <c r="BF413" s="217">
        <f>IF(N413="snížená",J413,0)</f>
        <v>0</v>
      </c>
      <c r="BG413" s="217">
        <f>IF(N413="zákl. přenesená",J413,0)</f>
        <v>0</v>
      </c>
      <c r="BH413" s="217">
        <f>IF(N413="sníž. přenesená",J413,0)</f>
        <v>0</v>
      </c>
      <c r="BI413" s="217">
        <f>IF(N413="nulová",J413,0)</f>
        <v>0</v>
      </c>
      <c r="BJ413" s="18" t="s">
        <v>141</v>
      </c>
      <c r="BK413" s="217">
        <f>ROUND(I413*H413,2)</f>
        <v>0</v>
      </c>
      <c r="BL413" s="18" t="s">
        <v>150</v>
      </c>
      <c r="BM413" s="216" t="s">
        <v>1051</v>
      </c>
    </row>
    <row r="414" s="2" customFormat="1">
      <c r="A414" s="40"/>
      <c r="B414" s="41"/>
      <c r="C414" s="42"/>
      <c r="D414" s="225" t="s">
        <v>197</v>
      </c>
      <c r="E414" s="42"/>
      <c r="F414" s="226" t="s">
        <v>760</v>
      </c>
      <c r="G414" s="42"/>
      <c r="H414" s="42"/>
      <c r="I414" s="227"/>
      <c r="J414" s="42"/>
      <c r="K414" s="42"/>
      <c r="L414" s="46"/>
      <c r="M414" s="228"/>
      <c r="N414" s="229"/>
      <c r="O414" s="86"/>
      <c r="P414" s="86"/>
      <c r="Q414" s="86"/>
      <c r="R414" s="86"/>
      <c r="S414" s="86"/>
      <c r="T414" s="87"/>
      <c r="U414" s="40"/>
      <c r="V414" s="40"/>
      <c r="W414" s="40"/>
      <c r="X414" s="40"/>
      <c r="Y414" s="40"/>
      <c r="Z414" s="40"/>
      <c r="AA414" s="40"/>
      <c r="AB414" s="40"/>
      <c r="AC414" s="40"/>
      <c r="AD414" s="40"/>
      <c r="AE414" s="40"/>
      <c r="AT414" s="18" t="s">
        <v>197</v>
      </c>
      <c r="AU414" s="18" t="s">
        <v>141</v>
      </c>
    </row>
    <row r="415" s="2" customFormat="1" ht="24.15" customHeight="1">
      <c r="A415" s="40"/>
      <c r="B415" s="41"/>
      <c r="C415" s="252" t="s">
        <v>823</v>
      </c>
      <c r="D415" s="252" t="s">
        <v>246</v>
      </c>
      <c r="E415" s="253" t="s">
        <v>762</v>
      </c>
      <c r="F415" s="254" t="s">
        <v>763</v>
      </c>
      <c r="G415" s="255" t="s">
        <v>376</v>
      </c>
      <c r="H415" s="256">
        <v>2</v>
      </c>
      <c r="I415" s="257"/>
      <c r="J415" s="258">
        <f>ROUND(I415*H415,2)</f>
        <v>0</v>
      </c>
      <c r="K415" s="254" t="s">
        <v>139</v>
      </c>
      <c r="L415" s="259"/>
      <c r="M415" s="260" t="s">
        <v>32</v>
      </c>
      <c r="N415" s="261" t="s">
        <v>51</v>
      </c>
      <c r="O415" s="86"/>
      <c r="P415" s="214">
        <f>O415*H415</f>
        <v>0</v>
      </c>
      <c r="Q415" s="214">
        <v>0.0195</v>
      </c>
      <c r="R415" s="214">
        <f>Q415*H415</f>
        <v>0.039</v>
      </c>
      <c r="S415" s="214">
        <v>0</v>
      </c>
      <c r="T415" s="215">
        <f>S415*H415</f>
        <v>0</v>
      </c>
      <c r="U415" s="40"/>
      <c r="V415" s="40"/>
      <c r="W415" s="40"/>
      <c r="X415" s="40"/>
      <c r="Y415" s="40"/>
      <c r="Z415" s="40"/>
      <c r="AA415" s="40"/>
      <c r="AB415" s="40"/>
      <c r="AC415" s="40"/>
      <c r="AD415" s="40"/>
      <c r="AE415" s="40"/>
      <c r="AR415" s="216" t="s">
        <v>228</v>
      </c>
      <c r="AT415" s="216" t="s">
        <v>246</v>
      </c>
      <c r="AU415" s="216" t="s">
        <v>141</v>
      </c>
      <c r="AY415" s="18" t="s">
        <v>132</v>
      </c>
      <c r="BE415" s="217">
        <f>IF(N415="základní",J415,0)</f>
        <v>0</v>
      </c>
      <c r="BF415" s="217">
        <f>IF(N415="snížená",J415,0)</f>
        <v>0</v>
      </c>
      <c r="BG415" s="217">
        <f>IF(N415="zákl. přenesená",J415,0)</f>
        <v>0</v>
      </c>
      <c r="BH415" s="217">
        <f>IF(N415="sníž. přenesená",J415,0)</f>
        <v>0</v>
      </c>
      <c r="BI415" s="217">
        <f>IF(N415="nulová",J415,0)</f>
        <v>0</v>
      </c>
      <c r="BJ415" s="18" t="s">
        <v>141</v>
      </c>
      <c r="BK415" s="217">
        <f>ROUND(I415*H415,2)</f>
        <v>0</v>
      </c>
      <c r="BL415" s="18" t="s">
        <v>150</v>
      </c>
      <c r="BM415" s="216" t="s">
        <v>1052</v>
      </c>
    </row>
    <row r="416" s="2" customFormat="1" ht="24.15" customHeight="1">
      <c r="A416" s="40"/>
      <c r="B416" s="41"/>
      <c r="C416" s="205" t="s">
        <v>1053</v>
      </c>
      <c r="D416" s="205" t="s">
        <v>135</v>
      </c>
      <c r="E416" s="206" t="s">
        <v>766</v>
      </c>
      <c r="F416" s="207" t="s">
        <v>767</v>
      </c>
      <c r="G416" s="208" t="s">
        <v>254</v>
      </c>
      <c r="H416" s="209">
        <v>0.113</v>
      </c>
      <c r="I416" s="210"/>
      <c r="J416" s="211">
        <f>ROUND(I416*H416,2)</f>
        <v>0</v>
      </c>
      <c r="K416" s="207" t="s">
        <v>139</v>
      </c>
      <c r="L416" s="46"/>
      <c r="M416" s="212" t="s">
        <v>32</v>
      </c>
      <c r="N416" s="213" t="s">
        <v>51</v>
      </c>
      <c r="O416" s="86"/>
      <c r="P416" s="214">
        <f>O416*H416</f>
        <v>0</v>
      </c>
      <c r="Q416" s="214">
        <v>0</v>
      </c>
      <c r="R416" s="214">
        <f>Q416*H416</f>
        <v>0</v>
      </c>
      <c r="S416" s="214">
        <v>0</v>
      </c>
      <c r="T416" s="215">
        <f>S416*H416</f>
        <v>0</v>
      </c>
      <c r="U416" s="40"/>
      <c r="V416" s="40"/>
      <c r="W416" s="40"/>
      <c r="X416" s="40"/>
      <c r="Y416" s="40"/>
      <c r="Z416" s="40"/>
      <c r="AA416" s="40"/>
      <c r="AB416" s="40"/>
      <c r="AC416" s="40"/>
      <c r="AD416" s="40"/>
      <c r="AE416" s="40"/>
      <c r="AR416" s="216" t="s">
        <v>270</v>
      </c>
      <c r="AT416" s="216" t="s">
        <v>135</v>
      </c>
      <c r="AU416" s="216" t="s">
        <v>141</v>
      </c>
      <c r="AY416" s="18" t="s">
        <v>132</v>
      </c>
      <c r="BE416" s="217">
        <f>IF(N416="základní",J416,0)</f>
        <v>0</v>
      </c>
      <c r="BF416" s="217">
        <f>IF(N416="snížená",J416,0)</f>
        <v>0</v>
      </c>
      <c r="BG416" s="217">
        <f>IF(N416="zákl. přenesená",J416,0)</f>
        <v>0</v>
      </c>
      <c r="BH416" s="217">
        <f>IF(N416="sníž. přenesená",J416,0)</f>
        <v>0</v>
      </c>
      <c r="BI416" s="217">
        <f>IF(N416="nulová",J416,0)</f>
        <v>0</v>
      </c>
      <c r="BJ416" s="18" t="s">
        <v>141</v>
      </c>
      <c r="BK416" s="217">
        <f>ROUND(I416*H416,2)</f>
        <v>0</v>
      </c>
      <c r="BL416" s="18" t="s">
        <v>270</v>
      </c>
      <c r="BM416" s="216" t="s">
        <v>1054</v>
      </c>
    </row>
    <row r="417" s="2" customFormat="1">
      <c r="A417" s="40"/>
      <c r="B417" s="41"/>
      <c r="C417" s="42"/>
      <c r="D417" s="225" t="s">
        <v>197</v>
      </c>
      <c r="E417" s="42"/>
      <c r="F417" s="226" t="s">
        <v>769</v>
      </c>
      <c r="G417" s="42"/>
      <c r="H417" s="42"/>
      <c r="I417" s="227"/>
      <c r="J417" s="42"/>
      <c r="K417" s="42"/>
      <c r="L417" s="46"/>
      <c r="M417" s="228"/>
      <c r="N417" s="229"/>
      <c r="O417" s="86"/>
      <c r="P417" s="86"/>
      <c r="Q417" s="86"/>
      <c r="R417" s="86"/>
      <c r="S417" s="86"/>
      <c r="T417" s="87"/>
      <c r="U417" s="40"/>
      <c r="V417" s="40"/>
      <c r="W417" s="40"/>
      <c r="X417" s="40"/>
      <c r="Y417" s="40"/>
      <c r="Z417" s="40"/>
      <c r="AA417" s="40"/>
      <c r="AB417" s="40"/>
      <c r="AC417" s="40"/>
      <c r="AD417" s="40"/>
      <c r="AE417" s="40"/>
      <c r="AT417" s="18" t="s">
        <v>197</v>
      </c>
      <c r="AU417" s="18" t="s">
        <v>141</v>
      </c>
    </row>
    <row r="418" s="12" customFormat="1" ht="22.8" customHeight="1">
      <c r="A418" s="12"/>
      <c r="B418" s="189"/>
      <c r="C418" s="190"/>
      <c r="D418" s="191" t="s">
        <v>78</v>
      </c>
      <c r="E418" s="203" t="s">
        <v>770</v>
      </c>
      <c r="F418" s="203" t="s">
        <v>771</v>
      </c>
      <c r="G418" s="190"/>
      <c r="H418" s="190"/>
      <c r="I418" s="193"/>
      <c r="J418" s="204">
        <f>BK418</f>
        <v>0</v>
      </c>
      <c r="K418" s="190"/>
      <c r="L418" s="195"/>
      <c r="M418" s="196"/>
      <c r="N418" s="197"/>
      <c r="O418" s="197"/>
      <c r="P418" s="198">
        <f>SUM(P419:P428)</f>
        <v>0</v>
      </c>
      <c r="Q418" s="197"/>
      <c r="R418" s="198">
        <f>SUM(R419:R428)</f>
        <v>0.000426</v>
      </c>
      <c r="S418" s="197"/>
      <c r="T418" s="199">
        <f>SUM(T419:T428)</f>
        <v>0.36799999999999999</v>
      </c>
      <c r="U418" s="12"/>
      <c r="V418" s="12"/>
      <c r="W418" s="12"/>
      <c r="X418" s="12"/>
      <c r="Y418" s="12"/>
      <c r="Z418" s="12"/>
      <c r="AA418" s="12"/>
      <c r="AB418" s="12"/>
      <c r="AC418" s="12"/>
      <c r="AD418" s="12"/>
      <c r="AE418" s="12"/>
      <c r="AR418" s="200" t="s">
        <v>141</v>
      </c>
      <c r="AT418" s="201" t="s">
        <v>78</v>
      </c>
      <c r="AU418" s="201" t="s">
        <v>21</v>
      </c>
      <c r="AY418" s="200" t="s">
        <v>132</v>
      </c>
      <c r="BK418" s="202">
        <f>SUM(BK419:BK428)</f>
        <v>0</v>
      </c>
    </row>
    <row r="419" s="2" customFormat="1" ht="24.15" customHeight="1">
      <c r="A419" s="40"/>
      <c r="B419" s="41"/>
      <c r="C419" s="205" t="s">
        <v>1055</v>
      </c>
      <c r="D419" s="205" t="s">
        <v>135</v>
      </c>
      <c r="E419" s="206" t="s">
        <v>1056</v>
      </c>
      <c r="F419" s="207" t="s">
        <v>1057</v>
      </c>
      <c r="G419" s="208" t="s">
        <v>231</v>
      </c>
      <c r="H419" s="209">
        <v>7.0999999999999996</v>
      </c>
      <c r="I419" s="210"/>
      <c r="J419" s="211">
        <f>ROUND(I419*H419,2)</f>
        <v>0</v>
      </c>
      <c r="K419" s="207" t="s">
        <v>139</v>
      </c>
      <c r="L419" s="46"/>
      <c r="M419" s="212" t="s">
        <v>32</v>
      </c>
      <c r="N419" s="213" t="s">
        <v>51</v>
      </c>
      <c r="O419" s="86"/>
      <c r="P419" s="214">
        <f>O419*H419</f>
        <v>0</v>
      </c>
      <c r="Q419" s="214">
        <v>6.0000000000000002E-05</v>
      </c>
      <c r="R419" s="214">
        <f>Q419*H419</f>
        <v>0.000426</v>
      </c>
      <c r="S419" s="214">
        <v>0</v>
      </c>
      <c r="T419" s="215">
        <f>S419*H419</f>
        <v>0</v>
      </c>
      <c r="U419" s="40"/>
      <c r="V419" s="40"/>
      <c r="W419" s="40"/>
      <c r="X419" s="40"/>
      <c r="Y419" s="40"/>
      <c r="Z419" s="40"/>
      <c r="AA419" s="40"/>
      <c r="AB419" s="40"/>
      <c r="AC419" s="40"/>
      <c r="AD419" s="40"/>
      <c r="AE419" s="40"/>
      <c r="AR419" s="216" t="s">
        <v>270</v>
      </c>
      <c r="AT419" s="216" t="s">
        <v>135</v>
      </c>
      <c r="AU419" s="216" t="s">
        <v>141</v>
      </c>
      <c r="AY419" s="18" t="s">
        <v>132</v>
      </c>
      <c r="BE419" s="217">
        <f>IF(N419="základní",J419,0)</f>
        <v>0</v>
      </c>
      <c r="BF419" s="217">
        <f>IF(N419="snížená",J419,0)</f>
        <v>0</v>
      </c>
      <c r="BG419" s="217">
        <f>IF(N419="zákl. přenesená",J419,0)</f>
        <v>0</v>
      </c>
      <c r="BH419" s="217">
        <f>IF(N419="sníž. přenesená",J419,0)</f>
        <v>0</v>
      </c>
      <c r="BI419" s="217">
        <f>IF(N419="nulová",J419,0)</f>
        <v>0</v>
      </c>
      <c r="BJ419" s="18" t="s">
        <v>141</v>
      </c>
      <c r="BK419" s="217">
        <f>ROUND(I419*H419,2)</f>
        <v>0</v>
      </c>
      <c r="BL419" s="18" t="s">
        <v>270</v>
      </c>
      <c r="BM419" s="216" t="s">
        <v>1058</v>
      </c>
    </row>
    <row r="420" s="2" customFormat="1">
      <c r="A420" s="40"/>
      <c r="B420" s="41"/>
      <c r="C420" s="42"/>
      <c r="D420" s="225" t="s">
        <v>197</v>
      </c>
      <c r="E420" s="42"/>
      <c r="F420" s="226" t="s">
        <v>1059</v>
      </c>
      <c r="G420" s="42"/>
      <c r="H420" s="42"/>
      <c r="I420" s="227"/>
      <c r="J420" s="42"/>
      <c r="K420" s="42"/>
      <c r="L420" s="46"/>
      <c r="M420" s="228"/>
      <c r="N420" s="229"/>
      <c r="O420" s="86"/>
      <c r="P420" s="86"/>
      <c r="Q420" s="86"/>
      <c r="R420" s="86"/>
      <c r="S420" s="86"/>
      <c r="T420" s="87"/>
      <c r="U420" s="40"/>
      <c r="V420" s="40"/>
      <c r="W420" s="40"/>
      <c r="X420" s="40"/>
      <c r="Y420" s="40"/>
      <c r="Z420" s="40"/>
      <c r="AA420" s="40"/>
      <c r="AB420" s="40"/>
      <c r="AC420" s="40"/>
      <c r="AD420" s="40"/>
      <c r="AE420" s="40"/>
      <c r="AT420" s="18" t="s">
        <v>197</v>
      </c>
      <c r="AU420" s="18" t="s">
        <v>141</v>
      </c>
    </row>
    <row r="421" s="2" customFormat="1" ht="14.4" customHeight="1">
      <c r="A421" s="40"/>
      <c r="B421" s="41"/>
      <c r="C421" s="205" t="s">
        <v>1060</v>
      </c>
      <c r="D421" s="205" t="s">
        <v>135</v>
      </c>
      <c r="E421" s="206" t="s">
        <v>1061</v>
      </c>
      <c r="F421" s="207" t="s">
        <v>1062</v>
      </c>
      <c r="G421" s="208" t="s">
        <v>231</v>
      </c>
      <c r="H421" s="209">
        <v>7.0999999999999996</v>
      </c>
      <c r="I421" s="210"/>
      <c r="J421" s="211">
        <f>ROUND(I421*H421,2)</f>
        <v>0</v>
      </c>
      <c r="K421" s="207" t="s">
        <v>139</v>
      </c>
      <c r="L421" s="46"/>
      <c r="M421" s="212" t="s">
        <v>32</v>
      </c>
      <c r="N421" s="213" t="s">
        <v>51</v>
      </c>
      <c r="O421" s="86"/>
      <c r="P421" s="214">
        <f>O421*H421</f>
        <v>0</v>
      </c>
      <c r="Q421" s="214">
        <v>0</v>
      </c>
      <c r="R421" s="214">
        <f>Q421*H421</f>
        <v>0</v>
      </c>
      <c r="S421" s="214">
        <v>0.025000000000000001</v>
      </c>
      <c r="T421" s="215">
        <f>S421*H421</f>
        <v>0.17749999999999999</v>
      </c>
      <c r="U421" s="40"/>
      <c r="V421" s="40"/>
      <c r="W421" s="40"/>
      <c r="X421" s="40"/>
      <c r="Y421" s="40"/>
      <c r="Z421" s="40"/>
      <c r="AA421" s="40"/>
      <c r="AB421" s="40"/>
      <c r="AC421" s="40"/>
      <c r="AD421" s="40"/>
      <c r="AE421" s="40"/>
      <c r="AR421" s="216" t="s">
        <v>270</v>
      </c>
      <c r="AT421" s="216" t="s">
        <v>135</v>
      </c>
      <c r="AU421" s="216" t="s">
        <v>141</v>
      </c>
      <c r="AY421" s="18" t="s">
        <v>132</v>
      </c>
      <c r="BE421" s="217">
        <f>IF(N421="základní",J421,0)</f>
        <v>0</v>
      </c>
      <c r="BF421" s="217">
        <f>IF(N421="snížená",J421,0)</f>
        <v>0</v>
      </c>
      <c r="BG421" s="217">
        <f>IF(N421="zákl. přenesená",J421,0)</f>
        <v>0</v>
      </c>
      <c r="BH421" s="217">
        <f>IF(N421="sníž. přenesená",J421,0)</f>
        <v>0</v>
      </c>
      <c r="BI421" s="217">
        <f>IF(N421="nulová",J421,0)</f>
        <v>0</v>
      </c>
      <c r="BJ421" s="18" t="s">
        <v>141</v>
      </c>
      <c r="BK421" s="217">
        <f>ROUND(I421*H421,2)</f>
        <v>0</v>
      </c>
      <c r="BL421" s="18" t="s">
        <v>270</v>
      </c>
      <c r="BM421" s="216" t="s">
        <v>1063</v>
      </c>
    </row>
    <row r="422" s="2" customFormat="1" ht="14.4" customHeight="1">
      <c r="A422" s="40"/>
      <c r="B422" s="41"/>
      <c r="C422" s="205" t="s">
        <v>1064</v>
      </c>
      <c r="D422" s="205" t="s">
        <v>135</v>
      </c>
      <c r="E422" s="206" t="s">
        <v>773</v>
      </c>
      <c r="F422" s="207" t="s">
        <v>774</v>
      </c>
      <c r="G422" s="208" t="s">
        <v>376</v>
      </c>
      <c r="H422" s="209">
        <v>2</v>
      </c>
      <c r="I422" s="210"/>
      <c r="J422" s="211">
        <f>ROUND(I422*H422,2)</f>
        <v>0</v>
      </c>
      <c r="K422" s="207" t="s">
        <v>139</v>
      </c>
      <c r="L422" s="46"/>
      <c r="M422" s="212" t="s">
        <v>32</v>
      </c>
      <c r="N422" s="213" t="s">
        <v>51</v>
      </c>
      <c r="O422" s="86"/>
      <c r="P422" s="214">
        <f>O422*H422</f>
        <v>0</v>
      </c>
      <c r="Q422" s="214">
        <v>0</v>
      </c>
      <c r="R422" s="214">
        <f>Q422*H422</f>
        <v>0</v>
      </c>
      <c r="S422" s="214">
        <v>0.012999999999999999</v>
      </c>
      <c r="T422" s="215">
        <f>S422*H422</f>
        <v>0.025999999999999999</v>
      </c>
      <c r="U422" s="40"/>
      <c r="V422" s="40"/>
      <c r="W422" s="40"/>
      <c r="X422" s="40"/>
      <c r="Y422" s="40"/>
      <c r="Z422" s="40"/>
      <c r="AA422" s="40"/>
      <c r="AB422" s="40"/>
      <c r="AC422" s="40"/>
      <c r="AD422" s="40"/>
      <c r="AE422" s="40"/>
      <c r="AR422" s="216" t="s">
        <v>150</v>
      </c>
      <c r="AT422" s="216" t="s">
        <v>135</v>
      </c>
      <c r="AU422" s="216" t="s">
        <v>141</v>
      </c>
      <c r="AY422" s="18" t="s">
        <v>132</v>
      </c>
      <c r="BE422" s="217">
        <f>IF(N422="základní",J422,0)</f>
        <v>0</v>
      </c>
      <c r="BF422" s="217">
        <f>IF(N422="snížená",J422,0)</f>
        <v>0</v>
      </c>
      <c r="BG422" s="217">
        <f>IF(N422="zákl. přenesená",J422,0)</f>
        <v>0</v>
      </c>
      <c r="BH422" s="217">
        <f>IF(N422="sníž. přenesená",J422,0)</f>
        <v>0</v>
      </c>
      <c r="BI422" s="217">
        <f>IF(N422="nulová",J422,0)</f>
        <v>0</v>
      </c>
      <c r="BJ422" s="18" t="s">
        <v>141</v>
      </c>
      <c r="BK422" s="217">
        <f>ROUND(I422*H422,2)</f>
        <v>0</v>
      </c>
      <c r="BL422" s="18" t="s">
        <v>150</v>
      </c>
      <c r="BM422" s="216" t="s">
        <v>1065</v>
      </c>
    </row>
    <row r="423" s="2" customFormat="1" ht="14.4" customHeight="1">
      <c r="A423" s="40"/>
      <c r="B423" s="41"/>
      <c r="C423" s="205" t="s">
        <v>1066</v>
      </c>
      <c r="D423" s="205" t="s">
        <v>135</v>
      </c>
      <c r="E423" s="206" t="s">
        <v>1067</v>
      </c>
      <c r="F423" s="207" t="s">
        <v>778</v>
      </c>
      <c r="G423" s="208" t="s">
        <v>231</v>
      </c>
      <c r="H423" s="209">
        <v>4.7000000000000002</v>
      </c>
      <c r="I423" s="210"/>
      <c r="J423" s="211">
        <f>ROUND(I423*H423,2)</f>
        <v>0</v>
      </c>
      <c r="K423" s="207" t="s">
        <v>139</v>
      </c>
      <c r="L423" s="46"/>
      <c r="M423" s="212" t="s">
        <v>32</v>
      </c>
      <c r="N423" s="213" t="s">
        <v>51</v>
      </c>
      <c r="O423" s="86"/>
      <c r="P423" s="214">
        <f>O423*H423</f>
        <v>0</v>
      </c>
      <c r="Q423" s="214">
        <v>0</v>
      </c>
      <c r="R423" s="214">
        <f>Q423*H423</f>
        <v>0</v>
      </c>
      <c r="S423" s="214">
        <v>0</v>
      </c>
      <c r="T423" s="215">
        <f>S423*H423</f>
        <v>0</v>
      </c>
      <c r="U423" s="40"/>
      <c r="V423" s="40"/>
      <c r="W423" s="40"/>
      <c r="X423" s="40"/>
      <c r="Y423" s="40"/>
      <c r="Z423" s="40"/>
      <c r="AA423" s="40"/>
      <c r="AB423" s="40"/>
      <c r="AC423" s="40"/>
      <c r="AD423" s="40"/>
      <c r="AE423" s="40"/>
      <c r="AR423" s="216" t="s">
        <v>270</v>
      </c>
      <c r="AT423" s="216" t="s">
        <v>135</v>
      </c>
      <c r="AU423" s="216" t="s">
        <v>141</v>
      </c>
      <c r="AY423" s="18" t="s">
        <v>132</v>
      </c>
      <c r="BE423" s="217">
        <f>IF(N423="základní",J423,0)</f>
        <v>0</v>
      </c>
      <c r="BF423" s="217">
        <f>IF(N423="snížená",J423,0)</f>
        <v>0</v>
      </c>
      <c r="BG423" s="217">
        <f>IF(N423="zákl. přenesená",J423,0)</f>
        <v>0</v>
      </c>
      <c r="BH423" s="217">
        <f>IF(N423="sníž. přenesená",J423,0)</f>
        <v>0</v>
      </c>
      <c r="BI423" s="217">
        <f>IF(N423="nulová",J423,0)</f>
        <v>0</v>
      </c>
      <c r="BJ423" s="18" t="s">
        <v>141</v>
      </c>
      <c r="BK423" s="217">
        <f>ROUND(I423*H423,2)</f>
        <v>0</v>
      </c>
      <c r="BL423" s="18" t="s">
        <v>270</v>
      </c>
      <c r="BM423" s="216" t="s">
        <v>1068</v>
      </c>
    </row>
    <row r="424" s="2" customFormat="1">
      <c r="A424" s="40"/>
      <c r="B424" s="41"/>
      <c r="C424" s="42"/>
      <c r="D424" s="225" t="s">
        <v>197</v>
      </c>
      <c r="E424" s="42"/>
      <c r="F424" s="226" t="s">
        <v>780</v>
      </c>
      <c r="G424" s="42"/>
      <c r="H424" s="42"/>
      <c r="I424" s="227"/>
      <c r="J424" s="42"/>
      <c r="K424" s="42"/>
      <c r="L424" s="46"/>
      <c r="M424" s="228"/>
      <c r="N424" s="229"/>
      <c r="O424" s="86"/>
      <c r="P424" s="86"/>
      <c r="Q424" s="86"/>
      <c r="R424" s="86"/>
      <c r="S424" s="86"/>
      <c r="T424" s="87"/>
      <c r="U424" s="40"/>
      <c r="V424" s="40"/>
      <c r="W424" s="40"/>
      <c r="X424" s="40"/>
      <c r="Y424" s="40"/>
      <c r="Z424" s="40"/>
      <c r="AA424" s="40"/>
      <c r="AB424" s="40"/>
      <c r="AC424" s="40"/>
      <c r="AD424" s="40"/>
      <c r="AE424" s="40"/>
      <c r="AT424" s="18" t="s">
        <v>197</v>
      </c>
      <c r="AU424" s="18" t="s">
        <v>141</v>
      </c>
    </row>
    <row r="425" s="2" customFormat="1" ht="14.4" customHeight="1">
      <c r="A425" s="40"/>
      <c r="B425" s="41"/>
      <c r="C425" s="205" t="s">
        <v>1069</v>
      </c>
      <c r="D425" s="205" t="s">
        <v>135</v>
      </c>
      <c r="E425" s="206" t="s">
        <v>782</v>
      </c>
      <c r="F425" s="207" t="s">
        <v>783</v>
      </c>
      <c r="G425" s="208" t="s">
        <v>231</v>
      </c>
      <c r="H425" s="209">
        <v>4.7000000000000002</v>
      </c>
      <c r="I425" s="210"/>
      <c r="J425" s="211">
        <f>ROUND(I425*H425,2)</f>
        <v>0</v>
      </c>
      <c r="K425" s="207" t="s">
        <v>139</v>
      </c>
      <c r="L425" s="46"/>
      <c r="M425" s="212" t="s">
        <v>32</v>
      </c>
      <c r="N425" s="213" t="s">
        <v>51</v>
      </c>
      <c r="O425" s="86"/>
      <c r="P425" s="214">
        <f>O425*H425</f>
        <v>0</v>
      </c>
      <c r="Q425" s="214">
        <v>0</v>
      </c>
      <c r="R425" s="214">
        <f>Q425*H425</f>
        <v>0</v>
      </c>
      <c r="S425" s="214">
        <v>0.035000000000000003</v>
      </c>
      <c r="T425" s="215">
        <f>S425*H425</f>
        <v>0.16450000000000004</v>
      </c>
      <c r="U425" s="40"/>
      <c r="V425" s="40"/>
      <c r="W425" s="40"/>
      <c r="X425" s="40"/>
      <c r="Y425" s="40"/>
      <c r="Z425" s="40"/>
      <c r="AA425" s="40"/>
      <c r="AB425" s="40"/>
      <c r="AC425" s="40"/>
      <c r="AD425" s="40"/>
      <c r="AE425" s="40"/>
      <c r="AR425" s="216" t="s">
        <v>270</v>
      </c>
      <c r="AT425" s="216" t="s">
        <v>135</v>
      </c>
      <c r="AU425" s="216" t="s">
        <v>141</v>
      </c>
      <c r="AY425" s="18" t="s">
        <v>132</v>
      </c>
      <c r="BE425" s="217">
        <f>IF(N425="základní",J425,0)</f>
        <v>0</v>
      </c>
      <c r="BF425" s="217">
        <f>IF(N425="snížená",J425,0)</f>
        <v>0</v>
      </c>
      <c r="BG425" s="217">
        <f>IF(N425="zákl. přenesená",J425,0)</f>
        <v>0</v>
      </c>
      <c r="BH425" s="217">
        <f>IF(N425="sníž. přenesená",J425,0)</f>
        <v>0</v>
      </c>
      <c r="BI425" s="217">
        <f>IF(N425="nulová",J425,0)</f>
        <v>0</v>
      </c>
      <c r="BJ425" s="18" t="s">
        <v>141</v>
      </c>
      <c r="BK425" s="217">
        <f>ROUND(I425*H425,2)</f>
        <v>0</v>
      </c>
      <c r="BL425" s="18" t="s">
        <v>270</v>
      </c>
      <c r="BM425" s="216" t="s">
        <v>1070</v>
      </c>
    </row>
    <row r="426" s="2" customFormat="1">
      <c r="A426" s="40"/>
      <c r="B426" s="41"/>
      <c r="C426" s="42"/>
      <c r="D426" s="225" t="s">
        <v>197</v>
      </c>
      <c r="E426" s="42"/>
      <c r="F426" s="226" t="s">
        <v>785</v>
      </c>
      <c r="G426" s="42"/>
      <c r="H426" s="42"/>
      <c r="I426" s="227"/>
      <c r="J426" s="42"/>
      <c r="K426" s="42"/>
      <c r="L426" s="46"/>
      <c r="M426" s="228"/>
      <c r="N426" s="229"/>
      <c r="O426" s="86"/>
      <c r="P426" s="86"/>
      <c r="Q426" s="86"/>
      <c r="R426" s="86"/>
      <c r="S426" s="86"/>
      <c r="T426" s="87"/>
      <c r="U426" s="40"/>
      <c r="V426" s="40"/>
      <c r="W426" s="40"/>
      <c r="X426" s="40"/>
      <c r="Y426" s="40"/>
      <c r="Z426" s="40"/>
      <c r="AA426" s="40"/>
      <c r="AB426" s="40"/>
      <c r="AC426" s="40"/>
      <c r="AD426" s="40"/>
      <c r="AE426" s="40"/>
      <c r="AT426" s="18" t="s">
        <v>197</v>
      </c>
      <c r="AU426" s="18" t="s">
        <v>141</v>
      </c>
    </row>
    <row r="427" s="2" customFormat="1" ht="24.15" customHeight="1">
      <c r="A427" s="40"/>
      <c r="B427" s="41"/>
      <c r="C427" s="205" t="s">
        <v>1071</v>
      </c>
      <c r="D427" s="205" t="s">
        <v>135</v>
      </c>
      <c r="E427" s="206" t="s">
        <v>787</v>
      </c>
      <c r="F427" s="207" t="s">
        <v>788</v>
      </c>
      <c r="G427" s="208" t="s">
        <v>789</v>
      </c>
      <c r="H427" s="272"/>
      <c r="I427" s="210"/>
      <c r="J427" s="211">
        <f>ROUND(I427*H427,2)</f>
        <v>0</v>
      </c>
      <c r="K427" s="207" t="s">
        <v>139</v>
      </c>
      <c r="L427" s="46"/>
      <c r="M427" s="212" t="s">
        <v>32</v>
      </c>
      <c r="N427" s="213" t="s">
        <v>51</v>
      </c>
      <c r="O427" s="86"/>
      <c r="P427" s="214">
        <f>O427*H427</f>
        <v>0</v>
      </c>
      <c r="Q427" s="214">
        <v>0</v>
      </c>
      <c r="R427" s="214">
        <f>Q427*H427</f>
        <v>0</v>
      </c>
      <c r="S427" s="214">
        <v>0</v>
      </c>
      <c r="T427" s="215">
        <f>S427*H427</f>
        <v>0</v>
      </c>
      <c r="U427" s="40"/>
      <c r="V427" s="40"/>
      <c r="W427" s="40"/>
      <c r="X427" s="40"/>
      <c r="Y427" s="40"/>
      <c r="Z427" s="40"/>
      <c r="AA427" s="40"/>
      <c r="AB427" s="40"/>
      <c r="AC427" s="40"/>
      <c r="AD427" s="40"/>
      <c r="AE427" s="40"/>
      <c r="AR427" s="216" t="s">
        <v>270</v>
      </c>
      <c r="AT427" s="216" t="s">
        <v>135</v>
      </c>
      <c r="AU427" s="216" t="s">
        <v>141</v>
      </c>
      <c r="AY427" s="18" t="s">
        <v>132</v>
      </c>
      <c r="BE427" s="217">
        <f>IF(N427="základní",J427,0)</f>
        <v>0</v>
      </c>
      <c r="BF427" s="217">
        <f>IF(N427="snížená",J427,0)</f>
        <v>0</v>
      </c>
      <c r="BG427" s="217">
        <f>IF(N427="zákl. přenesená",J427,0)</f>
        <v>0</v>
      </c>
      <c r="BH427" s="217">
        <f>IF(N427="sníž. přenesená",J427,0)</f>
        <v>0</v>
      </c>
      <c r="BI427" s="217">
        <f>IF(N427="nulová",J427,0)</f>
        <v>0</v>
      </c>
      <c r="BJ427" s="18" t="s">
        <v>141</v>
      </c>
      <c r="BK427" s="217">
        <f>ROUND(I427*H427,2)</f>
        <v>0</v>
      </c>
      <c r="BL427" s="18" t="s">
        <v>270</v>
      </c>
      <c r="BM427" s="216" t="s">
        <v>1072</v>
      </c>
    </row>
    <row r="428" s="2" customFormat="1">
      <c r="A428" s="40"/>
      <c r="B428" s="41"/>
      <c r="C428" s="42"/>
      <c r="D428" s="225" t="s">
        <v>197</v>
      </c>
      <c r="E428" s="42"/>
      <c r="F428" s="226" t="s">
        <v>791</v>
      </c>
      <c r="G428" s="42"/>
      <c r="H428" s="42"/>
      <c r="I428" s="227"/>
      <c r="J428" s="42"/>
      <c r="K428" s="42"/>
      <c r="L428" s="46"/>
      <c r="M428" s="228"/>
      <c r="N428" s="229"/>
      <c r="O428" s="86"/>
      <c r="P428" s="86"/>
      <c r="Q428" s="86"/>
      <c r="R428" s="86"/>
      <c r="S428" s="86"/>
      <c r="T428" s="87"/>
      <c r="U428" s="40"/>
      <c r="V428" s="40"/>
      <c r="W428" s="40"/>
      <c r="X428" s="40"/>
      <c r="Y428" s="40"/>
      <c r="Z428" s="40"/>
      <c r="AA428" s="40"/>
      <c r="AB428" s="40"/>
      <c r="AC428" s="40"/>
      <c r="AD428" s="40"/>
      <c r="AE428" s="40"/>
      <c r="AT428" s="18" t="s">
        <v>197</v>
      </c>
      <c r="AU428" s="18" t="s">
        <v>141</v>
      </c>
    </row>
    <row r="429" s="12" customFormat="1" ht="22.8" customHeight="1">
      <c r="A429" s="12"/>
      <c r="B429" s="189"/>
      <c r="C429" s="190"/>
      <c r="D429" s="191" t="s">
        <v>78</v>
      </c>
      <c r="E429" s="203" t="s">
        <v>1073</v>
      </c>
      <c r="F429" s="203" t="s">
        <v>1074</v>
      </c>
      <c r="G429" s="190"/>
      <c r="H429" s="190"/>
      <c r="I429" s="193"/>
      <c r="J429" s="204">
        <f>BK429</f>
        <v>0</v>
      </c>
      <c r="K429" s="190"/>
      <c r="L429" s="195"/>
      <c r="M429" s="196"/>
      <c r="N429" s="197"/>
      <c r="O429" s="197"/>
      <c r="P429" s="198">
        <f>SUM(P430:P451)</f>
        <v>0</v>
      </c>
      <c r="Q429" s="197"/>
      <c r="R429" s="198">
        <f>SUM(R430:R451)</f>
        <v>0.18340782</v>
      </c>
      <c r="S429" s="197"/>
      <c r="T429" s="199">
        <f>SUM(T430:T451)</f>
        <v>0.45918156999999998</v>
      </c>
      <c r="U429" s="12"/>
      <c r="V429" s="12"/>
      <c r="W429" s="12"/>
      <c r="X429" s="12"/>
      <c r="Y429" s="12"/>
      <c r="Z429" s="12"/>
      <c r="AA429" s="12"/>
      <c r="AB429" s="12"/>
      <c r="AC429" s="12"/>
      <c r="AD429" s="12"/>
      <c r="AE429" s="12"/>
      <c r="AR429" s="200" t="s">
        <v>141</v>
      </c>
      <c r="AT429" s="201" t="s">
        <v>78</v>
      </c>
      <c r="AU429" s="201" t="s">
        <v>21</v>
      </c>
      <c r="AY429" s="200" t="s">
        <v>132</v>
      </c>
      <c r="BK429" s="202">
        <f>SUM(BK430:BK451)</f>
        <v>0</v>
      </c>
    </row>
    <row r="430" s="2" customFormat="1" ht="14.4" customHeight="1">
      <c r="A430" s="40"/>
      <c r="B430" s="41"/>
      <c r="C430" s="205" t="s">
        <v>1075</v>
      </c>
      <c r="D430" s="205" t="s">
        <v>135</v>
      </c>
      <c r="E430" s="206" t="s">
        <v>1076</v>
      </c>
      <c r="F430" s="207" t="s">
        <v>1077</v>
      </c>
      <c r="G430" s="208" t="s">
        <v>195</v>
      </c>
      <c r="H430" s="209">
        <v>5.5209999999999999</v>
      </c>
      <c r="I430" s="210"/>
      <c r="J430" s="211">
        <f>ROUND(I430*H430,2)</f>
        <v>0</v>
      </c>
      <c r="K430" s="207" t="s">
        <v>139</v>
      </c>
      <c r="L430" s="46"/>
      <c r="M430" s="212" t="s">
        <v>32</v>
      </c>
      <c r="N430" s="213" t="s">
        <v>51</v>
      </c>
      <c r="O430" s="86"/>
      <c r="P430" s="214">
        <f>O430*H430</f>
        <v>0</v>
      </c>
      <c r="Q430" s="214">
        <v>0.00029999999999999997</v>
      </c>
      <c r="R430" s="214">
        <f>Q430*H430</f>
        <v>0.0016562999999999999</v>
      </c>
      <c r="S430" s="214">
        <v>0</v>
      </c>
      <c r="T430" s="215">
        <f>S430*H430</f>
        <v>0</v>
      </c>
      <c r="U430" s="40"/>
      <c r="V430" s="40"/>
      <c r="W430" s="40"/>
      <c r="X430" s="40"/>
      <c r="Y430" s="40"/>
      <c r="Z430" s="40"/>
      <c r="AA430" s="40"/>
      <c r="AB430" s="40"/>
      <c r="AC430" s="40"/>
      <c r="AD430" s="40"/>
      <c r="AE430" s="40"/>
      <c r="AR430" s="216" t="s">
        <v>270</v>
      </c>
      <c r="AT430" s="216" t="s">
        <v>135</v>
      </c>
      <c r="AU430" s="216" t="s">
        <v>141</v>
      </c>
      <c r="AY430" s="18" t="s">
        <v>132</v>
      </c>
      <c r="BE430" s="217">
        <f>IF(N430="základní",J430,0)</f>
        <v>0</v>
      </c>
      <c r="BF430" s="217">
        <f>IF(N430="snížená",J430,0)</f>
        <v>0</v>
      </c>
      <c r="BG430" s="217">
        <f>IF(N430="zákl. přenesená",J430,0)</f>
        <v>0</v>
      </c>
      <c r="BH430" s="217">
        <f>IF(N430="sníž. přenesená",J430,0)</f>
        <v>0</v>
      </c>
      <c r="BI430" s="217">
        <f>IF(N430="nulová",J430,0)</f>
        <v>0</v>
      </c>
      <c r="BJ430" s="18" t="s">
        <v>141</v>
      </c>
      <c r="BK430" s="217">
        <f>ROUND(I430*H430,2)</f>
        <v>0</v>
      </c>
      <c r="BL430" s="18" t="s">
        <v>270</v>
      </c>
      <c r="BM430" s="216" t="s">
        <v>1078</v>
      </c>
    </row>
    <row r="431" s="2" customFormat="1">
      <c r="A431" s="40"/>
      <c r="B431" s="41"/>
      <c r="C431" s="42"/>
      <c r="D431" s="225" t="s">
        <v>197</v>
      </c>
      <c r="E431" s="42"/>
      <c r="F431" s="226" t="s">
        <v>1079</v>
      </c>
      <c r="G431" s="42"/>
      <c r="H431" s="42"/>
      <c r="I431" s="227"/>
      <c r="J431" s="42"/>
      <c r="K431" s="42"/>
      <c r="L431" s="46"/>
      <c r="M431" s="228"/>
      <c r="N431" s="229"/>
      <c r="O431" s="86"/>
      <c r="P431" s="86"/>
      <c r="Q431" s="86"/>
      <c r="R431" s="86"/>
      <c r="S431" s="86"/>
      <c r="T431" s="87"/>
      <c r="U431" s="40"/>
      <c r="V431" s="40"/>
      <c r="W431" s="40"/>
      <c r="X431" s="40"/>
      <c r="Y431" s="40"/>
      <c r="Z431" s="40"/>
      <c r="AA431" s="40"/>
      <c r="AB431" s="40"/>
      <c r="AC431" s="40"/>
      <c r="AD431" s="40"/>
      <c r="AE431" s="40"/>
      <c r="AT431" s="18" t="s">
        <v>197</v>
      </c>
      <c r="AU431" s="18" t="s">
        <v>141</v>
      </c>
    </row>
    <row r="432" s="13" customFormat="1">
      <c r="A432" s="13"/>
      <c r="B432" s="230"/>
      <c r="C432" s="231"/>
      <c r="D432" s="225" t="s">
        <v>199</v>
      </c>
      <c r="E432" s="232" t="s">
        <v>32</v>
      </c>
      <c r="F432" s="233" t="s">
        <v>1080</v>
      </c>
      <c r="G432" s="231"/>
      <c r="H432" s="234">
        <v>4.9059999999999997</v>
      </c>
      <c r="I432" s="235"/>
      <c r="J432" s="231"/>
      <c r="K432" s="231"/>
      <c r="L432" s="236"/>
      <c r="M432" s="237"/>
      <c r="N432" s="238"/>
      <c r="O432" s="238"/>
      <c r="P432" s="238"/>
      <c r="Q432" s="238"/>
      <c r="R432" s="238"/>
      <c r="S432" s="238"/>
      <c r="T432" s="239"/>
      <c r="U432" s="13"/>
      <c r="V432" s="13"/>
      <c r="W432" s="13"/>
      <c r="X432" s="13"/>
      <c r="Y432" s="13"/>
      <c r="Z432" s="13"/>
      <c r="AA432" s="13"/>
      <c r="AB432" s="13"/>
      <c r="AC432" s="13"/>
      <c r="AD432" s="13"/>
      <c r="AE432" s="13"/>
      <c r="AT432" s="240" t="s">
        <v>199</v>
      </c>
      <c r="AU432" s="240" t="s">
        <v>141</v>
      </c>
      <c r="AV432" s="13" t="s">
        <v>141</v>
      </c>
      <c r="AW432" s="13" t="s">
        <v>41</v>
      </c>
      <c r="AX432" s="13" t="s">
        <v>79</v>
      </c>
      <c r="AY432" s="240" t="s">
        <v>132</v>
      </c>
    </row>
    <row r="433" s="13" customFormat="1">
      <c r="A433" s="13"/>
      <c r="B433" s="230"/>
      <c r="C433" s="231"/>
      <c r="D433" s="225" t="s">
        <v>199</v>
      </c>
      <c r="E433" s="232" t="s">
        <v>32</v>
      </c>
      <c r="F433" s="233" t="s">
        <v>1081</v>
      </c>
      <c r="G433" s="231"/>
      <c r="H433" s="234">
        <v>0.61499999999999999</v>
      </c>
      <c r="I433" s="235"/>
      <c r="J433" s="231"/>
      <c r="K433" s="231"/>
      <c r="L433" s="236"/>
      <c r="M433" s="237"/>
      <c r="N433" s="238"/>
      <c r="O433" s="238"/>
      <c r="P433" s="238"/>
      <c r="Q433" s="238"/>
      <c r="R433" s="238"/>
      <c r="S433" s="238"/>
      <c r="T433" s="239"/>
      <c r="U433" s="13"/>
      <c r="V433" s="13"/>
      <c r="W433" s="13"/>
      <c r="X433" s="13"/>
      <c r="Y433" s="13"/>
      <c r="Z433" s="13"/>
      <c r="AA433" s="13"/>
      <c r="AB433" s="13"/>
      <c r="AC433" s="13"/>
      <c r="AD433" s="13"/>
      <c r="AE433" s="13"/>
      <c r="AT433" s="240" t="s">
        <v>199</v>
      </c>
      <c r="AU433" s="240" t="s">
        <v>141</v>
      </c>
      <c r="AV433" s="13" t="s">
        <v>141</v>
      </c>
      <c r="AW433" s="13" t="s">
        <v>41</v>
      </c>
      <c r="AX433" s="13" t="s">
        <v>79</v>
      </c>
      <c r="AY433" s="240" t="s">
        <v>132</v>
      </c>
    </row>
    <row r="434" s="14" customFormat="1">
      <c r="A434" s="14"/>
      <c r="B434" s="241"/>
      <c r="C434" s="242"/>
      <c r="D434" s="225" t="s">
        <v>199</v>
      </c>
      <c r="E434" s="243" t="s">
        <v>32</v>
      </c>
      <c r="F434" s="244" t="s">
        <v>201</v>
      </c>
      <c r="G434" s="242"/>
      <c r="H434" s="245">
        <v>5.5209999999999999</v>
      </c>
      <c r="I434" s="246"/>
      <c r="J434" s="242"/>
      <c r="K434" s="242"/>
      <c r="L434" s="247"/>
      <c r="M434" s="248"/>
      <c r="N434" s="249"/>
      <c r="O434" s="249"/>
      <c r="P434" s="249"/>
      <c r="Q434" s="249"/>
      <c r="R434" s="249"/>
      <c r="S434" s="249"/>
      <c r="T434" s="250"/>
      <c r="U434" s="14"/>
      <c r="V434" s="14"/>
      <c r="W434" s="14"/>
      <c r="X434" s="14"/>
      <c r="Y434" s="14"/>
      <c r="Z434" s="14"/>
      <c r="AA434" s="14"/>
      <c r="AB434" s="14"/>
      <c r="AC434" s="14"/>
      <c r="AD434" s="14"/>
      <c r="AE434" s="14"/>
      <c r="AT434" s="251" t="s">
        <v>199</v>
      </c>
      <c r="AU434" s="251" t="s">
        <v>141</v>
      </c>
      <c r="AV434" s="14" t="s">
        <v>150</v>
      </c>
      <c r="AW434" s="14" t="s">
        <v>41</v>
      </c>
      <c r="AX434" s="14" t="s">
        <v>21</v>
      </c>
      <c r="AY434" s="251" t="s">
        <v>132</v>
      </c>
    </row>
    <row r="435" s="2" customFormat="1" ht="24.15" customHeight="1">
      <c r="A435" s="40"/>
      <c r="B435" s="41"/>
      <c r="C435" s="205" t="s">
        <v>1082</v>
      </c>
      <c r="D435" s="205" t="s">
        <v>135</v>
      </c>
      <c r="E435" s="206" t="s">
        <v>1083</v>
      </c>
      <c r="F435" s="207" t="s">
        <v>1084</v>
      </c>
      <c r="G435" s="208" t="s">
        <v>195</v>
      </c>
      <c r="H435" s="209">
        <v>5.5209999999999999</v>
      </c>
      <c r="I435" s="210"/>
      <c r="J435" s="211">
        <f>ROUND(I435*H435,2)</f>
        <v>0</v>
      </c>
      <c r="K435" s="207" t="s">
        <v>139</v>
      </c>
      <c r="L435" s="46"/>
      <c r="M435" s="212" t="s">
        <v>32</v>
      </c>
      <c r="N435" s="213" t="s">
        <v>51</v>
      </c>
      <c r="O435" s="86"/>
      <c r="P435" s="214">
        <f>O435*H435</f>
        <v>0</v>
      </c>
      <c r="Q435" s="214">
        <v>0.0044999999999999997</v>
      </c>
      <c r="R435" s="214">
        <f>Q435*H435</f>
        <v>0.024844499999999999</v>
      </c>
      <c r="S435" s="214">
        <v>0</v>
      </c>
      <c r="T435" s="215">
        <f>S435*H435</f>
        <v>0</v>
      </c>
      <c r="U435" s="40"/>
      <c r="V435" s="40"/>
      <c r="W435" s="40"/>
      <c r="X435" s="40"/>
      <c r="Y435" s="40"/>
      <c r="Z435" s="40"/>
      <c r="AA435" s="40"/>
      <c r="AB435" s="40"/>
      <c r="AC435" s="40"/>
      <c r="AD435" s="40"/>
      <c r="AE435" s="40"/>
      <c r="AR435" s="216" t="s">
        <v>270</v>
      </c>
      <c r="AT435" s="216" t="s">
        <v>135</v>
      </c>
      <c r="AU435" s="216" t="s">
        <v>141</v>
      </c>
      <c r="AY435" s="18" t="s">
        <v>132</v>
      </c>
      <c r="BE435" s="217">
        <f>IF(N435="základní",J435,0)</f>
        <v>0</v>
      </c>
      <c r="BF435" s="217">
        <f>IF(N435="snížená",J435,0)</f>
        <v>0</v>
      </c>
      <c r="BG435" s="217">
        <f>IF(N435="zákl. přenesená",J435,0)</f>
        <v>0</v>
      </c>
      <c r="BH435" s="217">
        <f>IF(N435="sníž. přenesená",J435,0)</f>
        <v>0</v>
      </c>
      <c r="BI435" s="217">
        <f>IF(N435="nulová",J435,0)</f>
        <v>0</v>
      </c>
      <c r="BJ435" s="18" t="s">
        <v>141</v>
      </c>
      <c r="BK435" s="217">
        <f>ROUND(I435*H435,2)</f>
        <v>0</v>
      </c>
      <c r="BL435" s="18" t="s">
        <v>270</v>
      </c>
      <c r="BM435" s="216" t="s">
        <v>1085</v>
      </c>
    </row>
    <row r="436" s="2" customFormat="1">
      <c r="A436" s="40"/>
      <c r="B436" s="41"/>
      <c r="C436" s="42"/>
      <c r="D436" s="225" t="s">
        <v>197</v>
      </c>
      <c r="E436" s="42"/>
      <c r="F436" s="226" t="s">
        <v>1079</v>
      </c>
      <c r="G436" s="42"/>
      <c r="H436" s="42"/>
      <c r="I436" s="227"/>
      <c r="J436" s="42"/>
      <c r="K436" s="42"/>
      <c r="L436" s="46"/>
      <c r="M436" s="228"/>
      <c r="N436" s="229"/>
      <c r="O436" s="86"/>
      <c r="P436" s="86"/>
      <c r="Q436" s="86"/>
      <c r="R436" s="86"/>
      <c r="S436" s="86"/>
      <c r="T436" s="87"/>
      <c r="U436" s="40"/>
      <c r="V436" s="40"/>
      <c r="W436" s="40"/>
      <c r="X436" s="40"/>
      <c r="Y436" s="40"/>
      <c r="Z436" s="40"/>
      <c r="AA436" s="40"/>
      <c r="AB436" s="40"/>
      <c r="AC436" s="40"/>
      <c r="AD436" s="40"/>
      <c r="AE436" s="40"/>
      <c r="AT436" s="18" t="s">
        <v>197</v>
      </c>
      <c r="AU436" s="18" t="s">
        <v>141</v>
      </c>
    </row>
    <row r="437" s="2" customFormat="1" ht="24.15" customHeight="1">
      <c r="A437" s="40"/>
      <c r="B437" s="41"/>
      <c r="C437" s="205" t="s">
        <v>1086</v>
      </c>
      <c r="D437" s="205" t="s">
        <v>135</v>
      </c>
      <c r="E437" s="206" t="s">
        <v>1087</v>
      </c>
      <c r="F437" s="207" t="s">
        <v>1088</v>
      </c>
      <c r="G437" s="208" t="s">
        <v>231</v>
      </c>
      <c r="H437" s="209">
        <v>2.484</v>
      </c>
      <c r="I437" s="210"/>
      <c r="J437" s="211">
        <f>ROUND(I437*H437,2)</f>
        <v>0</v>
      </c>
      <c r="K437" s="207" t="s">
        <v>139</v>
      </c>
      <c r="L437" s="46"/>
      <c r="M437" s="212" t="s">
        <v>32</v>
      </c>
      <c r="N437" s="213" t="s">
        <v>51</v>
      </c>
      <c r="O437" s="86"/>
      <c r="P437" s="214">
        <f>O437*H437</f>
        <v>0</v>
      </c>
      <c r="Q437" s="214">
        <v>0.00042999999999999999</v>
      </c>
      <c r="R437" s="214">
        <f>Q437*H437</f>
        <v>0.0010681199999999999</v>
      </c>
      <c r="S437" s="214">
        <v>0</v>
      </c>
      <c r="T437" s="215">
        <f>S437*H437</f>
        <v>0</v>
      </c>
      <c r="U437" s="40"/>
      <c r="V437" s="40"/>
      <c r="W437" s="40"/>
      <c r="X437" s="40"/>
      <c r="Y437" s="40"/>
      <c r="Z437" s="40"/>
      <c r="AA437" s="40"/>
      <c r="AB437" s="40"/>
      <c r="AC437" s="40"/>
      <c r="AD437" s="40"/>
      <c r="AE437" s="40"/>
      <c r="AR437" s="216" t="s">
        <v>270</v>
      </c>
      <c r="AT437" s="216" t="s">
        <v>135</v>
      </c>
      <c r="AU437" s="216" t="s">
        <v>141</v>
      </c>
      <c r="AY437" s="18" t="s">
        <v>132</v>
      </c>
      <c r="BE437" s="217">
        <f>IF(N437="základní",J437,0)</f>
        <v>0</v>
      </c>
      <c r="BF437" s="217">
        <f>IF(N437="snížená",J437,0)</f>
        <v>0</v>
      </c>
      <c r="BG437" s="217">
        <f>IF(N437="zákl. přenesená",J437,0)</f>
        <v>0</v>
      </c>
      <c r="BH437" s="217">
        <f>IF(N437="sníž. přenesená",J437,0)</f>
        <v>0</v>
      </c>
      <c r="BI437" s="217">
        <f>IF(N437="nulová",J437,0)</f>
        <v>0</v>
      </c>
      <c r="BJ437" s="18" t="s">
        <v>141</v>
      </c>
      <c r="BK437" s="217">
        <f>ROUND(I437*H437,2)</f>
        <v>0</v>
      </c>
      <c r="BL437" s="18" t="s">
        <v>270</v>
      </c>
      <c r="BM437" s="216" t="s">
        <v>1089</v>
      </c>
    </row>
    <row r="438" s="13" customFormat="1">
      <c r="A438" s="13"/>
      <c r="B438" s="230"/>
      <c r="C438" s="231"/>
      <c r="D438" s="225" t="s">
        <v>199</v>
      </c>
      <c r="E438" s="232" t="s">
        <v>32</v>
      </c>
      <c r="F438" s="233" t="s">
        <v>1090</v>
      </c>
      <c r="G438" s="231"/>
      <c r="H438" s="234">
        <v>2.484</v>
      </c>
      <c r="I438" s="235"/>
      <c r="J438" s="231"/>
      <c r="K438" s="231"/>
      <c r="L438" s="236"/>
      <c r="M438" s="237"/>
      <c r="N438" s="238"/>
      <c r="O438" s="238"/>
      <c r="P438" s="238"/>
      <c r="Q438" s="238"/>
      <c r="R438" s="238"/>
      <c r="S438" s="238"/>
      <c r="T438" s="239"/>
      <c r="U438" s="13"/>
      <c r="V438" s="13"/>
      <c r="W438" s="13"/>
      <c r="X438" s="13"/>
      <c r="Y438" s="13"/>
      <c r="Z438" s="13"/>
      <c r="AA438" s="13"/>
      <c r="AB438" s="13"/>
      <c r="AC438" s="13"/>
      <c r="AD438" s="13"/>
      <c r="AE438" s="13"/>
      <c r="AT438" s="240" t="s">
        <v>199</v>
      </c>
      <c r="AU438" s="240" t="s">
        <v>141</v>
      </c>
      <c r="AV438" s="13" t="s">
        <v>141</v>
      </c>
      <c r="AW438" s="13" t="s">
        <v>41</v>
      </c>
      <c r="AX438" s="13" t="s">
        <v>79</v>
      </c>
      <c r="AY438" s="240" t="s">
        <v>132</v>
      </c>
    </row>
    <row r="439" s="14" customFormat="1">
      <c r="A439" s="14"/>
      <c r="B439" s="241"/>
      <c r="C439" s="242"/>
      <c r="D439" s="225" t="s">
        <v>199</v>
      </c>
      <c r="E439" s="243" t="s">
        <v>32</v>
      </c>
      <c r="F439" s="244" t="s">
        <v>201</v>
      </c>
      <c r="G439" s="242"/>
      <c r="H439" s="245">
        <v>2.484</v>
      </c>
      <c r="I439" s="246"/>
      <c r="J439" s="242"/>
      <c r="K439" s="242"/>
      <c r="L439" s="247"/>
      <c r="M439" s="248"/>
      <c r="N439" s="249"/>
      <c r="O439" s="249"/>
      <c r="P439" s="249"/>
      <c r="Q439" s="249"/>
      <c r="R439" s="249"/>
      <c r="S439" s="249"/>
      <c r="T439" s="250"/>
      <c r="U439" s="14"/>
      <c r="V439" s="14"/>
      <c r="W439" s="14"/>
      <c r="X439" s="14"/>
      <c r="Y439" s="14"/>
      <c r="Z439" s="14"/>
      <c r="AA439" s="14"/>
      <c r="AB439" s="14"/>
      <c r="AC439" s="14"/>
      <c r="AD439" s="14"/>
      <c r="AE439" s="14"/>
      <c r="AT439" s="251" t="s">
        <v>199</v>
      </c>
      <c r="AU439" s="251" t="s">
        <v>141</v>
      </c>
      <c r="AV439" s="14" t="s">
        <v>150</v>
      </c>
      <c r="AW439" s="14" t="s">
        <v>41</v>
      </c>
      <c r="AX439" s="14" t="s">
        <v>21</v>
      </c>
      <c r="AY439" s="251" t="s">
        <v>132</v>
      </c>
    </row>
    <row r="440" s="2" customFormat="1" ht="14.4" customHeight="1">
      <c r="A440" s="40"/>
      <c r="B440" s="41"/>
      <c r="C440" s="252" t="s">
        <v>1091</v>
      </c>
      <c r="D440" s="252" t="s">
        <v>246</v>
      </c>
      <c r="E440" s="253" t="s">
        <v>1092</v>
      </c>
      <c r="F440" s="254" t="s">
        <v>1093</v>
      </c>
      <c r="G440" s="255" t="s">
        <v>376</v>
      </c>
      <c r="H440" s="256">
        <v>9.9000000000000004</v>
      </c>
      <c r="I440" s="257"/>
      <c r="J440" s="258">
        <f>ROUND(I440*H440,2)</f>
        <v>0</v>
      </c>
      <c r="K440" s="254" t="s">
        <v>139</v>
      </c>
      <c r="L440" s="259"/>
      <c r="M440" s="260" t="s">
        <v>32</v>
      </c>
      <c r="N440" s="261" t="s">
        <v>51</v>
      </c>
      <c r="O440" s="86"/>
      <c r="P440" s="214">
        <f>O440*H440</f>
        <v>0</v>
      </c>
      <c r="Q440" s="214">
        <v>0.00044999999999999999</v>
      </c>
      <c r="R440" s="214">
        <f>Q440*H440</f>
        <v>0.0044549999999999998</v>
      </c>
      <c r="S440" s="214">
        <v>0</v>
      </c>
      <c r="T440" s="215">
        <f>S440*H440</f>
        <v>0</v>
      </c>
      <c r="U440" s="40"/>
      <c r="V440" s="40"/>
      <c r="W440" s="40"/>
      <c r="X440" s="40"/>
      <c r="Y440" s="40"/>
      <c r="Z440" s="40"/>
      <c r="AA440" s="40"/>
      <c r="AB440" s="40"/>
      <c r="AC440" s="40"/>
      <c r="AD440" s="40"/>
      <c r="AE440" s="40"/>
      <c r="AR440" s="216" t="s">
        <v>356</v>
      </c>
      <c r="AT440" s="216" t="s">
        <v>246</v>
      </c>
      <c r="AU440" s="216" t="s">
        <v>141</v>
      </c>
      <c r="AY440" s="18" t="s">
        <v>132</v>
      </c>
      <c r="BE440" s="217">
        <f>IF(N440="základní",J440,0)</f>
        <v>0</v>
      </c>
      <c r="BF440" s="217">
        <f>IF(N440="snížená",J440,0)</f>
        <v>0</v>
      </c>
      <c r="BG440" s="217">
        <f>IF(N440="zákl. přenesená",J440,0)</f>
        <v>0</v>
      </c>
      <c r="BH440" s="217">
        <f>IF(N440="sníž. přenesená",J440,0)</f>
        <v>0</v>
      </c>
      <c r="BI440" s="217">
        <f>IF(N440="nulová",J440,0)</f>
        <v>0</v>
      </c>
      <c r="BJ440" s="18" t="s">
        <v>141</v>
      </c>
      <c r="BK440" s="217">
        <f>ROUND(I440*H440,2)</f>
        <v>0</v>
      </c>
      <c r="BL440" s="18" t="s">
        <v>270</v>
      </c>
      <c r="BM440" s="216" t="s">
        <v>1094</v>
      </c>
    </row>
    <row r="441" s="13" customFormat="1">
      <c r="A441" s="13"/>
      <c r="B441" s="230"/>
      <c r="C441" s="231"/>
      <c r="D441" s="225" t="s">
        <v>199</v>
      </c>
      <c r="E441" s="231"/>
      <c r="F441" s="233" t="s">
        <v>1095</v>
      </c>
      <c r="G441" s="231"/>
      <c r="H441" s="234">
        <v>9.9000000000000004</v>
      </c>
      <c r="I441" s="235"/>
      <c r="J441" s="231"/>
      <c r="K441" s="231"/>
      <c r="L441" s="236"/>
      <c r="M441" s="237"/>
      <c r="N441" s="238"/>
      <c r="O441" s="238"/>
      <c r="P441" s="238"/>
      <c r="Q441" s="238"/>
      <c r="R441" s="238"/>
      <c r="S441" s="238"/>
      <c r="T441" s="239"/>
      <c r="U441" s="13"/>
      <c r="V441" s="13"/>
      <c r="W441" s="13"/>
      <c r="X441" s="13"/>
      <c r="Y441" s="13"/>
      <c r="Z441" s="13"/>
      <c r="AA441" s="13"/>
      <c r="AB441" s="13"/>
      <c r="AC441" s="13"/>
      <c r="AD441" s="13"/>
      <c r="AE441" s="13"/>
      <c r="AT441" s="240" t="s">
        <v>199</v>
      </c>
      <c r="AU441" s="240" t="s">
        <v>141</v>
      </c>
      <c r="AV441" s="13" t="s">
        <v>141</v>
      </c>
      <c r="AW441" s="13" t="s">
        <v>4</v>
      </c>
      <c r="AX441" s="13" t="s">
        <v>21</v>
      </c>
      <c r="AY441" s="240" t="s">
        <v>132</v>
      </c>
    </row>
    <row r="442" s="2" customFormat="1" ht="14.4" customHeight="1">
      <c r="A442" s="40"/>
      <c r="B442" s="41"/>
      <c r="C442" s="205" t="s">
        <v>1096</v>
      </c>
      <c r="D442" s="205" t="s">
        <v>135</v>
      </c>
      <c r="E442" s="206" t="s">
        <v>1097</v>
      </c>
      <c r="F442" s="207" t="s">
        <v>1098</v>
      </c>
      <c r="G442" s="208" t="s">
        <v>195</v>
      </c>
      <c r="H442" s="209">
        <v>5.5209999999999999</v>
      </c>
      <c r="I442" s="210"/>
      <c r="J442" s="211">
        <f>ROUND(I442*H442,2)</f>
        <v>0</v>
      </c>
      <c r="K442" s="207" t="s">
        <v>139</v>
      </c>
      <c r="L442" s="46"/>
      <c r="M442" s="212" t="s">
        <v>32</v>
      </c>
      <c r="N442" s="213" t="s">
        <v>51</v>
      </c>
      <c r="O442" s="86"/>
      <c r="P442" s="214">
        <f>O442*H442</f>
        <v>0</v>
      </c>
      <c r="Q442" s="214">
        <v>0</v>
      </c>
      <c r="R442" s="214">
        <f>Q442*H442</f>
        <v>0</v>
      </c>
      <c r="S442" s="214">
        <v>0.083169999999999994</v>
      </c>
      <c r="T442" s="215">
        <f>S442*H442</f>
        <v>0.45918156999999998</v>
      </c>
      <c r="U442" s="40"/>
      <c r="V442" s="40"/>
      <c r="W442" s="40"/>
      <c r="X442" s="40"/>
      <c r="Y442" s="40"/>
      <c r="Z442" s="40"/>
      <c r="AA442" s="40"/>
      <c r="AB442" s="40"/>
      <c r="AC442" s="40"/>
      <c r="AD442" s="40"/>
      <c r="AE442" s="40"/>
      <c r="AR442" s="216" t="s">
        <v>270</v>
      </c>
      <c r="AT442" s="216" t="s">
        <v>135</v>
      </c>
      <c r="AU442" s="216" t="s">
        <v>141</v>
      </c>
      <c r="AY442" s="18" t="s">
        <v>132</v>
      </c>
      <c r="BE442" s="217">
        <f>IF(N442="základní",J442,0)</f>
        <v>0</v>
      </c>
      <c r="BF442" s="217">
        <f>IF(N442="snížená",J442,0)</f>
        <v>0</v>
      </c>
      <c r="BG442" s="217">
        <f>IF(N442="zákl. přenesená",J442,0)</f>
        <v>0</v>
      </c>
      <c r="BH442" s="217">
        <f>IF(N442="sníž. přenesená",J442,0)</f>
        <v>0</v>
      </c>
      <c r="BI442" s="217">
        <f>IF(N442="nulová",J442,0)</f>
        <v>0</v>
      </c>
      <c r="BJ442" s="18" t="s">
        <v>141</v>
      </c>
      <c r="BK442" s="217">
        <f>ROUND(I442*H442,2)</f>
        <v>0</v>
      </c>
      <c r="BL442" s="18" t="s">
        <v>270</v>
      </c>
      <c r="BM442" s="216" t="s">
        <v>1099</v>
      </c>
    </row>
    <row r="443" s="2" customFormat="1" ht="24.15" customHeight="1">
      <c r="A443" s="40"/>
      <c r="B443" s="41"/>
      <c r="C443" s="205" t="s">
        <v>1100</v>
      </c>
      <c r="D443" s="205" t="s">
        <v>135</v>
      </c>
      <c r="E443" s="206" t="s">
        <v>1101</v>
      </c>
      <c r="F443" s="207" t="s">
        <v>1102</v>
      </c>
      <c r="G443" s="208" t="s">
        <v>195</v>
      </c>
      <c r="H443" s="209">
        <v>5.5209999999999999</v>
      </c>
      <c r="I443" s="210"/>
      <c r="J443" s="211">
        <f>ROUND(I443*H443,2)</f>
        <v>0</v>
      </c>
      <c r="K443" s="207" t="s">
        <v>139</v>
      </c>
      <c r="L443" s="46"/>
      <c r="M443" s="212" t="s">
        <v>32</v>
      </c>
      <c r="N443" s="213" t="s">
        <v>51</v>
      </c>
      <c r="O443" s="86"/>
      <c r="P443" s="214">
        <f>O443*H443</f>
        <v>0</v>
      </c>
      <c r="Q443" s="214">
        <v>0.0063</v>
      </c>
      <c r="R443" s="214">
        <f>Q443*H443</f>
        <v>0.034782300000000002</v>
      </c>
      <c r="S443" s="214">
        <v>0</v>
      </c>
      <c r="T443" s="215">
        <f>S443*H443</f>
        <v>0</v>
      </c>
      <c r="U443" s="40"/>
      <c r="V443" s="40"/>
      <c r="W443" s="40"/>
      <c r="X443" s="40"/>
      <c r="Y443" s="40"/>
      <c r="Z443" s="40"/>
      <c r="AA443" s="40"/>
      <c r="AB443" s="40"/>
      <c r="AC443" s="40"/>
      <c r="AD443" s="40"/>
      <c r="AE443" s="40"/>
      <c r="AR443" s="216" t="s">
        <v>270</v>
      </c>
      <c r="AT443" s="216" t="s">
        <v>135</v>
      </c>
      <c r="AU443" s="216" t="s">
        <v>141</v>
      </c>
      <c r="AY443" s="18" t="s">
        <v>132</v>
      </c>
      <c r="BE443" s="217">
        <f>IF(N443="základní",J443,0)</f>
        <v>0</v>
      </c>
      <c r="BF443" s="217">
        <f>IF(N443="snížená",J443,0)</f>
        <v>0</v>
      </c>
      <c r="BG443" s="217">
        <f>IF(N443="zákl. přenesená",J443,0)</f>
        <v>0</v>
      </c>
      <c r="BH443" s="217">
        <f>IF(N443="sníž. přenesená",J443,0)</f>
        <v>0</v>
      </c>
      <c r="BI443" s="217">
        <f>IF(N443="nulová",J443,0)</f>
        <v>0</v>
      </c>
      <c r="BJ443" s="18" t="s">
        <v>141</v>
      </c>
      <c r="BK443" s="217">
        <f>ROUND(I443*H443,2)</f>
        <v>0</v>
      </c>
      <c r="BL443" s="18" t="s">
        <v>270</v>
      </c>
      <c r="BM443" s="216" t="s">
        <v>1103</v>
      </c>
    </row>
    <row r="444" s="2" customFormat="1">
      <c r="A444" s="40"/>
      <c r="B444" s="41"/>
      <c r="C444" s="42"/>
      <c r="D444" s="225" t="s">
        <v>197</v>
      </c>
      <c r="E444" s="42"/>
      <c r="F444" s="226" t="s">
        <v>1104</v>
      </c>
      <c r="G444" s="42"/>
      <c r="H444" s="42"/>
      <c r="I444" s="227"/>
      <c r="J444" s="42"/>
      <c r="K444" s="42"/>
      <c r="L444" s="46"/>
      <c r="M444" s="228"/>
      <c r="N444" s="229"/>
      <c r="O444" s="86"/>
      <c r="P444" s="86"/>
      <c r="Q444" s="86"/>
      <c r="R444" s="86"/>
      <c r="S444" s="86"/>
      <c r="T444" s="87"/>
      <c r="U444" s="40"/>
      <c r="V444" s="40"/>
      <c r="W444" s="40"/>
      <c r="X444" s="40"/>
      <c r="Y444" s="40"/>
      <c r="Z444" s="40"/>
      <c r="AA444" s="40"/>
      <c r="AB444" s="40"/>
      <c r="AC444" s="40"/>
      <c r="AD444" s="40"/>
      <c r="AE444" s="40"/>
      <c r="AT444" s="18" t="s">
        <v>197</v>
      </c>
      <c r="AU444" s="18" t="s">
        <v>141</v>
      </c>
    </row>
    <row r="445" s="13" customFormat="1">
      <c r="A445" s="13"/>
      <c r="B445" s="230"/>
      <c r="C445" s="231"/>
      <c r="D445" s="225" t="s">
        <v>199</v>
      </c>
      <c r="E445" s="232" t="s">
        <v>32</v>
      </c>
      <c r="F445" s="233" t="s">
        <v>1080</v>
      </c>
      <c r="G445" s="231"/>
      <c r="H445" s="234">
        <v>4.9059999999999997</v>
      </c>
      <c r="I445" s="235"/>
      <c r="J445" s="231"/>
      <c r="K445" s="231"/>
      <c r="L445" s="236"/>
      <c r="M445" s="237"/>
      <c r="N445" s="238"/>
      <c r="O445" s="238"/>
      <c r="P445" s="238"/>
      <c r="Q445" s="238"/>
      <c r="R445" s="238"/>
      <c r="S445" s="238"/>
      <c r="T445" s="239"/>
      <c r="U445" s="13"/>
      <c r="V445" s="13"/>
      <c r="W445" s="13"/>
      <c r="X445" s="13"/>
      <c r="Y445" s="13"/>
      <c r="Z445" s="13"/>
      <c r="AA445" s="13"/>
      <c r="AB445" s="13"/>
      <c r="AC445" s="13"/>
      <c r="AD445" s="13"/>
      <c r="AE445" s="13"/>
      <c r="AT445" s="240" t="s">
        <v>199</v>
      </c>
      <c r="AU445" s="240" t="s">
        <v>141</v>
      </c>
      <c r="AV445" s="13" t="s">
        <v>141</v>
      </c>
      <c r="AW445" s="13" t="s">
        <v>41</v>
      </c>
      <c r="AX445" s="13" t="s">
        <v>79</v>
      </c>
      <c r="AY445" s="240" t="s">
        <v>132</v>
      </c>
    </row>
    <row r="446" s="13" customFormat="1">
      <c r="A446" s="13"/>
      <c r="B446" s="230"/>
      <c r="C446" s="231"/>
      <c r="D446" s="225" t="s">
        <v>199</v>
      </c>
      <c r="E446" s="232" t="s">
        <v>32</v>
      </c>
      <c r="F446" s="233" t="s">
        <v>1081</v>
      </c>
      <c r="G446" s="231"/>
      <c r="H446" s="234">
        <v>0.61499999999999999</v>
      </c>
      <c r="I446" s="235"/>
      <c r="J446" s="231"/>
      <c r="K446" s="231"/>
      <c r="L446" s="236"/>
      <c r="M446" s="237"/>
      <c r="N446" s="238"/>
      <c r="O446" s="238"/>
      <c r="P446" s="238"/>
      <c r="Q446" s="238"/>
      <c r="R446" s="238"/>
      <c r="S446" s="238"/>
      <c r="T446" s="239"/>
      <c r="U446" s="13"/>
      <c r="V446" s="13"/>
      <c r="W446" s="13"/>
      <c r="X446" s="13"/>
      <c r="Y446" s="13"/>
      <c r="Z446" s="13"/>
      <c r="AA446" s="13"/>
      <c r="AB446" s="13"/>
      <c r="AC446" s="13"/>
      <c r="AD446" s="13"/>
      <c r="AE446" s="13"/>
      <c r="AT446" s="240" t="s">
        <v>199</v>
      </c>
      <c r="AU446" s="240" t="s">
        <v>141</v>
      </c>
      <c r="AV446" s="13" t="s">
        <v>141</v>
      </c>
      <c r="AW446" s="13" t="s">
        <v>41</v>
      </c>
      <c r="AX446" s="13" t="s">
        <v>79</v>
      </c>
      <c r="AY446" s="240" t="s">
        <v>132</v>
      </c>
    </row>
    <row r="447" s="14" customFormat="1">
      <c r="A447" s="14"/>
      <c r="B447" s="241"/>
      <c r="C447" s="242"/>
      <c r="D447" s="225" t="s">
        <v>199</v>
      </c>
      <c r="E447" s="243" t="s">
        <v>32</v>
      </c>
      <c r="F447" s="244" t="s">
        <v>201</v>
      </c>
      <c r="G447" s="242"/>
      <c r="H447" s="245">
        <v>5.5209999999999999</v>
      </c>
      <c r="I447" s="246"/>
      <c r="J447" s="242"/>
      <c r="K447" s="242"/>
      <c r="L447" s="247"/>
      <c r="M447" s="248"/>
      <c r="N447" s="249"/>
      <c r="O447" s="249"/>
      <c r="P447" s="249"/>
      <c r="Q447" s="249"/>
      <c r="R447" s="249"/>
      <c r="S447" s="249"/>
      <c r="T447" s="250"/>
      <c r="U447" s="14"/>
      <c r="V447" s="14"/>
      <c r="W447" s="14"/>
      <c r="X447" s="14"/>
      <c r="Y447" s="14"/>
      <c r="Z447" s="14"/>
      <c r="AA447" s="14"/>
      <c r="AB447" s="14"/>
      <c r="AC447" s="14"/>
      <c r="AD447" s="14"/>
      <c r="AE447" s="14"/>
      <c r="AT447" s="251" t="s">
        <v>199</v>
      </c>
      <c r="AU447" s="251" t="s">
        <v>141</v>
      </c>
      <c r="AV447" s="14" t="s">
        <v>150</v>
      </c>
      <c r="AW447" s="14" t="s">
        <v>41</v>
      </c>
      <c r="AX447" s="14" t="s">
        <v>21</v>
      </c>
      <c r="AY447" s="251" t="s">
        <v>132</v>
      </c>
    </row>
    <row r="448" s="2" customFormat="1" ht="14.4" customHeight="1">
      <c r="A448" s="40"/>
      <c r="B448" s="41"/>
      <c r="C448" s="252" t="s">
        <v>1105</v>
      </c>
      <c r="D448" s="252" t="s">
        <v>246</v>
      </c>
      <c r="E448" s="253" t="s">
        <v>1106</v>
      </c>
      <c r="F448" s="254" t="s">
        <v>1107</v>
      </c>
      <c r="G448" s="255" t="s">
        <v>195</v>
      </c>
      <c r="H448" s="256">
        <v>6.0730000000000004</v>
      </c>
      <c r="I448" s="257"/>
      <c r="J448" s="258">
        <f>ROUND(I448*H448,2)</f>
        <v>0</v>
      </c>
      <c r="K448" s="254" t="s">
        <v>139</v>
      </c>
      <c r="L448" s="259"/>
      <c r="M448" s="260" t="s">
        <v>32</v>
      </c>
      <c r="N448" s="261" t="s">
        <v>51</v>
      </c>
      <c r="O448" s="86"/>
      <c r="P448" s="214">
        <f>O448*H448</f>
        <v>0</v>
      </c>
      <c r="Q448" s="214">
        <v>0.019199999999999998</v>
      </c>
      <c r="R448" s="214">
        <f>Q448*H448</f>
        <v>0.1166016</v>
      </c>
      <c r="S448" s="214">
        <v>0</v>
      </c>
      <c r="T448" s="215">
        <f>S448*H448</f>
        <v>0</v>
      </c>
      <c r="U448" s="40"/>
      <c r="V448" s="40"/>
      <c r="W448" s="40"/>
      <c r="X448" s="40"/>
      <c r="Y448" s="40"/>
      <c r="Z448" s="40"/>
      <c r="AA448" s="40"/>
      <c r="AB448" s="40"/>
      <c r="AC448" s="40"/>
      <c r="AD448" s="40"/>
      <c r="AE448" s="40"/>
      <c r="AR448" s="216" t="s">
        <v>356</v>
      </c>
      <c r="AT448" s="216" t="s">
        <v>246</v>
      </c>
      <c r="AU448" s="216" t="s">
        <v>141</v>
      </c>
      <c r="AY448" s="18" t="s">
        <v>132</v>
      </c>
      <c r="BE448" s="217">
        <f>IF(N448="základní",J448,0)</f>
        <v>0</v>
      </c>
      <c r="BF448" s="217">
        <f>IF(N448="snížená",J448,0)</f>
        <v>0</v>
      </c>
      <c r="BG448" s="217">
        <f>IF(N448="zákl. přenesená",J448,0)</f>
        <v>0</v>
      </c>
      <c r="BH448" s="217">
        <f>IF(N448="sníž. přenesená",J448,0)</f>
        <v>0</v>
      </c>
      <c r="BI448" s="217">
        <f>IF(N448="nulová",J448,0)</f>
        <v>0</v>
      </c>
      <c r="BJ448" s="18" t="s">
        <v>141</v>
      </c>
      <c r="BK448" s="217">
        <f>ROUND(I448*H448,2)</f>
        <v>0</v>
      </c>
      <c r="BL448" s="18" t="s">
        <v>270</v>
      </c>
      <c r="BM448" s="216" t="s">
        <v>1108</v>
      </c>
    </row>
    <row r="449" s="13" customFormat="1">
      <c r="A449" s="13"/>
      <c r="B449" s="230"/>
      <c r="C449" s="231"/>
      <c r="D449" s="225" t="s">
        <v>199</v>
      </c>
      <c r="E449" s="231"/>
      <c r="F449" s="233" t="s">
        <v>1109</v>
      </c>
      <c r="G449" s="231"/>
      <c r="H449" s="234">
        <v>6.0730000000000004</v>
      </c>
      <c r="I449" s="235"/>
      <c r="J449" s="231"/>
      <c r="K449" s="231"/>
      <c r="L449" s="236"/>
      <c r="M449" s="237"/>
      <c r="N449" s="238"/>
      <c r="O449" s="238"/>
      <c r="P449" s="238"/>
      <c r="Q449" s="238"/>
      <c r="R449" s="238"/>
      <c r="S449" s="238"/>
      <c r="T449" s="239"/>
      <c r="U449" s="13"/>
      <c r="V449" s="13"/>
      <c r="W449" s="13"/>
      <c r="X449" s="13"/>
      <c r="Y449" s="13"/>
      <c r="Z449" s="13"/>
      <c r="AA449" s="13"/>
      <c r="AB449" s="13"/>
      <c r="AC449" s="13"/>
      <c r="AD449" s="13"/>
      <c r="AE449" s="13"/>
      <c r="AT449" s="240" t="s">
        <v>199</v>
      </c>
      <c r="AU449" s="240" t="s">
        <v>141</v>
      </c>
      <c r="AV449" s="13" t="s">
        <v>141</v>
      </c>
      <c r="AW449" s="13" t="s">
        <v>4</v>
      </c>
      <c r="AX449" s="13" t="s">
        <v>21</v>
      </c>
      <c r="AY449" s="240" t="s">
        <v>132</v>
      </c>
    </row>
    <row r="450" s="2" customFormat="1" ht="24.15" customHeight="1">
      <c r="A450" s="40"/>
      <c r="B450" s="41"/>
      <c r="C450" s="205" t="s">
        <v>1110</v>
      </c>
      <c r="D450" s="205" t="s">
        <v>135</v>
      </c>
      <c r="E450" s="206" t="s">
        <v>1111</v>
      </c>
      <c r="F450" s="207" t="s">
        <v>1112</v>
      </c>
      <c r="G450" s="208" t="s">
        <v>254</v>
      </c>
      <c r="H450" s="209">
        <v>0.183</v>
      </c>
      <c r="I450" s="210"/>
      <c r="J450" s="211">
        <f>ROUND(I450*H450,2)</f>
        <v>0</v>
      </c>
      <c r="K450" s="207" t="s">
        <v>139</v>
      </c>
      <c r="L450" s="46"/>
      <c r="M450" s="212" t="s">
        <v>32</v>
      </c>
      <c r="N450" s="213" t="s">
        <v>51</v>
      </c>
      <c r="O450" s="86"/>
      <c r="P450" s="214">
        <f>O450*H450</f>
        <v>0</v>
      </c>
      <c r="Q450" s="214">
        <v>0</v>
      </c>
      <c r="R450" s="214">
        <f>Q450*H450</f>
        <v>0</v>
      </c>
      <c r="S450" s="214">
        <v>0</v>
      </c>
      <c r="T450" s="215">
        <f>S450*H450</f>
        <v>0</v>
      </c>
      <c r="U450" s="40"/>
      <c r="V450" s="40"/>
      <c r="W450" s="40"/>
      <c r="X450" s="40"/>
      <c r="Y450" s="40"/>
      <c r="Z450" s="40"/>
      <c r="AA450" s="40"/>
      <c r="AB450" s="40"/>
      <c r="AC450" s="40"/>
      <c r="AD450" s="40"/>
      <c r="AE450" s="40"/>
      <c r="AR450" s="216" t="s">
        <v>270</v>
      </c>
      <c r="AT450" s="216" t="s">
        <v>135</v>
      </c>
      <c r="AU450" s="216" t="s">
        <v>141</v>
      </c>
      <c r="AY450" s="18" t="s">
        <v>132</v>
      </c>
      <c r="BE450" s="217">
        <f>IF(N450="základní",J450,0)</f>
        <v>0</v>
      </c>
      <c r="BF450" s="217">
        <f>IF(N450="snížená",J450,0)</f>
        <v>0</v>
      </c>
      <c r="BG450" s="217">
        <f>IF(N450="zákl. přenesená",J450,0)</f>
        <v>0</v>
      </c>
      <c r="BH450" s="217">
        <f>IF(N450="sníž. přenesená",J450,0)</f>
        <v>0</v>
      </c>
      <c r="BI450" s="217">
        <f>IF(N450="nulová",J450,0)</f>
        <v>0</v>
      </c>
      <c r="BJ450" s="18" t="s">
        <v>141</v>
      </c>
      <c r="BK450" s="217">
        <f>ROUND(I450*H450,2)</f>
        <v>0</v>
      </c>
      <c r="BL450" s="18" t="s">
        <v>270</v>
      </c>
      <c r="BM450" s="216" t="s">
        <v>1113</v>
      </c>
    </row>
    <row r="451" s="2" customFormat="1">
      <c r="A451" s="40"/>
      <c r="B451" s="41"/>
      <c r="C451" s="42"/>
      <c r="D451" s="225" t="s">
        <v>197</v>
      </c>
      <c r="E451" s="42"/>
      <c r="F451" s="226" t="s">
        <v>604</v>
      </c>
      <c r="G451" s="42"/>
      <c r="H451" s="42"/>
      <c r="I451" s="227"/>
      <c r="J451" s="42"/>
      <c r="K451" s="42"/>
      <c r="L451" s="46"/>
      <c r="M451" s="228"/>
      <c r="N451" s="229"/>
      <c r="O451" s="86"/>
      <c r="P451" s="86"/>
      <c r="Q451" s="86"/>
      <c r="R451" s="86"/>
      <c r="S451" s="86"/>
      <c r="T451" s="87"/>
      <c r="U451" s="40"/>
      <c r="V451" s="40"/>
      <c r="W451" s="40"/>
      <c r="X451" s="40"/>
      <c r="Y451" s="40"/>
      <c r="Z451" s="40"/>
      <c r="AA451" s="40"/>
      <c r="AB451" s="40"/>
      <c r="AC451" s="40"/>
      <c r="AD451" s="40"/>
      <c r="AE451" s="40"/>
      <c r="AT451" s="18" t="s">
        <v>197</v>
      </c>
      <c r="AU451" s="18" t="s">
        <v>141</v>
      </c>
    </row>
    <row r="452" s="12" customFormat="1" ht="22.8" customHeight="1">
      <c r="A452" s="12"/>
      <c r="B452" s="189"/>
      <c r="C452" s="190"/>
      <c r="D452" s="191" t="s">
        <v>78</v>
      </c>
      <c r="E452" s="203" t="s">
        <v>792</v>
      </c>
      <c r="F452" s="203" t="s">
        <v>793</v>
      </c>
      <c r="G452" s="190"/>
      <c r="H452" s="190"/>
      <c r="I452" s="193"/>
      <c r="J452" s="204">
        <f>BK452</f>
        <v>0</v>
      </c>
      <c r="K452" s="190"/>
      <c r="L452" s="195"/>
      <c r="M452" s="196"/>
      <c r="N452" s="197"/>
      <c r="O452" s="197"/>
      <c r="P452" s="198">
        <f>SUM(P453:P458)</f>
        <v>0</v>
      </c>
      <c r="Q452" s="197"/>
      <c r="R452" s="198">
        <f>SUM(R453:R458)</f>
        <v>0.063974400000000001</v>
      </c>
      <c r="S452" s="197"/>
      <c r="T452" s="199">
        <f>SUM(T453:T458)</f>
        <v>0</v>
      </c>
      <c r="U452" s="12"/>
      <c r="V452" s="12"/>
      <c r="W452" s="12"/>
      <c r="X452" s="12"/>
      <c r="Y452" s="12"/>
      <c r="Z452" s="12"/>
      <c r="AA452" s="12"/>
      <c r="AB452" s="12"/>
      <c r="AC452" s="12"/>
      <c r="AD452" s="12"/>
      <c r="AE452" s="12"/>
      <c r="AR452" s="200" t="s">
        <v>141</v>
      </c>
      <c r="AT452" s="201" t="s">
        <v>78</v>
      </c>
      <c r="AU452" s="201" t="s">
        <v>21</v>
      </c>
      <c r="AY452" s="200" t="s">
        <v>132</v>
      </c>
      <c r="BK452" s="202">
        <f>SUM(BK453:BK458)</f>
        <v>0</v>
      </c>
    </row>
    <row r="453" s="2" customFormat="1" ht="14.4" customHeight="1">
      <c r="A453" s="40"/>
      <c r="B453" s="41"/>
      <c r="C453" s="205" t="s">
        <v>1114</v>
      </c>
      <c r="D453" s="205" t="s">
        <v>135</v>
      </c>
      <c r="E453" s="206" t="s">
        <v>795</v>
      </c>
      <c r="F453" s="207" t="s">
        <v>796</v>
      </c>
      <c r="G453" s="208" t="s">
        <v>195</v>
      </c>
      <c r="H453" s="209">
        <v>152.31999999999999</v>
      </c>
      <c r="I453" s="210"/>
      <c r="J453" s="211">
        <f>ROUND(I453*H453,2)</f>
        <v>0</v>
      </c>
      <c r="K453" s="207" t="s">
        <v>139</v>
      </c>
      <c r="L453" s="46"/>
      <c r="M453" s="212" t="s">
        <v>32</v>
      </c>
      <c r="N453" s="213" t="s">
        <v>51</v>
      </c>
      <c r="O453" s="86"/>
      <c r="P453" s="214">
        <f>O453*H453</f>
        <v>0</v>
      </c>
      <c r="Q453" s="214">
        <v>0</v>
      </c>
      <c r="R453" s="214">
        <f>Q453*H453</f>
        <v>0</v>
      </c>
      <c r="S453" s="214">
        <v>0</v>
      </c>
      <c r="T453" s="215">
        <f>S453*H453</f>
        <v>0</v>
      </c>
      <c r="U453" s="40"/>
      <c r="V453" s="40"/>
      <c r="W453" s="40"/>
      <c r="X453" s="40"/>
      <c r="Y453" s="40"/>
      <c r="Z453" s="40"/>
      <c r="AA453" s="40"/>
      <c r="AB453" s="40"/>
      <c r="AC453" s="40"/>
      <c r="AD453" s="40"/>
      <c r="AE453" s="40"/>
      <c r="AR453" s="216" t="s">
        <v>270</v>
      </c>
      <c r="AT453" s="216" t="s">
        <v>135</v>
      </c>
      <c r="AU453" s="216" t="s">
        <v>141</v>
      </c>
      <c r="AY453" s="18" t="s">
        <v>132</v>
      </c>
      <c r="BE453" s="217">
        <f>IF(N453="základní",J453,0)</f>
        <v>0</v>
      </c>
      <c r="BF453" s="217">
        <f>IF(N453="snížená",J453,0)</f>
        <v>0</v>
      </c>
      <c r="BG453" s="217">
        <f>IF(N453="zákl. přenesená",J453,0)</f>
        <v>0</v>
      </c>
      <c r="BH453" s="217">
        <f>IF(N453="sníž. přenesená",J453,0)</f>
        <v>0</v>
      </c>
      <c r="BI453" s="217">
        <f>IF(N453="nulová",J453,0)</f>
        <v>0</v>
      </c>
      <c r="BJ453" s="18" t="s">
        <v>141</v>
      </c>
      <c r="BK453" s="217">
        <f>ROUND(I453*H453,2)</f>
        <v>0</v>
      </c>
      <c r="BL453" s="18" t="s">
        <v>270</v>
      </c>
      <c r="BM453" s="216" t="s">
        <v>1115</v>
      </c>
    </row>
    <row r="454" s="2" customFormat="1">
      <c r="A454" s="40"/>
      <c r="B454" s="41"/>
      <c r="C454" s="42"/>
      <c r="D454" s="225" t="s">
        <v>197</v>
      </c>
      <c r="E454" s="42"/>
      <c r="F454" s="226" t="s">
        <v>798</v>
      </c>
      <c r="G454" s="42"/>
      <c r="H454" s="42"/>
      <c r="I454" s="227"/>
      <c r="J454" s="42"/>
      <c r="K454" s="42"/>
      <c r="L454" s="46"/>
      <c r="M454" s="228"/>
      <c r="N454" s="229"/>
      <c r="O454" s="86"/>
      <c r="P454" s="86"/>
      <c r="Q454" s="86"/>
      <c r="R454" s="86"/>
      <c r="S454" s="86"/>
      <c r="T454" s="87"/>
      <c r="U454" s="40"/>
      <c r="V454" s="40"/>
      <c r="W454" s="40"/>
      <c r="X454" s="40"/>
      <c r="Y454" s="40"/>
      <c r="Z454" s="40"/>
      <c r="AA454" s="40"/>
      <c r="AB454" s="40"/>
      <c r="AC454" s="40"/>
      <c r="AD454" s="40"/>
      <c r="AE454" s="40"/>
      <c r="AT454" s="18" t="s">
        <v>197</v>
      </c>
      <c r="AU454" s="18" t="s">
        <v>141</v>
      </c>
    </row>
    <row r="455" s="2" customFormat="1" ht="24.15" customHeight="1">
      <c r="A455" s="40"/>
      <c r="B455" s="41"/>
      <c r="C455" s="252" t="s">
        <v>1116</v>
      </c>
      <c r="D455" s="252" t="s">
        <v>246</v>
      </c>
      <c r="E455" s="253" t="s">
        <v>800</v>
      </c>
      <c r="F455" s="254" t="s">
        <v>801</v>
      </c>
      <c r="G455" s="255" t="s">
        <v>231</v>
      </c>
      <c r="H455" s="256">
        <v>159.93600000000001</v>
      </c>
      <c r="I455" s="257"/>
      <c r="J455" s="258">
        <f>ROUND(I455*H455,2)</f>
        <v>0</v>
      </c>
      <c r="K455" s="254" t="s">
        <v>139</v>
      </c>
      <c r="L455" s="259"/>
      <c r="M455" s="260" t="s">
        <v>32</v>
      </c>
      <c r="N455" s="261" t="s">
        <v>51</v>
      </c>
      <c r="O455" s="86"/>
      <c r="P455" s="214">
        <f>O455*H455</f>
        <v>0</v>
      </c>
      <c r="Q455" s="214">
        <v>0.00040000000000000002</v>
      </c>
      <c r="R455" s="214">
        <f>Q455*H455</f>
        <v>0.063974400000000001</v>
      </c>
      <c r="S455" s="214">
        <v>0</v>
      </c>
      <c r="T455" s="215">
        <f>S455*H455</f>
        <v>0</v>
      </c>
      <c r="U455" s="40"/>
      <c r="V455" s="40"/>
      <c r="W455" s="40"/>
      <c r="X455" s="40"/>
      <c r="Y455" s="40"/>
      <c r="Z455" s="40"/>
      <c r="AA455" s="40"/>
      <c r="AB455" s="40"/>
      <c r="AC455" s="40"/>
      <c r="AD455" s="40"/>
      <c r="AE455" s="40"/>
      <c r="AR455" s="216" t="s">
        <v>356</v>
      </c>
      <c r="AT455" s="216" t="s">
        <v>246</v>
      </c>
      <c r="AU455" s="216" t="s">
        <v>141</v>
      </c>
      <c r="AY455" s="18" t="s">
        <v>132</v>
      </c>
      <c r="BE455" s="217">
        <f>IF(N455="základní",J455,0)</f>
        <v>0</v>
      </c>
      <c r="BF455" s="217">
        <f>IF(N455="snížená",J455,0)</f>
        <v>0</v>
      </c>
      <c r="BG455" s="217">
        <f>IF(N455="zákl. přenesená",J455,0)</f>
        <v>0</v>
      </c>
      <c r="BH455" s="217">
        <f>IF(N455="sníž. přenesená",J455,0)</f>
        <v>0</v>
      </c>
      <c r="BI455" s="217">
        <f>IF(N455="nulová",J455,0)</f>
        <v>0</v>
      </c>
      <c r="BJ455" s="18" t="s">
        <v>141</v>
      </c>
      <c r="BK455" s="217">
        <f>ROUND(I455*H455,2)</f>
        <v>0</v>
      </c>
      <c r="BL455" s="18" t="s">
        <v>270</v>
      </c>
      <c r="BM455" s="216" t="s">
        <v>1117</v>
      </c>
    </row>
    <row r="456" s="13" customFormat="1">
      <c r="A456" s="13"/>
      <c r="B456" s="230"/>
      <c r="C456" s="231"/>
      <c r="D456" s="225" t="s">
        <v>199</v>
      </c>
      <c r="E456" s="231"/>
      <c r="F456" s="233" t="s">
        <v>1005</v>
      </c>
      <c r="G456" s="231"/>
      <c r="H456" s="234">
        <v>159.93600000000001</v>
      </c>
      <c r="I456" s="235"/>
      <c r="J456" s="231"/>
      <c r="K456" s="231"/>
      <c r="L456" s="236"/>
      <c r="M456" s="237"/>
      <c r="N456" s="238"/>
      <c r="O456" s="238"/>
      <c r="P456" s="238"/>
      <c r="Q456" s="238"/>
      <c r="R456" s="238"/>
      <c r="S456" s="238"/>
      <c r="T456" s="239"/>
      <c r="U456" s="13"/>
      <c r="V456" s="13"/>
      <c r="W456" s="13"/>
      <c r="X456" s="13"/>
      <c r="Y456" s="13"/>
      <c r="Z456" s="13"/>
      <c r="AA456" s="13"/>
      <c r="AB456" s="13"/>
      <c r="AC456" s="13"/>
      <c r="AD456" s="13"/>
      <c r="AE456" s="13"/>
      <c r="AT456" s="240" t="s">
        <v>199</v>
      </c>
      <c r="AU456" s="240" t="s">
        <v>141</v>
      </c>
      <c r="AV456" s="13" t="s">
        <v>141</v>
      </c>
      <c r="AW456" s="13" t="s">
        <v>4</v>
      </c>
      <c r="AX456" s="13" t="s">
        <v>21</v>
      </c>
      <c r="AY456" s="240" t="s">
        <v>132</v>
      </c>
    </row>
    <row r="457" s="2" customFormat="1" ht="24.15" customHeight="1">
      <c r="A457" s="40"/>
      <c r="B457" s="41"/>
      <c r="C457" s="205" t="s">
        <v>1118</v>
      </c>
      <c r="D457" s="205" t="s">
        <v>135</v>
      </c>
      <c r="E457" s="206" t="s">
        <v>804</v>
      </c>
      <c r="F457" s="207" t="s">
        <v>805</v>
      </c>
      <c r="G457" s="208" t="s">
        <v>254</v>
      </c>
      <c r="H457" s="209">
        <v>0.064000000000000001</v>
      </c>
      <c r="I457" s="210"/>
      <c r="J457" s="211">
        <f>ROUND(I457*H457,2)</f>
        <v>0</v>
      </c>
      <c r="K457" s="207" t="s">
        <v>139</v>
      </c>
      <c r="L457" s="46"/>
      <c r="M457" s="212" t="s">
        <v>32</v>
      </c>
      <c r="N457" s="213" t="s">
        <v>51</v>
      </c>
      <c r="O457" s="86"/>
      <c r="P457" s="214">
        <f>O457*H457</f>
        <v>0</v>
      </c>
      <c r="Q457" s="214">
        <v>0</v>
      </c>
      <c r="R457" s="214">
        <f>Q457*H457</f>
        <v>0</v>
      </c>
      <c r="S457" s="214">
        <v>0</v>
      </c>
      <c r="T457" s="215">
        <f>S457*H457</f>
        <v>0</v>
      </c>
      <c r="U457" s="40"/>
      <c r="V457" s="40"/>
      <c r="W457" s="40"/>
      <c r="X457" s="40"/>
      <c r="Y457" s="40"/>
      <c r="Z457" s="40"/>
      <c r="AA457" s="40"/>
      <c r="AB457" s="40"/>
      <c r="AC457" s="40"/>
      <c r="AD457" s="40"/>
      <c r="AE457" s="40"/>
      <c r="AR457" s="216" t="s">
        <v>270</v>
      </c>
      <c r="AT457" s="216" t="s">
        <v>135</v>
      </c>
      <c r="AU457" s="216" t="s">
        <v>141</v>
      </c>
      <c r="AY457" s="18" t="s">
        <v>132</v>
      </c>
      <c r="BE457" s="217">
        <f>IF(N457="základní",J457,0)</f>
        <v>0</v>
      </c>
      <c r="BF457" s="217">
        <f>IF(N457="snížená",J457,0)</f>
        <v>0</v>
      </c>
      <c r="BG457" s="217">
        <f>IF(N457="zákl. přenesená",J457,0)</f>
        <v>0</v>
      </c>
      <c r="BH457" s="217">
        <f>IF(N457="sníž. přenesená",J457,0)</f>
        <v>0</v>
      </c>
      <c r="BI457" s="217">
        <f>IF(N457="nulová",J457,0)</f>
        <v>0</v>
      </c>
      <c r="BJ457" s="18" t="s">
        <v>141</v>
      </c>
      <c r="BK457" s="217">
        <f>ROUND(I457*H457,2)</f>
        <v>0</v>
      </c>
      <c r="BL457" s="18" t="s">
        <v>270</v>
      </c>
      <c r="BM457" s="216" t="s">
        <v>1119</v>
      </c>
    </row>
    <row r="458" s="2" customFormat="1">
      <c r="A458" s="40"/>
      <c r="B458" s="41"/>
      <c r="C458" s="42"/>
      <c r="D458" s="225" t="s">
        <v>197</v>
      </c>
      <c r="E458" s="42"/>
      <c r="F458" s="226" t="s">
        <v>807</v>
      </c>
      <c r="G458" s="42"/>
      <c r="H458" s="42"/>
      <c r="I458" s="227"/>
      <c r="J458" s="42"/>
      <c r="K458" s="42"/>
      <c r="L458" s="46"/>
      <c r="M458" s="228"/>
      <c r="N458" s="229"/>
      <c r="O458" s="86"/>
      <c r="P458" s="86"/>
      <c r="Q458" s="86"/>
      <c r="R458" s="86"/>
      <c r="S458" s="86"/>
      <c r="T458" s="87"/>
      <c r="U458" s="40"/>
      <c r="V458" s="40"/>
      <c r="W458" s="40"/>
      <c r="X458" s="40"/>
      <c r="Y458" s="40"/>
      <c r="Z458" s="40"/>
      <c r="AA458" s="40"/>
      <c r="AB458" s="40"/>
      <c r="AC458" s="40"/>
      <c r="AD458" s="40"/>
      <c r="AE458" s="40"/>
      <c r="AT458" s="18" t="s">
        <v>197</v>
      </c>
      <c r="AU458" s="18" t="s">
        <v>141</v>
      </c>
    </row>
    <row r="459" s="12" customFormat="1" ht="22.8" customHeight="1">
      <c r="A459" s="12"/>
      <c r="B459" s="189"/>
      <c r="C459" s="190"/>
      <c r="D459" s="191" t="s">
        <v>78</v>
      </c>
      <c r="E459" s="203" t="s">
        <v>808</v>
      </c>
      <c r="F459" s="203" t="s">
        <v>809</v>
      </c>
      <c r="G459" s="190"/>
      <c r="H459" s="190"/>
      <c r="I459" s="193"/>
      <c r="J459" s="204">
        <f>BK459</f>
        <v>0</v>
      </c>
      <c r="K459" s="190"/>
      <c r="L459" s="195"/>
      <c r="M459" s="196"/>
      <c r="N459" s="197"/>
      <c r="O459" s="197"/>
      <c r="P459" s="198">
        <f>SUM(P460:P464)</f>
        <v>0</v>
      </c>
      <c r="Q459" s="197"/>
      <c r="R459" s="198">
        <f>SUM(R460:R464)</f>
        <v>0.10602000000000002</v>
      </c>
      <c r="S459" s="197"/>
      <c r="T459" s="199">
        <f>SUM(T460:T464)</f>
        <v>0</v>
      </c>
      <c r="U459" s="12"/>
      <c r="V459" s="12"/>
      <c r="W459" s="12"/>
      <c r="X459" s="12"/>
      <c r="Y459" s="12"/>
      <c r="Z459" s="12"/>
      <c r="AA459" s="12"/>
      <c r="AB459" s="12"/>
      <c r="AC459" s="12"/>
      <c r="AD459" s="12"/>
      <c r="AE459" s="12"/>
      <c r="AR459" s="200" t="s">
        <v>141</v>
      </c>
      <c r="AT459" s="201" t="s">
        <v>78</v>
      </c>
      <c r="AU459" s="201" t="s">
        <v>21</v>
      </c>
      <c r="AY459" s="200" t="s">
        <v>132</v>
      </c>
      <c r="BK459" s="202">
        <f>SUM(BK460:BK464)</f>
        <v>0</v>
      </c>
    </row>
    <row r="460" s="2" customFormat="1" ht="14.4" customHeight="1">
      <c r="A460" s="40"/>
      <c r="B460" s="41"/>
      <c r="C460" s="205" t="s">
        <v>1120</v>
      </c>
      <c r="D460" s="205" t="s">
        <v>135</v>
      </c>
      <c r="E460" s="206" t="s">
        <v>811</v>
      </c>
      <c r="F460" s="207" t="s">
        <v>812</v>
      </c>
      <c r="G460" s="208" t="s">
        <v>195</v>
      </c>
      <c r="H460" s="209">
        <v>393</v>
      </c>
      <c r="I460" s="210"/>
      <c r="J460" s="211">
        <f>ROUND(I460*H460,2)</f>
        <v>0</v>
      </c>
      <c r="K460" s="207" t="s">
        <v>139</v>
      </c>
      <c r="L460" s="46"/>
      <c r="M460" s="212" t="s">
        <v>32</v>
      </c>
      <c r="N460" s="213" t="s">
        <v>51</v>
      </c>
      <c r="O460" s="86"/>
      <c r="P460" s="214">
        <f>O460*H460</f>
        <v>0</v>
      </c>
      <c r="Q460" s="214">
        <v>2.0000000000000002E-05</v>
      </c>
      <c r="R460" s="214">
        <f>Q460*H460</f>
        <v>0.0078600000000000007</v>
      </c>
      <c r="S460" s="214">
        <v>0</v>
      </c>
      <c r="T460" s="215">
        <f>S460*H460</f>
        <v>0</v>
      </c>
      <c r="U460" s="40"/>
      <c r="V460" s="40"/>
      <c r="W460" s="40"/>
      <c r="X460" s="40"/>
      <c r="Y460" s="40"/>
      <c r="Z460" s="40"/>
      <c r="AA460" s="40"/>
      <c r="AB460" s="40"/>
      <c r="AC460" s="40"/>
      <c r="AD460" s="40"/>
      <c r="AE460" s="40"/>
      <c r="AR460" s="216" t="s">
        <v>270</v>
      </c>
      <c r="AT460" s="216" t="s">
        <v>135</v>
      </c>
      <c r="AU460" s="216" t="s">
        <v>141</v>
      </c>
      <c r="AY460" s="18" t="s">
        <v>132</v>
      </c>
      <c r="BE460" s="217">
        <f>IF(N460="základní",J460,0)</f>
        <v>0</v>
      </c>
      <c r="BF460" s="217">
        <f>IF(N460="snížená",J460,0)</f>
        <v>0</v>
      </c>
      <c r="BG460" s="217">
        <f>IF(N460="zákl. přenesená",J460,0)</f>
        <v>0</v>
      </c>
      <c r="BH460" s="217">
        <f>IF(N460="sníž. přenesená",J460,0)</f>
        <v>0</v>
      </c>
      <c r="BI460" s="217">
        <f>IF(N460="nulová",J460,0)</f>
        <v>0</v>
      </c>
      <c r="BJ460" s="18" t="s">
        <v>141</v>
      </c>
      <c r="BK460" s="217">
        <f>ROUND(I460*H460,2)</f>
        <v>0</v>
      </c>
      <c r="BL460" s="18" t="s">
        <v>270</v>
      </c>
      <c r="BM460" s="216" t="s">
        <v>1121</v>
      </c>
    </row>
    <row r="461" s="2" customFormat="1" ht="14.4" customHeight="1">
      <c r="A461" s="40"/>
      <c r="B461" s="41"/>
      <c r="C461" s="205" t="s">
        <v>1122</v>
      </c>
      <c r="D461" s="205" t="s">
        <v>135</v>
      </c>
      <c r="E461" s="206" t="s">
        <v>815</v>
      </c>
      <c r="F461" s="207" t="s">
        <v>816</v>
      </c>
      <c r="G461" s="208" t="s">
        <v>195</v>
      </c>
      <c r="H461" s="209">
        <v>393</v>
      </c>
      <c r="I461" s="210"/>
      <c r="J461" s="211">
        <f>ROUND(I461*H461,2)</f>
        <v>0</v>
      </c>
      <c r="K461" s="207" t="s">
        <v>139</v>
      </c>
      <c r="L461" s="46"/>
      <c r="M461" s="212" t="s">
        <v>32</v>
      </c>
      <c r="N461" s="213" t="s">
        <v>51</v>
      </c>
      <c r="O461" s="86"/>
      <c r="P461" s="214">
        <f>O461*H461</f>
        <v>0</v>
      </c>
      <c r="Q461" s="214">
        <v>0</v>
      </c>
      <c r="R461" s="214">
        <f>Q461*H461</f>
        <v>0</v>
      </c>
      <c r="S461" s="214">
        <v>0</v>
      </c>
      <c r="T461" s="215">
        <f>S461*H461</f>
        <v>0</v>
      </c>
      <c r="U461" s="40"/>
      <c r="V461" s="40"/>
      <c r="W461" s="40"/>
      <c r="X461" s="40"/>
      <c r="Y461" s="40"/>
      <c r="Z461" s="40"/>
      <c r="AA461" s="40"/>
      <c r="AB461" s="40"/>
      <c r="AC461" s="40"/>
      <c r="AD461" s="40"/>
      <c r="AE461" s="40"/>
      <c r="AR461" s="216" t="s">
        <v>270</v>
      </c>
      <c r="AT461" s="216" t="s">
        <v>135</v>
      </c>
      <c r="AU461" s="216" t="s">
        <v>141</v>
      </c>
      <c r="AY461" s="18" t="s">
        <v>132</v>
      </c>
      <c r="BE461" s="217">
        <f>IF(N461="základní",J461,0)</f>
        <v>0</v>
      </c>
      <c r="BF461" s="217">
        <f>IF(N461="snížená",J461,0)</f>
        <v>0</v>
      </c>
      <c r="BG461" s="217">
        <f>IF(N461="zákl. přenesená",J461,0)</f>
        <v>0</v>
      </c>
      <c r="BH461" s="217">
        <f>IF(N461="sníž. přenesená",J461,0)</f>
        <v>0</v>
      </c>
      <c r="BI461" s="217">
        <f>IF(N461="nulová",J461,0)</f>
        <v>0</v>
      </c>
      <c r="BJ461" s="18" t="s">
        <v>141</v>
      </c>
      <c r="BK461" s="217">
        <f>ROUND(I461*H461,2)</f>
        <v>0</v>
      </c>
      <c r="BL461" s="18" t="s">
        <v>270</v>
      </c>
      <c r="BM461" s="216" t="s">
        <v>1123</v>
      </c>
    </row>
    <row r="462" s="2" customFormat="1" ht="24.15" customHeight="1">
      <c r="A462" s="40"/>
      <c r="B462" s="41"/>
      <c r="C462" s="205" t="s">
        <v>1124</v>
      </c>
      <c r="D462" s="205" t="s">
        <v>135</v>
      </c>
      <c r="E462" s="206" t="s">
        <v>819</v>
      </c>
      <c r="F462" s="207" t="s">
        <v>820</v>
      </c>
      <c r="G462" s="208" t="s">
        <v>195</v>
      </c>
      <c r="H462" s="209">
        <v>393</v>
      </c>
      <c r="I462" s="210"/>
      <c r="J462" s="211">
        <f>ROUND(I462*H462,2)</f>
        <v>0</v>
      </c>
      <c r="K462" s="207" t="s">
        <v>139</v>
      </c>
      <c r="L462" s="46"/>
      <c r="M462" s="212" t="s">
        <v>32</v>
      </c>
      <c r="N462" s="213" t="s">
        <v>51</v>
      </c>
      <c r="O462" s="86"/>
      <c r="P462" s="214">
        <f>O462*H462</f>
        <v>0</v>
      </c>
      <c r="Q462" s="214">
        <v>0.00022000000000000001</v>
      </c>
      <c r="R462" s="214">
        <f>Q462*H462</f>
        <v>0.086460000000000009</v>
      </c>
      <c r="S462" s="214">
        <v>0</v>
      </c>
      <c r="T462" s="215">
        <f>S462*H462</f>
        <v>0</v>
      </c>
      <c r="U462" s="40"/>
      <c r="V462" s="40"/>
      <c r="W462" s="40"/>
      <c r="X462" s="40"/>
      <c r="Y462" s="40"/>
      <c r="Z462" s="40"/>
      <c r="AA462" s="40"/>
      <c r="AB462" s="40"/>
      <c r="AC462" s="40"/>
      <c r="AD462" s="40"/>
      <c r="AE462" s="40"/>
      <c r="AR462" s="216" t="s">
        <v>270</v>
      </c>
      <c r="AT462" s="216" t="s">
        <v>135</v>
      </c>
      <c r="AU462" s="216" t="s">
        <v>141</v>
      </c>
      <c r="AY462" s="18" t="s">
        <v>132</v>
      </c>
      <c r="BE462" s="217">
        <f>IF(N462="základní",J462,0)</f>
        <v>0</v>
      </c>
      <c r="BF462" s="217">
        <f>IF(N462="snížená",J462,0)</f>
        <v>0</v>
      </c>
      <c r="BG462" s="217">
        <f>IF(N462="zákl. přenesená",J462,0)</f>
        <v>0</v>
      </c>
      <c r="BH462" s="217">
        <f>IF(N462="sníž. přenesená",J462,0)</f>
        <v>0</v>
      </c>
      <c r="BI462" s="217">
        <f>IF(N462="nulová",J462,0)</f>
        <v>0</v>
      </c>
      <c r="BJ462" s="18" t="s">
        <v>141</v>
      </c>
      <c r="BK462" s="217">
        <f>ROUND(I462*H462,2)</f>
        <v>0</v>
      </c>
      <c r="BL462" s="18" t="s">
        <v>270</v>
      </c>
      <c r="BM462" s="216" t="s">
        <v>1125</v>
      </c>
    </row>
    <row r="463" s="2" customFormat="1">
      <c r="A463" s="40"/>
      <c r="B463" s="41"/>
      <c r="C463" s="42"/>
      <c r="D463" s="225" t="s">
        <v>197</v>
      </c>
      <c r="E463" s="42"/>
      <c r="F463" s="226" t="s">
        <v>822</v>
      </c>
      <c r="G463" s="42"/>
      <c r="H463" s="42"/>
      <c r="I463" s="227"/>
      <c r="J463" s="42"/>
      <c r="K463" s="42"/>
      <c r="L463" s="46"/>
      <c r="M463" s="228"/>
      <c r="N463" s="229"/>
      <c r="O463" s="86"/>
      <c r="P463" s="86"/>
      <c r="Q463" s="86"/>
      <c r="R463" s="86"/>
      <c r="S463" s="86"/>
      <c r="T463" s="87"/>
      <c r="U463" s="40"/>
      <c r="V463" s="40"/>
      <c r="W463" s="40"/>
      <c r="X463" s="40"/>
      <c r="Y463" s="40"/>
      <c r="Z463" s="40"/>
      <c r="AA463" s="40"/>
      <c r="AB463" s="40"/>
      <c r="AC463" s="40"/>
      <c r="AD463" s="40"/>
      <c r="AE463" s="40"/>
      <c r="AT463" s="18" t="s">
        <v>197</v>
      </c>
      <c r="AU463" s="18" t="s">
        <v>141</v>
      </c>
    </row>
    <row r="464" s="2" customFormat="1" ht="24.15" customHeight="1">
      <c r="A464" s="40"/>
      <c r="B464" s="41"/>
      <c r="C464" s="205" t="s">
        <v>1126</v>
      </c>
      <c r="D464" s="205" t="s">
        <v>135</v>
      </c>
      <c r="E464" s="206" t="s">
        <v>824</v>
      </c>
      <c r="F464" s="207" t="s">
        <v>825</v>
      </c>
      <c r="G464" s="208" t="s">
        <v>195</v>
      </c>
      <c r="H464" s="209">
        <v>78</v>
      </c>
      <c r="I464" s="210"/>
      <c r="J464" s="211">
        <f>ROUND(I464*H464,2)</f>
        <v>0</v>
      </c>
      <c r="K464" s="207" t="s">
        <v>139</v>
      </c>
      <c r="L464" s="46"/>
      <c r="M464" s="218" t="s">
        <v>32</v>
      </c>
      <c r="N464" s="219" t="s">
        <v>51</v>
      </c>
      <c r="O464" s="220"/>
      <c r="P464" s="221">
        <f>O464*H464</f>
        <v>0</v>
      </c>
      <c r="Q464" s="221">
        <v>0.00014999999999999999</v>
      </c>
      <c r="R464" s="221">
        <f>Q464*H464</f>
        <v>0.011699999999999999</v>
      </c>
      <c r="S464" s="221">
        <v>0</v>
      </c>
      <c r="T464" s="222">
        <f>S464*H464</f>
        <v>0</v>
      </c>
      <c r="U464" s="40"/>
      <c r="V464" s="40"/>
      <c r="W464" s="40"/>
      <c r="X464" s="40"/>
      <c r="Y464" s="40"/>
      <c r="Z464" s="40"/>
      <c r="AA464" s="40"/>
      <c r="AB464" s="40"/>
      <c r="AC464" s="40"/>
      <c r="AD464" s="40"/>
      <c r="AE464" s="40"/>
      <c r="AR464" s="216" t="s">
        <v>270</v>
      </c>
      <c r="AT464" s="216" t="s">
        <v>135</v>
      </c>
      <c r="AU464" s="216" t="s">
        <v>141</v>
      </c>
      <c r="AY464" s="18" t="s">
        <v>132</v>
      </c>
      <c r="BE464" s="217">
        <f>IF(N464="základní",J464,0)</f>
        <v>0</v>
      </c>
      <c r="BF464" s="217">
        <f>IF(N464="snížená",J464,0)</f>
        <v>0</v>
      </c>
      <c r="BG464" s="217">
        <f>IF(N464="zákl. přenesená",J464,0)</f>
        <v>0</v>
      </c>
      <c r="BH464" s="217">
        <f>IF(N464="sníž. přenesená",J464,0)</f>
        <v>0</v>
      </c>
      <c r="BI464" s="217">
        <f>IF(N464="nulová",J464,0)</f>
        <v>0</v>
      </c>
      <c r="BJ464" s="18" t="s">
        <v>141</v>
      </c>
      <c r="BK464" s="217">
        <f>ROUND(I464*H464,2)</f>
        <v>0</v>
      </c>
      <c r="BL464" s="18" t="s">
        <v>270</v>
      </c>
      <c r="BM464" s="216" t="s">
        <v>1127</v>
      </c>
    </row>
    <row r="465" s="2" customFormat="1" ht="6.96" customHeight="1">
      <c r="A465" s="40"/>
      <c r="B465" s="61"/>
      <c r="C465" s="62"/>
      <c r="D465" s="62"/>
      <c r="E465" s="62"/>
      <c r="F465" s="62"/>
      <c r="G465" s="62"/>
      <c r="H465" s="62"/>
      <c r="I465" s="62"/>
      <c r="J465" s="62"/>
      <c r="K465" s="62"/>
      <c r="L465" s="46"/>
      <c r="M465" s="40"/>
      <c r="O465" s="40"/>
      <c r="P465" s="40"/>
      <c r="Q465" s="40"/>
      <c r="R465" s="40"/>
      <c r="S465" s="40"/>
      <c r="T465" s="40"/>
      <c r="U465" s="40"/>
      <c r="V465" s="40"/>
      <c r="W465" s="40"/>
      <c r="X465" s="40"/>
      <c r="Y465" s="40"/>
      <c r="Z465" s="40"/>
      <c r="AA465" s="40"/>
      <c r="AB465" s="40"/>
      <c r="AC465" s="40"/>
      <c r="AD465" s="40"/>
      <c r="AE465" s="40"/>
    </row>
  </sheetData>
  <sheetProtection sheet="1" autoFilter="0" formatColumns="0" formatRows="0" objects="1" scenarios="1" spinCount="100000" saltValue="PcbxQ6fsHsiH6vJvEYANS5rTVtIIuuXF5/tfxFLcqq6q1iKetKx9sKpjcdsFyb/sa01w2KAdmYy0cDq1OH/uiA==" hashValue="EtVyWzoi2tWPsGlZY/8CJyQmrC5MdvS1HWItCfCiBaqzlNqng1x5/2SU2nRwDX60Cie3AiK3EwLiM1mM6TfuaQ==" algorithmName="SHA-512" password="CC35"/>
  <autoFilter ref="C102:K464"/>
  <mergeCells count="9">
    <mergeCell ref="E7:H7"/>
    <mergeCell ref="E9:H9"/>
    <mergeCell ref="E18:H18"/>
    <mergeCell ref="E27:H27"/>
    <mergeCell ref="E48:H48"/>
    <mergeCell ref="E50:H50"/>
    <mergeCell ref="E93:H93"/>
    <mergeCell ref="E95:H9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93</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1128</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32</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ROUND(J101,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ROUND((SUM(BE101:BE401)),  2)</f>
        <v>0</v>
      </c>
      <c r="G33" s="40"/>
      <c r="H33" s="40"/>
      <c r="I33" s="150">
        <v>0.20999999999999999</v>
      </c>
      <c r="J33" s="149">
        <f>ROUND(((SUM(BE101:BE401))*I33),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ROUND((SUM(BF101:BF401)),  2)</f>
        <v>0</v>
      </c>
      <c r="G34" s="40"/>
      <c r="H34" s="40"/>
      <c r="I34" s="150">
        <v>0.14999999999999999</v>
      </c>
      <c r="J34" s="149">
        <f>ROUND(((SUM(BF101:BF401))*I34),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ROUND((SUM(BG101:BG401)),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ROUND((SUM(BH101:BH401)),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ROUND((SUM(BI101:BI401)),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 xml:space="preserve">D.1.1/1-8 - Chrustova 8 - Stavební práce vnější - zateplení objektu, 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J101</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J102</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J103</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169</v>
      </c>
      <c r="E62" s="175"/>
      <c r="F62" s="175"/>
      <c r="G62" s="175"/>
      <c r="H62" s="175"/>
      <c r="I62" s="175"/>
      <c r="J62" s="176">
        <f>J122</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170</v>
      </c>
      <c r="E63" s="175"/>
      <c r="F63" s="175"/>
      <c r="G63" s="175"/>
      <c r="H63" s="175"/>
      <c r="I63" s="175"/>
      <c r="J63" s="176">
        <f>J124</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171</v>
      </c>
      <c r="E64" s="175"/>
      <c r="F64" s="175"/>
      <c r="G64" s="175"/>
      <c r="H64" s="175"/>
      <c r="I64" s="175"/>
      <c r="J64" s="176">
        <f>J127</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172</v>
      </c>
      <c r="E65" s="175"/>
      <c r="F65" s="175"/>
      <c r="G65" s="175"/>
      <c r="H65" s="175"/>
      <c r="I65" s="175"/>
      <c r="J65" s="176">
        <f>J135</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174</v>
      </c>
      <c r="E66" s="175"/>
      <c r="F66" s="175"/>
      <c r="G66" s="175"/>
      <c r="H66" s="175"/>
      <c r="I66" s="175"/>
      <c r="J66" s="176">
        <f>J213</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175</v>
      </c>
      <c r="E67" s="175"/>
      <c r="F67" s="175"/>
      <c r="G67" s="175"/>
      <c r="H67" s="175"/>
      <c r="I67" s="175"/>
      <c r="J67" s="176">
        <f>J240</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176</v>
      </c>
      <c r="E68" s="175"/>
      <c r="F68" s="175"/>
      <c r="G68" s="175"/>
      <c r="H68" s="175"/>
      <c r="I68" s="175"/>
      <c r="J68" s="176">
        <f>J251</f>
        <v>0</v>
      </c>
      <c r="K68" s="173"/>
      <c r="L68" s="177"/>
      <c r="S68" s="10"/>
      <c r="T68" s="10"/>
      <c r="U68" s="10"/>
      <c r="V68" s="10"/>
      <c r="W68" s="10"/>
      <c r="X68" s="10"/>
      <c r="Y68" s="10"/>
      <c r="Z68" s="10"/>
      <c r="AA68" s="10"/>
      <c r="AB68" s="10"/>
      <c r="AC68" s="10"/>
      <c r="AD68" s="10"/>
      <c r="AE68" s="10"/>
    </row>
    <row r="69" s="9" customFormat="1" ht="24.96" customHeight="1">
      <c r="A69" s="9"/>
      <c r="B69" s="166"/>
      <c r="C69" s="167"/>
      <c r="D69" s="168" t="s">
        <v>177</v>
      </c>
      <c r="E69" s="169"/>
      <c r="F69" s="169"/>
      <c r="G69" s="169"/>
      <c r="H69" s="169"/>
      <c r="I69" s="169"/>
      <c r="J69" s="170">
        <f>J254</f>
        <v>0</v>
      </c>
      <c r="K69" s="167"/>
      <c r="L69" s="171"/>
      <c r="S69" s="9"/>
      <c r="T69" s="9"/>
      <c r="U69" s="9"/>
      <c r="V69" s="9"/>
      <c r="W69" s="9"/>
      <c r="X69" s="9"/>
      <c r="Y69" s="9"/>
      <c r="Z69" s="9"/>
      <c r="AA69" s="9"/>
      <c r="AB69" s="9"/>
      <c r="AC69" s="9"/>
      <c r="AD69" s="9"/>
      <c r="AE69" s="9"/>
    </row>
    <row r="70" s="9" customFormat="1" ht="24.96" customHeight="1">
      <c r="A70" s="9"/>
      <c r="B70" s="166"/>
      <c r="C70" s="167"/>
      <c r="D70" s="168" t="s">
        <v>178</v>
      </c>
      <c r="E70" s="169"/>
      <c r="F70" s="169"/>
      <c r="G70" s="169"/>
      <c r="H70" s="169"/>
      <c r="I70" s="169"/>
      <c r="J70" s="170">
        <f>J294</f>
        <v>0</v>
      </c>
      <c r="K70" s="167"/>
      <c r="L70" s="171"/>
      <c r="S70" s="9"/>
      <c r="T70" s="9"/>
      <c r="U70" s="9"/>
      <c r="V70" s="9"/>
      <c r="W70" s="9"/>
      <c r="X70" s="9"/>
      <c r="Y70" s="9"/>
      <c r="Z70" s="9"/>
      <c r="AA70" s="9"/>
      <c r="AB70" s="9"/>
      <c r="AC70" s="9"/>
      <c r="AD70" s="9"/>
      <c r="AE70" s="9"/>
    </row>
    <row r="71" s="10" customFormat="1" ht="19.92" customHeight="1">
      <c r="A71" s="10"/>
      <c r="B71" s="172"/>
      <c r="C71" s="173"/>
      <c r="D71" s="174" t="s">
        <v>179</v>
      </c>
      <c r="E71" s="175"/>
      <c r="F71" s="175"/>
      <c r="G71" s="175"/>
      <c r="H71" s="175"/>
      <c r="I71" s="175"/>
      <c r="J71" s="176">
        <f>J295</f>
        <v>0</v>
      </c>
      <c r="K71" s="173"/>
      <c r="L71" s="177"/>
      <c r="S71" s="10"/>
      <c r="T71" s="10"/>
      <c r="U71" s="10"/>
      <c r="V71" s="10"/>
      <c r="W71" s="10"/>
      <c r="X71" s="10"/>
      <c r="Y71" s="10"/>
      <c r="Z71" s="10"/>
      <c r="AA71" s="10"/>
      <c r="AB71" s="10"/>
      <c r="AC71" s="10"/>
      <c r="AD71" s="10"/>
      <c r="AE71" s="10"/>
    </row>
    <row r="72" s="10" customFormat="1" ht="19.92" customHeight="1">
      <c r="A72" s="10"/>
      <c r="B72" s="172"/>
      <c r="C72" s="173"/>
      <c r="D72" s="174" t="s">
        <v>180</v>
      </c>
      <c r="E72" s="175"/>
      <c r="F72" s="175"/>
      <c r="G72" s="175"/>
      <c r="H72" s="175"/>
      <c r="I72" s="175"/>
      <c r="J72" s="176">
        <f>J310</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181</v>
      </c>
      <c r="E73" s="175"/>
      <c r="F73" s="175"/>
      <c r="G73" s="175"/>
      <c r="H73" s="175"/>
      <c r="I73" s="175"/>
      <c r="J73" s="176">
        <f>J342</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182</v>
      </c>
      <c r="E74" s="175"/>
      <c r="F74" s="175"/>
      <c r="G74" s="175"/>
      <c r="H74" s="175"/>
      <c r="I74" s="175"/>
      <c r="J74" s="176">
        <f>J348</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183</v>
      </c>
      <c r="E75" s="175"/>
      <c r="F75" s="175"/>
      <c r="G75" s="175"/>
      <c r="H75" s="175"/>
      <c r="I75" s="175"/>
      <c r="J75" s="176">
        <f>J351</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184</v>
      </c>
      <c r="E76" s="175"/>
      <c r="F76" s="175"/>
      <c r="G76" s="175"/>
      <c r="H76" s="175"/>
      <c r="I76" s="175"/>
      <c r="J76" s="176">
        <f>J354</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185</v>
      </c>
      <c r="E77" s="175"/>
      <c r="F77" s="175"/>
      <c r="G77" s="175"/>
      <c r="H77" s="175"/>
      <c r="I77" s="175"/>
      <c r="J77" s="176">
        <f>J370</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186</v>
      </c>
      <c r="E78" s="175"/>
      <c r="F78" s="175"/>
      <c r="G78" s="175"/>
      <c r="H78" s="175"/>
      <c r="I78" s="175"/>
      <c r="J78" s="176">
        <f>J375</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187</v>
      </c>
      <c r="E79" s="175"/>
      <c r="F79" s="175"/>
      <c r="G79" s="175"/>
      <c r="H79" s="175"/>
      <c r="I79" s="175"/>
      <c r="J79" s="176">
        <f>J381</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188</v>
      </c>
      <c r="E80" s="175"/>
      <c r="F80" s="175"/>
      <c r="G80" s="175"/>
      <c r="H80" s="175"/>
      <c r="I80" s="175"/>
      <c r="J80" s="176">
        <f>J389</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189</v>
      </c>
      <c r="E81" s="175"/>
      <c r="F81" s="175"/>
      <c r="G81" s="175"/>
      <c r="H81" s="175"/>
      <c r="I81" s="175"/>
      <c r="J81" s="176">
        <f>J396</f>
        <v>0</v>
      </c>
      <c r="K81" s="173"/>
      <c r="L81" s="177"/>
      <c r="S81" s="10"/>
      <c r="T81" s="10"/>
      <c r="U81" s="10"/>
      <c r="V81" s="10"/>
      <c r="W81" s="10"/>
      <c r="X81" s="10"/>
      <c r="Y81" s="10"/>
      <c r="Z81" s="10"/>
      <c r="AA81" s="10"/>
      <c r="AB81" s="10"/>
      <c r="AC81" s="10"/>
      <c r="AD81" s="10"/>
      <c r="AE81" s="10"/>
    </row>
    <row r="82" s="2" customFormat="1" ht="21.84" customHeight="1">
      <c r="A82" s="40"/>
      <c r="B82" s="41"/>
      <c r="C82" s="42"/>
      <c r="D82" s="42"/>
      <c r="E82" s="42"/>
      <c r="F82" s="42"/>
      <c r="G82" s="42"/>
      <c r="H82" s="42"/>
      <c r="I82" s="42"/>
      <c r="J82" s="42"/>
      <c r="K82" s="42"/>
      <c r="L82" s="134"/>
      <c r="S82" s="40"/>
      <c r="T82" s="40"/>
      <c r="U82" s="40"/>
      <c r="V82" s="40"/>
      <c r="W82" s="40"/>
      <c r="X82" s="40"/>
      <c r="Y82" s="40"/>
      <c r="Z82" s="40"/>
      <c r="AA82" s="40"/>
      <c r="AB82" s="40"/>
      <c r="AC82" s="40"/>
      <c r="AD82" s="40"/>
      <c r="AE82" s="40"/>
    </row>
    <row r="83" s="2" customFormat="1" ht="6.96" customHeight="1">
      <c r="A83" s="40"/>
      <c r="B83" s="61"/>
      <c r="C83" s="62"/>
      <c r="D83" s="62"/>
      <c r="E83" s="62"/>
      <c r="F83" s="62"/>
      <c r="G83" s="62"/>
      <c r="H83" s="62"/>
      <c r="I83" s="62"/>
      <c r="J83" s="62"/>
      <c r="K83" s="62"/>
      <c r="L83" s="134"/>
      <c r="S83" s="40"/>
      <c r="T83" s="40"/>
      <c r="U83" s="40"/>
      <c r="V83" s="40"/>
      <c r="W83" s="40"/>
      <c r="X83" s="40"/>
      <c r="Y83" s="40"/>
      <c r="Z83" s="40"/>
      <c r="AA83" s="40"/>
      <c r="AB83" s="40"/>
      <c r="AC83" s="40"/>
      <c r="AD83" s="40"/>
      <c r="AE83" s="40"/>
    </row>
    <row r="87" s="2" customFormat="1" ht="6.96" customHeight="1">
      <c r="A87" s="40"/>
      <c r="B87" s="63"/>
      <c r="C87" s="64"/>
      <c r="D87" s="64"/>
      <c r="E87" s="64"/>
      <c r="F87" s="64"/>
      <c r="G87" s="64"/>
      <c r="H87" s="64"/>
      <c r="I87" s="64"/>
      <c r="J87" s="64"/>
      <c r="K87" s="64"/>
      <c r="L87" s="134"/>
      <c r="S87" s="40"/>
      <c r="T87" s="40"/>
      <c r="U87" s="40"/>
      <c r="V87" s="40"/>
      <c r="W87" s="40"/>
      <c r="X87" s="40"/>
      <c r="Y87" s="40"/>
      <c r="Z87" s="40"/>
      <c r="AA87" s="40"/>
      <c r="AB87" s="40"/>
      <c r="AC87" s="40"/>
      <c r="AD87" s="40"/>
      <c r="AE87" s="40"/>
    </row>
    <row r="88" s="2" customFormat="1" ht="24.96" customHeight="1">
      <c r="A88" s="40"/>
      <c r="B88" s="41"/>
      <c r="C88" s="24" t="s">
        <v>116</v>
      </c>
      <c r="D88" s="42"/>
      <c r="E88" s="42"/>
      <c r="F88" s="42"/>
      <c r="G88" s="42"/>
      <c r="H88" s="42"/>
      <c r="I88" s="42"/>
      <c r="J88" s="42"/>
      <c r="K88" s="42"/>
      <c r="L88" s="134"/>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34"/>
      <c r="S89" s="40"/>
      <c r="T89" s="40"/>
      <c r="U89" s="40"/>
      <c r="V89" s="40"/>
      <c r="W89" s="40"/>
      <c r="X89" s="40"/>
      <c r="Y89" s="40"/>
      <c r="Z89" s="40"/>
      <c r="AA89" s="40"/>
      <c r="AB89" s="40"/>
      <c r="AC89" s="40"/>
      <c r="AD89" s="40"/>
      <c r="AE89" s="40"/>
    </row>
    <row r="90" s="2" customFormat="1" ht="12" customHeight="1">
      <c r="A90" s="40"/>
      <c r="B90" s="41"/>
      <c r="C90" s="33" t="s">
        <v>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16.5" customHeight="1">
      <c r="A91" s="40"/>
      <c r="B91" s="41"/>
      <c r="C91" s="42"/>
      <c r="D91" s="42"/>
      <c r="E91" s="224" t="str">
        <f>E7</f>
        <v>Regenerace bytového fondu Mírová osada I.etapa -ul.Chrustova - VZ ZATEPLENÍ ,IZOLACE</v>
      </c>
      <c r="F91" s="33"/>
      <c r="G91" s="33"/>
      <c r="H91" s="33"/>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165</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71" t="str">
        <f>E9</f>
        <v xml:space="preserve">D.1.1/1-8 - Chrustova 8 - Stavební práce vnější - zateplení objektu, izolace suterénu, střecha    </v>
      </c>
      <c r="F93" s="42"/>
      <c r="G93" s="42"/>
      <c r="H93" s="42"/>
      <c r="I93" s="42"/>
      <c r="J93" s="42"/>
      <c r="K93" s="42"/>
      <c r="L93" s="134"/>
      <c r="S93" s="40"/>
      <c r="T93" s="40"/>
      <c r="U93" s="40"/>
      <c r="V93" s="40"/>
      <c r="W93" s="40"/>
      <c r="X93" s="40"/>
      <c r="Y93" s="40"/>
      <c r="Z93" s="40"/>
      <c r="AA93" s="40"/>
      <c r="AB93" s="40"/>
      <c r="AC93" s="40"/>
      <c r="AD93" s="40"/>
      <c r="AE93" s="40"/>
    </row>
    <row r="94" s="2" customFormat="1" ht="6.96" customHeight="1">
      <c r="A94" s="40"/>
      <c r="B94" s="41"/>
      <c r="C94" s="42"/>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12" customHeight="1">
      <c r="A95" s="40"/>
      <c r="B95" s="41"/>
      <c r="C95" s="33" t="s">
        <v>22</v>
      </c>
      <c r="D95" s="42"/>
      <c r="E95" s="42"/>
      <c r="F95" s="28" t="str">
        <f>F12</f>
        <v xml:space="preserve">Slezská Ostrava </v>
      </c>
      <c r="G95" s="42"/>
      <c r="H95" s="42"/>
      <c r="I95" s="33" t="s">
        <v>24</v>
      </c>
      <c r="J95" s="74" t="str">
        <f>IF(J12="","",J12)</f>
        <v>22. 3. 2020</v>
      </c>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5.15" customHeight="1">
      <c r="A97" s="40"/>
      <c r="B97" s="41"/>
      <c r="C97" s="33" t="s">
        <v>30</v>
      </c>
      <c r="D97" s="42"/>
      <c r="E97" s="42"/>
      <c r="F97" s="28" t="str">
        <f>E15</f>
        <v xml:space="preserve"> </v>
      </c>
      <c r="G97" s="42"/>
      <c r="H97" s="42"/>
      <c r="I97" s="33" t="s">
        <v>37</v>
      </c>
      <c r="J97" s="38" t="str">
        <f>E21</f>
        <v xml:space="preserve">Lenka Jerakasová </v>
      </c>
      <c r="K97" s="42"/>
      <c r="L97" s="134"/>
      <c r="S97" s="40"/>
      <c r="T97" s="40"/>
      <c r="U97" s="40"/>
      <c r="V97" s="40"/>
      <c r="W97" s="40"/>
      <c r="X97" s="40"/>
      <c r="Y97" s="40"/>
      <c r="Z97" s="40"/>
      <c r="AA97" s="40"/>
      <c r="AB97" s="40"/>
      <c r="AC97" s="40"/>
      <c r="AD97" s="40"/>
      <c r="AE97" s="40"/>
    </row>
    <row r="98" s="2" customFormat="1" ht="15.15" customHeight="1">
      <c r="A98" s="40"/>
      <c r="B98" s="41"/>
      <c r="C98" s="33" t="s">
        <v>35</v>
      </c>
      <c r="D98" s="42"/>
      <c r="E98" s="42"/>
      <c r="F98" s="28" t="str">
        <f>IF(E18="","",E18)</f>
        <v>Vyplň údaj</v>
      </c>
      <c r="G98" s="42"/>
      <c r="H98" s="42"/>
      <c r="I98" s="33" t="s">
        <v>42</v>
      </c>
      <c r="J98" s="38" t="str">
        <f>E24</f>
        <v xml:space="preserve">Lenka Jerakasová </v>
      </c>
      <c r="K98" s="42"/>
      <c r="L98" s="134"/>
      <c r="S98" s="40"/>
      <c r="T98" s="40"/>
      <c r="U98" s="40"/>
      <c r="V98" s="40"/>
      <c r="W98" s="40"/>
      <c r="X98" s="40"/>
      <c r="Y98" s="40"/>
      <c r="Z98" s="40"/>
      <c r="AA98" s="40"/>
      <c r="AB98" s="40"/>
      <c r="AC98" s="40"/>
      <c r="AD98" s="40"/>
      <c r="AE98" s="40"/>
    </row>
    <row r="99" s="2" customFormat="1" ht="10.32" customHeight="1">
      <c r="A99" s="40"/>
      <c r="B99" s="41"/>
      <c r="C99" s="42"/>
      <c r="D99" s="42"/>
      <c r="E99" s="42"/>
      <c r="F99" s="42"/>
      <c r="G99" s="42"/>
      <c r="H99" s="42"/>
      <c r="I99" s="42"/>
      <c r="J99" s="42"/>
      <c r="K99" s="42"/>
      <c r="L99" s="134"/>
      <c r="S99" s="40"/>
      <c r="T99" s="40"/>
      <c r="U99" s="40"/>
      <c r="V99" s="40"/>
      <c r="W99" s="40"/>
      <c r="X99" s="40"/>
      <c r="Y99" s="40"/>
      <c r="Z99" s="40"/>
      <c r="AA99" s="40"/>
      <c r="AB99" s="40"/>
      <c r="AC99" s="40"/>
      <c r="AD99" s="40"/>
      <c r="AE99" s="40"/>
    </row>
    <row r="100" s="11" customFormat="1" ht="29.28" customHeight="1">
      <c r="A100" s="178"/>
      <c r="B100" s="179"/>
      <c r="C100" s="180" t="s">
        <v>117</v>
      </c>
      <c r="D100" s="181" t="s">
        <v>64</v>
      </c>
      <c r="E100" s="181" t="s">
        <v>60</v>
      </c>
      <c r="F100" s="181" t="s">
        <v>61</v>
      </c>
      <c r="G100" s="181" t="s">
        <v>118</v>
      </c>
      <c r="H100" s="181" t="s">
        <v>119</v>
      </c>
      <c r="I100" s="181" t="s">
        <v>120</v>
      </c>
      <c r="J100" s="181" t="s">
        <v>112</v>
      </c>
      <c r="K100" s="182" t="s">
        <v>121</v>
      </c>
      <c r="L100" s="183"/>
      <c r="M100" s="94" t="s">
        <v>32</v>
      </c>
      <c r="N100" s="95" t="s">
        <v>49</v>
      </c>
      <c r="O100" s="95" t="s">
        <v>122</v>
      </c>
      <c r="P100" s="95" t="s">
        <v>123</v>
      </c>
      <c r="Q100" s="95" t="s">
        <v>124</v>
      </c>
      <c r="R100" s="95" t="s">
        <v>125</v>
      </c>
      <c r="S100" s="95" t="s">
        <v>126</v>
      </c>
      <c r="T100" s="96" t="s">
        <v>127</v>
      </c>
      <c r="U100" s="178"/>
      <c r="V100" s="178"/>
      <c r="W100" s="178"/>
      <c r="X100" s="178"/>
      <c r="Y100" s="178"/>
      <c r="Z100" s="178"/>
      <c r="AA100" s="178"/>
      <c r="AB100" s="178"/>
      <c r="AC100" s="178"/>
      <c r="AD100" s="178"/>
      <c r="AE100" s="178"/>
    </row>
    <row r="101" s="2" customFormat="1" ht="22.8" customHeight="1">
      <c r="A101" s="40"/>
      <c r="B101" s="41"/>
      <c r="C101" s="101" t="s">
        <v>128</v>
      </c>
      <c r="D101" s="42"/>
      <c r="E101" s="42"/>
      <c r="F101" s="42"/>
      <c r="G101" s="42"/>
      <c r="H101" s="42"/>
      <c r="I101" s="42"/>
      <c r="J101" s="184">
        <f>BK101</f>
        <v>0</v>
      </c>
      <c r="K101" s="42"/>
      <c r="L101" s="46"/>
      <c r="M101" s="97"/>
      <c r="N101" s="185"/>
      <c r="O101" s="98"/>
      <c r="P101" s="186">
        <f>P102+P254+P294</f>
        <v>0</v>
      </c>
      <c r="Q101" s="98"/>
      <c r="R101" s="186">
        <f>R102+R254+R294</f>
        <v>43.654719960000001</v>
      </c>
      <c r="S101" s="98"/>
      <c r="T101" s="187">
        <f>T102+T254+T294</f>
        <v>31.792619599999998</v>
      </c>
      <c r="U101" s="40"/>
      <c r="V101" s="40"/>
      <c r="W101" s="40"/>
      <c r="X101" s="40"/>
      <c r="Y101" s="40"/>
      <c r="Z101" s="40"/>
      <c r="AA101" s="40"/>
      <c r="AB101" s="40"/>
      <c r="AC101" s="40"/>
      <c r="AD101" s="40"/>
      <c r="AE101" s="40"/>
      <c r="AT101" s="18" t="s">
        <v>78</v>
      </c>
      <c r="AU101" s="18" t="s">
        <v>113</v>
      </c>
      <c r="BK101" s="188">
        <f>BK102+BK254+BK294</f>
        <v>0</v>
      </c>
    </row>
    <row r="102" s="12" customFormat="1" ht="25.92" customHeight="1">
      <c r="A102" s="12"/>
      <c r="B102" s="189"/>
      <c r="C102" s="190"/>
      <c r="D102" s="191" t="s">
        <v>78</v>
      </c>
      <c r="E102" s="192" t="s">
        <v>190</v>
      </c>
      <c r="F102" s="192" t="s">
        <v>191</v>
      </c>
      <c r="G102" s="190"/>
      <c r="H102" s="190"/>
      <c r="I102" s="193"/>
      <c r="J102" s="194">
        <f>BK102</f>
        <v>0</v>
      </c>
      <c r="K102" s="190"/>
      <c r="L102" s="195"/>
      <c r="M102" s="196"/>
      <c r="N102" s="197"/>
      <c r="O102" s="197"/>
      <c r="P102" s="198">
        <f>P103+P122+P124+P127+P135+P213+P240+P251</f>
        <v>0</v>
      </c>
      <c r="Q102" s="197"/>
      <c r="R102" s="198">
        <f>R103+R122+R124+R127+R135+R213+R240+R251</f>
        <v>32.255452439999999</v>
      </c>
      <c r="S102" s="197"/>
      <c r="T102" s="199">
        <f>T103+T122+T124+T127+T135+T213+T240+T251</f>
        <v>29.451649</v>
      </c>
      <c r="U102" s="12"/>
      <c r="V102" s="12"/>
      <c r="W102" s="12"/>
      <c r="X102" s="12"/>
      <c r="Y102" s="12"/>
      <c r="Z102" s="12"/>
      <c r="AA102" s="12"/>
      <c r="AB102" s="12"/>
      <c r="AC102" s="12"/>
      <c r="AD102" s="12"/>
      <c r="AE102" s="12"/>
      <c r="AR102" s="200" t="s">
        <v>21</v>
      </c>
      <c r="AT102" s="201" t="s">
        <v>78</v>
      </c>
      <c r="AU102" s="201" t="s">
        <v>79</v>
      </c>
      <c r="AY102" s="200" t="s">
        <v>132</v>
      </c>
      <c r="BK102" s="202">
        <f>BK103+BK122+BK124+BK127+BK135+BK213+BK240+BK251</f>
        <v>0</v>
      </c>
    </row>
    <row r="103" s="12" customFormat="1" ht="22.8" customHeight="1">
      <c r="A103" s="12"/>
      <c r="B103" s="189"/>
      <c r="C103" s="190"/>
      <c r="D103" s="191" t="s">
        <v>78</v>
      </c>
      <c r="E103" s="203" t="s">
        <v>21</v>
      </c>
      <c r="F103" s="203" t="s">
        <v>192</v>
      </c>
      <c r="G103" s="190"/>
      <c r="H103" s="190"/>
      <c r="I103" s="193"/>
      <c r="J103" s="204">
        <f>BK103</f>
        <v>0</v>
      </c>
      <c r="K103" s="190"/>
      <c r="L103" s="195"/>
      <c r="M103" s="196"/>
      <c r="N103" s="197"/>
      <c r="O103" s="197"/>
      <c r="P103" s="198">
        <f>SUM(P104:P121)</f>
        <v>0</v>
      </c>
      <c r="Q103" s="197"/>
      <c r="R103" s="198">
        <f>SUM(R104:R121)</f>
        <v>0</v>
      </c>
      <c r="S103" s="197"/>
      <c r="T103" s="199">
        <f>SUM(T104:T121)</f>
        <v>15.1623</v>
      </c>
      <c r="U103" s="12"/>
      <c r="V103" s="12"/>
      <c r="W103" s="12"/>
      <c r="X103" s="12"/>
      <c r="Y103" s="12"/>
      <c r="Z103" s="12"/>
      <c r="AA103" s="12"/>
      <c r="AB103" s="12"/>
      <c r="AC103" s="12"/>
      <c r="AD103" s="12"/>
      <c r="AE103" s="12"/>
      <c r="AR103" s="200" t="s">
        <v>21</v>
      </c>
      <c r="AT103" s="201" t="s">
        <v>78</v>
      </c>
      <c r="AU103" s="201" t="s">
        <v>21</v>
      </c>
      <c r="AY103" s="200" t="s">
        <v>132</v>
      </c>
      <c r="BK103" s="202">
        <f>SUM(BK104:BK121)</f>
        <v>0</v>
      </c>
    </row>
    <row r="104" s="2" customFormat="1" ht="37.8" customHeight="1">
      <c r="A104" s="40"/>
      <c r="B104" s="41"/>
      <c r="C104" s="205" t="s">
        <v>21</v>
      </c>
      <c r="D104" s="205" t="s">
        <v>135</v>
      </c>
      <c r="E104" s="206" t="s">
        <v>193</v>
      </c>
      <c r="F104" s="207" t="s">
        <v>194</v>
      </c>
      <c r="G104" s="208" t="s">
        <v>195</v>
      </c>
      <c r="H104" s="209">
        <v>59.460000000000001</v>
      </c>
      <c r="I104" s="210"/>
      <c r="J104" s="211">
        <f>ROUND(I104*H104,2)</f>
        <v>0</v>
      </c>
      <c r="K104" s="207" t="s">
        <v>139</v>
      </c>
      <c r="L104" s="46"/>
      <c r="M104" s="212" t="s">
        <v>32</v>
      </c>
      <c r="N104" s="213" t="s">
        <v>51</v>
      </c>
      <c r="O104" s="86"/>
      <c r="P104" s="214">
        <f>O104*H104</f>
        <v>0</v>
      </c>
      <c r="Q104" s="214">
        <v>0</v>
      </c>
      <c r="R104" s="214">
        <f>Q104*H104</f>
        <v>0</v>
      </c>
      <c r="S104" s="214">
        <v>0.255</v>
      </c>
      <c r="T104" s="215">
        <f>S104*H104</f>
        <v>15.1623</v>
      </c>
      <c r="U104" s="40"/>
      <c r="V104" s="40"/>
      <c r="W104" s="40"/>
      <c r="X104" s="40"/>
      <c r="Y104" s="40"/>
      <c r="Z104" s="40"/>
      <c r="AA104" s="40"/>
      <c r="AB104" s="40"/>
      <c r="AC104" s="40"/>
      <c r="AD104" s="40"/>
      <c r="AE104" s="40"/>
      <c r="AR104" s="216" t="s">
        <v>150</v>
      </c>
      <c r="AT104" s="216" t="s">
        <v>135</v>
      </c>
      <c r="AU104" s="216" t="s">
        <v>141</v>
      </c>
      <c r="AY104" s="18" t="s">
        <v>132</v>
      </c>
      <c r="BE104" s="217">
        <f>IF(N104="základní",J104,0)</f>
        <v>0</v>
      </c>
      <c r="BF104" s="217">
        <f>IF(N104="snížená",J104,0)</f>
        <v>0</v>
      </c>
      <c r="BG104" s="217">
        <f>IF(N104="zákl. přenesená",J104,0)</f>
        <v>0</v>
      </c>
      <c r="BH104" s="217">
        <f>IF(N104="sníž. přenesená",J104,0)</f>
        <v>0</v>
      </c>
      <c r="BI104" s="217">
        <f>IF(N104="nulová",J104,0)</f>
        <v>0</v>
      </c>
      <c r="BJ104" s="18" t="s">
        <v>141</v>
      </c>
      <c r="BK104" s="217">
        <f>ROUND(I104*H104,2)</f>
        <v>0</v>
      </c>
      <c r="BL104" s="18" t="s">
        <v>150</v>
      </c>
      <c r="BM104" s="216" t="s">
        <v>1129</v>
      </c>
    </row>
    <row r="105" s="2" customFormat="1">
      <c r="A105" s="40"/>
      <c r="B105" s="41"/>
      <c r="C105" s="42"/>
      <c r="D105" s="225" t="s">
        <v>197</v>
      </c>
      <c r="E105" s="42"/>
      <c r="F105" s="226" t="s">
        <v>198</v>
      </c>
      <c r="G105" s="42"/>
      <c r="H105" s="42"/>
      <c r="I105" s="227"/>
      <c r="J105" s="42"/>
      <c r="K105" s="42"/>
      <c r="L105" s="46"/>
      <c r="M105" s="228"/>
      <c r="N105" s="229"/>
      <c r="O105" s="86"/>
      <c r="P105" s="86"/>
      <c r="Q105" s="86"/>
      <c r="R105" s="86"/>
      <c r="S105" s="86"/>
      <c r="T105" s="87"/>
      <c r="U105" s="40"/>
      <c r="V105" s="40"/>
      <c r="W105" s="40"/>
      <c r="X105" s="40"/>
      <c r="Y105" s="40"/>
      <c r="Z105" s="40"/>
      <c r="AA105" s="40"/>
      <c r="AB105" s="40"/>
      <c r="AC105" s="40"/>
      <c r="AD105" s="40"/>
      <c r="AE105" s="40"/>
      <c r="AT105" s="18" t="s">
        <v>197</v>
      </c>
      <c r="AU105" s="18" t="s">
        <v>141</v>
      </c>
    </row>
    <row r="106" s="13" customFormat="1">
      <c r="A106" s="13"/>
      <c r="B106" s="230"/>
      <c r="C106" s="231"/>
      <c r="D106" s="225" t="s">
        <v>199</v>
      </c>
      <c r="E106" s="232" t="s">
        <v>32</v>
      </c>
      <c r="F106" s="233" t="s">
        <v>1130</v>
      </c>
      <c r="G106" s="231"/>
      <c r="H106" s="234">
        <v>59.460000000000001</v>
      </c>
      <c r="I106" s="235"/>
      <c r="J106" s="231"/>
      <c r="K106" s="231"/>
      <c r="L106" s="236"/>
      <c r="M106" s="237"/>
      <c r="N106" s="238"/>
      <c r="O106" s="238"/>
      <c r="P106" s="238"/>
      <c r="Q106" s="238"/>
      <c r="R106" s="238"/>
      <c r="S106" s="238"/>
      <c r="T106" s="239"/>
      <c r="U106" s="13"/>
      <c r="V106" s="13"/>
      <c r="W106" s="13"/>
      <c r="X106" s="13"/>
      <c r="Y106" s="13"/>
      <c r="Z106" s="13"/>
      <c r="AA106" s="13"/>
      <c r="AB106" s="13"/>
      <c r="AC106" s="13"/>
      <c r="AD106" s="13"/>
      <c r="AE106" s="13"/>
      <c r="AT106" s="240" t="s">
        <v>199</v>
      </c>
      <c r="AU106" s="240" t="s">
        <v>141</v>
      </c>
      <c r="AV106" s="13" t="s">
        <v>141</v>
      </c>
      <c r="AW106" s="13" t="s">
        <v>41</v>
      </c>
      <c r="AX106" s="13" t="s">
        <v>79</v>
      </c>
      <c r="AY106" s="240" t="s">
        <v>132</v>
      </c>
    </row>
    <row r="107" s="14" customFormat="1">
      <c r="A107" s="14"/>
      <c r="B107" s="241"/>
      <c r="C107" s="242"/>
      <c r="D107" s="225" t="s">
        <v>199</v>
      </c>
      <c r="E107" s="243" t="s">
        <v>32</v>
      </c>
      <c r="F107" s="244" t="s">
        <v>201</v>
      </c>
      <c r="G107" s="242"/>
      <c r="H107" s="245">
        <v>59.460000000000001</v>
      </c>
      <c r="I107" s="246"/>
      <c r="J107" s="242"/>
      <c r="K107" s="242"/>
      <c r="L107" s="247"/>
      <c r="M107" s="248"/>
      <c r="N107" s="249"/>
      <c r="O107" s="249"/>
      <c r="P107" s="249"/>
      <c r="Q107" s="249"/>
      <c r="R107" s="249"/>
      <c r="S107" s="249"/>
      <c r="T107" s="250"/>
      <c r="U107" s="14"/>
      <c r="V107" s="14"/>
      <c r="W107" s="14"/>
      <c r="X107" s="14"/>
      <c r="Y107" s="14"/>
      <c r="Z107" s="14"/>
      <c r="AA107" s="14"/>
      <c r="AB107" s="14"/>
      <c r="AC107" s="14"/>
      <c r="AD107" s="14"/>
      <c r="AE107" s="14"/>
      <c r="AT107" s="251" t="s">
        <v>199</v>
      </c>
      <c r="AU107" s="251" t="s">
        <v>141</v>
      </c>
      <c r="AV107" s="14" t="s">
        <v>150</v>
      </c>
      <c r="AW107" s="14" t="s">
        <v>41</v>
      </c>
      <c r="AX107" s="14" t="s">
        <v>21</v>
      </c>
      <c r="AY107" s="251" t="s">
        <v>132</v>
      </c>
    </row>
    <row r="108" s="2" customFormat="1" ht="24.15" customHeight="1">
      <c r="A108" s="40"/>
      <c r="B108" s="41"/>
      <c r="C108" s="205" t="s">
        <v>141</v>
      </c>
      <c r="D108" s="205" t="s">
        <v>135</v>
      </c>
      <c r="E108" s="206" t="s">
        <v>202</v>
      </c>
      <c r="F108" s="207" t="s">
        <v>203</v>
      </c>
      <c r="G108" s="208" t="s">
        <v>204</v>
      </c>
      <c r="H108" s="209">
        <v>78.040999999999997</v>
      </c>
      <c r="I108" s="210"/>
      <c r="J108" s="211">
        <f>ROUND(I108*H108,2)</f>
        <v>0</v>
      </c>
      <c r="K108" s="207" t="s">
        <v>139</v>
      </c>
      <c r="L108" s="46"/>
      <c r="M108" s="212" t="s">
        <v>32</v>
      </c>
      <c r="N108" s="213" t="s">
        <v>51</v>
      </c>
      <c r="O108" s="86"/>
      <c r="P108" s="214">
        <f>O108*H108</f>
        <v>0</v>
      </c>
      <c r="Q108" s="214">
        <v>0</v>
      </c>
      <c r="R108" s="214">
        <f>Q108*H108</f>
        <v>0</v>
      </c>
      <c r="S108" s="214">
        <v>0</v>
      </c>
      <c r="T108" s="215">
        <f>S108*H108</f>
        <v>0</v>
      </c>
      <c r="U108" s="40"/>
      <c r="V108" s="40"/>
      <c r="W108" s="40"/>
      <c r="X108" s="40"/>
      <c r="Y108" s="40"/>
      <c r="Z108" s="40"/>
      <c r="AA108" s="40"/>
      <c r="AB108" s="40"/>
      <c r="AC108" s="40"/>
      <c r="AD108" s="40"/>
      <c r="AE108" s="40"/>
      <c r="AR108" s="216" t="s">
        <v>150</v>
      </c>
      <c r="AT108" s="216" t="s">
        <v>135</v>
      </c>
      <c r="AU108" s="216" t="s">
        <v>141</v>
      </c>
      <c r="AY108" s="18" t="s">
        <v>132</v>
      </c>
      <c r="BE108" s="217">
        <f>IF(N108="základní",J108,0)</f>
        <v>0</v>
      </c>
      <c r="BF108" s="217">
        <f>IF(N108="snížená",J108,0)</f>
        <v>0</v>
      </c>
      <c r="BG108" s="217">
        <f>IF(N108="zákl. přenesená",J108,0)</f>
        <v>0</v>
      </c>
      <c r="BH108" s="217">
        <f>IF(N108="sníž. přenesená",J108,0)</f>
        <v>0</v>
      </c>
      <c r="BI108" s="217">
        <f>IF(N108="nulová",J108,0)</f>
        <v>0</v>
      </c>
      <c r="BJ108" s="18" t="s">
        <v>141</v>
      </c>
      <c r="BK108" s="217">
        <f>ROUND(I108*H108,2)</f>
        <v>0</v>
      </c>
      <c r="BL108" s="18" t="s">
        <v>150</v>
      </c>
      <c r="BM108" s="216" t="s">
        <v>1131</v>
      </c>
    </row>
    <row r="109" s="2" customFormat="1">
      <c r="A109" s="40"/>
      <c r="B109" s="41"/>
      <c r="C109" s="42"/>
      <c r="D109" s="225" t="s">
        <v>197</v>
      </c>
      <c r="E109" s="42"/>
      <c r="F109" s="226" t="s">
        <v>206</v>
      </c>
      <c r="G109" s="42"/>
      <c r="H109" s="42"/>
      <c r="I109" s="227"/>
      <c r="J109" s="42"/>
      <c r="K109" s="42"/>
      <c r="L109" s="46"/>
      <c r="M109" s="228"/>
      <c r="N109" s="229"/>
      <c r="O109" s="86"/>
      <c r="P109" s="86"/>
      <c r="Q109" s="86"/>
      <c r="R109" s="86"/>
      <c r="S109" s="86"/>
      <c r="T109" s="87"/>
      <c r="U109" s="40"/>
      <c r="V109" s="40"/>
      <c r="W109" s="40"/>
      <c r="X109" s="40"/>
      <c r="Y109" s="40"/>
      <c r="Z109" s="40"/>
      <c r="AA109" s="40"/>
      <c r="AB109" s="40"/>
      <c r="AC109" s="40"/>
      <c r="AD109" s="40"/>
      <c r="AE109" s="40"/>
      <c r="AT109" s="18" t="s">
        <v>197</v>
      </c>
      <c r="AU109" s="18" t="s">
        <v>141</v>
      </c>
    </row>
    <row r="110" s="13" customFormat="1">
      <c r="A110" s="13"/>
      <c r="B110" s="230"/>
      <c r="C110" s="231"/>
      <c r="D110" s="225" t="s">
        <v>199</v>
      </c>
      <c r="E110" s="232" t="s">
        <v>32</v>
      </c>
      <c r="F110" s="233" t="s">
        <v>1132</v>
      </c>
      <c r="G110" s="231"/>
      <c r="H110" s="234">
        <v>78.040999999999997</v>
      </c>
      <c r="I110" s="235"/>
      <c r="J110" s="231"/>
      <c r="K110" s="231"/>
      <c r="L110" s="236"/>
      <c r="M110" s="237"/>
      <c r="N110" s="238"/>
      <c r="O110" s="238"/>
      <c r="P110" s="238"/>
      <c r="Q110" s="238"/>
      <c r="R110" s="238"/>
      <c r="S110" s="238"/>
      <c r="T110" s="239"/>
      <c r="U110" s="13"/>
      <c r="V110" s="13"/>
      <c r="W110" s="13"/>
      <c r="X110" s="13"/>
      <c r="Y110" s="13"/>
      <c r="Z110" s="13"/>
      <c r="AA110" s="13"/>
      <c r="AB110" s="13"/>
      <c r="AC110" s="13"/>
      <c r="AD110" s="13"/>
      <c r="AE110" s="13"/>
      <c r="AT110" s="240" t="s">
        <v>199</v>
      </c>
      <c r="AU110" s="240" t="s">
        <v>141</v>
      </c>
      <c r="AV110" s="13" t="s">
        <v>141</v>
      </c>
      <c r="AW110" s="13" t="s">
        <v>41</v>
      </c>
      <c r="AX110" s="13" t="s">
        <v>79</v>
      </c>
      <c r="AY110" s="240" t="s">
        <v>132</v>
      </c>
    </row>
    <row r="111" s="14" customFormat="1">
      <c r="A111" s="14"/>
      <c r="B111" s="241"/>
      <c r="C111" s="242"/>
      <c r="D111" s="225" t="s">
        <v>199</v>
      </c>
      <c r="E111" s="243" t="s">
        <v>32</v>
      </c>
      <c r="F111" s="244" t="s">
        <v>201</v>
      </c>
      <c r="G111" s="242"/>
      <c r="H111" s="245">
        <v>78.040999999999997</v>
      </c>
      <c r="I111" s="246"/>
      <c r="J111" s="242"/>
      <c r="K111" s="242"/>
      <c r="L111" s="247"/>
      <c r="M111" s="248"/>
      <c r="N111" s="249"/>
      <c r="O111" s="249"/>
      <c r="P111" s="249"/>
      <c r="Q111" s="249"/>
      <c r="R111" s="249"/>
      <c r="S111" s="249"/>
      <c r="T111" s="250"/>
      <c r="U111" s="14"/>
      <c r="V111" s="14"/>
      <c r="W111" s="14"/>
      <c r="X111" s="14"/>
      <c r="Y111" s="14"/>
      <c r="Z111" s="14"/>
      <c r="AA111" s="14"/>
      <c r="AB111" s="14"/>
      <c r="AC111" s="14"/>
      <c r="AD111" s="14"/>
      <c r="AE111" s="14"/>
      <c r="AT111" s="251" t="s">
        <v>199</v>
      </c>
      <c r="AU111" s="251" t="s">
        <v>141</v>
      </c>
      <c r="AV111" s="14" t="s">
        <v>150</v>
      </c>
      <c r="AW111" s="14" t="s">
        <v>41</v>
      </c>
      <c r="AX111" s="14" t="s">
        <v>21</v>
      </c>
      <c r="AY111" s="251" t="s">
        <v>132</v>
      </c>
    </row>
    <row r="112" s="2" customFormat="1" ht="24.15" customHeight="1">
      <c r="A112" s="40"/>
      <c r="B112" s="41"/>
      <c r="C112" s="205" t="s">
        <v>146</v>
      </c>
      <c r="D112" s="205" t="s">
        <v>135</v>
      </c>
      <c r="E112" s="206" t="s">
        <v>208</v>
      </c>
      <c r="F112" s="207" t="s">
        <v>209</v>
      </c>
      <c r="G112" s="208" t="s">
        <v>204</v>
      </c>
      <c r="H112" s="209">
        <v>78.040999999999997</v>
      </c>
      <c r="I112" s="210"/>
      <c r="J112" s="211">
        <f>ROUND(I112*H112,2)</f>
        <v>0</v>
      </c>
      <c r="K112" s="207" t="s">
        <v>139</v>
      </c>
      <c r="L112" s="46"/>
      <c r="M112" s="212" t="s">
        <v>32</v>
      </c>
      <c r="N112" s="213" t="s">
        <v>51</v>
      </c>
      <c r="O112" s="86"/>
      <c r="P112" s="214">
        <f>O112*H112</f>
        <v>0</v>
      </c>
      <c r="Q112" s="214">
        <v>0</v>
      </c>
      <c r="R112" s="214">
        <f>Q112*H112</f>
        <v>0</v>
      </c>
      <c r="S112" s="214">
        <v>0</v>
      </c>
      <c r="T112" s="215">
        <f>S112*H112</f>
        <v>0</v>
      </c>
      <c r="U112" s="40"/>
      <c r="V112" s="40"/>
      <c r="W112" s="40"/>
      <c r="X112" s="40"/>
      <c r="Y112" s="40"/>
      <c r="Z112" s="40"/>
      <c r="AA112" s="40"/>
      <c r="AB112" s="40"/>
      <c r="AC112" s="40"/>
      <c r="AD112" s="40"/>
      <c r="AE112" s="40"/>
      <c r="AR112" s="216" t="s">
        <v>150</v>
      </c>
      <c r="AT112" s="216" t="s">
        <v>135</v>
      </c>
      <c r="AU112" s="216" t="s">
        <v>141</v>
      </c>
      <c r="AY112" s="18" t="s">
        <v>132</v>
      </c>
      <c r="BE112" s="217">
        <f>IF(N112="základní",J112,0)</f>
        <v>0</v>
      </c>
      <c r="BF112" s="217">
        <f>IF(N112="snížená",J112,0)</f>
        <v>0</v>
      </c>
      <c r="BG112" s="217">
        <f>IF(N112="zákl. přenesená",J112,0)</f>
        <v>0</v>
      </c>
      <c r="BH112" s="217">
        <f>IF(N112="sníž. přenesená",J112,0)</f>
        <v>0</v>
      </c>
      <c r="BI112" s="217">
        <f>IF(N112="nulová",J112,0)</f>
        <v>0</v>
      </c>
      <c r="BJ112" s="18" t="s">
        <v>141</v>
      </c>
      <c r="BK112" s="217">
        <f>ROUND(I112*H112,2)</f>
        <v>0</v>
      </c>
      <c r="BL112" s="18" t="s">
        <v>150</v>
      </c>
      <c r="BM112" s="216" t="s">
        <v>1133</v>
      </c>
    </row>
    <row r="113" s="2" customFormat="1">
      <c r="A113" s="40"/>
      <c r="B113" s="41"/>
      <c r="C113" s="42"/>
      <c r="D113" s="225" t="s">
        <v>197</v>
      </c>
      <c r="E113" s="42"/>
      <c r="F113" s="226" t="s">
        <v>206</v>
      </c>
      <c r="G113" s="42"/>
      <c r="H113" s="42"/>
      <c r="I113" s="227"/>
      <c r="J113" s="42"/>
      <c r="K113" s="42"/>
      <c r="L113" s="46"/>
      <c r="M113" s="228"/>
      <c r="N113" s="229"/>
      <c r="O113" s="86"/>
      <c r="P113" s="86"/>
      <c r="Q113" s="86"/>
      <c r="R113" s="86"/>
      <c r="S113" s="86"/>
      <c r="T113" s="87"/>
      <c r="U113" s="40"/>
      <c r="V113" s="40"/>
      <c r="W113" s="40"/>
      <c r="X113" s="40"/>
      <c r="Y113" s="40"/>
      <c r="Z113" s="40"/>
      <c r="AA113" s="40"/>
      <c r="AB113" s="40"/>
      <c r="AC113" s="40"/>
      <c r="AD113" s="40"/>
      <c r="AE113" s="40"/>
      <c r="AT113" s="18" t="s">
        <v>197</v>
      </c>
      <c r="AU113" s="18" t="s">
        <v>141</v>
      </c>
    </row>
    <row r="114" s="2" customFormat="1" ht="24.15" customHeight="1">
      <c r="A114" s="40"/>
      <c r="B114" s="41"/>
      <c r="C114" s="205" t="s">
        <v>150</v>
      </c>
      <c r="D114" s="205" t="s">
        <v>135</v>
      </c>
      <c r="E114" s="206" t="s">
        <v>211</v>
      </c>
      <c r="F114" s="207" t="s">
        <v>212</v>
      </c>
      <c r="G114" s="208" t="s">
        <v>204</v>
      </c>
      <c r="H114" s="209">
        <v>78.040999999999997</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1134</v>
      </c>
    </row>
    <row r="115" s="2" customFormat="1">
      <c r="A115" s="40"/>
      <c r="B115" s="41"/>
      <c r="C115" s="42"/>
      <c r="D115" s="225" t="s">
        <v>197</v>
      </c>
      <c r="E115" s="42"/>
      <c r="F115" s="226" t="s">
        <v>214</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131</v>
      </c>
      <c r="D116" s="205" t="s">
        <v>135</v>
      </c>
      <c r="E116" s="206" t="s">
        <v>215</v>
      </c>
      <c r="F116" s="207" t="s">
        <v>216</v>
      </c>
      <c r="G116" s="208" t="s">
        <v>204</v>
      </c>
      <c r="H116" s="209">
        <v>78.040999999999997</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1135</v>
      </c>
    </row>
    <row r="117" s="2" customFormat="1">
      <c r="A117" s="40"/>
      <c r="B117" s="41"/>
      <c r="C117" s="42"/>
      <c r="D117" s="225" t="s">
        <v>197</v>
      </c>
      <c r="E117" s="42"/>
      <c r="F117" s="226" t="s">
        <v>218</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157</v>
      </c>
      <c r="D118" s="205" t="s">
        <v>135</v>
      </c>
      <c r="E118" s="206" t="s">
        <v>219</v>
      </c>
      <c r="F118" s="207" t="s">
        <v>220</v>
      </c>
      <c r="G118" s="208" t="s">
        <v>204</v>
      </c>
      <c r="H118" s="209">
        <v>78.040999999999997</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1136</v>
      </c>
    </row>
    <row r="119" s="2" customFormat="1">
      <c r="A119" s="40"/>
      <c r="B119" s="41"/>
      <c r="C119" s="42"/>
      <c r="D119" s="225" t="s">
        <v>197</v>
      </c>
      <c r="E119" s="42"/>
      <c r="F119" s="226" t="s">
        <v>222</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161</v>
      </c>
      <c r="D120" s="205" t="s">
        <v>135</v>
      </c>
      <c r="E120" s="206" t="s">
        <v>223</v>
      </c>
      <c r="F120" s="207" t="s">
        <v>224</v>
      </c>
      <c r="G120" s="208" t="s">
        <v>204</v>
      </c>
      <c r="H120" s="209">
        <v>78</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1137</v>
      </c>
    </row>
    <row r="121" s="2" customFormat="1">
      <c r="A121" s="40"/>
      <c r="B121" s="41"/>
      <c r="C121" s="42"/>
      <c r="D121" s="225" t="s">
        <v>197</v>
      </c>
      <c r="E121" s="42"/>
      <c r="F121" s="226" t="s">
        <v>226</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12" customFormat="1" ht="22.8" customHeight="1">
      <c r="A122" s="12"/>
      <c r="B122" s="189"/>
      <c r="C122" s="190"/>
      <c r="D122" s="191" t="s">
        <v>78</v>
      </c>
      <c r="E122" s="203" t="s">
        <v>141</v>
      </c>
      <c r="F122" s="203" t="s">
        <v>227</v>
      </c>
      <c r="G122" s="190"/>
      <c r="H122" s="190"/>
      <c r="I122" s="193"/>
      <c r="J122" s="204">
        <f>BK122</f>
        <v>0</v>
      </c>
      <c r="K122" s="190"/>
      <c r="L122" s="195"/>
      <c r="M122" s="196"/>
      <c r="N122" s="197"/>
      <c r="O122" s="197"/>
      <c r="P122" s="198">
        <f>P123</f>
        <v>0</v>
      </c>
      <c r="Q122" s="197"/>
      <c r="R122" s="198">
        <f>R123</f>
        <v>11.3285</v>
      </c>
      <c r="S122" s="197"/>
      <c r="T122" s="199">
        <f>T123</f>
        <v>0</v>
      </c>
      <c r="U122" s="12"/>
      <c r="V122" s="12"/>
      <c r="W122" s="12"/>
      <c r="X122" s="12"/>
      <c r="Y122" s="12"/>
      <c r="Z122" s="12"/>
      <c r="AA122" s="12"/>
      <c r="AB122" s="12"/>
      <c r="AC122" s="12"/>
      <c r="AD122" s="12"/>
      <c r="AE122" s="12"/>
      <c r="AR122" s="200" t="s">
        <v>21</v>
      </c>
      <c r="AT122" s="201" t="s">
        <v>78</v>
      </c>
      <c r="AU122" s="201" t="s">
        <v>21</v>
      </c>
      <c r="AY122" s="200" t="s">
        <v>132</v>
      </c>
      <c r="BK122" s="202">
        <f>BK123</f>
        <v>0</v>
      </c>
    </row>
    <row r="123" s="2" customFormat="1" ht="24.15" customHeight="1">
      <c r="A123" s="40"/>
      <c r="B123" s="41"/>
      <c r="C123" s="205" t="s">
        <v>228</v>
      </c>
      <c r="D123" s="205" t="s">
        <v>135</v>
      </c>
      <c r="E123" s="206" t="s">
        <v>229</v>
      </c>
      <c r="F123" s="207" t="s">
        <v>230</v>
      </c>
      <c r="G123" s="208" t="s">
        <v>231</v>
      </c>
      <c r="H123" s="209">
        <v>50</v>
      </c>
      <c r="I123" s="210"/>
      <c r="J123" s="211">
        <f>ROUND(I123*H123,2)</f>
        <v>0</v>
      </c>
      <c r="K123" s="207" t="s">
        <v>139</v>
      </c>
      <c r="L123" s="46"/>
      <c r="M123" s="212" t="s">
        <v>32</v>
      </c>
      <c r="N123" s="213" t="s">
        <v>51</v>
      </c>
      <c r="O123" s="86"/>
      <c r="P123" s="214">
        <f>O123*H123</f>
        <v>0</v>
      </c>
      <c r="Q123" s="214">
        <v>0.22656999999999999</v>
      </c>
      <c r="R123" s="214">
        <f>Q123*H123</f>
        <v>11.3285</v>
      </c>
      <c r="S123" s="214">
        <v>0</v>
      </c>
      <c r="T123" s="215">
        <f>S123*H123</f>
        <v>0</v>
      </c>
      <c r="U123" s="40"/>
      <c r="V123" s="40"/>
      <c r="W123" s="40"/>
      <c r="X123" s="40"/>
      <c r="Y123" s="40"/>
      <c r="Z123" s="40"/>
      <c r="AA123" s="40"/>
      <c r="AB123" s="40"/>
      <c r="AC123" s="40"/>
      <c r="AD123" s="40"/>
      <c r="AE123" s="40"/>
      <c r="AR123" s="216" t="s">
        <v>150</v>
      </c>
      <c r="AT123" s="216" t="s">
        <v>135</v>
      </c>
      <c r="AU123" s="216" t="s">
        <v>141</v>
      </c>
      <c r="AY123" s="18" t="s">
        <v>132</v>
      </c>
      <c r="BE123" s="217">
        <f>IF(N123="základní",J123,0)</f>
        <v>0</v>
      </c>
      <c r="BF123" s="217">
        <f>IF(N123="snížená",J123,0)</f>
        <v>0</v>
      </c>
      <c r="BG123" s="217">
        <f>IF(N123="zákl. přenesená",J123,0)</f>
        <v>0</v>
      </c>
      <c r="BH123" s="217">
        <f>IF(N123="sníž. přenesená",J123,0)</f>
        <v>0</v>
      </c>
      <c r="BI123" s="217">
        <f>IF(N123="nulová",J123,0)</f>
        <v>0</v>
      </c>
      <c r="BJ123" s="18" t="s">
        <v>141</v>
      </c>
      <c r="BK123" s="217">
        <f>ROUND(I123*H123,2)</f>
        <v>0</v>
      </c>
      <c r="BL123" s="18" t="s">
        <v>150</v>
      </c>
      <c r="BM123" s="216" t="s">
        <v>1138</v>
      </c>
    </row>
    <row r="124" s="12" customFormat="1" ht="22.8" customHeight="1">
      <c r="A124" s="12"/>
      <c r="B124" s="189"/>
      <c r="C124" s="190"/>
      <c r="D124" s="191" t="s">
        <v>78</v>
      </c>
      <c r="E124" s="203" t="s">
        <v>150</v>
      </c>
      <c r="F124" s="203" t="s">
        <v>233</v>
      </c>
      <c r="G124" s="190"/>
      <c r="H124" s="190"/>
      <c r="I124" s="193"/>
      <c r="J124" s="204">
        <f>BK124</f>
        <v>0</v>
      </c>
      <c r="K124" s="190"/>
      <c r="L124" s="195"/>
      <c r="M124" s="196"/>
      <c r="N124" s="197"/>
      <c r="O124" s="197"/>
      <c r="P124" s="198">
        <f>SUM(P125:P126)</f>
        <v>0</v>
      </c>
      <c r="Q124" s="197"/>
      <c r="R124" s="198">
        <f>SUM(R125:R126)</f>
        <v>0</v>
      </c>
      <c r="S124" s="197"/>
      <c r="T124" s="199">
        <f>SUM(T125:T126)</f>
        <v>0</v>
      </c>
      <c r="U124" s="12"/>
      <c r="V124" s="12"/>
      <c r="W124" s="12"/>
      <c r="X124" s="12"/>
      <c r="Y124" s="12"/>
      <c r="Z124" s="12"/>
      <c r="AA124" s="12"/>
      <c r="AB124" s="12"/>
      <c r="AC124" s="12"/>
      <c r="AD124" s="12"/>
      <c r="AE124" s="12"/>
      <c r="AR124" s="200" t="s">
        <v>21</v>
      </c>
      <c r="AT124" s="201" t="s">
        <v>78</v>
      </c>
      <c r="AU124" s="201" t="s">
        <v>21</v>
      </c>
      <c r="AY124" s="200" t="s">
        <v>132</v>
      </c>
      <c r="BK124" s="202">
        <f>SUM(BK125:BK126)</f>
        <v>0</v>
      </c>
    </row>
    <row r="125" s="2" customFormat="1" ht="24.15" customHeight="1">
      <c r="A125" s="40"/>
      <c r="B125" s="41"/>
      <c r="C125" s="205" t="s">
        <v>234</v>
      </c>
      <c r="D125" s="205" t="s">
        <v>135</v>
      </c>
      <c r="E125" s="206" t="s">
        <v>235</v>
      </c>
      <c r="F125" s="207" t="s">
        <v>236</v>
      </c>
      <c r="G125" s="208" t="s">
        <v>195</v>
      </c>
      <c r="H125" s="209">
        <v>59.460000000000001</v>
      </c>
      <c r="I125" s="210"/>
      <c r="J125" s="211">
        <f>ROUND(I125*H125,2)</f>
        <v>0</v>
      </c>
      <c r="K125" s="207" t="s">
        <v>139</v>
      </c>
      <c r="L125" s="46"/>
      <c r="M125" s="212" t="s">
        <v>32</v>
      </c>
      <c r="N125" s="213" t="s">
        <v>51</v>
      </c>
      <c r="O125" s="86"/>
      <c r="P125" s="214">
        <f>O125*H125</f>
        <v>0</v>
      </c>
      <c r="Q125" s="214">
        <v>0</v>
      </c>
      <c r="R125" s="214">
        <f>Q125*H125</f>
        <v>0</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1139</v>
      </c>
    </row>
    <row r="126" s="2" customFormat="1">
      <c r="A126" s="40"/>
      <c r="B126" s="41"/>
      <c r="C126" s="42"/>
      <c r="D126" s="225" t="s">
        <v>197</v>
      </c>
      <c r="E126" s="42"/>
      <c r="F126" s="226" t="s">
        <v>238</v>
      </c>
      <c r="G126" s="42"/>
      <c r="H126" s="42"/>
      <c r="I126" s="227"/>
      <c r="J126" s="42"/>
      <c r="K126" s="42"/>
      <c r="L126" s="46"/>
      <c r="M126" s="228"/>
      <c r="N126" s="229"/>
      <c r="O126" s="86"/>
      <c r="P126" s="86"/>
      <c r="Q126" s="86"/>
      <c r="R126" s="86"/>
      <c r="S126" s="86"/>
      <c r="T126" s="87"/>
      <c r="U126" s="40"/>
      <c r="V126" s="40"/>
      <c r="W126" s="40"/>
      <c r="X126" s="40"/>
      <c r="Y126" s="40"/>
      <c r="Z126" s="40"/>
      <c r="AA126" s="40"/>
      <c r="AB126" s="40"/>
      <c r="AC126" s="40"/>
      <c r="AD126" s="40"/>
      <c r="AE126" s="40"/>
      <c r="AT126" s="18" t="s">
        <v>197</v>
      </c>
      <c r="AU126" s="18" t="s">
        <v>141</v>
      </c>
    </row>
    <row r="127" s="12" customFormat="1" ht="22.8" customHeight="1">
      <c r="A127" s="12"/>
      <c r="B127" s="189"/>
      <c r="C127" s="190"/>
      <c r="D127" s="191" t="s">
        <v>78</v>
      </c>
      <c r="E127" s="203" t="s">
        <v>131</v>
      </c>
      <c r="F127" s="203" t="s">
        <v>239</v>
      </c>
      <c r="G127" s="190"/>
      <c r="H127" s="190"/>
      <c r="I127" s="193"/>
      <c r="J127" s="204">
        <f>BK127</f>
        <v>0</v>
      </c>
      <c r="K127" s="190"/>
      <c r="L127" s="195"/>
      <c r="M127" s="196"/>
      <c r="N127" s="197"/>
      <c r="O127" s="197"/>
      <c r="P127" s="198">
        <f>SUM(P128:P134)</f>
        <v>0</v>
      </c>
      <c r="Q127" s="197"/>
      <c r="R127" s="198">
        <f>SUM(R128:R134)</f>
        <v>10.423577999999999</v>
      </c>
      <c r="S127" s="197"/>
      <c r="T127" s="199">
        <f>SUM(T128:T134)</f>
        <v>0</v>
      </c>
      <c r="U127" s="12"/>
      <c r="V127" s="12"/>
      <c r="W127" s="12"/>
      <c r="X127" s="12"/>
      <c r="Y127" s="12"/>
      <c r="Z127" s="12"/>
      <c r="AA127" s="12"/>
      <c r="AB127" s="12"/>
      <c r="AC127" s="12"/>
      <c r="AD127" s="12"/>
      <c r="AE127" s="12"/>
      <c r="AR127" s="200" t="s">
        <v>21</v>
      </c>
      <c r="AT127" s="201" t="s">
        <v>78</v>
      </c>
      <c r="AU127" s="201" t="s">
        <v>21</v>
      </c>
      <c r="AY127" s="200" t="s">
        <v>132</v>
      </c>
      <c r="BK127" s="202">
        <f>SUM(BK128:BK134)</f>
        <v>0</v>
      </c>
    </row>
    <row r="128" s="2" customFormat="1" ht="37.8" customHeight="1">
      <c r="A128" s="40"/>
      <c r="B128" s="41"/>
      <c r="C128" s="205" t="s">
        <v>240</v>
      </c>
      <c r="D128" s="205" t="s">
        <v>135</v>
      </c>
      <c r="E128" s="206" t="s">
        <v>241</v>
      </c>
      <c r="F128" s="207" t="s">
        <v>242</v>
      </c>
      <c r="G128" s="208" t="s">
        <v>195</v>
      </c>
      <c r="H128" s="209">
        <v>59.460000000000001</v>
      </c>
      <c r="I128" s="210"/>
      <c r="J128" s="211">
        <f>ROUND(I128*H128,2)</f>
        <v>0</v>
      </c>
      <c r="K128" s="207" t="s">
        <v>139</v>
      </c>
      <c r="L128" s="46"/>
      <c r="M128" s="212" t="s">
        <v>32</v>
      </c>
      <c r="N128" s="213" t="s">
        <v>51</v>
      </c>
      <c r="O128" s="86"/>
      <c r="P128" s="214">
        <f>O128*H128</f>
        <v>0</v>
      </c>
      <c r="Q128" s="214">
        <v>0.088800000000000004</v>
      </c>
      <c r="R128" s="214">
        <f>Q128*H128</f>
        <v>5.2800480000000007</v>
      </c>
      <c r="S128" s="214">
        <v>0</v>
      </c>
      <c r="T128" s="215">
        <f>S128*H128</f>
        <v>0</v>
      </c>
      <c r="U128" s="40"/>
      <c r="V128" s="40"/>
      <c r="W128" s="40"/>
      <c r="X128" s="40"/>
      <c r="Y128" s="40"/>
      <c r="Z128" s="40"/>
      <c r="AA128" s="40"/>
      <c r="AB128" s="40"/>
      <c r="AC128" s="40"/>
      <c r="AD128" s="40"/>
      <c r="AE128" s="40"/>
      <c r="AR128" s="216" t="s">
        <v>150</v>
      </c>
      <c r="AT128" s="216" t="s">
        <v>135</v>
      </c>
      <c r="AU128" s="216" t="s">
        <v>141</v>
      </c>
      <c r="AY128" s="18" t="s">
        <v>132</v>
      </c>
      <c r="BE128" s="217">
        <f>IF(N128="základní",J128,0)</f>
        <v>0</v>
      </c>
      <c r="BF128" s="217">
        <f>IF(N128="snížená",J128,0)</f>
        <v>0</v>
      </c>
      <c r="BG128" s="217">
        <f>IF(N128="zákl. přenesená",J128,0)</f>
        <v>0</v>
      </c>
      <c r="BH128" s="217">
        <f>IF(N128="sníž. přenesená",J128,0)</f>
        <v>0</v>
      </c>
      <c r="BI128" s="217">
        <f>IF(N128="nulová",J128,0)</f>
        <v>0</v>
      </c>
      <c r="BJ128" s="18" t="s">
        <v>141</v>
      </c>
      <c r="BK128" s="217">
        <f>ROUND(I128*H128,2)</f>
        <v>0</v>
      </c>
      <c r="BL128" s="18" t="s">
        <v>150</v>
      </c>
      <c r="BM128" s="216" t="s">
        <v>1140</v>
      </c>
    </row>
    <row r="129" s="2" customFormat="1">
      <c r="A129" s="40"/>
      <c r="B129" s="41"/>
      <c r="C129" s="42"/>
      <c r="D129" s="225" t="s">
        <v>197</v>
      </c>
      <c r="E129" s="42"/>
      <c r="F129" s="226" t="s">
        <v>244</v>
      </c>
      <c r="G129" s="42"/>
      <c r="H129" s="42"/>
      <c r="I129" s="227"/>
      <c r="J129" s="42"/>
      <c r="K129" s="42"/>
      <c r="L129" s="46"/>
      <c r="M129" s="228"/>
      <c r="N129" s="229"/>
      <c r="O129" s="86"/>
      <c r="P129" s="86"/>
      <c r="Q129" s="86"/>
      <c r="R129" s="86"/>
      <c r="S129" s="86"/>
      <c r="T129" s="87"/>
      <c r="U129" s="40"/>
      <c r="V129" s="40"/>
      <c r="W129" s="40"/>
      <c r="X129" s="40"/>
      <c r="Y129" s="40"/>
      <c r="Z129" s="40"/>
      <c r="AA129" s="40"/>
      <c r="AB129" s="40"/>
      <c r="AC129" s="40"/>
      <c r="AD129" s="40"/>
      <c r="AE129" s="40"/>
      <c r="AT129" s="18" t="s">
        <v>197</v>
      </c>
      <c r="AU129" s="18" t="s">
        <v>141</v>
      </c>
    </row>
    <row r="130" s="13" customFormat="1">
      <c r="A130" s="13"/>
      <c r="B130" s="230"/>
      <c r="C130" s="231"/>
      <c r="D130" s="225" t="s">
        <v>199</v>
      </c>
      <c r="E130" s="232" t="s">
        <v>32</v>
      </c>
      <c r="F130" s="233" t="s">
        <v>1130</v>
      </c>
      <c r="G130" s="231"/>
      <c r="H130" s="234">
        <v>59.460000000000001</v>
      </c>
      <c r="I130" s="235"/>
      <c r="J130" s="231"/>
      <c r="K130" s="231"/>
      <c r="L130" s="236"/>
      <c r="M130" s="237"/>
      <c r="N130" s="238"/>
      <c r="O130" s="238"/>
      <c r="P130" s="238"/>
      <c r="Q130" s="238"/>
      <c r="R130" s="238"/>
      <c r="S130" s="238"/>
      <c r="T130" s="239"/>
      <c r="U130" s="13"/>
      <c r="V130" s="13"/>
      <c r="W130" s="13"/>
      <c r="X130" s="13"/>
      <c r="Y130" s="13"/>
      <c r="Z130" s="13"/>
      <c r="AA130" s="13"/>
      <c r="AB130" s="13"/>
      <c r="AC130" s="13"/>
      <c r="AD130" s="13"/>
      <c r="AE130" s="13"/>
      <c r="AT130" s="240" t="s">
        <v>199</v>
      </c>
      <c r="AU130" s="240" t="s">
        <v>141</v>
      </c>
      <c r="AV130" s="13" t="s">
        <v>141</v>
      </c>
      <c r="AW130" s="13" t="s">
        <v>41</v>
      </c>
      <c r="AX130" s="13" t="s">
        <v>79</v>
      </c>
      <c r="AY130" s="240" t="s">
        <v>132</v>
      </c>
    </row>
    <row r="131" s="14" customFormat="1">
      <c r="A131" s="14"/>
      <c r="B131" s="241"/>
      <c r="C131" s="242"/>
      <c r="D131" s="225" t="s">
        <v>199</v>
      </c>
      <c r="E131" s="243" t="s">
        <v>32</v>
      </c>
      <c r="F131" s="244" t="s">
        <v>201</v>
      </c>
      <c r="G131" s="242"/>
      <c r="H131" s="245">
        <v>59.460000000000001</v>
      </c>
      <c r="I131" s="246"/>
      <c r="J131" s="242"/>
      <c r="K131" s="242"/>
      <c r="L131" s="247"/>
      <c r="M131" s="248"/>
      <c r="N131" s="249"/>
      <c r="O131" s="249"/>
      <c r="P131" s="249"/>
      <c r="Q131" s="249"/>
      <c r="R131" s="249"/>
      <c r="S131" s="249"/>
      <c r="T131" s="250"/>
      <c r="U131" s="14"/>
      <c r="V131" s="14"/>
      <c r="W131" s="14"/>
      <c r="X131" s="14"/>
      <c r="Y131" s="14"/>
      <c r="Z131" s="14"/>
      <c r="AA131" s="14"/>
      <c r="AB131" s="14"/>
      <c r="AC131" s="14"/>
      <c r="AD131" s="14"/>
      <c r="AE131" s="14"/>
      <c r="AT131" s="251" t="s">
        <v>199</v>
      </c>
      <c r="AU131" s="251" t="s">
        <v>141</v>
      </c>
      <c r="AV131" s="14" t="s">
        <v>150</v>
      </c>
      <c r="AW131" s="14" t="s">
        <v>41</v>
      </c>
      <c r="AX131" s="14" t="s">
        <v>21</v>
      </c>
      <c r="AY131" s="251" t="s">
        <v>132</v>
      </c>
    </row>
    <row r="132" s="2" customFormat="1" ht="14.4" customHeight="1">
      <c r="A132" s="40"/>
      <c r="B132" s="41"/>
      <c r="C132" s="252" t="s">
        <v>245</v>
      </c>
      <c r="D132" s="252" t="s">
        <v>246</v>
      </c>
      <c r="E132" s="253" t="s">
        <v>247</v>
      </c>
      <c r="F132" s="254" t="s">
        <v>248</v>
      </c>
      <c r="G132" s="255" t="s">
        <v>195</v>
      </c>
      <c r="H132" s="256">
        <v>24.492999999999999</v>
      </c>
      <c r="I132" s="257"/>
      <c r="J132" s="258">
        <f>ROUND(I132*H132,2)</f>
        <v>0</v>
      </c>
      <c r="K132" s="254" t="s">
        <v>139</v>
      </c>
      <c r="L132" s="259"/>
      <c r="M132" s="260" t="s">
        <v>32</v>
      </c>
      <c r="N132" s="261" t="s">
        <v>51</v>
      </c>
      <c r="O132" s="86"/>
      <c r="P132" s="214">
        <f>O132*H132</f>
        <v>0</v>
      </c>
      <c r="Q132" s="214">
        <v>0.20999999999999999</v>
      </c>
      <c r="R132" s="214">
        <f>Q132*H132</f>
        <v>5.1435299999999993</v>
      </c>
      <c r="S132" s="214">
        <v>0</v>
      </c>
      <c r="T132" s="215">
        <f>S132*H132</f>
        <v>0</v>
      </c>
      <c r="U132" s="40"/>
      <c r="V132" s="40"/>
      <c r="W132" s="40"/>
      <c r="X132" s="40"/>
      <c r="Y132" s="40"/>
      <c r="Z132" s="40"/>
      <c r="AA132" s="40"/>
      <c r="AB132" s="40"/>
      <c r="AC132" s="40"/>
      <c r="AD132" s="40"/>
      <c r="AE132" s="40"/>
      <c r="AR132" s="216" t="s">
        <v>228</v>
      </c>
      <c r="AT132" s="216" t="s">
        <v>246</v>
      </c>
      <c r="AU132" s="216" t="s">
        <v>141</v>
      </c>
      <c r="AY132" s="18" t="s">
        <v>132</v>
      </c>
      <c r="BE132" s="217">
        <f>IF(N132="základní",J132,0)</f>
        <v>0</v>
      </c>
      <c r="BF132" s="217">
        <f>IF(N132="snížená",J132,0)</f>
        <v>0</v>
      </c>
      <c r="BG132" s="217">
        <f>IF(N132="zákl. přenesená",J132,0)</f>
        <v>0</v>
      </c>
      <c r="BH132" s="217">
        <f>IF(N132="sníž. přenesená",J132,0)</f>
        <v>0</v>
      </c>
      <c r="BI132" s="217">
        <f>IF(N132="nulová",J132,0)</f>
        <v>0</v>
      </c>
      <c r="BJ132" s="18" t="s">
        <v>141</v>
      </c>
      <c r="BK132" s="217">
        <f>ROUND(I132*H132,2)</f>
        <v>0</v>
      </c>
      <c r="BL132" s="18" t="s">
        <v>150</v>
      </c>
      <c r="BM132" s="216" t="s">
        <v>1141</v>
      </c>
    </row>
    <row r="133" s="13" customFormat="1">
      <c r="A133" s="13"/>
      <c r="B133" s="230"/>
      <c r="C133" s="231"/>
      <c r="D133" s="225" t="s">
        <v>199</v>
      </c>
      <c r="E133" s="231"/>
      <c r="F133" s="233" t="s">
        <v>1142</v>
      </c>
      <c r="G133" s="231"/>
      <c r="H133" s="234">
        <v>24.492999999999999</v>
      </c>
      <c r="I133" s="235"/>
      <c r="J133" s="231"/>
      <c r="K133" s="231"/>
      <c r="L133" s="236"/>
      <c r="M133" s="237"/>
      <c r="N133" s="238"/>
      <c r="O133" s="238"/>
      <c r="P133" s="238"/>
      <c r="Q133" s="238"/>
      <c r="R133" s="238"/>
      <c r="S133" s="238"/>
      <c r="T133" s="239"/>
      <c r="U133" s="13"/>
      <c r="V133" s="13"/>
      <c r="W133" s="13"/>
      <c r="X133" s="13"/>
      <c r="Y133" s="13"/>
      <c r="Z133" s="13"/>
      <c r="AA133" s="13"/>
      <c r="AB133" s="13"/>
      <c r="AC133" s="13"/>
      <c r="AD133" s="13"/>
      <c r="AE133" s="13"/>
      <c r="AT133" s="240" t="s">
        <v>199</v>
      </c>
      <c r="AU133" s="240" t="s">
        <v>141</v>
      </c>
      <c r="AV133" s="13" t="s">
        <v>141</v>
      </c>
      <c r="AW133" s="13" t="s">
        <v>4</v>
      </c>
      <c r="AX133" s="13" t="s">
        <v>21</v>
      </c>
      <c r="AY133" s="240" t="s">
        <v>132</v>
      </c>
    </row>
    <row r="134" s="2" customFormat="1" ht="24.15" customHeight="1">
      <c r="A134" s="40"/>
      <c r="B134" s="41"/>
      <c r="C134" s="205" t="s">
        <v>251</v>
      </c>
      <c r="D134" s="205" t="s">
        <v>135</v>
      </c>
      <c r="E134" s="206" t="s">
        <v>252</v>
      </c>
      <c r="F134" s="207" t="s">
        <v>253</v>
      </c>
      <c r="G134" s="208" t="s">
        <v>254</v>
      </c>
      <c r="H134" s="209">
        <v>10.424</v>
      </c>
      <c r="I134" s="210"/>
      <c r="J134" s="211">
        <f>ROUND(I134*H134,2)</f>
        <v>0</v>
      </c>
      <c r="K134" s="207" t="s">
        <v>139</v>
      </c>
      <c r="L134" s="46"/>
      <c r="M134" s="212" t="s">
        <v>32</v>
      </c>
      <c r="N134" s="213" t="s">
        <v>51</v>
      </c>
      <c r="O134" s="86"/>
      <c r="P134" s="214">
        <f>O134*H134</f>
        <v>0</v>
      </c>
      <c r="Q134" s="214">
        <v>0</v>
      </c>
      <c r="R134" s="214">
        <f>Q134*H134</f>
        <v>0</v>
      </c>
      <c r="S134" s="214">
        <v>0</v>
      </c>
      <c r="T134" s="215">
        <f>S134*H134</f>
        <v>0</v>
      </c>
      <c r="U134" s="40"/>
      <c r="V134" s="40"/>
      <c r="W134" s="40"/>
      <c r="X134" s="40"/>
      <c r="Y134" s="40"/>
      <c r="Z134" s="40"/>
      <c r="AA134" s="40"/>
      <c r="AB134" s="40"/>
      <c r="AC134" s="40"/>
      <c r="AD134" s="40"/>
      <c r="AE134" s="40"/>
      <c r="AR134" s="216" t="s">
        <v>150</v>
      </c>
      <c r="AT134" s="216" t="s">
        <v>135</v>
      </c>
      <c r="AU134" s="216" t="s">
        <v>141</v>
      </c>
      <c r="AY134" s="18" t="s">
        <v>132</v>
      </c>
      <c r="BE134" s="217">
        <f>IF(N134="základní",J134,0)</f>
        <v>0</v>
      </c>
      <c r="BF134" s="217">
        <f>IF(N134="snížená",J134,0)</f>
        <v>0</v>
      </c>
      <c r="BG134" s="217">
        <f>IF(N134="zákl. přenesená",J134,0)</f>
        <v>0</v>
      </c>
      <c r="BH134" s="217">
        <f>IF(N134="sníž. přenesená",J134,0)</f>
        <v>0</v>
      </c>
      <c r="BI134" s="217">
        <f>IF(N134="nulová",J134,0)</f>
        <v>0</v>
      </c>
      <c r="BJ134" s="18" t="s">
        <v>141</v>
      </c>
      <c r="BK134" s="217">
        <f>ROUND(I134*H134,2)</f>
        <v>0</v>
      </c>
      <c r="BL134" s="18" t="s">
        <v>150</v>
      </c>
      <c r="BM134" s="216" t="s">
        <v>1143</v>
      </c>
    </row>
    <row r="135" s="12" customFormat="1" ht="22.8" customHeight="1">
      <c r="A135" s="12"/>
      <c r="B135" s="189"/>
      <c r="C135" s="190"/>
      <c r="D135" s="191" t="s">
        <v>78</v>
      </c>
      <c r="E135" s="203" t="s">
        <v>157</v>
      </c>
      <c r="F135" s="203" t="s">
        <v>256</v>
      </c>
      <c r="G135" s="190"/>
      <c r="H135" s="190"/>
      <c r="I135" s="193"/>
      <c r="J135" s="204">
        <f>BK135</f>
        <v>0</v>
      </c>
      <c r="K135" s="190"/>
      <c r="L135" s="195"/>
      <c r="M135" s="196"/>
      <c r="N135" s="197"/>
      <c r="O135" s="197"/>
      <c r="P135" s="198">
        <f>SUM(P136:P212)</f>
        <v>0</v>
      </c>
      <c r="Q135" s="197"/>
      <c r="R135" s="198">
        <f>SUM(R136:R212)</f>
        <v>10.492105839999999</v>
      </c>
      <c r="S135" s="197"/>
      <c r="T135" s="199">
        <f>SUM(T136:T212)</f>
        <v>0</v>
      </c>
      <c r="U135" s="12"/>
      <c r="V135" s="12"/>
      <c r="W135" s="12"/>
      <c r="X135" s="12"/>
      <c r="Y135" s="12"/>
      <c r="Z135" s="12"/>
      <c r="AA135" s="12"/>
      <c r="AB135" s="12"/>
      <c r="AC135" s="12"/>
      <c r="AD135" s="12"/>
      <c r="AE135" s="12"/>
      <c r="AR135" s="200" t="s">
        <v>21</v>
      </c>
      <c r="AT135" s="201" t="s">
        <v>78</v>
      </c>
      <c r="AU135" s="201" t="s">
        <v>21</v>
      </c>
      <c r="AY135" s="200" t="s">
        <v>132</v>
      </c>
      <c r="BK135" s="202">
        <f>SUM(BK136:BK212)</f>
        <v>0</v>
      </c>
    </row>
    <row r="136" s="2" customFormat="1" ht="14.4" customHeight="1">
      <c r="A136" s="40"/>
      <c r="B136" s="41"/>
      <c r="C136" s="205" t="s">
        <v>257</v>
      </c>
      <c r="D136" s="205" t="s">
        <v>135</v>
      </c>
      <c r="E136" s="206" t="s">
        <v>258</v>
      </c>
      <c r="F136" s="207" t="s">
        <v>259</v>
      </c>
      <c r="G136" s="208" t="s">
        <v>195</v>
      </c>
      <c r="H136" s="209">
        <v>25.68</v>
      </c>
      <c r="I136" s="210"/>
      <c r="J136" s="211">
        <f>ROUND(I136*H136,2)</f>
        <v>0</v>
      </c>
      <c r="K136" s="207" t="s">
        <v>139</v>
      </c>
      <c r="L136" s="46"/>
      <c r="M136" s="212" t="s">
        <v>32</v>
      </c>
      <c r="N136" s="213" t="s">
        <v>51</v>
      </c>
      <c r="O136" s="86"/>
      <c r="P136" s="214">
        <f>O136*H136</f>
        <v>0</v>
      </c>
      <c r="Q136" s="214">
        <v>0.030450000000000001</v>
      </c>
      <c r="R136" s="214">
        <f>Q136*H136</f>
        <v>0.78195599999999998</v>
      </c>
      <c r="S136" s="214">
        <v>0</v>
      </c>
      <c r="T136" s="215">
        <f>S136*H136</f>
        <v>0</v>
      </c>
      <c r="U136" s="40"/>
      <c r="V136" s="40"/>
      <c r="W136" s="40"/>
      <c r="X136" s="40"/>
      <c r="Y136" s="40"/>
      <c r="Z136" s="40"/>
      <c r="AA136" s="40"/>
      <c r="AB136" s="40"/>
      <c r="AC136" s="40"/>
      <c r="AD136" s="40"/>
      <c r="AE136" s="40"/>
      <c r="AR136" s="216" t="s">
        <v>150</v>
      </c>
      <c r="AT136" s="216" t="s">
        <v>135</v>
      </c>
      <c r="AU136" s="216" t="s">
        <v>141</v>
      </c>
      <c r="AY136" s="18" t="s">
        <v>132</v>
      </c>
      <c r="BE136" s="217">
        <f>IF(N136="základní",J136,0)</f>
        <v>0</v>
      </c>
      <c r="BF136" s="217">
        <f>IF(N136="snížená",J136,0)</f>
        <v>0</v>
      </c>
      <c r="BG136" s="217">
        <f>IF(N136="zákl. přenesená",J136,0)</f>
        <v>0</v>
      </c>
      <c r="BH136" s="217">
        <f>IF(N136="sníž. přenesená",J136,0)</f>
        <v>0</v>
      </c>
      <c r="BI136" s="217">
        <f>IF(N136="nulová",J136,0)</f>
        <v>0</v>
      </c>
      <c r="BJ136" s="18" t="s">
        <v>141</v>
      </c>
      <c r="BK136" s="217">
        <f>ROUND(I136*H136,2)</f>
        <v>0</v>
      </c>
      <c r="BL136" s="18" t="s">
        <v>150</v>
      </c>
      <c r="BM136" s="216" t="s">
        <v>1144</v>
      </c>
    </row>
    <row r="137" s="2" customFormat="1">
      <c r="A137" s="40"/>
      <c r="B137" s="41"/>
      <c r="C137" s="42"/>
      <c r="D137" s="225" t="s">
        <v>197</v>
      </c>
      <c r="E137" s="42"/>
      <c r="F137" s="226" t="s">
        <v>261</v>
      </c>
      <c r="G137" s="42"/>
      <c r="H137" s="42"/>
      <c r="I137" s="227"/>
      <c r="J137" s="42"/>
      <c r="K137" s="42"/>
      <c r="L137" s="46"/>
      <c r="M137" s="228"/>
      <c r="N137" s="229"/>
      <c r="O137" s="86"/>
      <c r="P137" s="86"/>
      <c r="Q137" s="86"/>
      <c r="R137" s="86"/>
      <c r="S137" s="86"/>
      <c r="T137" s="87"/>
      <c r="U137" s="40"/>
      <c r="V137" s="40"/>
      <c r="W137" s="40"/>
      <c r="X137" s="40"/>
      <c r="Y137" s="40"/>
      <c r="Z137" s="40"/>
      <c r="AA137" s="40"/>
      <c r="AB137" s="40"/>
      <c r="AC137" s="40"/>
      <c r="AD137" s="40"/>
      <c r="AE137" s="40"/>
      <c r="AT137" s="18" t="s">
        <v>197</v>
      </c>
      <c r="AU137" s="18" t="s">
        <v>141</v>
      </c>
    </row>
    <row r="138" s="13" customFormat="1">
      <c r="A138" s="13"/>
      <c r="B138" s="230"/>
      <c r="C138" s="231"/>
      <c r="D138" s="225" t="s">
        <v>199</v>
      </c>
      <c r="E138" s="232" t="s">
        <v>32</v>
      </c>
      <c r="F138" s="233" t="s">
        <v>262</v>
      </c>
      <c r="G138" s="231"/>
      <c r="H138" s="234">
        <v>25.68</v>
      </c>
      <c r="I138" s="235"/>
      <c r="J138" s="231"/>
      <c r="K138" s="231"/>
      <c r="L138" s="236"/>
      <c r="M138" s="237"/>
      <c r="N138" s="238"/>
      <c r="O138" s="238"/>
      <c r="P138" s="238"/>
      <c r="Q138" s="238"/>
      <c r="R138" s="238"/>
      <c r="S138" s="238"/>
      <c r="T138" s="239"/>
      <c r="U138" s="13"/>
      <c r="V138" s="13"/>
      <c r="W138" s="13"/>
      <c r="X138" s="13"/>
      <c r="Y138" s="13"/>
      <c r="Z138" s="13"/>
      <c r="AA138" s="13"/>
      <c r="AB138" s="13"/>
      <c r="AC138" s="13"/>
      <c r="AD138" s="13"/>
      <c r="AE138" s="13"/>
      <c r="AT138" s="240" t="s">
        <v>199</v>
      </c>
      <c r="AU138" s="240" t="s">
        <v>141</v>
      </c>
      <c r="AV138" s="13" t="s">
        <v>141</v>
      </c>
      <c r="AW138" s="13" t="s">
        <v>41</v>
      </c>
      <c r="AX138" s="13" t="s">
        <v>79</v>
      </c>
      <c r="AY138" s="240" t="s">
        <v>132</v>
      </c>
    </row>
    <row r="139" s="14" customFormat="1">
      <c r="A139" s="14"/>
      <c r="B139" s="241"/>
      <c r="C139" s="242"/>
      <c r="D139" s="225" t="s">
        <v>199</v>
      </c>
      <c r="E139" s="243" t="s">
        <v>32</v>
      </c>
      <c r="F139" s="244" t="s">
        <v>201</v>
      </c>
      <c r="G139" s="242"/>
      <c r="H139" s="245">
        <v>25.68</v>
      </c>
      <c r="I139" s="246"/>
      <c r="J139" s="242"/>
      <c r="K139" s="242"/>
      <c r="L139" s="247"/>
      <c r="M139" s="248"/>
      <c r="N139" s="249"/>
      <c r="O139" s="249"/>
      <c r="P139" s="249"/>
      <c r="Q139" s="249"/>
      <c r="R139" s="249"/>
      <c r="S139" s="249"/>
      <c r="T139" s="250"/>
      <c r="U139" s="14"/>
      <c r="V139" s="14"/>
      <c r="W139" s="14"/>
      <c r="X139" s="14"/>
      <c r="Y139" s="14"/>
      <c r="Z139" s="14"/>
      <c r="AA139" s="14"/>
      <c r="AB139" s="14"/>
      <c r="AC139" s="14"/>
      <c r="AD139" s="14"/>
      <c r="AE139" s="14"/>
      <c r="AT139" s="251" t="s">
        <v>199</v>
      </c>
      <c r="AU139" s="251" t="s">
        <v>141</v>
      </c>
      <c r="AV139" s="14" t="s">
        <v>150</v>
      </c>
      <c r="AW139" s="14" t="s">
        <v>41</v>
      </c>
      <c r="AX139" s="14" t="s">
        <v>21</v>
      </c>
      <c r="AY139" s="251" t="s">
        <v>132</v>
      </c>
    </row>
    <row r="140" s="2" customFormat="1" ht="14.4" customHeight="1">
      <c r="A140" s="40"/>
      <c r="B140" s="41"/>
      <c r="C140" s="205" t="s">
        <v>263</v>
      </c>
      <c r="D140" s="205" t="s">
        <v>135</v>
      </c>
      <c r="E140" s="206" t="s">
        <v>264</v>
      </c>
      <c r="F140" s="207" t="s">
        <v>265</v>
      </c>
      <c r="G140" s="208" t="s">
        <v>195</v>
      </c>
      <c r="H140" s="209">
        <v>305.75099999999998</v>
      </c>
      <c r="I140" s="210"/>
      <c r="J140" s="211">
        <f>ROUND(I140*H140,2)</f>
        <v>0</v>
      </c>
      <c r="K140" s="207" t="s">
        <v>139</v>
      </c>
      <c r="L140" s="46"/>
      <c r="M140" s="212" t="s">
        <v>32</v>
      </c>
      <c r="N140" s="213" t="s">
        <v>51</v>
      </c>
      <c r="O140" s="86"/>
      <c r="P140" s="214">
        <f>O140*H140</f>
        <v>0</v>
      </c>
      <c r="Q140" s="214">
        <v>0.00025999999999999998</v>
      </c>
      <c r="R140" s="214">
        <f>Q140*H140</f>
        <v>0.079495259999999984</v>
      </c>
      <c r="S140" s="214">
        <v>0</v>
      </c>
      <c r="T140" s="215">
        <f>S140*H140</f>
        <v>0</v>
      </c>
      <c r="U140" s="40"/>
      <c r="V140" s="40"/>
      <c r="W140" s="40"/>
      <c r="X140" s="40"/>
      <c r="Y140" s="40"/>
      <c r="Z140" s="40"/>
      <c r="AA140" s="40"/>
      <c r="AB140" s="40"/>
      <c r="AC140" s="40"/>
      <c r="AD140" s="40"/>
      <c r="AE140" s="40"/>
      <c r="AR140" s="216" t="s">
        <v>150</v>
      </c>
      <c r="AT140" s="216" t="s">
        <v>135</v>
      </c>
      <c r="AU140" s="216" t="s">
        <v>141</v>
      </c>
      <c r="AY140" s="18" t="s">
        <v>132</v>
      </c>
      <c r="BE140" s="217">
        <f>IF(N140="základní",J140,0)</f>
        <v>0</v>
      </c>
      <c r="BF140" s="217">
        <f>IF(N140="snížená",J140,0)</f>
        <v>0</v>
      </c>
      <c r="BG140" s="217">
        <f>IF(N140="zákl. přenesená",J140,0)</f>
        <v>0</v>
      </c>
      <c r="BH140" s="217">
        <f>IF(N140="sníž. přenesená",J140,0)</f>
        <v>0</v>
      </c>
      <c r="BI140" s="217">
        <f>IF(N140="nulová",J140,0)</f>
        <v>0</v>
      </c>
      <c r="BJ140" s="18" t="s">
        <v>141</v>
      </c>
      <c r="BK140" s="217">
        <f>ROUND(I140*H140,2)</f>
        <v>0</v>
      </c>
      <c r="BL140" s="18" t="s">
        <v>150</v>
      </c>
      <c r="BM140" s="216" t="s">
        <v>1145</v>
      </c>
    </row>
    <row r="141" s="2" customFormat="1" ht="14.4" customHeight="1">
      <c r="A141" s="40"/>
      <c r="B141" s="41"/>
      <c r="C141" s="205" t="s">
        <v>8</v>
      </c>
      <c r="D141" s="205" t="s">
        <v>135</v>
      </c>
      <c r="E141" s="206" t="s">
        <v>267</v>
      </c>
      <c r="F141" s="207" t="s">
        <v>268</v>
      </c>
      <c r="G141" s="208" t="s">
        <v>195</v>
      </c>
      <c r="H141" s="209">
        <v>305.75099999999998</v>
      </c>
      <c r="I141" s="210"/>
      <c r="J141" s="211">
        <f>ROUND(I141*H141,2)</f>
        <v>0</v>
      </c>
      <c r="K141" s="207" t="s">
        <v>139</v>
      </c>
      <c r="L141" s="46"/>
      <c r="M141" s="212" t="s">
        <v>32</v>
      </c>
      <c r="N141" s="213" t="s">
        <v>51</v>
      </c>
      <c r="O141" s="86"/>
      <c r="P141" s="214">
        <f>O141*H141</f>
        <v>0</v>
      </c>
      <c r="Q141" s="214">
        <v>0</v>
      </c>
      <c r="R141" s="214">
        <f>Q141*H141</f>
        <v>0</v>
      </c>
      <c r="S141" s="214">
        <v>0</v>
      </c>
      <c r="T141" s="215">
        <f>S141*H141</f>
        <v>0</v>
      </c>
      <c r="U141" s="40"/>
      <c r="V141" s="40"/>
      <c r="W141" s="40"/>
      <c r="X141" s="40"/>
      <c r="Y141" s="40"/>
      <c r="Z141" s="40"/>
      <c r="AA141" s="40"/>
      <c r="AB141" s="40"/>
      <c r="AC141" s="40"/>
      <c r="AD141" s="40"/>
      <c r="AE141" s="40"/>
      <c r="AR141" s="216" t="s">
        <v>150</v>
      </c>
      <c r="AT141" s="216" t="s">
        <v>135</v>
      </c>
      <c r="AU141" s="216" t="s">
        <v>141</v>
      </c>
      <c r="AY141" s="18" t="s">
        <v>132</v>
      </c>
      <c r="BE141" s="217">
        <f>IF(N141="základní",J141,0)</f>
        <v>0</v>
      </c>
      <c r="BF141" s="217">
        <f>IF(N141="snížená",J141,0)</f>
        <v>0</v>
      </c>
      <c r="BG141" s="217">
        <f>IF(N141="zákl. přenesená",J141,0)</f>
        <v>0</v>
      </c>
      <c r="BH141" s="217">
        <f>IF(N141="sníž. přenesená",J141,0)</f>
        <v>0</v>
      </c>
      <c r="BI141" s="217">
        <f>IF(N141="nulová",J141,0)</f>
        <v>0</v>
      </c>
      <c r="BJ141" s="18" t="s">
        <v>141</v>
      </c>
      <c r="BK141" s="217">
        <f>ROUND(I141*H141,2)</f>
        <v>0</v>
      </c>
      <c r="BL141" s="18" t="s">
        <v>150</v>
      </c>
      <c r="BM141" s="216" t="s">
        <v>1146</v>
      </c>
    </row>
    <row r="142" s="2" customFormat="1" ht="24.15" customHeight="1">
      <c r="A142" s="40"/>
      <c r="B142" s="41"/>
      <c r="C142" s="205" t="s">
        <v>270</v>
      </c>
      <c r="D142" s="205" t="s">
        <v>135</v>
      </c>
      <c r="E142" s="206" t="s">
        <v>271</v>
      </c>
      <c r="F142" s="207" t="s">
        <v>272</v>
      </c>
      <c r="G142" s="208" t="s">
        <v>195</v>
      </c>
      <c r="H142" s="209">
        <v>70.769999999999996</v>
      </c>
      <c r="I142" s="210"/>
      <c r="J142" s="211">
        <f>ROUND(I142*H142,2)</f>
        <v>0</v>
      </c>
      <c r="K142" s="207" t="s">
        <v>139</v>
      </c>
      <c r="L142" s="46"/>
      <c r="M142" s="212" t="s">
        <v>32</v>
      </c>
      <c r="N142" s="213" t="s">
        <v>51</v>
      </c>
      <c r="O142" s="86"/>
      <c r="P142" s="214">
        <f>O142*H142</f>
        <v>0</v>
      </c>
      <c r="Q142" s="214">
        <v>0.0085199999999999998</v>
      </c>
      <c r="R142" s="214">
        <f>Q142*H142</f>
        <v>0.60296039999999995</v>
      </c>
      <c r="S142" s="214">
        <v>0</v>
      </c>
      <c r="T142" s="215">
        <f>S142*H142</f>
        <v>0</v>
      </c>
      <c r="U142" s="40"/>
      <c r="V142" s="40"/>
      <c r="W142" s="40"/>
      <c r="X142" s="40"/>
      <c r="Y142" s="40"/>
      <c r="Z142" s="40"/>
      <c r="AA142" s="40"/>
      <c r="AB142" s="40"/>
      <c r="AC142" s="40"/>
      <c r="AD142" s="40"/>
      <c r="AE142" s="40"/>
      <c r="AR142" s="216" t="s">
        <v>150</v>
      </c>
      <c r="AT142" s="216" t="s">
        <v>135</v>
      </c>
      <c r="AU142" s="216" t="s">
        <v>141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1147</v>
      </c>
    </row>
    <row r="143" s="2" customFormat="1">
      <c r="A143" s="40"/>
      <c r="B143" s="41"/>
      <c r="C143" s="42"/>
      <c r="D143" s="225" t="s">
        <v>197</v>
      </c>
      <c r="E143" s="42"/>
      <c r="F143" s="226" t="s">
        <v>274</v>
      </c>
      <c r="G143" s="42"/>
      <c r="H143" s="42"/>
      <c r="I143" s="227"/>
      <c r="J143" s="42"/>
      <c r="K143" s="42"/>
      <c r="L143" s="46"/>
      <c r="M143" s="228"/>
      <c r="N143" s="229"/>
      <c r="O143" s="86"/>
      <c r="P143" s="86"/>
      <c r="Q143" s="86"/>
      <c r="R143" s="86"/>
      <c r="S143" s="86"/>
      <c r="T143" s="87"/>
      <c r="U143" s="40"/>
      <c r="V143" s="40"/>
      <c r="W143" s="40"/>
      <c r="X143" s="40"/>
      <c r="Y143" s="40"/>
      <c r="Z143" s="40"/>
      <c r="AA143" s="40"/>
      <c r="AB143" s="40"/>
      <c r="AC143" s="40"/>
      <c r="AD143" s="40"/>
      <c r="AE143" s="40"/>
      <c r="AT143" s="18" t="s">
        <v>197</v>
      </c>
      <c r="AU143" s="18" t="s">
        <v>141</v>
      </c>
    </row>
    <row r="144" s="15" customFormat="1">
      <c r="A144" s="15"/>
      <c r="B144" s="262"/>
      <c r="C144" s="263"/>
      <c r="D144" s="225" t="s">
        <v>199</v>
      </c>
      <c r="E144" s="264" t="s">
        <v>32</v>
      </c>
      <c r="F144" s="265" t="s">
        <v>275</v>
      </c>
      <c r="G144" s="263"/>
      <c r="H144" s="264" t="s">
        <v>32</v>
      </c>
      <c r="I144" s="266"/>
      <c r="J144" s="263"/>
      <c r="K144" s="263"/>
      <c r="L144" s="267"/>
      <c r="M144" s="268"/>
      <c r="N144" s="269"/>
      <c r="O144" s="269"/>
      <c r="P144" s="269"/>
      <c r="Q144" s="269"/>
      <c r="R144" s="269"/>
      <c r="S144" s="269"/>
      <c r="T144" s="270"/>
      <c r="U144" s="15"/>
      <c r="V144" s="15"/>
      <c r="W144" s="15"/>
      <c r="X144" s="15"/>
      <c r="Y144" s="15"/>
      <c r="Z144" s="15"/>
      <c r="AA144" s="15"/>
      <c r="AB144" s="15"/>
      <c r="AC144" s="15"/>
      <c r="AD144" s="15"/>
      <c r="AE144" s="15"/>
      <c r="AT144" s="271" t="s">
        <v>199</v>
      </c>
      <c r="AU144" s="271" t="s">
        <v>141</v>
      </c>
      <c r="AV144" s="15" t="s">
        <v>21</v>
      </c>
      <c r="AW144" s="15" t="s">
        <v>41</v>
      </c>
      <c r="AX144" s="15" t="s">
        <v>79</v>
      </c>
      <c r="AY144" s="271" t="s">
        <v>132</v>
      </c>
    </row>
    <row r="145" s="13" customFormat="1">
      <c r="A145" s="13"/>
      <c r="B145" s="230"/>
      <c r="C145" s="231"/>
      <c r="D145" s="225" t="s">
        <v>199</v>
      </c>
      <c r="E145" s="232" t="s">
        <v>32</v>
      </c>
      <c r="F145" s="233" t="s">
        <v>1148</v>
      </c>
      <c r="G145" s="231"/>
      <c r="H145" s="234">
        <v>70.769999999999996</v>
      </c>
      <c r="I145" s="235"/>
      <c r="J145" s="231"/>
      <c r="K145" s="231"/>
      <c r="L145" s="236"/>
      <c r="M145" s="237"/>
      <c r="N145" s="238"/>
      <c r="O145" s="238"/>
      <c r="P145" s="238"/>
      <c r="Q145" s="238"/>
      <c r="R145" s="238"/>
      <c r="S145" s="238"/>
      <c r="T145" s="239"/>
      <c r="U145" s="13"/>
      <c r="V145" s="13"/>
      <c r="W145" s="13"/>
      <c r="X145" s="13"/>
      <c r="Y145" s="13"/>
      <c r="Z145" s="13"/>
      <c r="AA145" s="13"/>
      <c r="AB145" s="13"/>
      <c r="AC145" s="13"/>
      <c r="AD145" s="13"/>
      <c r="AE145" s="13"/>
      <c r="AT145" s="240" t="s">
        <v>199</v>
      </c>
      <c r="AU145" s="240" t="s">
        <v>141</v>
      </c>
      <c r="AV145" s="13" t="s">
        <v>141</v>
      </c>
      <c r="AW145" s="13" t="s">
        <v>41</v>
      </c>
      <c r="AX145" s="13" t="s">
        <v>79</v>
      </c>
      <c r="AY145" s="240" t="s">
        <v>132</v>
      </c>
    </row>
    <row r="146" s="14" customFormat="1">
      <c r="A146" s="14"/>
      <c r="B146" s="241"/>
      <c r="C146" s="242"/>
      <c r="D146" s="225" t="s">
        <v>199</v>
      </c>
      <c r="E146" s="243" t="s">
        <v>32</v>
      </c>
      <c r="F146" s="244" t="s">
        <v>201</v>
      </c>
      <c r="G146" s="242"/>
      <c r="H146" s="245">
        <v>70.769999999999996</v>
      </c>
      <c r="I146" s="246"/>
      <c r="J146" s="242"/>
      <c r="K146" s="242"/>
      <c r="L146" s="247"/>
      <c r="M146" s="248"/>
      <c r="N146" s="249"/>
      <c r="O146" s="249"/>
      <c r="P146" s="249"/>
      <c r="Q146" s="249"/>
      <c r="R146" s="249"/>
      <c r="S146" s="249"/>
      <c r="T146" s="250"/>
      <c r="U146" s="14"/>
      <c r="V146" s="14"/>
      <c r="W146" s="14"/>
      <c r="X146" s="14"/>
      <c r="Y146" s="14"/>
      <c r="Z146" s="14"/>
      <c r="AA146" s="14"/>
      <c r="AB146" s="14"/>
      <c r="AC146" s="14"/>
      <c r="AD146" s="14"/>
      <c r="AE146" s="14"/>
      <c r="AT146" s="251" t="s">
        <v>199</v>
      </c>
      <c r="AU146" s="251" t="s">
        <v>141</v>
      </c>
      <c r="AV146" s="14" t="s">
        <v>150</v>
      </c>
      <c r="AW146" s="14" t="s">
        <v>41</v>
      </c>
      <c r="AX146" s="14" t="s">
        <v>21</v>
      </c>
      <c r="AY146" s="251" t="s">
        <v>132</v>
      </c>
    </row>
    <row r="147" s="2" customFormat="1" ht="14.4" customHeight="1">
      <c r="A147" s="40"/>
      <c r="B147" s="41"/>
      <c r="C147" s="252" t="s">
        <v>277</v>
      </c>
      <c r="D147" s="252" t="s">
        <v>246</v>
      </c>
      <c r="E147" s="253" t="s">
        <v>278</v>
      </c>
      <c r="F147" s="254" t="s">
        <v>279</v>
      </c>
      <c r="G147" s="255" t="s">
        <v>195</v>
      </c>
      <c r="H147" s="256">
        <v>70.569000000000003</v>
      </c>
      <c r="I147" s="257"/>
      <c r="J147" s="258">
        <f>ROUND(I147*H147,2)</f>
        <v>0</v>
      </c>
      <c r="K147" s="254" t="s">
        <v>139</v>
      </c>
      <c r="L147" s="259"/>
      <c r="M147" s="260" t="s">
        <v>32</v>
      </c>
      <c r="N147" s="261" t="s">
        <v>51</v>
      </c>
      <c r="O147" s="86"/>
      <c r="P147" s="214">
        <f>O147*H147</f>
        <v>0</v>
      </c>
      <c r="Q147" s="214">
        <v>0.0035999999999999999</v>
      </c>
      <c r="R147" s="214">
        <f>Q147*H147</f>
        <v>0.25404840000000001</v>
      </c>
      <c r="S147" s="214">
        <v>0</v>
      </c>
      <c r="T147" s="215">
        <f>S147*H147</f>
        <v>0</v>
      </c>
      <c r="U147" s="40"/>
      <c r="V147" s="40"/>
      <c r="W147" s="40"/>
      <c r="X147" s="40"/>
      <c r="Y147" s="40"/>
      <c r="Z147" s="40"/>
      <c r="AA147" s="40"/>
      <c r="AB147" s="40"/>
      <c r="AC147" s="40"/>
      <c r="AD147" s="40"/>
      <c r="AE147" s="40"/>
      <c r="AR147" s="216" t="s">
        <v>228</v>
      </c>
      <c r="AT147" s="216" t="s">
        <v>246</v>
      </c>
      <c r="AU147" s="216" t="s">
        <v>141</v>
      </c>
      <c r="AY147" s="18" t="s">
        <v>132</v>
      </c>
      <c r="BE147" s="217">
        <f>IF(N147="základní",J147,0)</f>
        <v>0</v>
      </c>
      <c r="BF147" s="217">
        <f>IF(N147="snížená",J147,0)</f>
        <v>0</v>
      </c>
      <c r="BG147" s="217">
        <f>IF(N147="zákl. přenesená",J147,0)</f>
        <v>0</v>
      </c>
      <c r="BH147" s="217">
        <f>IF(N147="sníž. přenesená",J147,0)</f>
        <v>0</v>
      </c>
      <c r="BI147" s="217">
        <f>IF(N147="nulová",J147,0)</f>
        <v>0</v>
      </c>
      <c r="BJ147" s="18" t="s">
        <v>141</v>
      </c>
      <c r="BK147" s="217">
        <f>ROUND(I147*H147,2)</f>
        <v>0</v>
      </c>
      <c r="BL147" s="18" t="s">
        <v>150</v>
      </c>
      <c r="BM147" s="216" t="s">
        <v>1149</v>
      </c>
    </row>
    <row r="148" s="13" customFormat="1">
      <c r="A148" s="13"/>
      <c r="B148" s="230"/>
      <c r="C148" s="231"/>
      <c r="D148" s="225" t="s">
        <v>199</v>
      </c>
      <c r="E148" s="231"/>
      <c r="F148" s="233" t="s">
        <v>1150</v>
      </c>
      <c r="G148" s="231"/>
      <c r="H148" s="234">
        <v>70.569000000000003</v>
      </c>
      <c r="I148" s="235"/>
      <c r="J148" s="231"/>
      <c r="K148" s="231"/>
      <c r="L148" s="236"/>
      <c r="M148" s="237"/>
      <c r="N148" s="238"/>
      <c r="O148" s="238"/>
      <c r="P148" s="238"/>
      <c r="Q148" s="238"/>
      <c r="R148" s="238"/>
      <c r="S148" s="238"/>
      <c r="T148" s="239"/>
      <c r="U148" s="13"/>
      <c r="V148" s="13"/>
      <c r="W148" s="13"/>
      <c r="X148" s="13"/>
      <c r="Y148" s="13"/>
      <c r="Z148" s="13"/>
      <c r="AA148" s="13"/>
      <c r="AB148" s="13"/>
      <c r="AC148" s="13"/>
      <c r="AD148" s="13"/>
      <c r="AE148" s="13"/>
      <c r="AT148" s="240" t="s">
        <v>199</v>
      </c>
      <c r="AU148" s="240" t="s">
        <v>141</v>
      </c>
      <c r="AV148" s="13" t="s">
        <v>141</v>
      </c>
      <c r="AW148" s="13" t="s">
        <v>4</v>
      </c>
      <c r="AX148" s="13" t="s">
        <v>21</v>
      </c>
      <c r="AY148" s="240" t="s">
        <v>132</v>
      </c>
    </row>
    <row r="149" s="2" customFormat="1" ht="24.15" customHeight="1">
      <c r="A149" s="40"/>
      <c r="B149" s="41"/>
      <c r="C149" s="205" t="s">
        <v>282</v>
      </c>
      <c r="D149" s="205" t="s">
        <v>135</v>
      </c>
      <c r="E149" s="206" t="s">
        <v>283</v>
      </c>
      <c r="F149" s="207" t="s">
        <v>284</v>
      </c>
      <c r="G149" s="208" t="s">
        <v>195</v>
      </c>
      <c r="H149" s="209">
        <v>310.25799999999998</v>
      </c>
      <c r="I149" s="210"/>
      <c r="J149" s="211">
        <f>ROUND(I149*H149,2)</f>
        <v>0</v>
      </c>
      <c r="K149" s="207" t="s">
        <v>139</v>
      </c>
      <c r="L149" s="46"/>
      <c r="M149" s="212" t="s">
        <v>32</v>
      </c>
      <c r="N149" s="213" t="s">
        <v>51</v>
      </c>
      <c r="O149" s="86"/>
      <c r="P149" s="214">
        <f>O149*H149</f>
        <v>0</v>
      </c>
      <c r="Q149" s="214">
        <v>0.0086</v>
      </c>
      <c r="R149" s="214">
        <f>Q149*H149</f>
        <v>2.6682188</v>
      </c>
      <c r="S149" s="214">
        <v>0</v>
      </c>
      <c r="T149" s="215">
        <f>S149*H149</f>
        <v>0</v>
      </c>
      <c r="U149" s="40"/>
      <c r="V149" s="40"/>
      <c r="W149" s="40"/>
      <c r="X149" s="40"/>
      <c r="Y149" s="40"/>
      <c r="Z149" s="40"/>
      <c r="AA149" s="40"/>
      <c r="AB149" s="40"/>
      <c r="AC149" s="40"/>
      <c r="AD149" s="40"/>
      <c r="AE149" s="40"/>
      <c r="AR149" s="216" t="s">
        <v>150</v>
      </c>
      <c r="AT149" s="216" t="s">
        <v>135</v>
      </c>
      <c r="AU149" s="216" t="s">
        <v>141</v>
      </c>
      <c r="AY149" s="18" t="s">
        <v>132</v>
      </c>
      <c r="BE149" s="217">
        <f>IF(N149="základní",J149,0)</f>
        <v>0</v>
      </c>
      <c r="BF149" s="217">
        <f>IF(N149="snížená",J149,0)</f>
        <v>0</v>
      </c>
      <c r="BG149" s="217">
        <f>IF(N149="zákl. přenesená",J149,0)</f>
        <v>0</v>
      </c>
      <c r="BH149" s="217">
        <f>IF(N149="sníž. přenesená",J149,0)</f>
        <v>0</v>
      </c>
      <c r="BI149" s="217">
        <f>IF(N149="nulová",J149,0)</f>
        <v>0</v>
      </c>
      <c r="BJ149" s="18" t="s">
        <v>141</v>
      </c>
      <c r="BK149" s="217">
        <f>ROUND(I149*H149,2)</f>
        <v>0</v>
      </c>
      <c r="BL149" s="18" t="s">
        <v>150</v>
      </c>
      <c r="BM149" s="216" t="s">
        <v>1151</v>
      </c>
    </row>
    <row r="150" s="2" customFormat="1">
      <c r="A150" s="40"/>
      <c r="B150" s="41"/>
      <c r="C150" s="42"/>
      <c r="D150" s="225" t="s">
        <v>197</v>
      </c>
      <c r="E150" s="42"/>
      <c r="F150" s="226" t="s">
        <v>274</v>
      </c>
      <c r="G150" s="42"/>
      <c r="H150" s="42"/>
      <c r="I150" s="227"/>
      <c r="J150" s="42"/>
      <c r="K150" s="42"/>
      <c r="L150" s="46"/>
      <c r="M150" s="228"/>
      <c r="N150" s="229"/>
      <c r="O150" s="86"/>
      <c r="P150" s="86"/>
      <c r="Q150" s="86"/>
      <c r="R150" s="86"/>
      <c r="S150" s="86"/>
      <c r="T150" s="87"/>
      <c r="U150" s="40"/>
      <c r="V150" s="40"/>
      <c r="W150" s="40"/>
      <c r="X150" s="40"/>
      <c r="Y150" s="40"/>
      <c r="Z150" s="40"/>
      <c r="AA150" s="40"/>
      <c r="AB150" s="40"/>
      <c r="AC150" s="40"/>
      <c r="AD150" s="40"/>
      <c r="AE150" s="40"/>
      <c r="AT150" s="18" t="s">
        <v>197</v>
      </c>
      <c r="AU150" s="18" t="s">
        <v>141</v>
      </c>
    </row>
    <row r="151" s="13" customFormat="1">
      <c r="A151" s="13"/>
      <c r="B151" s="230"/>
      <c r="C151" s="231"/>
      <c r="D151" s="225" t="s">
        <v>199</v>
      </c>
      <c r="E151" s="232" t="s">
        <v>32</v>
      </c>
      <c r="F151" s="233" t="s">
        <v>1152</v>
      </c>
      <c r="G151" s="231"/>
      <c r="H151" s="234">
        <v>341.89499999999998</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199</v>
      </c>
      <c r="AU151" s="240" t="s">
        <v>141</v>
      </c>
      <c r="AV151" s="13" t="s">
        <v>141</v>
      </c>
      <c r="AW151" s="13" t="s">
        <v>41</v>
      </c>
      <c r="AX151" s="13" t="s">
        <v>79</v>
      </c>
      <c r="AY151" s="240" t="s">
        <v>132</v>
      </c>
    </row>
    <row r="152" s="13" customFormat="1">
      <c r="A152" s="13"/>
      <c r="B152" s="230"/>
      <c r="C152" s="231"/>
      <c r="D152" s="225" t="s">
        <v>199</v>
      </c>
      <c r="E152" s="232" t="s">
        <v>32</v>
      </c>
      <c r="F152" s="233" t="s">
        <v>287</v>
      </c>
      <c r="G152" s="231"/>
      <c r="H152" s="234">
        <v>-16.199999999999999</v>
      </c>
      <c r="I152" s="235"/>
      <c r="J152" s="231"/>
      <c r="K152" s="231"/>
      <c r="L152" s="236"/>
      <c r="M152" s="237"/>
      <c r="N152" s="238"/>
      <c r="O152" s="238"/>
      <c r="P152" s="238"/>
      <c r="Q152" s="238"/>
      <c r="R152" s="238"/>
      <c r="S152" s="238"/>
      <c r="T152" s="239"/>
      <c r="U152" s="13"/>
      <c r="V152" s="13"/>
      <c r="W152" s="13"/>
      <c r="X152" s="13"/>
      <c r="Y152" s="13"/>
      <c r="Z152" s="13"/>
      <c r="AA152" s="13"/>
      <c r="AB152" s="13"/>
      <c r="AC152" s="13"/>
      <c r="AD152" s="13"/>
      <c r="AE152" s="13"/>
      <c r="AT152" s="240" t="s">
        <v>199</v>
      </c>
      <c r="AU152" s="240" t="s">
        <v>141</v>
      </c>
      <c r="AV152" s="13" t="s">
        <v>141</v>
      </c>
      <c r="AW152" s="13" t="s">
        <v>41</v>
      </c>
      <c r="AX152" s="13" t="s">
        <v>79</v>
      </c>
      <c r="AY152" s="240" t="s">
        <v>132</v>
      </c>
    </row>
    <row r="153" s="13" customFormat="1">
      <c r="A153" s="13"/>
      <c r="B153" s="230"/>
      <c r="C153" s="231"/>
      <c r="D153" s="225" t="s">
        <v>199</v>
      </c>
      <c r="E153" s="232" t="s">
        <v>32</v>
      </c>
      <c r="F153" s="233" t="s">
        <v>288</v>
      </c>
      <c r="G153" s="231"/>
      <c r="H153" s="234">
        <v>-21.600000000000001</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3" customFormat="1">
      <c r="A154" s="13"/>
      <c r="B154" s="230"/>
      <c r="C154" s="231"/>
      <c r="D154" s="225" t="s">
        <v>199</v>
      </c>
      <c r="E154" s="232" t="s">
        <v>32</v>
      </c>
      <c r="F154" s="233" t="s">
        <v>289</v>
      </c>
      <c r="G154" s="231"/>
      <c r="H154" s="234">
        <v>-1.8</v>
      </c>
      <c r="I154" s="235"/>
      <c r="J154" s="231"/>
      <c r="K154" s="231"/>
      <c r="L154" s="236"/>
      <c r="M154" s="237"/>
      <c r="N154" s="238"/>
      <c r="O154" s="238"/>
      <c r="P154" s="238"/>
      <c r="Q154" s="238"/>
      <c r="R154" s="238"/>
      <c r="S154" s="238"/>
      <c r="T154" s="239"/>
      <c r="U154" s="13"/>
      <c r="V154" s="13"/>
      <c r="W154" s="13"/>
      <c r="X154" s="13"/>
      <c r="Y154" s="13"/>
      <c r="Z154" s="13"/>
      <c r="AA154" s="13"/>
      <c r="AB154" s="13"/>
      <c r="AC154" s="13"/>
      <c r="AD154" s="13"/>
      <c r="AE154" s="13"/>
      <c r="AT154" s="240" t="s">
        <v>199</v>
      </c>
      <c r="AU154" s="240" t="s">
        <v>141</v>
      </c>
      <c r="AV154" s="13" t="s">
        <v>141</v>
      </c>
      <c r="AW154" s="13" t="s">
        <v>41</v>
      </c>
      <c r="AX154" s="13" t="s">
        <v>79</v>
      </c>
      <c r="AY154" s="240" t="s">
        <v>132</v>
      </c>
    </row>
    <row r="155" s="13" customFormat="1">
      <c r="A155" s="13"/>
      <c r="B155" s="230"/>
      <c r="C155" s="231"/>
      <c r="D155" s="225" t="s">
        <v>199</v>
      </c>
      <c r="E155" s="232" t="s">
        <v>32</v>
      </c>
      <c r="F155" s="233" t="s">
        <v>290</v>
      </c>
      <c r="G155" s="231"/>
      <c r="H155" s="234">
        <v>-0.95999999999999996</v>
      </c>
      <c r="I155" s="235"/>
      <c r="J155" s="231"/>
      <c r="K155" s="231"/>
      <c r="L155" s="236"/>
      <c r="M155" s="237"/>
      <c r="N155" s="238"/>
      <c r="O155" s="238"/>
      <c r="P155" s="238"/>
      <c r="Q155" s="238"/>
      <c r="R155" s="238"/>
      <c r="S155" s="238"/>
      <c r="T155" s="239"/>
      <c r="U155" s="13"/>
      <c r="V155" s="13"/>
      <c r="W155" s="13"/>
      <c r="X155" s="13"/>
      <c r="Y155" s="13"/>
      <c r="Z155" s="13"/>
      <c r="AA155" s="13"/>
      <c r="AB155" s="13"/>
      <c r="AC155" s="13"/>
      <c r="AD155" s="13"/>
      <c r="AE155" s="13"/>
      <c r="AT155" s="240" t="s">
        <v>199</v>
      </c>
      <c r="AU155" s="240" t="s">
        <v>141</v>
      </c>
      <c r="AV155" s="13" t="s">
        <v>141</v>
      </c>
      <c r="AW155" s="13" t="s">
        <v>41</v>
      </c>
      <c r="AX155" s="13" t="s">
        <v>79</v>
      </c>
      <c r="AY155" s="240" t="s">
        <v>132</v>
      </c>
    </row>
    <row r="156" s="13" customFormat="1">
      <c r="A156" s="13"/>
      <c r="B156" s="230"/>
      <c r="C156" s="231"/>
      <c r="D156" s="225" t="s">
        <v>199</v>
      </c>
      <c r="E156" s="232" t="s">
        <v>32</v>
      </c>
      <c r="F156" s="233" t="s">
        <v>291</v>
      </c>
      <c r="G156" s="231"/>
      <c r="H156" s="234">
        <v>12.443</v>
      </c>
      <c r="I156" s="235"/>
      <c r="J156" s="231"/>
      <c r="K156" s="231"/>
      <c r="L156" s="236"/>
      <c r="M156" s="237"/>
      <c r="N156" s="238"/>
      <c r="O156" s="238"/>
      <c r="P156" s="238"/>
      <c r="Q156" s="238"/>
      <c r="R156" s="238"/>
      <c r="S156" s="238"/>
      <c r="T156" s="239"/>
      <c r="U156" s="13"/>
      <c r="V156" s="13"/>
      <c r="W156" s="13"/>
      <c r="X156" s="13"/>
      <c r="Y156" s="13"/>
      <c r="Z156" s="13"/>
      <c r="AA156" s="13"/>
      <c r="AB156" s="13"/>
      <c r="AC156" s="13"/>
      <c r="AD156" s="13"/>
      <c r="AE156" s="13"/>
      <c r="AT156" s="240" t="s">
        <v>199</v>
      </c>
      <c r="AU156" s="240" t="s">
        <v>141</v>
      </c>
      <c r="AV156" s="13" t="s">
        <v>141</v>
      </c>
      <c r="AW156" s="13" t="s">
        <v>41</v>
      </c>
      <c r="AX156" s="13" t="s">
        <v>79</v>
      </c>
      <c r="AY156" s="240" t="s">
        <v>132</v>
      </c>
    </row>
    <row r="157" s="13" customFormat="1">
      <c r="A157" s="13"/>
      <c r="B157" s="230"/>
      <c r="C157" s="231"/>
      <c r="D157" s="225" t="s">
        <v>199</v>
      </c>
      <c r="E157" s="232" t="s">
        <v>32</v>
      </c>
      <c r="F157" s="233" t="s">
        <v>292</v>
      </c>
      <c r="G157" s="231"/>
      <c r="H157" s="234">
        <v>-0.64000000000000001</v>
      </c>
      <c r="I157" s="235"/>
      <c r="J157" s="231"/>
      <c r="K157" s="231"/>
      <c r="L157" s="236"/>
      <c r="M157" s="237"/>
      <c r="N157" s="238"/>
      <c r="O157" s="238"/>
      <c r="P157" s="238"/>
      <c r="Q157" s="238"/>
      <c r="R157" s="238"/>
      <c r="S157" s="238"/>
      <c r="T157" s="239"/>
      <c r="U157" s="13"/>
      <c r="V157" s="13"/>
      <c r="W157" s="13"/>
      <c r="X157" s="13"/>
      <c r="Y157" s="13"/>
      <c r="Z157" s="13"/>
      <c r="AA157" s="13"/>
      <c r="AB157" s="13"/>
      <c r="AC157" s="13"/>
      <c r="AD157" s="13"/>
      <c r="AE157" s="13"/>
      <c r="AT157" s="240" t="s">
        <v>199</v>
      </c>
      <c r="AU157" s="240" t="s">
        <v>141</v>
      </c>
      <c r="AV157" s="13" t="s">
        <v>141</v>
      </c>
      <c r="AW157" s="13" t="s">
        <v>41</v>
      </c>
      <c r="AX157" s="13" t="s">
        <v>79</v>
      </c>
      <c r="AY157" s="240" t="s">
        <v>132</v>
      </c>
    </row>
    <row r="158" s="13" customFormat="1">
      <c r="A158" s="13"/>
      <c r="B158" s="230"/>
      <c r="C158" s="231"/>
      <c r="D158" s="225" t="s">
        <v>199</v>
      </c>
      <c r="E158" s="232" t="s">
        <v>32</v>
      </c>
      <c r="F158" s="233" t="s">
        <v>293</v>
      </c>
      <c r="G158" s="231"/>
      <c r="H158" s="234">
        <v>-2.8799999999999999</v>
      </c>
      <c r="I158" s="235"/>
      <c r="J158" s="231"/>
      <c r="K158" s="231"/>
      <c r="L158" s="236"/>
      <c r="M158" s="237"/>
      <c r="N158" s="238"/>
      <c r="O158" s="238"/>
      <c r="P158" s="238"/>
      <c r="Q158" s="238"/>
      <c r="R158" s="238"/>
      <c r="S158" s="238"/>
      <c r="T158" s="239"/>
      <c r="U158" s="13"/>
      <c r="V158" s="13"/>
      <c r="W158" s="13"/>
      <c r="X158" s="13"/>
      <c r="Y158" s="13"/>
      <c r="Z158" s="13"/>
      <c r="AA158" s="13"/>
      <c r="AB158" s="13"/>
      <c r="AC158" s="13"/>
      <c r="AD158" s="13"/>
      <c r="AE158" s="13"/>
      <c r="AT158" s="240" t="s">
        <v>199</v>
      </c>
      <c r="AU158" s="240" t="s">
        <v>141</v>
      </c>
      <c r="AV158" s="13" t="s">
        <v>141</v>
      </c>
      <c r="AW158" s="13" t="s">
        <v>41</v>
      </c>
      <c r="AX158" s="13" t="s">
        <v>79</v>
      </c>
      <c r="AY158" s="240" t="s">
        <v>132</v>
      </c>
    </row>
    <row r="159" s="14" customFormat="1">
      <c r="A159" s="14"/>
      <c r="B159" s="241"/>
      <c r="C159" s="242"/>
      <c r="D159" s="225" t="s">
        <v>199</v>
      </c>
      <c r="E159" s="243" t="s">
        <v>32</v>
      </c>
      <c r="F159" s="244" t="s">
        <v>201</v>
      </c>
      <c r="G159" s="242"/>
      <c r="H159" s="245">
        <v>310.25799999999998</v>
      </c>
      <c r="I159" s="246"/>
      <c r="J159" s="242"/>
      <c r="K159" s="242"/>
      <c r="L159" s="247"/>
      <c r="M159" s="248"/>
      <c r="N159" s="249"/>
      <c r="O159" s="249"/>
      <c r="P159" s="249"/>
      <c r="Q159" s="249"/>
      <c r="R159" s="249"/>
      <c r="S159" s="249"/>
      <c r="T159" s="250"/>
      <c r="U159" s="14"/>
      <c r="V159" s="14"/>
      <c r="W159" s="14"/>
      <c r="X159" s="14"/>
      <c r="Y159" s="14"/>
      <c r="Z159" s="14"/>
      <c r="AA159" s="14"/>
      <c r="AB159" s="14"/>
      <c r="AC159" s="14"/>
      <c r="AD159" s="14"/>
      <c r="AE159" s="14"/>
      <c r="AT159" s="251" t="s">
        <v>199</v>
      </c>
      <c r="AU159" s="251" t="s">
        <v>141</v>
      </c>
      <c r="AV159" s="14" t="s">
        <v>150</v>
      </c>
      <c r="AW159" s="14" t="s">
        <v>41</v>
      </c>
      <c r="AX159" s="14" t="s">
        <v>21</v>
      </c>
      <c r="AY159" s="251" t="s">
        <v>132</v>
      </c>
    </row>
    <row r="160" s="2" customFormat="1" ht="14.4" customHeight="1">
      <c r="A160" s="40"/>
      <c r="B160" s="41"/>
      <c r="C160" s="252" t="s">
        <v>294</v>
      </c>
      <c r="D160" s="252" t="s">
        <v>246</v>
      </c>
      <c r="E160" s="253" t="s">
        <v>295</v>
      </c>
      <c r="F160" s="254" t="s">
        <v>296</v>
      </c>
      <c r="G160" s="255" t="s">
        <v>195</v>
      </c>
      <c r="H160" s="256">
        <v>307.36200000000002</v>
      </c>
      <c r="I160" s="257"/>
      <c r="J160" s="258">
        <f>ROUND(I160*H160,2)</f>
        <v>0</v>
      </c>
      <c r="K160" s="254" t="s">
        <v>139</v>
      </c>
      <c r="L160" s="259"/>
      <c r="M160" s="260" t="s">
        <v>32</v>
      </c>
      <c r="N160" s="261" t="s">
        <v>51</v>
      </c>
      <c r="O160" s="86"/>
      <c r="P160" s="214">
        <f>O160*H160</f>
        <v>0</v>
      </c>
      <c r="Q160" s="214">
        <v>0.0023999999999999998</v>
      </c>
      <c r="R160" s="214">
        <f>Q160*H160</f>
        <v>0.73766880000000001</v>
      </c>
      <c r="S160" s="214">
        <v>0</v>
      </c>
      <c r="T160" s="215">
        <f>S160*H160</f>
        <v>0</v>
      </c>
      <c r="U160" s="40"/>
      <c r="V160" s="40"/>
      <c r="W160" s="40"/>
      <c r="X160" s="40"/>
      <c r="Y160" s="40"/>
      <c r="Z160" s="40"/>
      <c r="AA160" s="40"/>
      <c r="AB160" s="40"/>
      <c r="AC160" s="40"/>
      <c r="AD160" s="40"/>
      <c r="AE160" s="40"/>
      <c r="AR160" s="216" t="s">
        <v>228</v>
      </c>
      <c r="AT160" s="216" t="s">
        <v>246</v>
      </c>
      <c r="AU160" s="216" t="s">
        <v>141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150</v>
      </c>
      <c r="BM160" s="216" t="s">
        <v>1153</v>
      </c>
    </row>
    <row r="161" s="13" customFormat="1">
      <c r="A161" s="13"/>
      <c r="B161" s="230"/>
      <c r="C161" s="231"/>
      <c r="D161" s="225" t="s">
        <v>199</v>
      </c>
      <c r="E161" s="231"/>
      <c r="F161" s="233" t="s">
        <v>1154</v>
      </c>
      <c r="G161" s="231"/>
      <c r="H161" s="234">
        <v>307.36200000000002</v>
      </c>
      <c r="I161" s="235"/>
      <c r="J161" s="231"/>
      <c r="K161" s="231"/>
      <c r="L161" s="236"/>
      <c r="M161" s="237"/>
      <c r="N161" s="238"/>
      <c r="O161" s="238"/>
      <c r="P161" s="238"/>
      <c r="Q161" s="238"/>
      <c r="R161" s="238"/>
      <c r="S161" s="238"/>
      <c r="T161" s="239"/>
      <c r="U161" s="13"/>
      <c r="V161" s="13"/>
      <c r="W161" s="13"/>
      <c r="X161" s="13"/>
      <c r="Y161" s="13"/>
      <c r="Z161" s="13"/>
      <c r="AA161" s="13"/>
      <c r="AB161" s="13"/>
      <c r="AC161" s="13"/>
      <c r="AD161" s="13"/>
      <c r="AE161" s="13"/>
      <c r="AT161" s="240" t="s">
        <v>199</v>
      </c>
      <c r="AU161" s="240" t="s">
        <v>141</v>
      </c>
      <c r="AV161" s="13" t="s">
        <v>141</v>
      </c>
      <c r="AW161" s="13" t="s">
        <v>4</v>
      </c>
      <c r="AX161" s="13" t="s">
        <v>21</v>
      </c>
      <c r="AY161" s="240" t="s">
        <v>132</v>
      </c>
    </row>
    <row r="162" s="2" customFormat="1" ht="14.4" customHeight="1">
      <c r="A162" s="40"/>
      <c r="B162" s="41"/>
      <c r="C162" s="252" t="s">
        <v>299</v>
      </c>
      <c r="D162" s="252" t="s">
        <v>246</v>
      </c>
      <c r="E162" s="253" t="s">
        <v>300</v>
      </c>
      <c r="F162" s="254" t="s">
        <v>301</v>
      </c>
      <c r="G162" s="255" t="s">
        <v>195</v>
      </c>
      <c r="H162" s="256">
        <v>9.109</v>
      </c>
      <c r="I162" s="257"/>
      <c r="J162" s="258">
        <f>ROUND(I162*H162,2)</f>
        <v>0</v>
      </c>
      <c r="K162" s="254" t="s">
        <v>139</v>
      </c>
      <c r="L162" s="259"/>
      <c r="M162" s="260" t="s">
        <v>32</v>
      </c>
      <c r="N162" s="261" t="s">
        <v>51</v>
      </c>
      <c r="O162" s="86"/>
      <c r="P162" s="214">
        <f>O162*H162</f>
        <v>0</v>
      </c>
      <c r="Q162" s="214">
        <v>0.0020999999999999999</v>
      </c>
      <c r="R162" s="214">
        <f>Q162*H162</f>
        <v>0.019128899999999997</v>
      </c>
      <c r="S162" s="214">
        <v>0</v>
      </c>
      <c r="T162" s="215">
        <f>S162*H162</f>
        <v>0</v>
      </c>
      <c r="U162" s="40"/>
      <c r="V162" s="40"/>
      <c r="W162" s="40"/>
      <c r="X162" s="40"/>
      <c r="Y162" s="40"/>
      <c r="Z162" s="40"/>
      <c r="AA162" s="40"/>
      <c r="AB162" s="40"/>
      <c r="AC162" s="40"/>
      <c r="AD162" s="40"/>
      <c r="AE162" s="40"/>
      <c r="AR162" s="216" t="s">
        <v>228</v>
      </c>
      <c r="AT162" s="216" t="s">
        <v>246</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1155</v>
      </c>
    </row>
    <row r="163" s="13" customFormat="1">
      <c r="A163" s="13"/>
      <c r="B163" s="230"/>
      <c r="C163" s="231"/>
      <c r="D163" s="225" t="s">
        <v>199</v>
      </c>
      <c r="E163" s="231"/>
      <c r="F163" s="233" t="s">
        <v>303</v>
      </c>
      <c r="G163" s="231"/>
      <c r="H163" s="234">
        <v>9.109</v>
      </c>
      <c r="I163" s="235"/>
      <c r="J163" s="231"/>
      <c r="K163" s="231"/>
      <c r="L163" s="236"/>
      <c r="M163" s="237"/>
      <c r="N163" s="238"/>
      <c r="O163" s="238"/>
      <c r="P163" s="238"/>
      <c r="Q163" s="238"/>
      <c r="R163" s="238"/>
      <c r="S163" s="238"/>
      <c r="T163" s="239"/>
      <c r="U163" s="13"/>
      <c r="V163" s="13"/>
      <c r="W163" s="13"/>
      <c r="X163" s="13"/>
      <c r="Y163" s="13"/>
      <c r="Z163" s="13"/>
      <c r="AA163" s="13"/>
      <c r="AB163" s="13"/>
      <c r="AC163" s="13"/>
      <c r="AD163" s="13"/>
      <c r="AE163" s="13"/>
      <c r="AT163" s="240" t="s">
        <v>199</v>
      </c>
      <c r="AU163" s="240" t="s">
        <v>141</v>
      </c>
      <c r="AV163" s="13" t="s">
        <v>141</v>
      </c>
      <c r="AW163" s="13" t="s">
        <v>4</v>
      </c>
      <c r="AX163" s="13" t="s">
        <v>21</v>
      </c>
      <c r="AY163" s="240" t="s">
        <v>132</v>
      </c>
    </row>
    <row r="164" s="2" customFormat="1" ht="24.15" customHeight="1">
      <c r="A164" s="40"/>
      <c r="B164" s="41"/>
      <c r="C164" s="205" t="s">
        <v>7</v>
      </c>
      <c r="D164" s="205" t="s">
        <v>135</v>
      </c>
      <c r="E164" s="206" t="s">
        <v>304</v>
      </c>
      <c r="F164" s="207" t="s">
        <v>305</v>
      </c>
      <c r="G164" s="208" t="s">
        <v>231</v>
      </c>
      <c r="H164" s="209">
        <v>85.599999999999994</v>
      </c>
      <c r="I164" s="210"/>
      <c r="J164" s="211">
        <f>ROUND(I164*H164,2)</f>
        <v>0</v>
      </c>
      <c r="K164" s="207" t="s">
        <v>139</v>
      </c>
      <c r="L164" s="46"/>
      <c r="M164" s="212" t="s">
        <v>32</v>
      </c>
      <c r="N164" s="213" t="s">
        <v>51</v>
      </c>
      <c r="O164" s="86"/>
      <c r="P164" s="214">
        <f>O164*H164</f>
        <v>0</v>
      </c>
      <c r="Q164" s="214">
        <v>0.0033899999999999998</v>
      </c>
      <c r="R164" s="214">
        <f>Q164*H164</f>
        <v>0.29018399999999994</v>
      </c>
      <c r="S164" s="214">
        <v>0</v>
      </c>
      <c r="T164" s="215">
        <f>S164*H164</f>
        <v>0</v>
      </c>
      <c r="U164" s="40"/>
      <c r="V164" s="40"/>
      <c r="W164" s="40"/>
      <c r="X164" s="40"/>
      <c r="Y164" s="40"/>
      <c r="Z164" s="40"/>
      <c r="AA164" s="40"/>
      <c r="AB164" s="40"/>
      <c r="AC164" s="40"/>
      <c r="AD164" s="40"/>
      <c r="AE164" s="40"/>
      <c r="AR164" s="216" t="s">
        <v>150</v>
      </c>
      <c r="AT164" s="216" t="s">
        <v>135</v>
      </c>
      <c r="AU164" s="216" t="s">
        <v>141</v>
      </c>
      <c r="AY164" s="18" t="s">
        <v>132</v>
      </c>
      <c r="BE164" s="217">
        <f>IF(N164="základní",J164,0)</f>
        <v>0</v>
      </c>
      <c r="BF164" s="217">
        <f>IF(N164="snížená",J164,0)</f>
        <v>0</v>
      </c>
      <c r="BG164" s="217">
        <f>IF(N164="zákl. přenesená",J164,0)</f>
        <v>0</v>
      </c>
      <c r="BH164" s="217">
        <f>IF(N164="sníž. přenesená",J164,0)</f>
        <v>0</v>
      </c>
      <c r="BI164" s="217">
        <f>IF(N164="nulová",J164,0)</f>
        <v>0</v>
      </c>
      <c r="BJ164" s="18" t="s">
        <v>141</v>
      </c>
      <c r="BK164" s="217">
        <f>ROUND(I164*H164,2)</f>
        <v>0</v>
      </c>
      <c r="BL164" s="18" t="s">
        <v>150</v>
      </c>
      <c r="BM164" s="216" t="s">
        <v>1156</v>
      </c>
    </row>
    <row r="165" s="2" customFormat="1">
      <c r="A165" s="40"/>
      <c r="B165" s="41"/>
      <c r="C165" s="42"/>
      <c r="D165" s="225" t="s">
        <v>197</v>
      </c>
      <c r="E165" s="42"/>
      <c r="F165" s="226" t="s">
        <v>307</v>
      </c>
      <c r="G165" s="42"/>
      <c r="H165" s="42"/>
      <c r="I165" s="227"/>
      <c r="J165" s="42"/>
      <c r="K165" s="42"/>
      <c r="L165" s="46"/>
      <c r="M165" s="228"/>
      <c r="N165" s="229"/>
      <c r="O165" s="86"/>
      <c r="P165" s="86"/>
      <c r="Q165" s="86"/>
      <c r="R165" s="86"/>
      <c r="S165" s="86"/>
      <c r="T165" s="87"/>
      <c r="U165" s="40"/>
      <c r="V165" s="40"/>
      <c r="W165" s="40"/>
      <c r="X165" s="40"/>
      <c r="Y165" s="40"/>
      <c r="Z165" s="40"/>
      <c r="AA165" s="40"/>
      <c r="AB165" s="40"/>
      <c r="AC165" s="40"/>
      <c r="AD165" s="40"/>
      <c r="AE165" s="40"/>
      <c r="AT165" s="18" t="s">
        <v>197</v>
      </c>
      <c r="AU165" s="18" t="s">
        <v>141</v>
      </c>
    </row>
    <row r="166" s="13" customFormat="1">
      <c r="A166" s="13"/>
      <c r="B166" s="230"/>
      <c r="C166" s="231"/>
      <c r="D166" s="225" t="s">
        <v>199</v>
      </c>
      <c r="E166" s="232" t="s">
        <v>32</v>
      </c>
      <c r="F166" s="233" t="s">
        <v>308</v>
      </c>
      <c r="G166" s="231"/>
      <c r="H166" s="234">
        <v>85.599999999999994</v>
      </c>
      <c r="I166" s="235"/>
      <c r="J166" s="231"/>
      <c r="K166" s="231"/>
      <c r="L166" s="236"/>
      <c r="M166" s="237"/>
      <c r="N166" s="238"/>
      <c r="O166" s="238"/>
      <c r="P166" s="238"/>
      <c r="Q166" s="238"/>
      <c r="R166" s="238"/>
      <c r="S166" s="238"/>
      <c r="T166" s="239"/>
      <c r="U166" s="13"/>
      <c r="V166" s="13"/>
      <c r="W166" s="13"/>
      <c r="X166" s="13"/>
      <c r="Y166" s="13"/>
      <c r="Z166" s="13"/>
      <c r="AA166" s="13"/>
      <c r="AB166" s="13"/>
      <c r="AC166" s="13"/>
      <c r="AD166" s="13"/>
      <c r="AE166" s="13"/>
      <c r="AT166" s="240" t="s">
        <v>199</v>
      </c>
      <c r="AU166" s="240" t="s">
        <v>141</v>
      </c>
      <c r="AV166" s="13" t="s">
        <v>141</v>
      </c>
      <c r="AW166" s="13" t="s">
        <v>41</v>
      </c>
      <c r="AX166" s="13" t="s">
        <v>79</v>
      </c>
      <c r="AY166" s="240" t="s">
        <v>132</v>
      </c>
    </row>
    <row r="167" s="14" customFormat="1">
      <c r="A167" s="14"/>
      <c r="B167" s="241"/>
      <c r="C167" s="242"/>
      <c r="D167" s="225" t="s">
        <v>199</v>
      </c>
      <c r="E167" s="243" t="s">
        <v>32</v>
      </c>
      <c r="F167" s="244" t="s">
        <v>201</v>
      </c>
      <c r="G167" s="242"/>
      <c r="H167" s="245">
        <v>85.599999999999994</v>
      </c>
      <c r="I167" s="246"/>
      <c r="J167" s="242"/>
      <c r="K167" s="242"/>
      <c r="L167" s="247"/>
      <c r="M167" s="248"/>
      <c r="N167" s="249"/>
      <c r="O167" s="249"/>
      <c r="P167" s="249"/>
      <c r="Q167" s="249"/>
      <c r="R167" s="249"/>
      <c r="S167" s="249"/>
      <c r="T167" s="250"/>
      <c r="U167" s="14"/>
      <c r="V167" s="14"/>
      <c r="W167" s="14"/>
      <c r="X167" s="14"/>
      <c r="Y167" s="14"/>
      <c r="Z167" s="14"/>
      <c r="AA167" s="14"/>
      <c r="AB167" s="14"/>
      <c r="AC167" s="14"/>
      <c r="AD167" s="14"/>
      <c r="AE167" s="14"/>
      <c r="AT167" s="251" t="s">
        <v>199</v>
      </c>
      <c r="AU167" s="251" t="s">
        <v>141</v>
      </c>
      <c r="AV167" s="14" t="s">
        <v>150</v>
      </c>
      <c r="AW167" s="14" t="s">
        <v>41</v>
      </c>
      <c r="AX167" s="14" t="s">
        <v>21</v>
      </c>
      <c r="AY167" s="251" t="s">
        <v>132</v>
      </c>
    </row>
    <row r="168" s="2" customFormat="1" ht="14.4" customHeight="1">
      <c r="A168" s="40"/>
      <c r="B168" s="41"/>
      <c r="C168" s="252" t="s">
        <v>309</v>
      </c>
      <c r="D168" s="252" t="s">
        <v>246</v>
      </c>
      <c r="E168" s="253" t="s">
        <v>310</v>
      </c>
      <c r="F168" s="254" t="s">
        <v>311</v>
      </c>
      <c r="G168" s="255" t="s">
        <v>195</v>
      </c>
      <c r="H168" s="256">
        <v>28.248000000000001</v>
      </c>
      <c r="I168" s="257"/>
      <c r="J168" s="258">
        <f>ROUND(I168*H168,2)</f>
        <v>0</v>
      </c>
      <c r="K168" s="254" t="s">
        <v>139</v>
      </c>
      <c r="L168" s="259"/>
      <c r="M168" s="260" t="s">
        <v>32</v>
      </c>
      <c r="N168" s="261" t="s">
        <v>51</v>
      </c>
      <c r="O168" s="86"/>
      <c r="P168" s="214">
        <f>O168*H168</f>
        <v>0</v>
      </c>
      <c r="Q168" s="214">
        <v>0.00051000000000000004</v>
      </c>
      <c r="R168" s="214">
        <f>Q168*H168</f>
        <v>0.014406480000000001</v>
      </c>
      <c r="S168" s="214">
        <v>0</v>
      </c>
      <c r="T168" s="215">
        <f>S168*H168</f>
        <v>0</v>
      </c>
      <c r="U168" s="40"/>
      <c r="V168" s="40"/>
      <c r="W168" s="40"/>
      <c r="X168" s="40"/>
      <c r="Y168" s="40"/>
      <c r="Z168" s="40"/>
      <c r="AA168" s="40"/>
      <c r="AB168" s="40"/>
      <c r="AC168" s="40"/>
      <c r="AD168" s="40"/>
      <c r="AE168" s="40"/>
      <c r="AR168" s="216" t="s">
        <v>228</v>
      </c>
      <c r="AT168" s="216" t="s">
        <v>246</v>
      </c>
      <c r="AU168" s="216" t="s">
        <v>141</v>
      </c>
      <c r="AY168" s="18" t="s">
        <v>132</v>
      </c>
      <c r="BE168" s="217">
        <f>IF(N168="základní",J168,0)</f>
        <v>0</v>
      </c>
      <c r="BF168" s="217">
        <f>IF(N168="snížená",J168,0)</f>
        <v>0</v>
      </c>
      <c r="BG168" s="217">
        <f>IF(N168="zákl. přenesená",J168,0)</f>
        <v>0</v>
      </c>
      <c r="BH168" s="217">
        <f>IF(N168="sníž. přenesená",J168,0)</f>
        <v>0</v>
      </c>
      <c r="BI168" s="217">
        <f>IF(N168="nulová",J168,0)</f>
        <v>0</v>
      </c>
      <c r="BJ168" s="18" t="s">
        <v>141</v>
      </c>
      <c r="BK168" s="217">
        <f>ROUND(I168*H168,2)</f>
        <v>0</v>
      </c>
      <c r="BL168" s="18" t="s">
        <v>150</v>
      </c>
      <c r="BM168" s="216" t="s">
        <v>1157</v>
      </c>
    </row>
    <row r="169" s="13" customFormat="1">
      <c r="A169" s="13"/>
      <c r="B169" s="230"/>
      <c r="C169" s="231"/>
      <c r="D169" s="225" t="s">
        <v>199</v>
      </c>
      <c r="E169" s="232" t="s">
        <v>32</v>
      </c>
      <c r="F169" s="233" t="s">
        <v>262</v>
      </c>
      <c r="G169" s="231"/>
      <c r="H169" s="234">
        <v>25.68</v>
      </c>
      <c r="I169" s="235"/>
      <c r="J169" s="231"/>
      <c r="K169" s="231"/>
      <c r="L169" s="236"/>
      <c r="M169" s="237"/>
      <c r="N169" s="238"/>
      <c r="O169" s="238"/>
      <c r="P169" s="238"/>
      <c r="Q169" s="238"/>
      <c r="R169" s="238"/>
      <c r="S169" s="238"/>
      <c r="T169" s="239"/>
      <c r="U169" s="13"/>
      <c r="V169" s="13"/>
      <c r="W169" s="13"/>
      <c r="X169" s="13"/>
      <c r="Y169" s="13"/>
      <c r="Z169" s="13"/>
      <c r="AA169" s="13"/>
      <c r="AB169" s="13"/>
      <c r="AC169" s="13"/>
      <c r="AD169" s="13"/>
      <c r="AE169" s="13"/>
      <c r="AT169" s="240" t="s">
        <v>199</v>
      </c>
      <c r="AU169" s="240" t="s">
        <v>141</v>
      </c>
      <c r="AV169" s="13" t="s">
        <v>141</v>
      </c>
      <c r="AW169" s="13" t="s">
        <v>41</v>
      </c>
      <c r="AX169" s="13" t="s">
        <v>79</v>
      </c>
      <c r="AY169" s="240" t="s">
        <v>132</v>
      </c>
    </row>
    <row r="170" s="14" customFormat="1">
      <c r="A170" s="14"/>
      <c r="B170" s="241"/>
      <c r="C170" s="242"/>
      <c r="D170" s="225" t="s">
        <v>199</v>
      </c>
      <c r="E170" s="243" t="s">
        <v>32</v>
      </c>
      <c r="F170" s="244" t="s">
        <v>201</v>
      </c>
      <c r="G170" s="242"/>
      <c r="H170" s="245">
        <v>25.68</v>
      </c>
      <c r="I170" s="246"/>
      <c r="J170" s="242"/>
      <c r="K170" s="242"/>
      <c r="L170" s="247"/>
      <c r="M170" s="248"/>
      <c r="N170" s="249"/>
      <c r="O170" s="249"/>
      <c r="P170" s="249"/>
      <c r="Q170" s="249"/>
      <c r="R170" s="249"/>
      <c r="S170" s="249"/>
      <c r="T170" s="250"/>
      <c r="U170" s="14"/>
      <c r="V170" s="14"/>
      <c r="W170" s="14"/>
      <c r="X170" s="14"/>
      <c r="Y170" s="14"/>
      <c r="Z170" s="14"/>
      <c r="AA170" s="14"/>
      <c r="AB170" s="14"/>
      <c r="AC170" s="14"/>
      <c r="AD170" s="14"/>
      <c r="AE170" s="14"/>
      <c r="AT170" s="251" t="s">
        <v>199</v>
      </c>
      <c r="AU170" s="251" t="s">
        <v>141</v>
      </c>
      <c r="AV170" s="14" t="s">
        <v>150</v>
      </c>
      <c r="AW170" s="14" t="s">
        <v>41</v>
      </c>
      <c r="AX170" s="14" t="s">
        <v>21</v>
      </c>
      <c r="AY170" s="251" t="s">
        <v>132</v>
      </c>
    </row>
    <row r="171" s="13" customFormat="1">
      <c r="A171" s="13"/>
      <c r="B171" s="230"/>
      <c r="C171" s="231"/>
      <c r="D171" s="225" t="s">
        <v>199</v>
      </c>
      <c r="E171" s="231"/>
      <c r="F171" s="233" t="s">
        <v>1158</v>
      </c>
      <c r="G171" s="231"/>
      <c r="H171" s="234">
        <v>28.248000000000001</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199</v>
      </c>
      <c r="AU171" s="240" t="s">
        <v>141</v>
      </c>
      <c r="AV171" s="13" t="s">
        <v>141</v>
      </c>
      <c r="AW171" s="13" t="s">
        <v>4</v>
      </c>
      <c r="AX171" s="13" t="s">
        <v>21</v>
      </c>
      <c r="AY171" s="240" t="s">
        <v>132</v>
      </c>
    </row>
    <row r="172" s="2" customFormat="1" ht="14.4" customHeight="1">
      <c r="A172" s="40"/>
      <c r="B172" s="41"/>
      <c r="C172" s="205" t="s">
        <v>314</v>
      </c>
      <c r="D172" s="205" t="s">
        <v>135</v>
      </c>
      <c r="E172" s="206" t="s">
        <v>315</v>
      </c>
      <c r="F172" s="207" t="s">
        <v>316</v>
      </c>
      <c r="G172" s="208" t="s">
        <v>231</v>
      </c>
      <c r="H172" s="209">
        <v>50.549999999999997</v>
      </c>
      <c r="I172" s="210"/>
      <c r="J172" s="211">
        <f>ROUND(I172*H172,2)</f>
        <v>0</v>
      </c>
      <c r="K172" s="207" t="s">
        <v>139</v>
      </c>
      <c r="L172" s="46"/>
      <c r="M172" s="212" t="s">
        <v>32</v>
      </c>
      <c r="N172" s="213" t="s">
        <v>51</v>
      </c>
      <c r="O172" s="86"/>
      <c r="P172" s="214">
        <f>O172*H172</f>
        <v>0</v>
      </c>
      <c r="Q172" s="214">
        <v>6.0000000000000002E-05</v>
      </c>
      <c r="R172" s="214">
        <f>Q172*H172</f>
        <v>0.0030330000000000001</v>
      </c>
      <c r="S172" s="214">
        <v>0</v>
      </c>
      <c r="T172" s="215">
        <f>S172*H172</f>
        <v>0</v>
      </c>
      <c r="U172" s="40"/>
      <c r="V172" s="40"/>
      <c r="W172" s="40"/>
      <c r="X172" s="40"/>
      <c r="Y172" s="40"/>
      <c r="Z172" s="40"/>
      <c r="AA172" s="40"/>
      <c r="AB172" s="40"/>
      <c r="AC172" s="40"/>
      <c r="AD172" s="40"/>
      <c r="AE172" s="40"/>
      <c r="AR172" s="216" t="s">
        <v>150</v>
      </c>
      <c r="AT172" s="216" t="s">
        <v>135</v>
      </c>
      <c r="AU172" s="216" t="s">
        <v>141</v>
      </c>
      <c r="AY172" s="18" t="s">
        <v>132</v>
      </c>
      <c r="BE172" s="217">
        <f>IF(N172="základní",J172,0)</f>
        <v>0</v>
      </c>
      <c r="BF172" s="217">
        <f>IF(N172="snížená",J172,0)</f>
        <v>0</v>
      </c>
      <c r="BG172" s="217">
        <f>IF(N172="zákl. přenesená",J172,0)</f>
        <v>0</v>
      </c>
      <c r="BH172" s="217">
        <f>IF(N172="sníž. přenesená",J172,0)</f>
        <v>0</v>
      </c>
      <c r="BI172" s="217">
        <f>IF(N172="nulová",J172,0)</f>
        <v>0</v>
      </c>
      <c r="BJ172" s="18" t="s">
        <v>141</v>
      </c>
      <c r="BK172" s="217">
        <f>ROUND(I172*H172,2)</f>
        <v>0</v>
      </c>
      <c r="BL172" s="18" t="s">
        <v>150</v>
      </c>
      <c r="BM172" s="216" t="s">
        <v>1159</v>
      </c>
    </row>
    <row r="173" s="2" customFormat="1">
      <c r="A173" s="40"/>
      <c r="B173" s="41"/>
      <c r="C173" s="42"/>
      <c r="D173" s="225" t="s">
        <v>197</v>
      </c>
      <c r="E173" s="42"/>
      <c r="F173" s="226" t="s">
        <v>318</v>
      </c>
      <c r="G173" s="42"/>
      <c r="H173" s="42"/>
      <c r="I173" s="227"/>
      <c r="J173" s="42"/>
      <c r="K173" s="42"/>
      <c r="L173" s="46"/>
      <c r="M173" s="228"/>
      <c r="N173" s="229"/>
      <c r="O173" s="86"/>
      <c r="P173" s="86"/>
      <c r="Q173" s="86"/>
      <c r="R173" s="86"/>
      <c r="S173" s="86"/>
      <c r="T173" s="87"/>
      <c r="U173" s="40"/>
      <c r="V173" s="40"/>
      <c r="W173" s="40"/>
      <c r="X173" s="40"/>
      <c r="Y173" s="40"/>
      <c r="Z173" s="40"/>
      <c r="AA173" s="40"/>
      <c r="AB173" s="40"/>
      <c r="AC173" s="40"/>
      <c r="AD173" s="40"/>
      <c r="AE173" s="40"/>
      <c r="AT173" s="18" t="s">
        <v>197</v>
      </c>
      <c r="AU173" s="18" t="s">
        <v>141</v>
      </c>
    </row>
    <row r="174" s="2" customFormat="1" ht="14.4" customHeight="1">
      <c r="A174" s="40"/>
      <c r="B174" s="41"/>
      <c r="C174" s="252" t="s">
        <v>319</v>
      </c>
      <c r="D174" s="252" t="s">
        <v>246</v>
      </c>
      <c r="E174" s="253" t="s">
        <v>320</v>
      </c>
      <c r="F174" s="254" t="s">
        <v>321</v>
      </c>
      <c r="G174" s="255" t="s">
        <v>231</v>
      </c>
      <c r="H174" s="256">
        <v>46.649999999999999</v>
      </c>
      <c r="I174" s="257"/>
      <c r="J174" s="258">
        <f>ROUND(I174*H174,2)</f>
        <v>0</v>
      </c>
      <c r="K174" s="254" t="s">
        <v>139</v>
      </c>
      <c r="L174" s="259"/>
      <c r="M174" s="260" t="s">
        <v>32</v>
      </c>
      <c r="N174" s="261" t="s">
        <v>51</v>
      </c>
      <c r="O174" s="86"/>
      <c r="P174" s="214">
        <f>O174*H174</f>
        <v>0</v>
      </c>
      <c r="Q174" s="214">
        <v>0.00059999999999999995</v>
      </c>
      <c r="R174" s="214">
        <f>Q174*H174</f>
        <v>0.027989999999999998</v>
      </c>
      <c r="S174" s="214">
        <v>0</v>
      </c>
      <c r="T174" s="215">
        <f>S174*H174</f>
        <v>0</v>
      </c>
      <c r="U174" s="40"/>
      <c r="V174" s="40"/>
      <c r="W174" s="40"/>
      <c r="X174" s="40"/>
      <c r="Y174" s="40"/>
      <c r="Z174" s="40"/>
      <c r="AA174" s="40"/>
      <c r="AB174" s="40"/>
      <c r="AC174" s="40"/>
      <c r="AD174" s="40"/>
      <c r="AE174" s="40"/>
      <c r="AR174" s="216" t="s">
        <v>228</v>
      </c>
      <c r="AT174" s="216" t="s">
        <v>246</v>
      </c>
      <c r="AU174" s="216" t="s">
        <v>141</v>
      </c>
      <c r="AY174" s="18" t="s">
        <v>132</v>
      </c>
      <c r="BE174" s="217">
        <f>IF(N174="základní",J174,0)</f>
        <v>0</v>
      </c>
      <c r="BF174" s="217">
        <f>IF(N174="snížená",J174,0)</f>
        <v>0</v>
      </c>
      <c r="BG174" s="217">
        <f>IF(N174="zákl. přenesená",J174,0)</f>
        <v>0</v>
      </c>
      <c r="BH174" s="217">
        <f>IF(N174="sníž. přenesená",J174,0)</f>
        <v>0</v>
      </c>
      <c r="BI174" s="217">
        <f>IF(N174="nulová",J174,0)</f>
        <v>0</v>
      </c>
      <c r="BJ174" s="18" t="s">
        <v>141</v>
      </c>
      <c r="BK174" s="217">
        <f>ROUND(I174*H174,2)</f>
        <v>0</v>
      </c>
      <c r="BL174" s="18" t="s">
        <v>150</v>
      </c>
      <c r="BM174" s="216" t="s">
        <v>1160</v>
      </c>
    </row>
    <row r="175" s="13" customFormat="1">
      <c r="A175" s="13"/>
      <c r="B175" s="230"/>
      <c r="C175" s="231"/>
      <c r="D175" s="225" t="s">
        <v>199</v>
      </c>
      <c r="E175" s="232" t="s">
        <v>32</v>
      </c>
      <c r="F175" s="233" t="s">
        <v>1161</v>
      </c>
      <c r="G175" s="231"/>
      <c r="H175" s="234">
        <v>46.649999999999999</v>
      </c>
      <c r="I175" s="235"/>
      <c r="J175" s="231"/>
      <c r="K175" s="231"/>
      <c r="L175" s="236"/>
      <c r="M175" s="237"/>
      <c r="N175" s="238"/>
      <c r="O175" s="238"/>
      <c r="P175" s="238"/>
      <c r="Q175" s="238"/>
      <c r="R175" s="238"/>
      <c r="S175" s="238"/>
      <c r="T175" s="239"/>
      <c r="U175" s="13"/>
      <c r="V175" s="13"/>
      <c r="W175" s="13"/>
      <c r="X175" s="13"/>
      <c r="Y175" s="13"/>
      <c r="Z175" s="13"/>
      <c r="AA175" s="13"/>
      <c r="AB175" s="13"/>
      <c r="AC175" s="13"/>
      <c r="AD175" s="13"/>
      <c r="AE175" s="13"/>
      <c r="AT175" s="240" t="s">
        <v>199</v>
      </c>
      <c r="AU175" s="240" t="s">
        <v>141</v>
      </c>
      <c r="AV175" s="13" t="s">
        <v>141</v>
      </c>
      <c r="AW175" s="13" t="s">
        <v>41</v>
      </c>
      <c r="AX175" s="13" t="s">
        <v>79</v>
      </c>
      <c r="AY175" s="240" t="s">
        <v>132</v>
      </c>
    </row>
    <row r="176" s="14" customFormat="1">
      <c r="A176" s="14"/>
      <c r="B176" s="241"/>
      <c r="C176" s="242"/>
      <c r="D176" s="225" t="s">
        <v>199</v>
      </c>
      <c r="E176" s="243" t="s">
        <v>32</v>
      </c>
      <c r="F176" s="244" t="s">
        <v>201</v>
      </c>
      <c r="G176" s="242"/>
      <c r="H176" s="245">
        <v>46.649999999999999</v>
      </c>
      <c r="I176" s="246"/>
      <c r="J176" s="242"/>
      <c r="K176" s="242"/>
      <c r="L176" s="247"/>
      <c r="M176" s="248"/>
      <c r="N176" s="249"/>
      <c r="O176" s="249"/>
      <c r="P176" s="249"/>
      <c r="Q176" s="249"/>
      <c r="R176" s="249"/>
      <c r="S176" s="249"/>
      <c r="T176" s="250"/>
      <c r="U176" s="14"/>
      <c r="V176" s="14"/>
      <c r="W176" s="14"/>
      <c r="X176" s="14"/>
      <c r="Y176" s="14"/>
      <c r="Z176" s="14"/>
      <c r="AA176" s="14"/>
      <c r="AB176" s="14"/>
      <c r="AC176" s="14"/>
      <c r="AD176" s="14"/>
      <c r="AE176" s="14"/>
      <c r="AT176" s="251" t="s">
        <v>199</v>
      </c>
      <c r="AU176" s="251" t="s">
        <v>141</v>
      </c>
      <c r="AV176" s="14" t="s">
        <v>150</v>
      </c>
      <c r="AW176" s="14" t="s">
        <v>41</v>
      </c>
      <c r="AX176" s="14" t="s">
        <v>21</v>
      </c>
      <c r="AY176" s="251" t="s">
        <v>132</v>
      </c>
    </row>
    <row r="177" s="2" customFormat="1" ht="14.4" customHeight="1">
      <c r="A177" s="40"/>
      <c r="B177" s="41"/>
      <c r="C177" s="205" t="s">
        <v>325</v>
      </c>
      <c r="D177" s="205" t="s">
        <v>135</v>
      </c>
      <c r="E177" s="206" t="s">
        <v>326</v>
      </c>
      <c r="F177" s="207" t="s">
        <v>327</v>
      </c>
      <c r="G177" s="208" t="s">
        <v>231</v>
      </c>
      <c r="H177" s="209">
        <v>69</v>
      </c>
      <c r="I177" s="210"/>
      <c r="J177" s="211">
        <f>ROUND(I177*H177,2)</f>
        <v>0</v>
      </c>
      <c r="K177" s="207" t="s">
        <v>139</v>
      </c>
      <c r="L177" s="46"/>
      <c r="M177" s="212" t="s">
        <v>32</v>
      </c>
      <c r="N177" s="213" t="s">
        <v>51</v>
      </c>
      <c r="O177" s="86"/>
      <c r="P177" s="214">
        <f>O177*H177</f>
        <v>0</v>
      </c>
      <c r="Q177" s="214">
        <v>0.00025000000000000001</v>
      </c>
      <c r="R177" s="214">
        <f>Q177*H177</f>
        <v>0.017250000000000001</v>
      </c>
      <c r="S177" s="214">
        <v>0</v>
      </c>
      <c r="T177" s="215">
        <f>S177*H177</f>
        <v>0</v>
      </c>
      <c r="U177" s="40"/>
      <c r="V177" s="40"/>
      <c r="W177" s="40"/>
      <c r="X177" s="40"/>
      <c r="Y177" s="40"/>
      <c r="Z177" s="40"/>
      <c r="AA177" s="40"/>
      <c r="AB177" s="40"/>
      <c r="AC177" s="40"/>
      <c r="AD177" s="40"/>
      <c r="AE177" s="40"/>
      <c r="AR177" s="216" t="s">
        <v>150</v>
      </c>
      <c r="AT177" s="216" t="s">
        <v>135</v>
      </c>
      <c r="AU177" s="216" t="s">
        <v>141</v>
      </c>
      <c r="AY177" s="18" t="s">
        <v>132</v>
      </c>
      <c r="BE177" s="217">
        <f>IF(N177="základní",J177,0)</f>
        <v>0</v>
      </c>
      <c r="BF177" s="217">
        <f>IF(N177="snížená",J177,0)</f>
        <v>0</v>
      </c>
      <c r="BG177" s="217">
        <f>IF(N177="zákl. přenesená",J177,0)</f>
        <v>0</v>
      </c>
      <c r="BH177" s="217">
        <f>IF(N177="sníž. přenesená",J177,0)</f>
        <v>0</v>
      </c>
      <c r="BI177" s="217">
        <f>IF(N177="nulová",J177,0)</f>
        <v>0</v>
      </c>
      <c r="BJ177" s="18" t="s">
        <v>141</v>
      </c>
      <c r="BK177" s="217">
        <f>ROUND(I177*H177,2)</f>
        <v>0</v>
      </c>
      <c r="BL177" s="18" t="s">
        <v>150</v>
      </c>
      <c r="BM177" s="216" t="s">
        <v>1162</v>
      </c>
    </row>
    <row r="178" s="2" customFormat="1">
      <c r="A178" s="40"/>
      <c r="B178" s="41"/>
      <c r="C178" s="42"/>
      <c r="D178" s="225" t="s">
        <v>197</v>
      </c>
      <c r="E178" s="42"/>
      <c r="F178" s="226" t="s">
        <v>318</v>
      </c>
      <c r="G178" s="42"/>
      <c r="H178" s="42"/>
      <c r="I178" s="227"/>
      <c r="J178" s="42"/>
      <c r="K178" s="42"/>
      <c r="L178" s="46"/>
      <c r="M178" s="228"/>
      <c r="N178" s="229"/>
      <c r="O178" s="86"/>
      <c r="P178" s="86"/>
      <c r="Q178" s="86"/>
      <c r="R178" s="86"/>
      <c r="S178" s="86"/>
      <c r="T178" s="87"/>
      <c r="U178" s="40"/>
      <c r="V178" s="40"/>
      <c r="W178" s="40"/>
      <c r="X178" s="40"/>
      <c r="Y178" s="40"/>
      <c r="Z178" s="40"/>
      <c r="AA178" s="40"/>
      <c r="AB178" s="40"/>
      <c r="AC178" s="40"/>
      <c r="AD178" s="40"/>
      <c r="AE178" s="40"/>
      <c r="AT178" s="18" t="s">
        <v>197</v>
      </c>
      <c r="AU178" s="18" t="s">
        <v>141</v>
      </c>
    </row>
    <row r="179" s="2" customFormat="1" ht="14.4" customHeight="1">
      <c r="A179" s="40"/>
      <c r="B179" s="41"/>
      <c r="C179" s="252" t="s">
        <v>329</v>
      </c>
      <c r="D179" s="252" t="s">
        <v>246</v>
      </c>
      <c r="E179" s="253" t="s">
        <v>330</v>
      </c>
      <c r="F179" s="254" t="s">
        <v>331</v>
      </c>
      <c r="G179" s="255" t="s">
        <v>231</v>
      </c>
      <c r="H179" s="256">
        <v>72.450000000000003</v>
      </c>
      <c r="I179" s="257"/>
      <c r="J179" s="258">
        <f>ROUND(I179*H179,2)</f>
        <v>0</v>
      </c>
      <c r="K179" s="254" t="s">
        <v>139</v>
      </c>
      <c r="L179" s="259"/>
      <c r="M179" s="260" t="s">
        <v>32</v>
      </c>
      <c r="N179" s="261" t="s">
        <v>51</v>
      </c>
      <c r="O179" s="86"/>
      <c r="P179" s="214">
        <f>O179*H179</f>
        <v>0</v>
      </c>
      <c r="Q179" s="214">
        <v>0</v>
      </c>
      <c r="R179" s="214">
        <f>Q179*H179</f>
        <v>0</v>
      </c>
      <c r="S179" s="214">
        <v>0</v>
      </c>
      <c r="T179" s="215">
        <f>S179*H179</f>
        <v>0</v>
      </c>
      <c r="U179" s="40"/>
      <c r="V179" s="40"/>
      <c r="W179" s="40"/>
      <c r="X179" s="40"/>
      <c r="Y179" s="40"/>
      <c r="Z179" s="40"/>
      <c r="AA179" s="40"/>
      <c r="AB179" s="40"/>
      <c r="AC179" s="40"/>
      <c r="AD179" s="40"/>
      <c r="AE179" s="40"/>
      <c r="AR179" s="216" t="s">
        <v>228</v>
      </c>
      <c r="AT179" s="216" t="s">
        <v>246</v>
      </c>
      <c r="AU179" s="216" t="s">
        <v>141</v>
      </c>
      <c r="AY179" s="18" t="s">
        <v>132</v>
      </c>
      <c r="BE179" s="217">
        <f>IF(N179="základní",J179,0)</f>
        <v>0</v>
      </c>
      <c r="BF179" s="217">
        <f>IF(N179="snížená",J179,0)</f>
        <v>0</v>
      </c>
      <c r="BG179" s="217">
        <f>IF(N179="zákl. přenesená",J179,0)</f>
        <v>0</v>
      </c>
      <c r="BH179" s="217">
        <f>IF(N179="sníž. přenesená",J179,0)</f>
        <v>0</v>
      </c>
      <c r="BI179" s="217">
        <f>IF(N179="nulová",J179,0)</f>
        <v>0</v>
      </c>
      <c r="BJ179" s="18" t="s">
        <v>141</v>
      </c>
      <c r="BK179" s="217">
        <f>ROUND(I179*H179,2)</f>
        <v>0</v>
      </c>
      <c r="BL179" s="18" t="s">
        <v>150</v>
      </c>
      <c r="BM179" s="216" t="s">
        <v>1163</v>
      </c>
    </row>
    <row r="180" s="13" customFormat="1">
      <c r="A180" s="13"/>
      <c r="B180" s="230"/>
      <c r="C180" s="231"/>
      <c r="D180" s="225" t="s">
        <v>199</v>
      </c>
      <c r="E180" s="232" t="s">
        <v>32</v>
      </c>
      <c r="F180" s="233" t="s">
        <v>1164</v>
      </c>
      <c r="G180" s="231"/>
      <c r="H180" s="234">
        <v>72.450000000000003</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4" customFormat="1">
      <c r="A181" s="14"/>
      <c r="B181" s="241"/>
      <c r="C181" s="242"/>
      <c r="D181" s="225" t="s">
        <v>199</v>
      </c>
      <c r="E181" s="243" t="s">
        <v>32</v>
      </c>
      <c r="F181" s="244" t="s">
        <v>201</v>
      </c>
      <c r="G181" s="242"/>
      <c r="H181" s="245">
        <v>72.450000000000003</v>
      </c>
      <c r="I181" s="246"/>
      <c r="J181" s="242"/>
      <c r="K181" s="242"/>
      <c r="L181" s="247"/>
      <c r="M181" s="248"/>
      <c r="N181" s="249"/>
      <c r="O181" s="249"/>
      <c r="P181" s="249"/>
      <c r="Q181" s="249"/>
      <c r="R181" s="249"/>
      <c r="S181" s="249"/>
      <c r="T181" s="250"/>
      <c r="U181" s="14"/>
      <c r="V181" s="14"/>
      <c r="W181" s="14"/>
      <c r="X181" s="14"/>
      <c r="Y181" s="14"/>
      <c r="Z181" s="14"/>
      <c r="AA181" s="14"/>
      <c r="AB181" s="14"/>
      <c r="AC181" s="14"/>
      <c r="AD181" s="14"/>
      <c r="AE181" s="14"/>
      <c r="AT181" s="251" t="s">
        <v>199</v>
      </c>
      <c r="AU181" s="251" t="s">
        <v>141</v>
      </c>
      <c r="AV181" s="14" t="s">
        <v>150</v>
      </c>
      <c r="AW181" s="14" t="s">
        <v>41</v>
      </c>
      <c r="AX181" s="14" t="s">
        <v>21</v>
      </c>
      <c r="AY181" s="251" t="s">
        <v>132</v>
      </c>
    </row>
    <row r="182" s="2" customFormat="1" ht="24.15" customHeight="1">
      <c r="A182" s="40"/>
      <c r="B182" s="41"/>
      <c r="C182" s="205" t="s">
        <v>334</v>
      </c>
      <c r="D182" s="205" t="s">
        <v>135</v>
      </c>
      <c r="E182" s="206" t="s">
        <v>335</v>
      </c>
      <c r="F182" s="207" t="s">
        <v>336</v>
      </c>
      <c r="G182" s="208" t="s">
        <v>195</v>
      </c>
      <c r="H182" s="209">
        <v>78</v>
      </c>
      <c r="I182" s="210"/>
      <c r="J182" s="211">
        <f>ROUND(I182*H182,2)</f>
        <v>0</v>
      </c>
      <c r="K182" s="207" t="s">
        <v>139</v>
      </c>
      <c r="L182" s="46"/>
      <c r="M182" s="212" t="s">
        <v>32</v>
      </c>
      <c r="N182" s="213" t="s">
        <v>51</v>
      </c>
      <c r="O182" s="86"/>
      <c r="P182" s="214">
        <f>O182*H182</f>
        <v>0</v>
      </c>
      <c r="Q182" s="214">
        <v>0.01188</v>
      </c>
      <c r="R182" s="214">
        <f>Q182*H182</f>
        <v>0.92664000000000002</v>
      </c>
      <c r="S182" s="214">
        <v>0</v>
      </c>
      <c r="T182" s="215">
        <f>S182*H182</f>
        <v>0</v>
      </c>
      <c r="U182" s="40"/>
      <c r="V182" s="40"/>
      <c r="W182" s="40"/>
      <c r="X182" s="40"/>
      <c r="Y182" s="40"/>
      <c r="Z182" s="40"/>
      <c r="AA182" s="40"/>
      <c r="AB182" s="40"/>
      <c r="AC182" s="40"/>
      <c r="AD182" s="40"/>
      <c r="AE182" s="40"/>
      <c r="AR182" s="216" t="s">
        <v>150</v>
      </c>
      <c r="AT182" s="216" t="s">
        <v>135</v>
      </c>
      <c r="AU182" s="216" t="s">
        <v>141</v>
      </c>
      <c r="AY182" s="18" t="s">
        <v>132</v>
      </c>
      <c r="BE182" s="217">
        <f>IF(N182="základní",J182,0)</f>
        <v>0</v>
      </c>
      <c r="BF182" s="217">
        <f>IF(N182="snížená",J182,0)</f>
        <v>0</v>
      </c>
      <c r="BG182" s="217">
        <f>IF(N182="zákl. přenesená",J182,0)</f>
        <v>0</v>
      </c>
      <c r="BH182" s="217">
        <f>IF(N182="sníž. přenesená",J182,0)</f>
        <v>0</v>
      </c>
      <c r="BI182" s="217">
        <f>IF(N182="nulová",J182,0)</f>
        <v>0</v>
      </c>
      <c r="BJ182" s="18" t="s">
        <v>141</v>
      </c>
      <c r="BK182" s="217">
        <f>ROUND(I182*H182,2)</f>
        <v>0</v>
      </c>
      <c r="BL182" s="18" t="s">
        <v>150</v>
      </c>
      <c r="BM182" s="216" t="s">
        <v>1165</v>
      </c>
    </row>
    <row r="183" s="2" customFormat="1" ht="24.15" customHeight="1">
      <c r="A183" s="40"/>
      <c r="B183" s="41"/>
      <c r="C183" s="205" t="s">
        <v>338</v>
      </c>
      <c r="D183" s="205" t="s">
        <v>135</v>
      </c>
      <c r="E183" s="206" t="s">
        <v>339</v>
      </c>
      <c r="F183" s="207" t="s">
        <v>340</v>
      </c>
      <c r="G183" s="208" t="s">
        <v>195</v>
      </c>
      <c r="H183" s="209">
        <v>314.68099999999998</v>
      </c>
      <c r="I183" s="210"/>
      <c r="J183" s="211">
        <f>ROUND(I183*H183,2)</f>
        <v>0</v>
      </c>
      <c r="K183" s="207" t="s">
        <v>139</v>
      </c>
      <c r="L183" s="46"/>
      <c r="M183" s="212" t="s">
        <v>32</v>
      </c>
      <c r="N183" s="213" t="s">
        <v>51</v>
      </c>
      <c r="O183" s="86"/>
      <c r="P183" s="214">
        <f>O183*H183</f>
        <v>0</v>
      </c>
      <c r="Q183" s="214">
        <v>0.00348</v>
      </c>
      <c r="R183" s="214">
        <f>Q183*H183</f>
        <v>1.09508988</v>
      </c>
      <c r="S183" s="214">
        <v>0</v>
      </c>
      <c r="T183" s="215">
        <f>S183*H183</f>
        <v>0</v>
      </c>
      <c r="U183" s="40"/>
      <c r="V183" s="40"/>
      <c r="W183" s="40"/>
      <c r="X183" s="40"/>
      <c r="Y183" s="40"/>
      <c r="Z183" s="40"/>
      <c r="AA183" s="40"/>
      <c r="AB183" s="40"/>
      <c r="AC183" s="40"/>
      <c r="AD183" s="40"/>
      <c r="AE183" s="40"/>
      <c r="AR183" s="216" t="s">
        <v>150</v>
      </c>
      <c r="AT183" s="216" t="s">
        <v>135</v>
      </c>
      <c r="AU183" s="216" t="s">
        <v>141</v>
      </c>
      <c r="AY183" s="18" t="s">
        <v>132</v>
      </c>
      <c r="BE183" s="217">
        <f>IF(N183="základní",J183,0)</f>
        <v>0</v>
      </c>
      <c r="BF183" s="217">
        <f>IF(N183="snížená",J183,0)</f>
        <v>0</v>
      </c>
      <c r="BG183" s="217">
        <f>IF(N183="zákl. přenesená",J183,0)</f>
        <v>0</v>
      </c>
      <c r="BH183" s="217">
        <f>IF(N183="sníž. přenesená",J183,0)</f>
        <v>0</v>
      </c>
      <c r="BI183" s="217">
        <f>IF(N183="nulová",J183,0)</f>
        <v>0</v>
      </c>
      <c r="BJ183" s="18" t="s">
        <v>141</v>
      </c>
      <c r="BK183" s="217">
        <f>ROUND(I183*H183,2)</f>
        <v>0</v>
      </c>
      <c r="BL183" s="18" t="s">
        <v>150</v>
      </c>
      <c r="BM183" s="216" t="s">
        <v>1166</v>
      </c>
    </row>
    <row r="184" s="13" customFormat="1">
      <c r="A184" s="13"/>
      <c r="B184" s="230"/>
      <c r="C184" s="231"/>
      <c r="D184" s="225" t="s">
        <v>199</v>
      </c>
      <c r="E184" s="232" t="s">
        <v>32</v>
      </c>
      <c r="F184" s="233" t="s">
        <v>1167</v>
      </c>
      <c r="G184" s="231"/>
      <c r="H184" s="234">
        <v>346.31099999999998</v>
      </c>
      <c r="I184" s="235"/>
      <c r="J184" s="231"/>
      <c r="K184" s="231"/>
      <c r="L184" s="236"/>
      <c r="M184" s="237"/>
      <c r="N184" s="238"/>
      <c r="O184" s="238"/>
      <c r="P184" s="238"/>
      <c r="Q184" s="238"/>
      <c r="R184" s="238"/>
      <c r="S184" s="238"/>
      <c r="T184" s="239"/>
      <c r="U184" s="13"/>
      <c r="V184" s="13"/>
      <c r="W184" s="13"/>
      <c r="X184" s="13"/>
      <c r="Y184" s="13"/>
      <c r="Z184" s="13"/>
      <c r="AA184" s="13"/>
      <c r="AB184" s="13"/>
      <c r="AC184" s="13"/>
      <c r="AD184" s="13"/>
      <c r="AE184" s="13"/>
      <c r="AT184" s="240" t="s">
        <v>199</v>
      </c>
      <c r="AU184" s="240" t="s">
        <v>141</v>
      </c>
      <c r="AV184" s="13" t="s">
        <v>141</v>
      </c>
      <c r="AW184" s="13" t="s">
        <v>41</v>
      </c>
      <c r="AX184" s="13" t="s">
        <v>79</v>
      </c>
      <c r="AY184" s="240" t="s">
        <v>132</v>
      </c>
    </row>
    <row r="185" s="13" customFormat="1">
      <c r="A185" s="13"/>
      <c r="B185" s="230"/>
      <c r="C185" s="231"/>
      <c r="D185" s="225" t="s">
        <v>199</v>
      </c>
      <c r="E185" s="232" t="s">
        <v>32</v>
      </c>
      <c r="F185" s="233" t="s">
        <v>287</v>
      </c>
      <c r="G185" s="231"/>
      <c r="H185" s="234">
        <v>-16.199999999999999</v>
      </c>
      <c r="I185" s="235"/>
      <c r="J185" s="231"/>
      <c r="K185" s="231"/>
      <c r="L185" s="236"/>
      <c r="M185" s="237"/>
      <c r="N185" s="238"/>
      <c r="O185" s="238"/>
      <c r="P185" s="238"/>
      <c r="Q185" s="238"/>
      <c r="R185" s="238"/>
      <c r="S185" s="238"/>
      <c r="T185" s="239"/>
      <c r="U185" s="13"/>
      <c r="V185" s="13"/>
      <c r="W185" s="13"/>
      <c r="X185" s="13"/>
      <c r="Y185" s="13"/>
      <c r="Z185" s="13"/>
      <c r="AA185" s="13"/>
      <c r="AB185" s="13"/>
      <c r="AC185" s="13"/>
      <c r="AD185" s="13"/>
      <c r="AE185" s="13"/>
      <c r="AT185" s="240" t="s">
        <v>199</v>
      </c>
      <c r="AU185" s="240" t="s">
        <v>141</v>
      </c>
      <c r="AV185" s="13" t="s">
        <v>141</v>
      </c>
      <c r="AW185" s="13" t="s">
        <v>41</v>
      </c>
      <c r="AX185" s="13" t="s">
        <v>79</v>
      </c>
      <c r="AY185" s="240" t="s">
        <v>132</v>
      </c>
    </row>
    <row r="186" s="13" customFormat="1">
      <c r="A186" s="13"/>
      <c r="B186" s="230"/>
      <c r="C186" s="231"/>
      <c r="D186" s="225" t="s">
        <v>199</v>
      </c>
      <c r="E186" s="232" t="s">
        <v>32</v>
      </c>
      <c r="F186" s="233" t="s">
        <v>288</v>
      </c>
      <c r="G186" s="231"/>
      <c r="H186" s="234">
        <v>-21.600000000000001</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41</v>
      </c>
      <c r="AX186" s="13" t="s">
        <v>79</v>
      </c>
      <c r="AY186" s="240" t="s">
        <v>132</v>
      </c>
    </row>
    <row r="187" s="13" customFormat="1">
      <c r="A187" s="13"/>
      <c r="B187" s="230"/>
      <c r="C187" s="231"/>
      <c r="D187" s="225" t="s">
        <v>199</v>
      </c>
      <c r="E187" s="232" t="s">
        <v>32</v>
      </c>
      <c r="F187" s="233" t="s">
        <v>289</v>
      </c>
      <c r="G187" s="231"/>
      <c r="H187" s="234">
        <v>-1.8</v>
      </c>
      <c r="I187" s="235"/>
      <c r="J187" s="231"/>
      <c r="K187" s="231"/>
      <c r="L187" s="236"/>
      <c r="M187" s="237"/>
      <c r="N187" s="238"/>
      <c r="O187" s="238"/>
      <c r="P187" s="238"/>
      <c r="Q187" s="238"/>
      <c r="R187" s="238"/>
      <c r="S187" s="238"/>
      <c r="T187" s="239"/>
      <c r="U187" s="13"/>
      <c r="V187" s="13"/>
      <c r="W187" s="13"/>
      <c r="X187" s="13"/>
      <c r="Y187" s="13"/>
      <c r="Z187" s="13"/>
      <c r="AA187" s="13"/>
      <c r="AB187" s="13"/>
      <c r="AC187" s="13"/>
      <c r="AD187" s="13"/>
      <c r="AE187" s="13"/>
      <c r="AT187" s="240" t="s">
        <v>199</v>
      </c>
      <c r="AU187" s="240" t="s">
        <v>141</v>
      </c>
      <c r="AV187" s="13" t="s">
        <v>141</v>
      </c>
      <c r="AW187" s="13" t="s">
        <v>41</v>
      </c>
      <c r="AX187" s="13" t="s">
        <v>79</v>
      </c>
      <c r="AY187" s="240" t="s">
        <v>132</v>
      </c>
    </row>
    <row r="188" s="13" customFormat="1">
      <c r="A188" s="13"/>
      <c r="B188" s="230"/>
      <c r="C188" s="231"/>
      <c r="D188" s="225" t="s">
        <v>199</v>
      </c>
      <c r="E188" s="232" t="s">
        <v>32</v>
      </c>
      <c r="F188" s="233" t="s">
        <v>290</v>
      </c>
      <c r="G188" s="231"/>
      <c r="H188" s="234">
        <v>-0.95999999999999996</v>
      </c>
      <c r="I188" s="235"/>
      <c r="J188" s="231"/>
      <c r="K188" s="231"/>
      <c r="L188" s="236"/>
      <c r="M188" s="237"/>
      <c r="N188" s="238"/>
      <c r="O188" s="238"/>
      <c r="P188" s="238"/>
      <c r="Q188" s="238"/>
      <c r="R188" s="238"/>
      <c r="S188" s="238"/>
      <c r="T188" s="239"/>
      <c r="U188" s="13"/>
      <c r="V188" s="13"/>
      <c r="W188" s="13"/>
      <c r="X188" s="13"/>
      <c r="Y188" s="13"/>
      <c r="Z188" s="13"/>
      <c r="AA188" s="13"/>
      <c r="AB188" s="13"/>
      <c r="AC188" s="13"/>
      <c r="AD188" s="13"/>
      <c r="AE188" s="13"/>
      <c r="AT188" s="240" t="s">
        <v>199</v>
      </c>
      <c r="AU188" s="240" t="s">
        <v>141</v>
      </c>
      <c r="AV188" s="13" t="s">
        <v>141</v>
      </c>
      <c r="AW188" s="13" t="s">
        <v>41</v>
      </c>
      <c r="AX188" s="13" t="s">
        <v>79</v>
      </c>
      <c r="AY188" s="240" t="s">
        <v>132</v>
      </c>
    </row>
    <row r="189" s="13" customFormat="1">
      <c r="A189" s="13"/>
      <c r="B189" s="230"/>
      <c r="C189" s="231"/>
      <c r="D189" s="225" t="s">
        <v>199</v>
      </c>
      <c r="E189" s="232" t="s">
        <v>32</v>
      </c>
      <c r="F189" s="233" t="s">
        <v>1168</v>
      </c>
      <c r="G189" s="231"/>
      <c r="H189" s="234">
        <v>8.9299999999999997</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79</v>
      </c>
      <c r="AY189" s="240" t="s">
        <v>132</v>
      </c>
    </row>
    <row r="190" s="14" customFormat="1">
      <c r="A190" s="14"/>
      <c r="B190" s="241"/>
      <c r="C190" s="242"/>
      <c r="D190" s="225" t="s">
        <v>199</v>
      </c>
      <c r="E190" s="243" t="s">
        <v>32</v>
      </c>
      <c r="F190" s="244" t="s">
        <v>201</v>
      </c>
      <c r="G190" s="242"/>
      <c r="H190" s="245">
        <v>314.68099999999998</v>
      </c>
      <c r="I190" s="246"/>
      <c r="J190" s="242"/>
      <c r="K190" s="242"/>
      <c r="L190" s="247"/>
      <c r="M190" s="248"/>
      <c r="N190" s="249"/>
      <c r="O190" s="249"/>
      <c r="P190" s="249"/>
      <c r="Q190" s="249"/>
      <c r="R190" s="249"/>
      <c r="S190" s="249"/>
      <c r="T190" s="250"/>
      <c r="U190" s="14"/>
      <c r="V190" s="14"/>
      <c r="W190" s="14"/>
      <c r="X190" s="14"/>
      <c r="Y190" s="14"/>
      <c r="Z190" s="14"/>
      <c r="AA190" s="14"/>
      <c r="AB190" s="14"/>
      <c r="AC190" s="14"/>
      <c r="AD190" s="14"/>
      <c r="AE190" s="14"/>
      <c r="AT190" s="251" t="s">
        <v>199</v>
      </c>
      <c r="AU190" s="251" t="s">
        <v>141</v>
      </c>
      <c r="AV190" s="14" t="s">
        <v>150</v>
      </c>
      <c r="AW190" s="14" t="s">
        <v>41</v>
      </c>
      <c r="AX190" s="14" t="s">
        <v>21</v>
      </c>
      <c r="AY190" s="251" t="s">
        <v>132</v>
      </c>
    </row>
    <row r="191" s="2" customFormat="1" ht="14.4" customHeight="1">
      <c r="A191" s="40"/>
      <c r="B191" s="41"/>
      <c r="C191" s="205" t="s">
        <v>343</v>
      </c>
      <c r="D191" s="205" t="s">
        <v>135</v>
      </c>
      <c r="E191" s="206" t="s">
        <v>344</v>
      </c>
      <c r="F191" s="207" t="s">
        <v>345</v>
      </c>
      <c r="G191" s="208" t="s">
        <v>195</v>
      </c>
      <c r="H191" s="209">
        <v>314.68099999999998</v>
      </c>
      <c r="I191" s="210"/>
      <c r="J191" s="211">
        <f>ROUND(I191*H191,2)</f>
        <v>0</v>
      </c>
      <c r="K191" s="207" t="s">
        <v>139</v>
      </c>
      <c r="L191" s="46"/>
      <c r="M191" s="212" t="s">
        <v>32</v>
      </c>
      <c r="N191" s="213" t="s">
        <v>51</v>
      </c>
      <c r="O191" s="86"/>
      <c r="P191" s="214">
        <f>O191*H191</f>
        <v>0</v>
      </c>
      <c r="Q191" s="214">
        <v>0</v>
      </c>
      <c r="R191" s="214">
        <f>Q191*H191</f>
        <v>0</v>
      </c>
      <c r="S191" s="214">
        <v>0</v>
      </c>
      <c r="T191" s="215">
        <f>S191*H191</f>
        <v>0</v>
      </c>
      <c r="U191" s="40"/>
      <c r="V191" s="40"/>
      <c r="W191" s="40"/>
      <c r="X191" s="40"/>
      <c r="Y191" s="40"/>
      <c r="Z191" s="40"/>
      <c r="AA191" s="40"/>
      <c r="AB191" s="40"/>
      <c r="AC191" s="40"/>
      <c r="AD191" s="40"/>
      <c r="AE191" s="40"/>
      <c r="AR191" s="216" t="s">
        <v>150</v>
      </c>
      <c r="AT191" s="216" t="s">
        <v>135</v>
      </c>
      <c r="AU191" s="216" t="s">
        <v>141</v>
      </c>
      <c r="AY191" s="18" t="s">
        <v>132</v>
      </c>
      <c r="BE191" s="217">
        <f>IF(N191="základní",J191,0)</f>
        <v>0</v>
      </c>
      <c r="BF191" s="217">
        <f>IF(N191="snížená",J191,0)</f>
        <v>0</v>
      </c>
      <c r="BG191" s="217">
        <f>IF(N191="zákl. přenesená",J191,0)</f>
        <v>0</v>
      </c>
      <c r="BH191" s="217">
        <f>IF(N191="sníž. přenesená",J191,0)</f>
        <v>0</v>
      </c>
      <c r="BI191" s="217">
        <f>IF(N191="nulová",J191,0)</f>
        <v>0</v>
      </c>
      <c r="BJ191" s="18" t="s">
        <v>141</v>
      </c>
      <c r="BK191" s="217">
        <f>ROUND(I191*H191,2)</f>
        <v>0</v>
      </c>
      <c r="BL191" s="18" t="s">
        <v>150</v>
      </c>
      <c r="BM191" s="216" t="s">
        <v>1169</v>
      </c>
    </row>
    <row r="192" s="2" customFormat="1" ht="14.4" customHeight="1">
      <c r="A192" s="40"/>
      <c r="B192" s="41"/>
      <c r="C192" s="205" t="s">
        <v>347</v>
      </c>
      <c r="D192" s="205" t="s">
        <v>135</v>
      </c>
      <c r="E192" s="206" t="s">
        <v>348</v>
      </c>
      <c r="F192" s="207" t="s">
        <v>349</v>
      </c>
      <c r="G192" s="208" t="s">
        <v>195</v>
      </c>
      <c r="H192" s="209">
        <v>71.274000000000001</v>
      </c>
      <c r="I192" s="210"/>
      <c r="J192" s="211">
        <f>ROUND(I192*H192,2)</f>
        <v>0</v>
      </c>
      <c r="K192" s="207" t="s">
        <v>139</v>
      </c>
      <c r="L192" s="46"/>
      <c r="M192" s="212" t="s">
        <v>32</v>
      </c>
      <c r="N192" s="213" t="s">
        <v>51</v>
      </c>
      <c r="O192" s="86"/>
      <c r="P192" s="214">
        <f>O192*H192</f>
        <v>0</v>
      </c>
      <c r="Q192" s="214">
        <v>0.0047800000000000004</v>
      </c>
      <c r="R192" s="214">
        <f>Q192*H192</f>
        <v>0.34068972000000003</v>
      </c>
      <c r="S192" s="214">
        <v>0</v>
      </c>
      <c r="T192" s="215">
        <f>S192*H192</f>
        <v>0</v>
      </c>
      <c r="U192" s="40"/>
      <c r="V192" s="40"/>
      <c r="W192" s="40"/>
      <c r="X192" s="40"/>
      <c r="Y192" s="40"/>
      <c r="Z192" s="40"/>
      <c r="AA192" s="40"/>
      <c r="AB192" s="40"/>
      <c r="AC192" s="40"/>
      <c r="AD192" s="40"/>
      <c r="AE192" s="40"/>
      <c r="AR192" s="216" t="s">
        <v>150</v>
      </c>
      <c r="AT192" s="216" t="s">
        <v>135</v>
      </c>
      <c r="AU192" s="216" t="s">
        <v>141</v>
      </c>
      <c r="AY192" s="18" t="s">
        <v>132</v>
      </c>
      <c r="BE192" s="217">
        <f>IF(N192="základní",J192,0)</f>
        <v>0</v>
      </c>
      <c r="BF192" s="217">
        <f>IF(N192="snížená",J192,0)</f>
        <v>0</v>
      </c>
      <c r="BG192" s="217">
        <f>IF(N192="zákl. přenesená",J192,0)</f>
        <v>0</v>
      </c>
      <c r="BH192" s="217">
        <f>IF(N192="sníž. přenesená",J192,0)</f>
        <v>0</v>
      </c>
      <c r="BI192" s="217">
        <f>IF(N192="nulová",J192,0)</f>
        <v>0</v>
      </c>
      <c r="BJ192" s="18" t="s">
        <v>141</v>
      </c>
      <c r="BK192" s="217">
        <f>ROUND(I192*H192,2)</f>
        <v>0</v>
      </c>
      <c r="BL192" s="18" t="s">
        <v>150</v>
      </c>
      <c r="BM192" s="216" t="s">
        <v>1170</v>
      </c>
    </row>
    <row r="193" s="15" customFormat="1">
      <c r="A193" s="15"/>
      <c r="B193" s="262"/>
      <c r="C193" s="263"/>
      <c r="D193" s="225" t="s">
        <v>199</v>
      </c>
      <c r="E193" s="264" t="s">
        <v>32</v>
      </c>
      <c r="F193" s="265" t="s">
        <v>275</v>
      </c>
      <c r="G193" s="263"/>
      <c r="H193" s="264" t="s">
        <v>32</v>
      </c>
      <c r="I193" s="266"/>
      <c r="J193" s="263"/>
      <c r="K193" s="263"/>
      <c r="L193" s="267"/>
      <c r="M193" s="268"/>
      <c r="N193" s="269"/>
      <c r="O193" s="269"/>
      <c r="P193" s="269"/>
      <c r="Q193" s="269"/>
      <c r="R193" s="269"/>
      <c r="S193" s="269"/>
      <c r="T193" s="270"/>
      <c r="U193" s="15"/>
      <c r="V193" s="15"/>
      <c r="W193" s="15"/>
      <c r="X193" s="15"/>
      <c r="Y193" s="15"/>
      <c r="Z193" s="15"/>
      <c r="AA193" s="15"/>
      <c r="AB193" s="15"/>
      <c r="AC193" s="15"/>
      <c r="AD193" s="15"/>
      <c r="AE193" s="15"/>
      <c r="AT193" s="271" t="s">
        <v>199</v>
      </c>
      <c r="AU193" s="271" t="s">
        <v>141</v>
      </c>
      <c r="AV193" s="15" t="s">
        <v>21</v>
      </c>
      <c r="AW193" s="15" t="s">
        <v>41</v>
      </c>
      <c r="AX193" s="15" t="s">
        <v>79</v>
      </c>
      <c r="AY193" s="271" t="s">
        <v>132</v>
      </c>
    </row>
    <row r="194" s="13" customFormat="1">
      <c r="A194" s="13"/>
      <c r="B194" s="230"/>
      <c r="C194" s="231"/>
      <c r="D194" s="225" t="s">
        <v>199</v>
      </c>
      <c r="E194" s="232" t="s">
        <v>32</v>
      </c>
      <c r="F194" s="233" t="s">
        <v>1171</v>
      </c>
      <c r="G194" s="231"/>
      <c r="H194" s="234">
        <v>71.274000000000001</v>
      </c>
      <c r="I194" s="235"/>
      <c r="J194" s="231"/>
      <c r="K194" s="231"/>
      <c r="L194" s="236"/>
      <c r="M194" s="237"/>
      <c r="N194" s="238"/>
      <c r="O194" s="238"/>
      <c r="P194" s="238"/>
      <c r="Q194" s="238"/>
      <c r="R194" s="238"/>
      <c r="S194" s="238"/>
      <c r="T194" s="239"/>
      <c r="U194" s="13"/>
      <c r="V194" s="13"/>
      <c r="W194" s="13"/>
      <c r="X194" s="13"/>
      <c r="Y194" s="13"/>
      <c r="Z194" s="13"/>
      <c r="AA194" s="13"/>
      <c r="AB194" s="13"/>
      <c r="AC194" s="13"/>
      <c r="AD194" s="13"/>
      <c r="AE194" s="13"/>
      <c r="AT194" s="240" t="s">
        <v>199</v>
      </c>
      <c r="AU194" s="240" t="s">
        <v>141</v>
      </c>
      <c r="AV194" s="13" t="s">
        <v>141</v>
      </c>
      <c r="AW194" s="13" t="s">
        <v>41</v>
      </c>
      <c r="AX194" s="13" t="s">
        <v>79</v>
      </c>
      <c r="AY194" s="240" t="s">
        <v>132</v>
      </c>
    </row>
    <row r="195" s="14" customFormat="1">
      <c r="A195" s="14"/>
      <c r="B195" s="241"/>
      <c r="C195" s="242"/>
      <c r="D195" s="225" t="s">
        <v>199</v>
      </c>
      <c r="E195" s="243" t="s">
        <v>32</v>
      </c>
      <c r="F195" s="244" t="s">
        <v>201</v>
      </c>
      <c r="G195" s="242"/>
      <c r="H195" s="245">
        <v>71.274000000000001</v>
      </c>
      <c r="I195" s="246"/>
      <c r="J195" s="242"/>
      <c r="K195" s="242"/>
      <c r="L195" s="247"/>
      <c r="M195" s="248"/>
      <c r="N195" s="249"/>
      <c r="O195" s="249"/>
      <c r="P195" s="249"/>
      <c r="Q195" s="249"/>
      <c r="R195" s="249"/>
      <c r="S195" s="249"/>
      <c r="T195" s="250"/>
      <c r="U195" s="14"/>
      <c r="V195" s="14"/>
      <c r="W195" s="14"/>
      <c r="X195" s="14"/>
      <c r="Y195" s="14"/>
      <c r="Z195" s="14"/>
      <c r="AA195" s="14"/>
      <c r="AB195" s="14"/>
      <c r="AC195" s="14"/>
      <c r="AD195" s="14"/>
      <c r="AE195" s="14"/>
      <c r="AT195" s="251" t="s">
        <v>199</v>
      </c>
      <c r="AU195" s="251" t="s">
        <v>141</v>
      </c>
      <c r="AV195" s="14" t="s">
        <v>150</v>
      </c>
      <c r="AW195" s="14" t="s">
        <v>41</v>
      </c>
      <c r="AX195" s="14" t="s">
        <v>21</v>
      </c>
      <c r="AY195" s="251" t="s">
        <v>132</v>
      </c>
    </row>
    <row r="196" s="2" customFormat="1" ht="24.15" customHeight="1">
      <c r="A196" s="40"/>
      <c r="B196" s="41"/>
      <c r="C196" s="205" t="s">
        <v>351</v>
      </c>
      <c r="D196" s="205" t="s">
        <v>135</v>
      </c>
      <c r="E196" s="206" t="s">
        <v>352</v>
      </c>
      <c r="F196" s="207" t="s">
        <v>353</v>
      </c>
      <c r="G196" s="208" t="s">
        <v>195</v>
      </c>
      <c r="H196" s="209">
        <v>3.375</v>
      </c>
      <c r="I196" s="210"/>
      <c r="J196" s="211">
        <f>ROUND(I196*H196,2)</f>
        <v>0</v>
      </c>
      <c r="K196" s="207" t="s">
        <v>139</v>
      </c>
      <c r="L196" s="46"/>
      <c r="M196" s="212" t="s">
        <v>32</v>
      </c>
      <c r="N196" s="213" t="s">
        <v>51</v>
      </c>
      <c r="O196" s="86"/>
      <c r="P196" s="214">
        <f>O196*H196</f>
        <v>0</v>
      </c>
      <c r="Q196" s="214">
        <v>0.00316</v>
      </c>
      <c r="R196" s="214">
        <f>Q196*H196</f>
        <v>0.010665000000000001</v>
      </c>
      <c r="S196" s="214">
        <v>0</v>
      </c>
      <c r="T196" s="215">
        <f>S196*H196</f>
        <v>0</v>
      </c>
      <c r="U196" s="40"/>
      <c r="V196" s="40"/>
      <c r="W196" s="40"/>
      <c r="X196" s="40"/>
      <c r="Y196" s="40"/>
      <c r="Z196" s="40"/>
      <c r="AA196" s="40"/>
      <c r="AB196" s="40"/>
      <c r="AC196" s="40"/>
      <c r="AD196" s="40"/>
      <c r="AE196" s="40"/>
      <c r="AR196" s="216" t="s">
        <v>150</v>
      </c>
      <c r="AT196" s="216" t="s">
        <v>135</v>
      </c>
      <c r="AU196" s="216" t="s">
        <v>141</v>
      </c>
      <c r="AY196" s="18" t="s">
        <v>132</v>
      </c>
      <c r="BE196" s="217">
        <f>IF(N196="základní",J196,0)</f>
        <v>0</v>
      </c>
      <c r="BF196" s="217">
        <f>IF(N196="snížená",J196,0)</f>
        <v>0</v>
      </c>
      <c r="BG196" s="217">
        <f>IF(N196="zákl. přenesená",J196,0)</f>
        <v>0</v>
      </c>
      <c r="BH196" s="217">
        <f>IF(N196="sníž. přenesená",J196,0)</f>
        <v>0</v>
      </c>
      <c r="BI196" s="217">
        <f>IF(N196="nulová",J196,0)</f>
        <v>0</v>
      </c>
      <c r="BJ196" s="18" t="s">
        <v>141</v>
      </c>
      <c r="BK196" s="217">
        <f>ROUND(I196*H196,2)</f>
        <v>0</v>
      </c>
      <c r="BL196" s="18" t="s">
        <v>150</v>
      </c>
      <c r="BM196" s="216" t="s">
        <v>1172</v>
      </c>
    </row>
    <row r="197" s="13" customFormat="1">
      <c r="A197" s="13"/>
      <c r="B197" s="230"/>
      <c r="C197" s="231"/>
      <c r="D197" s="225" t="s">
        <v>199</v>
      </c>
      <c r="E197" s="232" t="s">
        <v>32</v>
      </c>
      <c r="F197" s="233" t="s">
        <v>355</v>
      </c>
      <c r="G197" s="231"/>
      <c r="H197" s="234">
        <v>3.375</v>
      </c>
      <c r="I197" s="235"/>
      <c r="J197" s="231"/>
      <c r="K197" s="231"/>
      <c r="L197" s="236"/>
      <c r="M197" s="237"/>
      <c r="N197" s="238"/>
      <c r="O197" s="238"/>
      <c r="P197" s="238"/>
      <c r="Q197" s="238"/>
      <c r="R197" s="238"/>
      <c r="S197" s="238"/>
      <c r="T197" s="239"/>
      <c r="U197" s="13"/>
      <c r="V197" s="13"/>
      <c r="W197" s="13"/>
      <c r="X197" s="13"/>
      <c r="Y197" s="13"/>
      <c r="Z197" s="13"/>
      <c r="AA197" s="13"/>
      <c r="AB197" s="13"/>
      <c r="AC197" s="13"/>
      <c r="AD197" s="13"/>
      <c r="AE197" s="13"/>
      <c r="AT197" s="240" t="s">
        <v>199</v>
      </c>
      <c r="AU197" s="240" t="s">
        <v>141</v>
      </c>
      <c r="AV197" s="13" t="s">
        <v>141</v>
      </c>
      <c r="AW197" s="13" t="s">
        <v>41</v>
      </c>
      <c r="AX197" s="13" t="s">
        <v>21</v>
      </c>
      <c r="AY197" s="240" t="s">
        <v>132</v>
      </c>
    </row>
    <row r="198" s="2" customFormat="1" ht="24.15" customHeight="1">
      <c r="A198" s="40"/>
      <c r="B198" s="41"/>
      <c r="C198" s="205" t="s">
        <v>356</v>
      </c>
      <c r="D198" s="205" t="s">
        <v>135</v>
      </c>
      <c r="E198" s="206" t="s">
        <v>357</v>
      </c>
      <c r="F198" s="207" t="s">
        <v>358</v>
      </c>
      <c r="G198" s="208" t="s">
        <v>195</v>
      </c>
      <c r="H198" s="209">
        <v>67.897999999999996</v>
      </c>
      <c r="I198" s="210"/>
      <c r="J198" s="211">
        <f>ROUND(I198*H198,2)</f>
        <v>0</v>
      </c>
      <c r="K198" s="207" t="s">
        <v>139</v>
      </c>
      <c r="L198" s="46"/>
      <c r="M198" s="212" t="s">
        <v>32</v>
      </c>
      <c r="N198" s="213" t="s">
        <v>51</v>
      </c>
      <c r="O198" s="86"/>
      <c r="P198" s="214">
        <f>O198*H198</f>
        <v>0</v>
      </c>
      <c r="Q198" s="214">
        <v>0.037999999999999999</v>
      </c>
      <c r="R198" s="214">
        <f>Q198*H198</f>
        <v>2.5801239999999996</v>
      </c>
      <c r="S198" s="214">
        <v>0</v>
      </c>
      <c r="T198" s="215">
        <f>S198*H198</f>
        <v>0</v>
      </c>
      <c r="U198" s="40"/>
      <c r="V198" s="40"/>
      <c r="W198" s="40"/>
      <c r="X198" s="40"/>
      <c r="Y198" s="40"/>
      <c r="Z198" s="40"/>
      <c r="AA198" s="40"/>
      <c r="AB198" s="40"/>
      <c r="AC198" s="40"/>
      <c r="AD198" s="40"/>
      <c r="AE198" s="40"/>
      <c r="AR198" s="216" t="s">
        <v>150</v>
      </c>
      <c r="AT198" s="216" t="s">
        <v>135</v>
      </c>
      <c r="AU198" s="216" t="s">
        <v>141</v>
      </c>
      <c r="AY198" s="18" t="s">
        <v>132</v>
      </c>
      <c r="BE198" s="217">
        <f>IF(N198="základní",J198,0)</f>
        <v>0</v>
      </c>
      <c r="BF198" s="217">
        <f>IF(N198="snížená",J198,0)</f>
        <v>0</v>
      </c>
      <c r="BG198" s="217">
        <f>IF(N198="zákl. přenesená",J198,0)</f>
        <v>0</v>
      </c>
      <c r="BH198" s="217">
        <f>IF(N198="sníž. přenesená",J198,0)</f>
        <v>0</v>
      </c>
      <c r="BI198" s="217">
        <f>IF(N198="nulová",J198,0)</f>
        <v>0</v>
      </c>
      <c r="BJ198" s="18" t="s">
        <v>141</v>
      </c>
      <c r="BK198" s="217">
        <f>ROUND(I198*H198,2)</f>
        <v>0</v>
      </c>
      <c r="BL198" s="18" t="s">
        <v>150</v>
      </c>
      <c r="BM198" s="216" t="s">
        <v>1173</v>
      </c>
    </row>
    <row r="199" s="2" customFormat="1">
      <c r="A199" s="40"/>
      <c r="B199" s="41"/>
      <c r="C199" s="42"/>
      <c r="D199" s="225" t="s">
        <v>197</v>
      </c>
      <c r="E199" s="42"/>
      <c r="F199" s="226" t="s">
        <v>360</v>
      </c>
      <c r="G199" s="42"/>
      <c r="H199" s="42"/>
      <c r="I199" s="227"/>
      <c r="J199" s="42"/>
      <c r="K199" s="42"/>
      <c r="L199" s="46"/>
      <c r="M199" s="228"/>
      <c r="N199" s="229"/>
      <c r="O199" s="86"/>
      <c r="P199" s="86"/>
      <c r="Q199" s="86"/>
      <c r="R199" s="86"/>
      <c r="S199" s="86"/>
      <c r="T199" s="87"/>
      <c r="U199" s="40"/>
      <c r="V199" s="40"/>
      <c r="W199" s="40"/>
      <c r="X199" s="40"/>
      <c r="Y199" s="40"/>
      <c r="Z199" s="40"/>
      <c r="AA199" s="40"/>
      <c r="AB199" s="40"/>
      <c r="AC199" s="40"/>
      <c r="AD199" s="40"/>
      <c r="AE199" s="40"/>
      <c r="AT199" s="18" t="s">
        <v>197</v>
      </c>
      <c r="AU199" s="18" t="s">
        <v>141</v>
      </c>
    </row>
    <row r="200" s="13" customFormat="1">
      <c r="A200" s="13"/>
      <c r="B200" s="230"/>
      <c r="C200" s="231"/>
      <c r="D200" s="225" t="s">
        <v>199</v>
      </c>
      <c r="E200" s="232" t="s">
        <v>32</v>
      </c>
      <c r="F200" s="233" t="s">
        <v>1174</v>
      </c>
      <c r="G200" s="231"/>
      <c r="H200" s="234">
        <v>50.82</v>
      </c>
      <c r="I200" s="235"/>
      <c r="J200" s="231"/>
      <c r="K200" s="231"/>
      <c r="L200" s="236"/>
      <c r="M200" s="237"/>
      <c r="N200" s="238"/>
      <c r="O200" s="238"/>
      <c r="P200" s="238"/>
      <c r="Q200" s="238"/>
      <c r="R200" s="238"/>
      <c r="S200" s="238"/>
      <c r="T200" s="239"/>
      <c r="U200" s="13"/>
      <c r="V200" s="13"/>
      <c r="W200" s="13"/>
      <c r="X200" s="13"/>
      <c r="Y200" s="13"/>
      <c r="Z200" s="13"/>
      <c r="AA200" s="13"/>
      <c r="AB200" s="13"/>
      <c r="AC200" s="13"/>
      <c r="AD200" s="13"/>
      <c r="AE200" s="13"/>
      <c r="AT200" s="240" t="s">
        <v>199</v>
      </c>
      <c r="AU200" s="240" t="s">
        <v>141</v>
      </c>
      <c r="AV200" s="13" t="s">
        <v>141</v>
      </c>
      <c r="AW200" s="13" t="s">
        <v>41</v>
      </c>
      <c r="AX200" s="13" t="s">
        <v>79</v>
      </c>
      <c r="AY200" s="240" t="s">
        <v>132</v>
      </c>
    </row>
    <row r="201" s="13" customFormat="1">
      <c r="A201" s="13"/>
      <c r="B201" s="230"/>
      <c r="C201" s="231"/>
      <c r="D201" s="225" t="s">
        <v>199</v>
      </c>
      <c r="E201" s="232" t="s">
        <v>32</v>
      </c>
      <c r="F201" s="233" t="s">
        <v>1175</v>
      </c>
      <c r="G201" s="231"/>
      <c r="H201" s="234">
        <v>17.077999999999999</v>
      </c>
      <c r="I201" s="235"/>
      <c r="J201" s="231"/>
      <c r="K201" s="231"/>
      <c r="L201" s="236"/>
      <c r="M201" s="237"/>
      <c r="N201" s="238"/>
      <c r="O201" s="238"/>
      <c r="P201" s="238"/>
      <c r="Q201" s="238"/>
      <c r="R201" s="238"/>
      <c r="S201" s="238"/>
      <c r="T201" s="239"/>
      <c r="U201" s="13"/>
      <c r="V201" s="13"/>
      <c r="W201" s="13"/>
      <c r="X201" s="13"/>
      <c r="Y201" s="13"/>
      <c r="Z201" s="13"/>
      <c r="AA201" s="13"/>
      <c r="AB201" s="13"/>
      <c r="AC201" s="13"/>
      <c r="AD201" s="13"/>
      <c r="AE201" s="13"/>
      <c r="AT201" s="240" t="s">
        <v>199</v>
      </c>
      <c r="AU201" s="240" t="s">
        <v>141</v>
      </c>
      <c r="AV201" s="13" t="s">
        <v>141</v>
      </c>
      <c r="AW201" s="13" t="s">
        <v>41</v>
      </c>
      <c r="AX201" s="13" t="s">
        <v>79</v>
      </c>
      <c r="AY201" s="240" t="s">
        <v>132</v>
      </c>
    </row>
    <row r="202" s="14" customFormat="1">
      <c r="A202" s="14"/>
      <c r="B202" s="241"/>
      <c r="C202" s="242"/>
      <c r="D202" s="225" t="s">
        <v>199</v>
      </c>
      <c r="E202" s="243" t="s">
        <v>32</v>
      </c>
      <c r="F202" s="244" t="s">
        <v>201</v>
      </c>
      <c r="G202" s="242"/>
      <c r="H202" s="245">
        <v>67.897999999999996</v>
      </c>
      <c r="I202" s="246"/>
      <c r="J202" s="242"/>
      <c r="K202" s="242"/>
      <c r="L202" s="247"/>
      <c r="M202" s="248"/>
      <c r="N202" s="249"/>
      <c r="O202" s="249"/>
      <c r="P202" s="249"/>
      <c r="Q202" s="249"/>
      <c r="R202" s="249"/>
      <c r="S202" s="249"/>
      <c r="T202" s="250"/>
      <c r="U202" s="14"/>
      <c r="V202" s="14"/>
      <c r="W202" s="14"/>
      <c r="X202" s="14"/>
      <c r="Y202" s="14"/>
      <c r="Z202" s="14"/>
      <c r="AA202" s="14"/>
      <c r="AB202" s="14"/>
      <c r="AC202" s="14"/>
      <c r="AD202" s="14"/>
      <c r="AE202" s="14"/>
      <c r="AT202" s="251" t="s">
        <v>199</v>
      </c>
      <c r="AU202" s="251" t="s">
        <v>141</v>
      </c>
      <c r="AV202" s="14" t="s">
        <v>150</v>
      </c>
      <c r="AW202" s="14" t="s">
        <v>41</v>
      </c>
      <c r="AX202" s="14" t="s">
        <v>21</v>
      </c>
      <c r="AY202" s="251" t="s">
        <v>132</v>
      </c>
    </row>
    <row r="203" s="2" customFormat="1" ht="24.15" customHeight="1">
      <c r="A203" s="40"/>
      <c r="B203" s="41"/>
      <c r="C203" s="205" t="s">
        <v>362</v>
      </c>
      <c r="D203" s="205" t="s">
        <v>135</v>
      </c>
      <c r="E203" s="206" t="s">
        <v>363</v>
      </c>
      <c r="F203" s="207" t="s">
        <v>364</v>
      </c>
      <c r="G203" s="208" t="s">
        <v>195</v>
      </c>
      <c r="H203" s="209">
        <v>40.560000000000002</v>
      </c>
      <c r="I203" s="210"/>
      <c r="J203" s="211">
        <f>ROUND(I203*H203,2)</f>
        <v>0</v>
      </c>
      <c r="K203" s="207" t="s">
        <v>139</v>
      </c>
      <c r="L203" s="46"/>
      <c r="M203" s="212" t="s">
        <v>32</v>
      </c>
      <c r="N203" s="213" t="s">
        <v>51</v>
      </c>
      <c r="O203" s="86"/>
      <c r="P203" s="214">
        <f>O203*H203</f>
        <v>0</v>
      </c>
      <c r="Q203" s="214">
        <v>0.00012</v>
      </c>
      <c r="R203" s="214">
        <f>Q203*H203</f>
        <v>0.0048672000000000003</v>
      </c>
      <c r="S203" s="214">
        <v>0</v>
      </c>
      <c r="T203" s="215">
        <f>S203*H203</f>
        <v>0</v>
      </c>
      <c r="U203" s="40"/>
      <c r="V203" s="40"/>
      <c r="W203" s="40"/>
      <c r="X203" s="40"/>
      <c r="Y203" s="40"/>
      <c r="Z203" s="40"/>
      <c r="AA203" s="40"/>
      <c r="AB203" s="40"/>
      <c r="AC203" s="40"/>
      <c r="AD203" s="40"/>
      <c r="AE203" s="40"/>
      <c r="AR203" s="216" t="s">
        <v>150</v>
      </c>
      <c r="AT203" s="216" t="s">
        <v>135</v>
      </c>
      <c r="AU203" s="216" t="s">
        <v>141</v>
      </c>
      <c r="AY203" s="18" t="s">
        <v>132</v>
      </c>
      <c r="BE203" s="217">
        <f>IF(N203="základní",J203,0)</f>
        <v>0</v>
      </c>
      <c r="BF203" s="217">
        <f>IF(N203="snížená",J203,0)</f>
        <v>0</v>
      </c>
      <c r="BG203" s="217">
        <f>IF(N203="zákl. přenesená",J203,0)</f>
        <v>0</v>
      </c>
      <c r="BH203" s="217">
        <f>IF(N203="sníž. přenesená",J203,0)</f>
        <v>0</v>
      </c>
      <c r="BI203" s="217">
        <f>IF(N203="nulová",J203,0)</f>
        <v>0</v>
      </c>
      <c r="BJ203" s="18" t="s">
        <v>141</v>
      </c>
      <c r="BK203" s="217">
        <f>ROUND(I203*H203,2)</f>
        <v>0</v>
      </c>
      <c r="BL203" s="18" t="s">
        <v>150</v>
      </c>
      <c r="BM203" s="216" t="s">
        <v>1176</v>
      </c>
    </row>
    <row r="204" s="2" customFormat="1">
      <c r="A204" s="40"/>
      <c r="B204" s="41"/>
      <c r="C204" s="42"/>
      <c r="D204" s="225" t="s">
        <v>197</v>
      </c>
      <c r="E204" s="42"/>
      <c r="F204" s="226" t="s">
        <v>366</v>
      </c>
      <c r="G204" s="42"/>
      <c r="H204" s="42"/>
      <c r="I204" s="227"/>
      <c r="J204" s="42"/>
      <c r="K204" s="42"/>
      <c r="L204" s="46"/>
      <c r="M204" s="228"/>
      <c r="N204" s="229"/>
      <c r="O204" s="86"/>
      <c r="P204" s="86"/>
      <c r="Q204" s="86"/>
      <c r="R204" s="86"/>
      <c r="S204" s="86"/>
      <c r="T204" s="87"/>
      <c r="U204" s="40"/>
      <c r="V204" s="40"/>
      <c r="W204" s="40"/>
      <c r="X204" s="40"/>
      <c r="Y204" s="40"/>
      <c r="Z204" s="40"/>
      <c r="AA204" s="40"/>
      <c r="AB204" s="40"/>
      <c r="AC204" s="40"/>
      <c r="AD204" s="40"/>
      <c r="AE204" s="40"/>
      <c r="AT204" s="18" t="s">
        <v>197</v>
      </c>
      <c r="AU204" s="18" t="s">
        <v>141</v>
      </c>
    </row>
    <row r="205" s="13" customFormat="1">
      <c r="A205" s="13"/>
      <c r="B205" s="230"/>
      <c r="C205" s="231"/>
      <c r="D205" s="225" t="s">
        <v>199</v>
      </c>
      <c r="E205" s="232" t="s">
        <v>32</v>
      </c>
      <c r="F205" s="233" t="s">
        <v>367</v>
      </c>
      <c r="G205" s="231"/>
      <c r="H205" s="234">
        <v>40.560000000000002</v>
      </c>
      <c r="I205" s="235"/>
      <c r="J205" s="231"/>
      <c r="K205" s="231"/>
      <c r="L205" s="236"/>
      <c r="M205" s="237"/>
      <c r="N205" s="238"/>
      <c r="O205" s="238"/>
      <c r="P205" s="238"/>
      <c r="Q205" s="238"/>
      <c r="R205" s="238"/>
      <c r="S205" s="238"/>
      <c r="T205" s="239"/>
      <c r="U205" s="13"/>
      <c r="V205" s="13"/>
      <c r="W205" s="13"/>
      <c r="X205" s="13"/>
      <c r="Y205" s="13"/>
      <c r="Z205" s="13"/>
      <c r="AA205" s="13"/>
      <c r="AB205" s="13"/>
      <c r="AC205" s="13"/>
      <c r="AD205" s="13"/>
      <c r="AE205" s="13"/>
      <c r="AT205" s="240" t="s">
        <v>199</v>
      </c>
      <c r="AU205" s="240" t="s">
        <v>141</v>
      </c>
      <c r="AV205" s="13" t="s">
        <v>141</v>
      </c>
      <c r="AW205" s="13" t="s">
        <v>41</v>
      </c>
      <c r="AX205" s="13" t="s">
        <v>79</v>
      </c>
      <c r="AY205" s="240" t="s">
        <v>132</v>
      </c>
    </row>
    <row r="206" s="14" customFormat="1">
      <c r="A206" s="14"/>
      <c r="B206" s="241"/>
      <c r="C206" s="242"/>
      <c r="D206" s="225" t="s">
        <v>199</v>
      </c>
      <c r="E206" s="243" t="s">
        <v>32</v>
      </c>
      <c r="F206" s="244" t="s">
        <v>201</v>
      </c>
      <c r="G206" s="242"/>
      <c r="H206" s="245">
        <v>40.560000000000002</v>
      </c>
      <c r="I206" s="246"/>
      <c r="J206" s="242"/>
      <c r="K206" s="242"/>
      <c r="L206" s="247"/>
      <c r="M206" s="248"/>
      <c r="N206" s="249"/>
      <c r="O206" s="249"/>
      <c r="P206" s="249"/>
      <c r="Q206" s="249"/>
      <c r="R206" s="249"/>
      <c r="S206" s="249"/>
      <c r="T206" s="250"/>
      <c r="U206" s="14"/>
      <c r="V206" s="14"/>
      <c r="W206" s="14"/>
      <c r="X206" s="14"/>
      <c r="Y206" s="14"/>
      <c r="Z206" s="14"/>
      <c r="AA206" s="14"/>
      <c r="AB206" s="14"/>
      <c r="AC206" s="14"/>
      <c r="AD206" s="14"/>
      <c r="AE206" s="14"/>
      <c r="AT206" s="251" t="s">
        <v>199</v>
      </c>
      <c r="AU206" s="251" t="s">
        <v>141</v>
      </c>
      <c r="AV206" s="14" t="s">
        <v>150</v>
      </c>
      <c r="AW206" s="14" t="s">
        <v>41</v>
      </c>
      <c r="AX206" s="14" t="s">
        <v>21</v>
      </c>
      <c r="AY206" s="251" t="s">
        <v>132</v>
      </c>
    </row>
    <row r="207" s="2" customFormat="1" ht="14.4" customHeight="1">
      <c r="A207" s="40"/>
      <c r="B207" s="41"/>
      <c r="C207" s="205" t="s">
        <v>368</v>
      </c>
      <c r="D207" s="205" t="s">
        <v>135</v>
      </c>
      <c r="E207" s="206" t="s">
        <v>369</v>
      </c>
      <c r="F207" s="207" t="s">
        <v>370</v>
      </c>
      <c r="G207" s="208" t="s">
        <v>195</v>
      </c>
      <c r="H207" s="209">
        <v>381.02800000000002</v>
      </c>
      <c r="I207" s="210"/>
      <c r="J207" s="211">
        <f>ROUND(I207*H207,2)</f>
        <v>0</v>
      </c>
      <c r="K207" s="207" t="s">
        <v>139</v>
      </c>
      <c r="L207" s="46"/>
      <c r="M207" s="212" t="s">
        <v>32</v>
      </c>
      <c r="N207" s="213" t="s">
        <v>51</v>
      </c>
      <c r="O207" s="86"/>
      <c r="P207" s="214">
        <f>O207*H207</f>
        <v>0</v>
      </c>
      <c r="Q207" s="214">
        <v>0</v>
      </c>
      <c r="R207" s="214">
        <f>Q207*H207</f>
        <v>0</v>
      </c>
      <c r="S207" s="214">
        <v>0</v>
      </c>
      <c r="T207" s="215">
        <f>S207*H207</f>
        <v>0</v>
      </c>
      <c r="U207" s="40"/>
      <c r="V207" s="40"/>
      <c r="W207" s="40"/>
      <c r="X207" s="40"/>
      <c r="Y207" s="40"/>
      <c r="Z207" s="40"/>
      <c r="AA207" s="40"/>
      <c r="AB207" s="40"/>
      <c r="AC207" s="40"/>
      <c r="AD207" s="40"/>
      <c r="AE207" s="40"/>
      <c r="AR207" s="216" t="s">
        <v>150</v>
      </c>
      <c r="AT207" s="216" t="s">
        <v>135</v>
      </c>
      <c r="AU207" s="216" t="s">
        <v>141</v>
      </c>
      <c r="AY207" s="18" t="s">
        <v>132</v>
      </c>
      <c r="BE207" s="217">
        <f>IF(N207="základní",J207,0)</f>
        <v>0</v>
      </c>
      <c r="BF207" s="217">
        <f>IF(N207="snížená",J207,0)</f>
        <v>0</v>
      </c>
      <c r="BG207" s="217">
        <f>IF(N207="zákl. přenesená",J207,0)</f>
        <v>0</v>
      </c>
      <c r="BH207" s="217">
        <f>IF(N207="sníž. přenesená",J207,0)</f>
        <v>0</v>
      </c>
      <c r="BI207" s="217">
        <f>IF(N207="nulová",J207,0)</f>
        <v>0</v>
      </c>
      <c r="BJ207" s="18" t="s">
        <v>141</v>
      </c>
      <c r="BK207" s="217">
        <f>ROUND(I207*H207,2)</f>
        <v>0</v>
      </c>
      <c r="BL207" s="18" t="s">
        <v>150</v>
      </c>
      <c r="BM207" s="216" t="s">
        <v>1177</v>
      </c>
    </row>
    <row r="208" s="13" customFormat="1">
      <c r="A208" s="13"/>
      <c r="B208" s="230"/>
      <c r="C208" s="231"/>
      <c r="D208" s="225" t="s">
        <v>199</v>
      </c>
      <c r="E208" s="232" t="s">
        <v>32</v>
      </c>
      <c r="F208" s="233" t="s">
        <v>1178</v>
      </c>
      <c r="G208" s="231"/>
      <c r="H208" s="234">
        <v>381.02800000000002</v>
      </c>
      <c r="I208" s="235"/>
      <c r="J208" s="231"/>
      <c r="K208" s="231"/>
      <c r="L208" s="236"/>
      <c r="M208" s="237"/>
      <c r="N208" s="238"/>
      <c r="O208" s="238"/>
      <c r="P208" s="238"/>
      <c r="Q208" s="238"/>
      <c r="R208" s="238"/>
      <c r="S208" s="238"/>
      <c r="T208" s="239"/>
      <c r="U208" s="13"/>
      <c r="V208" s="13"/>
      <c r="W208" s="13"/>
      <c r="X208" s="13"/>
      <c r="Y208" s="13"/>
      <c r="Z208" s="13"/>
      <c r="AA208" s="13"/>
      <c r="AB208" s="13"/>
      <c r="AC208" s="13"/>
      <c r="AD208" s="13"/>
      <c r="AE208" s="13"/>
      <c r="AT208" s="240" t="s">
        <v>199</v>
      </c>
      <c r="AU208" s="240" t="s">
        <v>141</v>
      </c>
      <c r="AV208" s="13" t="s">
        <v>141</v>
      </c>
      <c r="AW208" s="13" t="s">
        <v>41</v>
      </c>
      <c r="AX208" s="13" t="s">
        <v>79</v>
      </c>
      <c r="AY208" s="240" t="s">
        <v>132</v>
      </c>
    </row>
    <row r="209" s="14" customFormat="1">
      <c r="A209" s="14"/>
      <c r="B209" s="241"/>
      <c r="C209" s="242"/>
      <c r="D209" s="225" t="s">
        <v>199</v>
      </c>
      <c r="E209" s="243" t="s">
        <v>32</v>
      </c>
      <c r="F209" s="244" t="s">
        <v>201</v>
      </c>
      <c r="G209" s="242"/>
      <c r="H209" s="245">
        <v>381.02800000000002</v>
      </c>
      <c r="I209" s="246"/>
      <c r="J209" s="242"/>
      <c r="K209" s="242"/>
      <c r="L209" s="247"/>
      <c r="M209" s="248"/>
      <c r="N209" s="249"/>
      <c r="O209" s="249"/>
      <c r="P209" s="249"/>
      <c r="Q209" s="249"/>
      <c r="R209" s="249"/>
      <c r="S209" s="249"/>
      <c r="T209" s="250"/>
      <c r="U209" s="14"/>
      <c r="V209" s="14"/>
      <c r="W209" s="14"/>
      <c r="X209" s="14"/>
      <c r="Y209" s="14"/>
      <c r="Z209" s="14"/>
      <c r="AA209" s="14"/>
      <c r="AB209" s="14"/>
      <c r="AC209" s="14"/>
      <c r="AD209" s="14"/>
      <c r="AE209" s="14"/>
      <c r="AT209" s="251" t="s">
        <v>199</v>
      </c>
      <c r="AU209" s="251" t="s">
        <v>141</v>
      </c>
      <c r="AV209" s="14" t="s">
        <v>150</v>
      </c>
      <c r="AW209" s="14" t="s">
        <v>41</v>
      </c>
      <c r="AX209" s="14" t="s">
        <v>21</v>
      </c>
      <c r="AY209" s="251" t="s">
        <v>132</v>
      </c>
    </row>
    <row r="210" s="2" customFormat="1" ht="24.15" customHeight="1">
      <c r="A210" s="40"/>
      <c r="B210" s="41"/>
      <c r="C210" s="205" t="s">
        <v>373</v>
      </c>
      <c r="D210" s="205" t="s">
        <v>135</v>
      </c>
      <c r="E210" s="206" t="s">
        <v>374</v>
      </c>
      <c r="F210" s="207" t="s">
        <v>375</v>
      </c>
      <c r="G210" s="208" t="s">
        <v>376</v>
      </c>
      <c r="H210" s="209">
        <v>1</v>
      </c>
      <c r="I210" s="210"/>
      <c r="J210" s="211">
        <f>ROUND(I210*H210,2)</f>
        <v>0</v>
      </c>
      <c r="K210" s="207" t="s">
        <v>139</v>
      </c>
      <c r="L210" s="46"/>
      <c r="M210" s="212" t="s">
        <v>32</v>
      </c>
      <c r="N210" s="213" t="s">
        <v>51</v>
      </c>
      <c r="O210" s="86"/>
      <c r="P210" s="214">
        <f>O210*H210</f>
        <v>0</v>
      </c>
      <c r="Q210" s="214">
        <v>0.017770000000000001</v>
      </c>
      <c r="R210" s="214">
        <f>Q210*H210</f>
        <v>0.017770000000000001</v>
      </c>
      <c r="S210" s="214">
        <v>0</v>
      </c>
      <c r="T210" s="215">
        <f>S210*H210</f>
        <v>0</v>
      </c>
      <c r="U210" s="40"/>
      <c r="V210" s="40"/>
      <c r="W210" s="40"/>
      <c r="X210" s="40"/>
      <c r="Y210" s="40"/>
      <c r="Z210" s="40"/>
      <c r="AA210" s="40"/>
      <c r="AB210" s="40"/>
      <c r="AC210" s="40"/>
      <c r="AD210" s="40"/>
      <c r="AE210" s="40"/>
      <c r="AR210" s="216" t="s">
        <v>150</v>
      </c>
      <c r="AT210" s="216" t="s">
        <v>135</v>
      </c>
      <c r="AU210" s="216" t="s">
        <v>141</v>
      </c>
      <c r="AY210" s="18" t="s">
        <v>132</v>
      </c>
      <c r="BE210" s="217">
        <f>IF(N210="základní",J210,0)</f>
        <v>0</v>
      </c>
      <c r="BF210" s="217">
        <f>IF(N210="snížená",J210,0)</f>
        <v>0</v>
      </c>
      <c r="BG210" s="217">
        <f>IF(N210="zákl. přenesená",J210,0)</f>
        <v>0</v>
      </c>
      <c r="BH210" s="217">
        <f>IF(N210="sníž. přenesená",J210,0)</f>
        <v>0</v>
      </c>
      <c r="BI210" s="217">
        <f>IF(N210="nulová",J210,0)</f>
        <v>0</v>
      </c>
      <c r="BJ210" s="18" t="s">
        <v>141</v>
      </c>
      <c r="BK210" s="217">
        <f>ROUND(I210*H210,2)</f>
        <v>0</v>
      </c>
      <c r="BL210" s="18" t="s">
        <v>150</v>
      </c>
      <c r="BM210" s="216" t="s">
        <v>1179</v>
      </c>
    </row>
    <row r="211" s="2" customFormat="1">
      <c r="A211" s="40"/>
      <c r="B211" s="41"/>
      <c r="C211" s="42"/>
      <c r="D211" s="225" t="s">
        <v>197</v>
      </c>
      <c r="E211" s="42"/>
      <c r="F211" s="226" t="s">
        <v>378</v>
      </c>
      <c r="G211" s="42"/>
      <c r="H211" s="42"/>
      <c r="I211" s="227"/>
      <c r="J211" s="42"/>
      <c r="K211" s="42"/>
      <c r="L211" s="46"/>
      <c r="M211" s="228"/>
      <c r="N211" s="229"/>
      <c r="O211" s="86"/>
      <c r="P211" s="86"/>
      <c r="Q211" s="86"/>
      <c r="R211" s="86"/>
      <c r="S211" s="86"/>
      <c r="T211" s="87"/>
      <c r="U211" s="40"/>
      <c r="V211" s="40"/>
      <c r="W211" s="40"/>
      <c r="X211" s="40"/>
      <c r="Y211" s="40"/>
      <c r="Z211" s="40"/>
      <c r="AA211" s="40"/>
      <c r="AB211" s="40"/>
      <c r="AC211" s="40"/>
      <c r="AD211" s="40"/>
      <c r="AE211" s="40"/>
      <c r="AT211" s="18" t="s">
        <v>197</v>
      </c>
      <c r="AU211" s="18" t="s">
        <v>141</v>
      </c>
    </row>
    <row r="212" s="2" customFormat="1" ht="14.4" customHeight="1">
      <c r="A212" s="40"/>
      <c r="B212" s="41"/>
      <c r="C212" s="252" t="s">
        <v>379</v>
      </c>
      <c r="D212" s="252" t="s">
        <v>246</v>
      </c>
      <c r="E212" s="253" t="s">
        <v>380</v>
      </c>
      <c r="F212" s="254" t="s">
        <v>381</v>
      </c>
      <c r="G212" s="255" t="s">
        <v>376</v>
      </c>
      <c r="H212" s="256">
        <v>1</v>
      </c>
      <c r="I212" s="257"/>
      <c r="J212" s="258">
        <f>ROUND(I212*H212,2)</f>
        <v>0</v>
      </c>
      <c r="K212" s="254" t="s">
        <v>139</v>
      </c>
      <c r="L212" s="259"/>
      <c r="M212" s="260" t="s">
        <v>32</v>
      </c>
      <c r="N212" s="261" t="s">
        <v>51</v>
      </c>
      <c r="O212" s="86"/>
      <c r="P212" s="214">
        <f>O212*H212</f>
        <v>0</v>
      </c>
      <c r="Q212" s="214">
        <v>0.01992</v>
      </c>
      <c r="R212" s="214">
        <f>Q212*H212</f>
        <v>0.01992</v>
      </c>
      <c r="S212" s="214">
        <v>0</v>
      </c>
      <c r="T212" s="215">
        <f>S212*H212</f>
        <v>0</v>
      </c>
      <c r="U212" s="40"/>
      <c r="V212" s="40"/>
      <c r="W212" s="40"/>
      <c r="X212" s="40"/>
      <c r="Y212" s="40"/>
      <c r="Z212" s="40"/>
      <c r="AA212" s="40"/>
      <c r="AB212" s="40"/>
      <c r="AC212" s="40"/>
      <c r="AD212" s="40"/>
      <c r="AE212" s="40"/>
      <c r="AR212" s="216" t="s">
        <v>228</v>
      </c>
      <c r="AT212" s="216" t="s">
        <v>246</v>
      </c>
      <c r="AU212" s="216" t="s">
        <v>141</v>
      </c>
      <c r="AY212" s="18" t="s">
        <v>132</v>
      </c>
      <c r="BE212" s="217">
        <f>IF(N212="základní",J212,0)</f>
        <v>0</v>
      </c>
      <c r="BF212" s="217">
        <f>IF(N212="snížená",J212,0)</f>
        <v>0</v>
      </c>
      <c r="BG212" s="217">
        <f>IF(N212="zákl. přenesená",J212,0)</f>
        <v>0</v>
      </c>
      <c r="BH212" s="217">
        <f>IF(N212="sníž. přenesená",J212,0)</f>
        <v>0</v>
      </c>
      <c r="BI212" s="217">
        <f>IF(N212="nulová",J212,0)</f>
        <v>0</v>
      </c>
      <c r="BJ212" s="18" t="s">
        <v>141</v>
      </c>
      <c r="BK212" s="217">
        <f>ROUND(I212*H212,2)</f>
        <v>0</v>
      </c>
      <c r="BL212" s="18" t="s">
        <v>150</v>
      </c>
      <c r="BM212" s="216" t="s">
        <v>1180</v>
      </c>
    </row>
    <row r="213" s="12" customFormat="1" ht="22.8" customHeight="1">
      <c r="A213" s="12"/>
      <c r="B213" s="189"/>
      <c r="C213" s="190"/>
      <c r="D213" s="191" t="s">
        <v>78</v>
      </c>
      <c r="E213" s="203" t="s">
        <v>234</v>
      </c>
      <c r="F213" s="203" t="s">
        <v>401</v>
      </c>
      <c r="G213" s="190"/>
      <c r="H213" s="190"/>
      <c r="I213" s="193"/>
      <c r="J213" s="204">
        <f>BK213</f>
        <v>0</v>
      </c>
      <c r="K213" s="190"/>
      <c r="L213" s="195"/>
      <c r="M213" s="196"/>
      <c r="N213" s="197"/>
      <c r="O213" s="197"/>
      <c r="P213" s="198">
        <f>SUM(P214:P239)</f>
        <v>0</v>
      </c>
      <c r="Q213" s="197"/>
      <c r="R213" s="198">
        <f>SUM(R214:R239)</f>
        <v>0.0112686</v>
      </c>
      <c r="S213" s="197"/>
      <c r="T213" s="199">
        <f>SUM(T214:T239)</f>
        <v>14.289349</v>
      </c>
      <c r="U213" s="12"/>
      <c r="V213" s="12"/>
      <c r="W213" s="12"/>
      <c r="X213" s="12"/>
      <c r="Y213" s="12"/>
      <c r="Z213" s="12"/>
      <c r="AA213" s="12"/>
      <c r="AB213" s="12"/>
      <c r="AC213" s="12"/>
      <c r="AD213" s="12"/>
      <c r="AE213" s="12"/>
      <c r="AR213" s="200" t="s">
        <v>21</v>
      </c>
      <c r="AT213" s="201" t="s">
        <v>78</v>
      </c>
      <c r="AU213" s="201" t="s">
        <v>21</v>
      </c>
      <c r="AY213" s="200" t="s">
        <v>132</v>
      </c>
      <c r="BK213" s="202">
        <f>SUM(BK214:BK239)</f>
        <v>0</v>
      </c>
    </row>
    <row r="214" s="2" customFormat="1" ht="24.15" customHeight="1">
      <c r="A214" s="40"/>
      <c r="B214" s="41"/>
      <c r="C214" s="205" t="s">
        <v>384</v>
      </c>
      <c r="D214" s="205" t="s">
        <v>135</v>
      </c>
      <c r="E214" s="206" t="s">
        <v>402</v>
      </c>
      <c r="F214" s="207" t="s">
        <v>403</v>
      </c>
      <c r="G214" s="208" t="s">
        <v>195</v>
      </c>
      <c r="H214" s="209">
        <v>467.92500000000001</v>
      </c>
      <c r="I214" s="210"/>
      <c r="J214" s="211">
        <f>ROUND(I214*H214,2)</f>
        <v>0</v>
      </c>
      <c r="K214" s="207" t="s">
        <v>139</v>
      </c>
      <c r="L214" s="46"/>
      <c r="M214" s="212" t="s">
        <v>32</v>
      </c>
      <c r="N214" s="213" t="s">
        <v>51</v>
      </c>
      <c r="O214" s="86"/>
      <c r="P214" s="214">
        <f>O214*H214</f>
        <v>0</v>
      </c>
      <c r="Q214" s="214">
        <v>0</v>
      </c>
      <c r="R214" s="214">
        <f>Q214*H214</f>
        <v>0</v>
      </c>
      <c r="S214" s="214">
        <v>0</v>
      </c>
      <c r="T214" s="215">
        <f>S214*H214</f>
        <v>0</v>
      </c>
      <c r="U214" s="40"/>
      <c r="V214" s="40"/>
      <c r="W214" s="40"/>
      <c r="X214" s="40"/>
      <c r="Y214" s="40"/>
      <c r="Z214" s="40"/>
      <c r="AA214" s="40"/>
      <c r="AB214" s="40"/>
      <c r="AC214" s="40"/>
      <c r="AD214" s="40"/>
      <c r="AE214" s="40"/>
      <c r="AR214" s="216" t="s">
        <v>150</v>
      </c>
      <c r="AT214" s="216" t="s">
        <v>135</v>
      </c>
      <c r="AU214" s="216" t="s">
        <v>141</v>
      </c>
      <c r="AY214" s="18" t="s">
        <v>132</v>
      </c>
      <c r="BE214" s="217">
        <f>IF(N214="základní",J214,0)</f>
        <v>0</v>
      </c>
      <c r="BF214" s="217">
        <f>IF(N214="snížená",J214,0)</f>
        <v>0</v>
      </c>
      <c r="BG214" s="217">
        <f>IF(N214="zákl. přenesená",J214,0)</f>
        <v>0</v>
      </c>
      <c r="BH214" s="217">
        <f>IF(N214="sníž. přenesená",J214,0)</f>
        <v>0</v>
      </c>
      <c r="BI214" s="217">
        <f>IF(N214="nulová",J214,0)</f>
        <v>0</v>
      </c>
      <c r="BJ214" s="18" t="s">
        <v>141</v>
      </c>
      <c r="BK214" s="217">
        <f>ROUND(I214*H214,2)</f>
        <v>0</v>
      </c>
      <c r="BL214" s="18" t="s">
        <v>150</v>
      </c>
      <c r="BM214" s="216" t="s">
        <v>1181</v>
      </c>
    </row>
    <row r="215" s="2" customFormat="1">
      <c r="A215" s="40"/>
      <c r="B215" s="41"/>
      <c r="C215" s="42"/>
      <c r="D215" s="225" t="s">
        <v>197</v>
      </c>
      <c r="E215" s="42"/>
      <c r="F215" s="226" t="s">
        <v>405</v>
      </c>
      <c r="G215" s="42"/>
      <c r="H215" s="42"/>
      <c r="I215" s="227"/>
      <c r="J215" s="42"/>
      <c r="K215" s="42"/>
      <c r="L215" s="46"/>
      <c r="M215" s="228"/>
      <c r="N215" s="229"/>
      <c r="O215" s="86"/>
      <c r="P215" s="86"/>
      <c r="Q215" s="86"/>
      <c r="R215" s="86"/>
      <c r="S215" s="86"/>
      <c r="T215" s="87"/>
      <c r="U215" s="40"/>
      <c r="V215" s="40"/>
      <c r="W215" s="40"/>
      <c r="X215" s="40"/>
      <c r="Y215" s="40"/>
      <c r="Z215" s="40"/>
      <c r="AA215" s="40"/>
      <c r="AB215" s="40"/>
      <c r="AC215" s="40"/>
      <c r="AD215" s="40"/>
      <c r="AE215" s="40"/>
      <c r="AT215" s="18" t="s">
        <v>197</v>
      </c>
      <c r="AU215" s="18" t="s">
        <v>141</v>
      </c>
    </row>
    <row r="216" s="13" customFormat="1">
      <c r="A216" s="13"/>
      <c r="B216" s="230"/>
      <c r="C216" s="231"/>
      <c r="D216" s="225" t="s">
        <v>199</v>
      </c>
      <c r="E216" s="232" t="s">
        <v>32</v>
      </c>
      <c r="F216" s="233" t="s">
        <v>1182</v>
      </c>
      <c r="G216" s="231"/>
      <c r="H216" s="234">
        <v>427.125</v>
      </c>
      <c r="I216" s="235"/>
      <c r="J216" s="231"/>
      <c r="K216" s="231"/>
      <c r="L216" s="236"/>
      <c r="M216" s="237"/>
      <c r="N216" s="238"/>
      <c r="O216" s="238"/>
      <c r="P216" s="238"/>
      <c r="Q216" s="238"/>
      <c r="R216" s="238"/>
      <c r="S216" s="238"/>
      <c r="T216" s="239"/>
      <c r="U216" s="13"/>
      <c r="V216" s="13"/>
      <c r="W216" s="13"/>
      <c r="X216" s="13"/>
      <c r="Y216" s="13"/>
      <c r="Z216" s="13"/>
      <c r="AA216" s="13"/>
      <c r="AB216" s="13"/>
      <c r="AC216" s="13"/>
      <c r="AD216" s="13"/>
      <c r="AE216" s="13"/>
      <c r="AT216" s="240" t="s">
        <v>199</v>
      </c>
      <c r="AU216" s="240" t="s">
        <v>141</v>
      </c>
      <c r="AV216" s="13" t="s">
        <v>141</v>
      </c>
      <c r="AW216" s="13" t="s">
        <v>41</v>
      </c>
      <c r="AX216" s="13" t="s">
        <v>79</v>
      </c>
      <c r="AY216" s="240" t="s">
        <v>132</v>
      </c>
    </row>
    <row r="217" s="13" customFormat="1">
      <c r="A217" s="13"/>
      <c r="B217" s="230"/>
      <c r="C217" s="231"/>
      <c r="D217" s="225" t="s">
        <v>199</v>
      </c>
      <c r="E217" s="232" t="s">
        <v>32</v>
      </c>
      <c r="F217" s="233" t="s">
        <v>1183</v>
      </c>
      <c r="G217" s="231"/>
      <c r="H217" s="234">
        <v>40.799999999999997</v>
      </c>
      <c r="I217" s="235"/>
      <c r="J217" s="231"/>
      <c r="K217" s="231"/>
      <c r="L217" s="236"/>
      <c r="M217" s="237"/>
      <c r="N217" s="238"/>
      <c r="O217" s="238"/>
      <c r="P217" s="238"/>
      <c r="Q217" s="238"/>
      <c r="R217" s="238"/>
      <c r="S217" s="238"/>
      <c r="T217" s="239"/>
      <c r="U217" s="13"/>
      <c r="V217" s="13"/>
      <c r="W217" s="13"/>
      <c r="X217" s="13"/>
      <c r="Y217" s="13"/>
      <c r="Z217" s="13"/>
      <c r="AA217" s="13"/>
      <c r="AB217" s="13"/>
      <c r="AC217" s="13"/>
      <c r="AD217" s="13"/>
      <c r="AE217" s="13"/>
      <c r="AT217" s="240" t="s">
        <v>199</v>
      </c>
      <c r="AU217" s="240" t="s">
        <v>141</v>
      </c>
      <c r="AV217" s="13" t="s">
        <v>141</v>
      </c>
      <c r="AW217" s="13" t="s">
        <v>41</v>
      </c>
      <c r="AX217" s="13" t="s">
        <v>79</v>
      </c>
      <c r="AY217" s="240" t="s">
        <v>132</v>
      </c>
    </row>
    <row r="218" s="14" customFormat="1">
      <c r="A218" s="14"/>
      <c r="B218" s="241"/>
      <c r="C218" s="242"/>
      <c r="D218" s="225" t="s">
        <v>199</v>
      </c>
      <c r="E218" s="243" t="s">
        <v>32</v>
      </c>
      <c r="F218" s="244" t="s">
        <v>201</v>
      </c>
      <c r="G218" s="242"/>
      <c r="H218" s="245">
        <v>467.92500000000001</v>
      </c>
      <c r="I218" s="246"/>
      <c r="J218" s="242"/>
      <c r="K218" s="242"/>
      <c r="L218" s="247"/>
      <c r="M218" s="248"/>
      <c r="N218" s="249"/>
      <c r="O218" s="249"/>
      <c r="P218" s="249"/>
      <c r="Q218" s="249"/>
      <c r="R218" s="249"/>
      <c r="S218" s="249"/>
      <c r="T218" s="250"/>
      <c r="U218" s="14"/>
      <c r="V218" s="14"/>
      <c r="W218" s="14"/>
      <c r="X218" s="14"/>
      <c r="Y218" s="14"/>
      <c r="Z218" s="14"/>
      <c r="AA218" s="14"/>
      <c r="AB218" s="14"/>
      <c r="AC218" s="14"/>
      <c r="AD218" s="14"/>
      <c r="AE218" s="14"/>
      <c r="AT218" s="251" t="s">
        <v>199</v>
      </c>
      <c r="AU218" s="251" t="s">
        <v>141</v>
      </c>
      <c r="AV218" s="14" t="s">
        <v>150</v>
      </c>
      <c r="AW218" s="14" t="s">
        <v>41</v>
      </c>
      <c r="AX218" s="14" t="s">
        <v>21</v>
      </c>
      <c r="AY218" s="251" t="s">
        <v>132</v>
      </c>
    </row>
    <row r="219" s="2" customFormat="1" ht="24.15" customHeight="1">
      <c r="A219" s="40"/>
      <c r="B219" s="41"/>
      <c r="C219" s="205" t="s">
        <v>389</v>
      </c>
      <c r="D219" s="205" t="s">
        <v>135</v>
      </c>
      <c r="E219" s="206" t="s">
        <v>408</v>
      </c>
      <c r="F219" s="207" t="s">
        <v>409</v>
      </c>
      <c r="G219" s="208" t="s">
        <v>195</v>
      </c>
      <c r="H219" s="209">
        <v>14037.75</v>
      </c>
      <c r="I219" s="210"/>
      <c r="J219" s="211">
        <f>ROUND(I219*H219,2)</f>
        <v>0</v>
      </c>
      <c r="K219" s="207" t="s">
        <v>139</v>
      </c>
      <c r="L219" s="46"/>
      <c r="M219" s="212" t="s">
        <v>32</v>
      </c>
      <c r="N219" s="213" t="s">
        <v>51</v>
      </c>
      <c r="O219" s="86"/>
      <c r="P219" s="214">
        <f>O219*H219</f>
        <v>0</v>
      </c>
      <c r="Q219" s="214">
        <v>0</v>
      </c>
      <c r="R219" s="214">
        <f>Q219*H219</f>
        <v>0</v>
      </c>
      <c r="S219" s="214">
        <v>0</v>
      </c>
      <c r="T219" s="215">
        <f>S219*H219</f>
        <v>0</v>
      </c>
      <c r="U219" s="40"/>
      <c r="V219" s="40"/>
      <c r="W219" s="40"/>
      <c r="X219" s="40"/>
      <c r="Y219" s="40"/>
      <c r="Z219" s="40"/>
      <c r="AA219" s="40"/>
      <c r="AB219" s="40"/>
      <c r="AC219" s="40"/>
      <c r="AD219" s="40"/>
      <c r="AE219" s="40"/>
      <c r="AR219" s="216" t="s">
        <v>150</v>
      </c>
      <c r="AT219" s="216" t="s">
        <v>135</v>
      </c>
      <c r="AU219" s="216" t="s">
        <v>141</v>
      </c>
      <c r="AY219" s="18" t="s">
        <v>132</v>
      </c>
      <c r="BE219" s="217">
        <f>IF(N219="základní",J219,0)</f>
        <v>0</v>
      </c>
      <c r="BF219" s="217">
        <f>IF(N219="snížená",J219,0)</f>
        <v>0</v>
      </c>
      <c r="BG219" s="217">
        <f>IF(N219="zákl. přenesená",J219,0)</f>
        <v>0</v>
      </c>
      <c r="BH219" s="217">
        <f>IF(N219="sníž. přenesená",J219,0)</f>
        <v>0</v>
      </c>
      <c r="BI219" s="217">
        <f>IF(N219="nulová",J219,0)</f>
        <v>0</v>
      </c>
      <c r="BJ219" s="18" t="s">
        <v>141</v>
      </c>
      <c r="BK219" s="217">
        <f>ROUND(I219*H219,2)</f>
        <v>0</v>
      </c>
      <c r="BL219" s="18" t="s">
        <v>150</v>
      </c>
      <c r="BM219" s="216" t="s">
        <v>1184</v>
      </c>
    </row>
    <row r="220" s="2" customFormat="1">
      <c r="A220" s="40"/>
      <c r="B220" s="41"/>
      <c r="C220" s="42"/>
      <c r="D220" s="225" t="s">
        <v>197</v>
      </c>
      <c r="E220" s="42"/>
      <c r="F220" s="226" t="s">
        <v>405</v>
      </c>
      <c r="G220" s="42"/>
      <c r="H220" s="42"/>
      <c r="I220" s="227"/>
      <c r="J220" s="42"/>
      <c r="K220" s="42"/>
      <c r="L220" s="46"/>
      <c r="M220" s="228"/>
      <c r="N220" s="229"/>
      <c r="O220" s="86"/>
      <c r="P220" s="86"/>
      <c r="Q220" s="86"/>
      <c r="R220" s="86"/>
      <c r="S220" s="86"/>
      <c r="T220" s="87"/>
      <c r="U220" s="40"/>
      <c r="V220" s="40"/>
      <c r="W220" s="40"/>
      <c r="X220" s="40"/>
      <c r="Y220" s="40"/>
      <c r="Z220" s="40"/>
      <c r="AA220" s="40"/>
      <c r="AB220" s="40"/>
      <c r="AC220" s="40"/>
      <c r="AD220" s="40"/>
      <c r="AE220" s="40"/>
      <c r="AT220" s="18" t="s">
        <v>197</v>
      </c>
      <c r="AU220" s="18" t="s">
        <v>141</v>
      </c>
    </row>
    <row r="221" s="13" customFormat="1">
      <c r="A221" s="13"/>
      <c r="B221" s="230"/>
      <c r="C221" s="231"/>
      <c r="D221" s="225" t="s">
        <v>199</v>
      </c>
      <c r="E221" s="232" t="s">
        <v>32</v>
      </c>
      <c r="F221" s="233" t="s">
        <v>1185</v>
      </c>
      <c r="G221" s="231"/>
      <c r="H221" s="234">
        <v>14037.75</v>
      </c>
      <c r="I221" s="235"/>
      <c r="J221" s="231"/>
      <c r="K221" s="231"/>
      <c r="L221" s="236"/>
      <c r="M221" s="237"/>
      <c r="N221" s="238"/>
      <c r="O221" s="238"/>
      <c r="P221" s="238"/>
      <c r="Q221" s="238"/>
      <c r="R221" s="238"/>
      <c r="S221" s="238"/>
      <c r="T221" s="239"/>
      <c r="U221" s="13"/>
      <c r="V221" s="13"/>
      <c r="W221" s="13"/>
      <c r="X221" s="13"/>
      <c r="Y221" s="13"/>
      <c r="Z221" s="13"/>
      <c r="AA221" s="13"/>
      <c r="AB221" s="13"/>
      <c r="AC221" s="13"/>
      <c r="AD221" s="13"/>
      <c r="AE221" s="13"/>
      <c r="AT221" s="240" t="s">
        <v>199</v>
      </c>
      <c r="AU221" s="240" t="s">
        <v>141</v>
      </c>
      <c r="AV221" s="13" t="s">
        <v>141</v>
      </c>
      <c r="AW221" s="13" t="s">
        <v>41</v>
      </c>
      <c r="AX221" s="13" t="s">
        <v>79</v>
      </c>
      <c r="AY221" s="240" t="s">
        <v>132</v>
      </c>
    </row>
    <row r="222" s="14" customFormat="1">
      <c r="A222" s="14"/>
      <c r="B222" s="241"/>
      <c r="C222" s="242"/>
      <c r="D222" s="225" t="s">
        <v>199</v>
      </c>
      <c r="E222" s="243" t="s">
        <v>32</v>
      </c>
      <c r="F222" s="244" t="s">
        <v>201</v>
      </c>
      <c r="G222" s="242"/>
      <c r="H222" s="245">
        <v>14037.75</v>
      </c>
      <c r="I222" s="246"/>
      <c r="J222" s="242"/>
      <c r="K222" s="242"/>
      <c r="L222" s="247"/>
      <c r="M222" s="248"/>
      <c r="N222" s="249"/>
      <c r="O222" s="249"/>
      <c r="P222" s="249"/>
      <c r="Q222" s="249"/>
      <c r="R222" s="249"/>
      <c r="S222" s="249"/>
      <c r="T222" s="250"/>
      <c r="U222" s="14"/>
      <c r="V222" s="14"/>
      <c r="W222" s="14"/>
      <c r="X222" s="14"/>
      <c r="Y222" s="14"/>
      <c r="Z222" s="14"/>
      <c r="AA222" s="14"/>
      <c r="AB222" s="14"/>
      <c r="AC222" s="14"/>
      <c r="AD222" s="14"/>
      <c r="AE222" s="14"/>
      <c r="AT222" s="251" t="s">
        <v>199</v>
      </c>
      <c r="AU222" s="251" t="s">
        <v>141</v>
      </c>
      <c r="AV222" s="14" t="s">
        <v>150</v>
      </c>
      <c r="AW222" s="14" t="s">
        <v>41</v>
      </c>
      <c r="AX222" s="14" t="s">
        <v>21</v>
      </c>
      <c r="AY222" s="251" t="s">
        <v>132</v>
      </c>
    </row>
    <row r="223" s="2" customFormat="1" ht="24.15" customHeight="1">
      <c r="A223" s="40"/>
      <c r="B223" s="41"/>
      <c r="C223" s="205" t="s">
        <v>393</v>
      </c>
      <c r="D223" s="205" t="s">
        <v>135</v>
      </c>
      <c r="E223" s="206" t="s">
        <v>413</v>
      </c>
      <c r="F223" s="207" t="s">
        <v>414</v>
      </c>
      <c r="G223" s="208" t="s">
        <v>195</v>
      </c>
      <c r="H223" s="209">
        <v>467.92500000000001</v>
      </c>
      <c r="I223" s="210"/>
      <c r="J223" s="211">
        <f>ROUND(I223*H223,2)</f>
        <v>0</v>
      </c>
      <c r="K223" s="207" t="s">
        <v>139</v>
      </c>
      <c r="L223" s="46"/>
      <c r="M223" s="212" t="s">
        <v>32</v>
      </c>
      <c r="N223" s="213" t="s">
        <v>51</v>
      </c>
      <c r="O223" s="86"/>
      <c r="P223" s="214">
        <f>O223*H223</f>
        <v>0</v>
      </c>
      <c r="Q223" s="214">
        <v>0</v>
      </c>
      <c r="R223" s="214">
        <f>Q223*H223</f>
        <v>0</v>
      </c>
      <c r="S223" s="214">
        <v>0</v>
      </c>
      <c r="T223" s="215">
        <f>S223*H223</f>
        <v>0</v>
      </c>
      <c r="U223" s="40"/>
      <c r="V223" s="40"/>
      <c r="W223" s="40"/>
      <c r="X223" s="40"/>
      <c r="Y223" s="40"/>
      <c r="Z223" s="40"/>
      <c r="AA223" s="40"/>
      <c r="AB223" s="40"/>
      <c r="AC223" s="40"/>
      <c r="AD223" s="40"/>
      <c r="AE223" s="40"/>
      <c r="AR223" s="216" t="s">
        <v>150</v>
      </c>
      <c r="AT223" s="216" t="s">
        <v>135</v>
      </c>
      <c r="AU223" s="216" t="s">
        <v>141</v>
      </c>
      <c r="AY223" s="18" t="s">
        <v>132</v>
      </c>
      <c r="BE223" s="217">
        <f>IF(N223="základní",J223,0)</f>
        <v>0</v>
      </c>
      <c r="BF223" s="217">
        <f>IF(N223="snížená",J223,0)</f>
        <v>0</v>
      </c>
      <c r="BG223" s="217">
        <f>IF(N223="zákl. přenesená",J223,0)</f>
        <v>0</v>
      </c>
      <c r="BH223" s="217">
        <f>IF(N223="sníž. přenesená",J223,0)</f>
        <v>0</v>
      </c>
      <c r="BI223" s="217">
        <f>IF(N223="nulová",J223,0)</f>
        <v>0</v>
      </c>
      <c r="BJ223" s="18" t="s">
        <v>141</v>
      </c>
      <c r="BK223" s="217">
        <f>ROUND(I223*H223,2)</f>
        <v>0</v>
      </c>
      <c r="BL223" s="18" t="s">
        <v>150</v>
      </c>
      <c r="BM223" s="216" t="s">
        <v>1186</v>
      </c>
    </row>
    <row r="224" s="2" customFormat="1">
      <c r="A224" s="40"/>
      <c r="B224" s="41"/>
      <c r="C224" s="42"/>
      <c r="D224" s="225" t="s">
        <v>197</v>
      </c>
      <c r="E224" s="42"/>
      <c r="F224" s="226" t="s">
        <v>416</v>
      </c>
      <c r="G224" s="42"/>
      <c r="H224" s="42"/>
      <c r="I224" s="227"/>
      <c r="J224" s="42"/>
      <c r="K224" s="42"/>
      <c r="L224" s="46"/>
      <c r="M224" s="228"/>
      <c r="N224" s="229"/>
      <c r="O224" s="86"/>
      <c r="P224" s="86"/>
      <c r="Q224" s="86"/>
      <c r="R224" s="86"/>
      <c r="S224" s="86"/>
      <c r="T224" s="87"/>
      <c r="U224" s="40"/>
      <c r="V224" s="40"/>
      <c r="W224" s="40"/>
      <c r="X224" s="40"/>
      <c r="Y224" s="40"/>
      <c r="Z224" s="40"/>
      <c r="AA224" s="40"/>
      <c r="AB224" s="40"/>
      <c r="AC224" s="40"/>
      <c r="AD224" s="40"/>
      <c r="AE224" s="40"/>
      <c r="AT224" s="18" t="s">
        <v>197</v>
      </c>
      <c r="AU224" s="18" t="s">
        <v>141</v>
      </c>
    </row>
    <row r="225" s="2" customFormat="1" ht="24.15" customHeight="1">
      <c r="A225" s="40"/>
      <c r="B225" s="41"/>
      <c r="C225" s="205" t="s">
        <v>397</v>
      </c>
      <c r="D225" s="205" t="s">
        <v>135</v>
      </c>
      <c r="E225" s="206" t="s">
        <v>418</v>
      </c>
      <c r="F225" s="207" t="s">
        <v>419</v>
      </c>
      <c r="G225" s="208" t="s">
        <v>195</v>
      </c>
      <c r="H225" s="209">
        <v>53.659999999999997</v>
      </c>
      <c r="I225" s="210"/>
      <c r="J225" s="211">
        <f>ROUND(I225*H225,2)</f>
        <v>0</v>
      </c>
      <c r="K225" s="207" t="s">
        <v>139</v>
      </c>
      <c r="L225" s="46"/>
      <c r="M225" s="212" t="s">
        <v>32</v>
      </c>
      <c r="N225" s="213" t="s">
        <v>51</v>
      </c>
      <c r="O225" s="86"/>
      <c r="P225" s="214">
        <f>O225*H225</f>
        <v>0</v>
      </c>
      <c r="Q225" s="214">
        <v>0.00021000000000000001</v>
      </c>
      <c r="R225" s="214">
        <f>Q225*H225</f>
        <v>0.0112686</v>
      </c>
      <c r="S225" s="214">
        <v>0</v>
      </c>
      <c r="T225" s="215">
        <f>S225*H225</f>
        <v>0</v>
      </c>
      <c r="U225" s="40"/>
      <c r="V225" s="40"/>
      <c r="W225" s="40"/>
      <c r="X225" s="40"/>
      <c r="Y225" s="40"/>
      <c r="Z225" s="40"/>
      <c r="AA225" s="40"/>
      <c r="AB225" s="40"/>
      <c r="AC225" s="40"/>
      <c r="AD225" s="40"/>
      <c r="AE225" s="40"/>
      <c r="AR225" s="216" t="s">
        <v>150</v>
      </c>
      <c r="AT225" s="216" t="s">
        <v>135</v>
      </c>
      <c r="AU225" s="216" t="s">
        <v>141</v>
      </c>
      <c r="AY225" s="18" t="s">
        <v>132</v>
      </c>
      <c r="BE225" s="217">
        <f>IF(N225="základní",J225,0)</f>
        <v>0</v>
      </c>
      <c r="BF225" s="217">
        <f>IF(N225="snížená",J225,0)</f>
        <v>0</v>
      </c>
      <c r="BG225" s="217">
        <f>IF(N225="zákl. přenesená",J225,0)</f>
        <v>0</v>
      </c>
      <c r="BH225" s="217">
        <f>IF(N225="sníž. přenesená",J225,0)</f>
        <v>0</v>
      </c>
      <c r="BI225" s="217">
        <f>IF(N225="nulová",J225,0)</f>
        <v>0</v>
      </c>
      <c r="BJ225" s="18" t="s">
        <v>141</v>
      </c>
      <c r="BK225" s="217">
        <f>ROUND(I225*H225,2)</f>
        <v>0</v>
      </c>
      <c r="BL225" s="18" t="s">
        <v>150</v>
      </c>
      <c r="BM225" s="216" t="s">
        <v>1187</v>
      </c>
    </row>
    <row r="226" s="2" customFormat="1">
      <c r="A226" s="40"/>
      <c r="B226" s="41"/>
      <c r="C226" s="42"/>
      <c r="D226" s="225" t="s">
        <v>197</v>
      </c>
      <c r="E226" s="42"/>
      <c r="F226" s="226" t="s">
        <v>421</v>
      </c>
      <c r="G226" s="42"/>
      <c r="H226" s="42"/>
      <c r="I226" s="227"/>
      <c r="J226" s="42"/>
      <c r="K226" s="42"/>
      <c r="L226" s="46"/>
      <c r="M226" s="228"/>
      <c r="N226" s="229"/>
      <c r="O226" s="86"/>
      <c r="P226" s="86"/>
      <c r="Q226" s="86"/>
      <c r="R226" s="86"/>
      <c r="S226" s="86"/>
      <c r="T226" s="87"/>
      <c r="U226" s="40"/>
      <c r="V226" s="40"/>
      <c r="W226" s="40"/>
      <c r="X226" s="40"/>
      <c r="Y226" s="40"/>
      <c r="Z226" s="40"/>
      <c r="AA226" s="40"/>
      <c r="AB226" s="40"/>
      <c r="AC226" s="40"/>
      <c r="AD226" s="40"/>
      <c r="AE226" s="40"/>
      <c r="AT226" s="18" t="s">
        <v>197</v>
      </c>
      <c r="AU226" s="18" t="s">
        <v>141</v>
      </c>
    </row>
    <row r="227" s="15" customFormat="1">
      <c r="A227" s="15"/>
      <c r="B227" s="262"/>
      <c r="C227" s="263"/>
      <c r="D227" s="225" t="s">
        <v>199</v>
      </c>
      <c r="E227" s="264" t="s">
        <v>32</v>
      </c>
      <c r="F227" s="265" t="s">
        <v>422</v>
      </c>
      <c r="G227" s="263"/>
      <c r="H227" s="264" t="s">
        <v>32</v>
      </c>
      <c r="I227" s="266"/>
      <c r="J227" s="263"/>
      <c r="K227" s="263"/>
      <c r="L227" s="267"/>
      <c r="M227" s="268"/>
      <c r="N227" s="269"/>
      <c r="O227" s="269"/>
      <c r="P227" s="269"/>
      <c r="Q227" s="269"/>
      <c r="R227" s="269"/>
      <c r="S227" s="269"/>
      <c r="T227" s="270"/>
      <c r="U227" s="15"/>
      <c r="V227" s="15"/>
      <c r="W227" s="15"/>
      <c r="X227" s="15"/>
      <c r="Y227" s="15"/>
      <c r="Z227" s="15"/>
      <c r="AA227" s="15"/>
      <c r="AB227" s="15"/>
      <c r="AC227" s="15"/>
      <c r="AD227" s="15"/>
      <c r="AE227" s="15"/>
      <c r="AT227" s="271" t="s">
        <v>199</v>
      </c>
      <c r="AU227" s="271" t="s">
        <v>141</v>
      </c>
      <c r="AV227" s="15" t="s">
        <v>21</v>
      </c>
      <c r="AW227" s="15" t="s">
        <v>41</v>
      </c>
      <c r="AX227" s="15" t="s">
        <v>79</v>
      </c>
      <c r="AY227" s="271" t="s">
        <v>132</v>
      </c>
    </row>
    <row r="228" s="13" customFormat="1">
      <c r="A228" s="13"/>
      <c r="B228" s="230"/>
      <c r="C228" s="231"/>
      <c r="D228" s="225" t="s">
        <v>199</v>
      </c>
      <c r="E228" s="232" t="s">
        <v>32</v>
      </c>
      <c r="F228" s="233" t="s">
        <v>423</v>
      </c>
      <c r="G228" s="231"/>
      <c r="H228" s="234">
        <v>32.859999999999999</v>
      </c>
      <c r="I228" s="235"/>
      <c r="J228" s="231"/>
      <c r="K228" s="231"/>
      <c r="L228" s="236"/>
      <c r="M228" s="237"/>
      <c r="N228" s="238"/>
      <c r="O228" s="238"/>
      <c r="P228" s="238"/>
      <c r="Q228" s="238"/>
      <c r="R228" s="238"/>
      <c r="S228" s="238"/>
      <c r="T228" s="239"/>
      <c r="U228" s="13"/>
      <c r="V228" s="13"/>
      <c r="W228" s="13"/>
      <c r="X228" s="13"/>
      <c r="Y228" s="13"/>
      <c r="Z228" s="13"/>
      <c r="AA228" s="13"/>
      <c r="AB228" s="13"/>
      <c r="AC228" s="13"/>
      <c r="AD228" s="13"/>
      <c r="AE228" s="13"/>
      <c r="AT228" s="240" t="s">
        <v>199</v>
      </c>
      <c r="AU228" s="240" t="s">
        <v>141</v>
      </c>
      <c r="AV228" s="13" t="s">
        <v>141</v>
      </c>
      <c r="AW228" s="13" t="s">
        <v>41</v>
      </c>
      <c r="AX228" s="13" t="s">
        <v>79</v>
      </c>
      <c r="AY228" s="240" t="s">
        <v>132</v>
      </c>
    </row>
    <row r="229" s="15" customFormat="1">
      <c r="A229" s="15"/>
      <c r="B229" s="262"/>
      <c r="C229" s="263"/>
      <c r="D229" s="225" t="s">
        <v>199</v>
      </c>
      <c r="E229" s="264" t="s">
        <v>32</v>
      </c>
      <c r="F229" s="265" t="s">
        <v>424</v>
      </c>
      <c r="G229" s="263"/>
      <c r="H229" s="264" t="s">
        <v>32</v>
      </c>
      <c r="I229" s="266"/>
      <c r="J229" s="263"/>
      <c r="K229" s="263"/>
      <c r="L229" s="267"/>
      <c r="M229" s="268"/>
      <c r="N229" s="269"/>
      <c r="O229" s="269"/>
      <c r="P229" s="269"/>
      <c r="Q229" s="269"/>
      <c r="R229" s="269"/>
      <c r="S229" s="269"/>
      <c r="T229" s="270"/>
      <c r="U229" s="15"/>
      <c r="V229" s="15"/>
      <c r="W229" s="15"/>
      <c r="X229" s="15"/>
      <c r="Y229" s="15"/>
      <c r="Z229" s="15"/>
      <c r="AA229" s="15"/>
      <c r="AB229" s="15"/>
      <c r="AC229" s="15"/>
      <c r="AD229" s="15"/>
      <c r="AE229" s="15"/>
      <c r="AT229" s="271" t="s">
        <v>199</v>
      </c>
      <c r="AU229" s="271" t="s">
        <v>141</v>
      </c>
      <c r="AV229" s="15" t="s">
        <v>21</v>
      </c>
      <c r="AW229" s="15" t="s">
        <v>41</v>
      </c>
      <c r="AX229" s="15" t="s">
        <v>79</v>
      </c>
      <c r="AY229" s="271" t="s">
        <v>132</v>
      </c>
    </row>
    <row r="230" s="13" customFormat="1">
      <c r="A230" s="13"/>
      <c r="B230" s="230"/>
      <c r="C230" s="231"/>
      <c r="D230" s="225" t="s">
        <v>199</v>
      </c>
      <c r="E230" s="232" t="s">
        <v>32</v>
      </c>
      <c r="F230" s="233" t="s">
        <v>425</v>
      </c>
      <c r="G230" s="231"/>
      <c r="H230" s="234">
        <v>20.800000000000001</v>
      </c>
      <c r="I230" s="235"/>
      <c r="J230" s="231"/>
      <c r="K230" s="231"/>
      <c r="L230" s="236"/>
      <c r="M230" s="237"/>
      <c r="N230" s="238"/>
      <c r="O230" s="238"/>
      <c r="P230" s="238"/>
      <c r="Q230" s="238"/>
      <c r="R230" s="238"/>
      <c r="S230" s="238"/>
      <c r="T230" s="239"/>
      <c r="U230" s="13"/>
      <c r="V230" s="13"/>
      <c r="W230" s="13"/>
      <c r="X230" s="13"/>
      <c r="Y230" s="13"/>
      <c r="Z230" s="13"/>
      <c r="AA230" s="13"/>
      <c r="AB230" s="13"/>
      <c r="AC230" s="13"/>
      <c r="AD230" s="13"/>
      <c r="AE230" s="13"/>
      <c r="AT230" s="240" t="s">
        <v>199</v>
      </c>
      <c r="AU230" s="240" t="s">
        <v>141</v>
      </c>
      <c r="AV230" s="13" t="s">
        <v>141</v>
      </c>
      <c r="AW230" s="13" t="s">
        <v>41</v>
      </c>
      <c r="AX230" s="13" t="s">
        <v>79</v>
      </c>
      <c r="AY230" s="240" t="s">
        <v>132</v>
      </c>
    </row>
    <row r="231" s="14" customFormat="1">
      <c r="A231" s="14"/>
      <c r="B231" s="241"/>
      <c r="C231" s="242"/>
      <c r="D231" s="225" t="s">
        <v>199</v>
      </c>
      <c r="E231" s="243" t="s">
        <v>32</v>
      </c>
      <c r="F231" s="244" t="s">
        <v>201</v>
      </c>
      <c r="G231" s="242"/>
      <c r="H231" s="245">
        <v>53.659999999999997</v>
      </c>
      <c r="I231" s="246"/>
      <c r="J231" s="242"/>
      <c r="K231" s="242"/>
      <c r="L231" s="247"/>
      <c r="M231" s="248"/>
      <c r="N231" s="249"/>
      <c r="O231" s="249"/>
      <c r="P231" s="249"/>
      <c r="Q231" s="249"/>
      <c r="R231" s="249"/>
      <c r="S231" s="249"/>
      <c r="T231" s="250"/>
      <c r="U231" s="14"/>
      <c r="V231" s="14"/>
      <c r="W231" s="14"/>
      <c r="X231" s="14"/>
      <c r="Y231" s="14"/>
      <c r="Z231" s="14"/>
      <c r="AA231" s="14"/>
      <c r="AB231" s="14"/>
      <c r="AC231" s="14"/>
      <c r="AD231" s="14"/>
      <c r="AE231" s="14"/>
      <c r="AT231" s="251" t="s">
        <v>199</v>
      </c>
      <c r="AU231" s="251" t="s">
        <v>141</v>
      </c>
      <c r="AV231" s="14" t="s">
        <v>150</v>
      </c>
      <c r="AW231" s="14" t="s">
        <v>41</v>
      </c>
      <c r="AX231" s="14" t="s">
        <v>21</v>
      </c>
      <c r="AY231" s="251" t="s">
        <v>132</v>
      </c>
    </row>
    <row r="232" s="2" customFormat="1" ht="24.15" customHeight="1">
      <c r="A232" s="40"/>
      <c r="B232" s="41"/>
      <c r="C232" s="205" t="s">
        <v>29</v>
      </c>
      <c r="D232" s="205" t="s">
        <v>135</v>
      </c>
      <c r="E232" s="206" t="s">
        <v>427</v>
      </c>
      <c r="F232" s="207" t="s">
        <v>428</v>
      </c>
      <c r="G232" s="208" t="s">
        <v>195</v>
      </c>
      <c r="H232" s="209">
        <v>81.113</v>
      </c>
      <c r="I232" s="210"/>
      <c r="J232" s="211">
        <f>ROUND(I232*H232,2)</f>
        <v>0</v>
      </c>
      <c r="K232" s="207" t="s">
        <v>139</v>
      </c>
      <c r="L232" s="46"/>
      <c r="M232" s="212" t="s">
        <v>32</v>
      </c>
      <c r="N232" s="213" t="s">
        <v>51</v>
      </c>
      <c r="O232" s="86"/>
      <c r="P232" s="214">
        <f>O232*H232</f>
        <v>0</v>
      </c>
      <c r="Q232" s="214">
        <v>0</v>
      </c>
      <c r="R232" s="214">
        <f>Q232*H232</f>
        <v>0</v>
      </c>
      <c r="S232" s="214">
        <v>0.13100000000000001</v>
      </c>
      <c r="T232" s="215">
        <f>S232*H232</f>
        <v>10.625803000000001</v>
      </c>
      <c r="U232" s="40"/>
      <c r="V232" s="40"/>
      <c r="W232" s="40"/>
      <c r="X232" s="40"/>
      <c r="Y232" s="40"/>
      <c r="Z232" s="40"/>
      <c r="AA232" s="40"/>
      <c r="AB232" s="40"/>
      <c r="AC232" s="40"/>
      <c r="AD232" s="40"/>
      <c r="AE232" s="40"/>
      <c r="AR232" s="216" t="s">
        <v>150</v>
      </c>
      <c r="AT232" s="216" t="s">
        <v>135</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1188</v>
      </c>
    </row>
    <row r="233" s="13" customFormat="1">
      <c r="A233" s="13"/>
      <c r="B233" s="230"/>
      <c r="C233" s="231"/>
      <c r="D233" s="225" t="s">
        <v>199</v>
      </c>
      <c r="E233" s="232" t="s">
        <v>32</v>
      </c>
      <c r="F233" s="233" t="s">
        <v>1189</v>
      </c>
      <c r="G233" s="231"/>
      <c r="H233" s="234">
        <v>81.113</v>
      </c>
      <c r="I233" s="235"/>
      <c r="J233" s="231"/>
      <c r="K233" s="231"/>
      <c r="L233" s="236"/>
      <c r="M233" s="237"/>
      <c r="N233" s="238"/>
      <c r="O233" s="238"/>
      <c r="P233" s="238"/>
      <c r="Q233" s="238"/>
      <c r="R233" s="238"/>
      <c r="S233" s="238"/>
      <c r="T233" s="239"/>
      <c r="U233" s="13"/>
      <c r="V233" s="13"/>
      <c r="W233" s="13"/>
      <c r="X233" s="13"/>
      <c r="Y233" s="13"/>
      <c r="Z233" s="13"/>
      <c r="AA233" s="13"/>
      <c r="AB233" s="13"/>
      <c r="AC233" s="13"/>
      <c r="AD233" s="13"/>
      <c r="AE233" s="13"/>
      <c r="AT233" s="240" t="s">
        <v>199</v>
      </c>
      <c r="AU233" s="240" t="s">
        <v>141</v>
      </c>
      <c r="AV233" s="13" t="s">
        <v>141</v>
      </c>
      <c r="AW233" s="13" t="s">
        <v>41</v>
      </c>
      <c r="AX233" s="13" t="s">
        <v>79</v>
      </c>
      <c r="AY233" s="240" t="s">
        <v>132</v>
      </c>
    </row>
    <row r="234" s="14" customFormat="1">
      <c r="A234" s="14"/>
      <c r="B234" s="241"/>
      <c r="C234" s="242"/>
      <c r="D234" s="225" t="s">
        <v>199</v>
      </c>
      <c r="E234" s="243" t="s">
        <v>32</v>
      </c>
      <c r="F234" s="244" t="s">
        <v>201</v>
      </c>
      <c r="G234" s="242"/>
      <c r="H234" s="245">
        <v>81.113</v>
      </c>
      <c r="I234" s="246"/>
      <c r="J234" s="242"/>
      <c r="K234" s="242"/>
      <c r="L234" s="247"/>
      <c r="M234" s="248"/>
      <c r="N234" s="249"/>
      <c r="O234" s="249"/>
      <c r="P234" s="249"/>
      <c r="Q234" s="249"/>
      <c r="R234" s="249"/>
      <c r="S234" s="249"/>
      <c r="T234" s="250"/>
      <c r="U234" s="14"/>
      <c r="V234" s="14"/>
      <c r="W234" s="14"/>
      <c r="X234" s="14"/>
      <c r="Y234" s="14"/>
      <c r="Z234" s="14"/>
      <c r="AA234" s="14"/>
      <c r="AB234" s="14"/>
      <c r="AC234" s="14"/>
      <c r="AD234" s="14"/>
      <c r="AE234" s="14"/>
      <c r="AT234" s="251" t="s">
        <v>199</v>
      </c>
      <c r="AU234" s="251" t="s">
        <v>141</v>
      </c>
      <c r="AV234" s="14" t="s">
        <v>150</v>
      </c>
      <c r="AW234" s="14" t="s">
        <v>41</v>
      </c>
      <c r="AX234" s="14" t="s">
        <v>21</v>
      </c>
      <c r="AY234" s="251" t="s">
        <v>132</v>
      </c>
    </row>
    <row r="235" s="2" customFormat="1" ht="24.15" customHeight="1">
      <c r="A235" s="40"/>
      <c r="B235" s="41"/>
      <c r="C235" s="205" t="s">
        <v>407</v>
      </c>
      <c r="D235" s="205" t="s">
        <v>135</v>
      </c>
      <c r="E235" s="206" t="s">
        <v>431</v>
      </c>
      <c r="F235" s="207" t="s">
        <v>432</v>
      </c>
      <c r="G235" s="208" t="s">
        <v>204</v>
      </c>
      <c r="H235" s="209">
        <v>1.8089999999999999</v>
      </c>
      <c r="I235" s="210"/>
      <c r="J235" s="211">
        <f>ROUND(I235*H235,2)</f>
        <v>0</v>
      </c>
      <c r="K235" s="207" t="s">
        <v>139</v>
      </c>
      <c r="L235" s="46"/>
      <c r="M235" s="212" t="s">
        <v>32</v>
      </c>
      <c r="N235" s="213" t="s">
        <v>51</v>
      </c>
      <c r="O235" s="86"/>
      <c r="P235" s="214">
        <f>O235*H235</f>
        <v>0</v>
      </c>
      <c r="Q235" s="214">
        <v>0</v>
      </c>
      <c r="R235" s="214">
        <f>Q235*H235</f>
        <v>0</v>
      </c>
      <c r="S235" s="214">
        <v>1.5940000000000001</v>
      </c>
      <c r="T235" s="215">
        <f>S235*H235</f>
        <v>2.8835459999999999</v>
      </c>
      <c r="U235" s="40"/>
      <c r="V235" s="40"/>
      <c r="W235" s="40"/>
      <c r="X235" s="40"/>
      <c r="Y235" s="40"/>
      <c r="Z235" s="40"/>
      <c r="AA235" s="40"/>
      <c r="AB235" s="40"/>
      <c r="AC235" s="40"/>
      <c r="AD235" s="40"/>
      <c r="AE235" s="40"/>
      <c r="AR235" s="216" t="s">
        <v>150</v>
      </c>
      <c r="AT235" s="216" t="s">
        <v>135</v>
      </c>
      <c r="AU235" s="216" t="s">
        <v>141</v>
      </c>
      <c r="AY235" s="18" t="s">
        <v>132</v>
      </c>
      <c r="BE235" s="217">
        <f>IF(N235="základní",J235,0)</f>
        <v>0</v>
      </c>
      <c r="BF235" s="217">
        <f>IF(N235="snížená",J235,0)</f>
        <v>0</v>
      </c>
      <c r="BG235" s="217">
        <f>IF(N235="zákl. přenesená",J235,0)</f>
        <v>0</v>
      </c>
      <c r="BH235" s="217">
        <f>IF(N235="sníž. přenesená",J235,0)</f>
        <v>0</v>
      </c>
      <c r="BI235" s="217">
        <f>IF(N235="nulová",J235,0)</f>
        <v>0</v>
      </c>
      <c r="BJ235" s="18" t="s">
        <v>141</v>
      </c>
      <c r="BK235" s="217">
        <f>ROUND(I235*H235,2)</f>
        <v>0</v>
      </c>
      <c r="BL235" s="18" t="s">
        <v>150</v>
      </c>
      <c r="BM235" s="216" t="s">
        <v>1190</v>
      </c>
    </row>
    <row r="236" s="2" customFormat="1">
      <c r="A236" s="40"/>
      <c r="B236" s="41"/>
      <c r="C236" s="42"/>
      <c r="D236" s="225" t="s">
        <v>197</v>
      </c>
      <c r="E236" s="42"/>
      <c r="F236" s="226" t="s">
        <v>434</v>
      </c>
      <c r="G236" s="42"/>
      <c r="H236" s="42"/>
      <c r="I236" s="227"/>
      <c r="J236" s="42"/>
      <c r="K236" s="42"/>
      <c r="L236" s="46"/>
      <c r="M236" s="228"/>
      <c r="N236" s="229"/>
      <c r="O236" s="86"/>
      <c r="P236" s="86"/>
      <c r="Q236" s="86"/>
      <c r="R236" s="86"/>
      <c r="S236" s="86"/>
      <c r="T236" s="87"/>
      <c r="U236" s="40"/>
      <c r="V236" s="40"/>
      <c r="W236" s="40"/>
      <c r="X236" s="40"/>
      <c r="Y236" s="40"/>
      <c r="Z236" s="40"/>
      <c r="AA236" s="40"/>
      <c r="AB236" s="40"/>
      <c r="AC236" s="40"/>
      <c r="AD236" s="40"/>
      <c r="AE236" s="40"/>
      <c r="AT236" s="18" t="s">
        <v>197</v>
      </c>
      <c r="AU236" s="18" t="s">
        <v>141</v>
      </c>
    </row>
    <row r="237" s="13" customFormat="1">
      <c r="A237" s="13"/>
      <c r="B237" s="230"/>
      <c r="C237" s="231"/>
      <c r="D237" s="225" t="s">
        <v>199</v>
      </c>
      <c r="E237" s="232" t="s">
        <v>32</v>
      </c>
      <c r="F237" s="233" t="s">
        <v>435</v>
      </c>
      <c r="G237" s="231"/>
      <c r="H237" s="234">
        <v>1.8089999999999999</v>
      </c>
      <c r="I237" s="235"/>
      <c r="J237" s="231"/>
      <c r="K237" s="231"/>
      <c r="L237" s="236"/>
      <c r="M237" s="237"/>
      <c r="N237" s="238"/>
      <c r="O237" s="238"/>
      <c r="P237" s="238"/>
      <c r="Q237" s="238"/>
      <c r="R237" s="238"/>
      <c r="S237" s="238"/>
      <c r="T237" s="239"/>
      <c r="U237" s="13"/>
      <c r="V237" s="13"/>
      <c r="W237" s="13"/>
      <c r="X237" s="13"/>
      <c r="Y237" s="13"/>
      <c r="Z237" s="13"/>
      <c r="AA237" s="13"/>
      <c r="AB237" s="13"/>
      <c r="AC237" s="13"/>
      <c r="AD237" s="13"/>
      <c r="AE237" s="13"/>
      <c r="AT237" s="240" t="s">
        <v>199</v>
      </c>
      <c r="AU237" s="240" t="s">
        <v>141</v>
      </c>
      <c r="AV237" s="13" t="s">
        <v>141</v>
      </c>
      <c r="AW237" s="13" t="s">
        <v>41</v>
      </c>
      <c r="AX237" s="13" t="s">
        <v>79</v>
      </c>
      <c r="AY237" s="240" t="s">
        <v>132</v>
      </c>
    </row>
    <row r="238" s="14" customFormat="1">
      <c r="A238" s="14"/>
      <c r="B238" s="241"/>
      <c r="C238" s="242"/>
      <c r="D238" s="225" t="s">
        <v>199</v>
      </c>
      <c r="E238" s="243" t="s">
        <v>32</v>
      </c>
      <c r="F238" s="244" t="s">
        <v>201</v>
      </c>
      <c r="G238" s="242"/>
      <c r="H238" s="245">
        <v>1.8089999999999999</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199</v>
      </c>
      <c r="AU238" s="251" t="s">
        <v>141</v>
      </c>
      <c r="AV238" s="14" t="s">
        <v>150</v>
      </c>
      <c r="AW238" s="14" t="s">
        <v>41</v>
      </c>
      <c r="AX238" s="14" t="s">
        <v>21</v>
      </c>
      <c r="AY238" s="251" t="s">
        <v>132</v>
      </c>
    </row>
    <row r="239" s="2" customFormat="1" ht="24.15" customHeight="1">
      <c r="A239" s="40"/>
      <c r="B239" s="41"/>
      <c r="C239" s="205" t="s">
        <v>412</v>
      </c>
      <c r="D239" s="205" t="s">
        <v>135</v>
      </c>
      <c r="E239" s="206" t="s">
        <v>437</v>
      </c>
      <c r="F239" s="207" t="s">
        <v>438</v>
      </c>
      <c r="G239" s="208" t="s">
        <v>195</v>
      </c>
      <c r="H239" s="209">
        <v>78</v>
      </c>
      <c r="I239" s="210"/>
      <c r="J239" s="211">
        <f>ROUND(I239*H239,2)</f>
        <v>0</v>
      </c>
      <c r="K239" s="207" t="s">
        <v>139</v>
      </c>
      <c r="L239" s="46"/>
      <c r="M239" s="212" t="s">
        <v>32</v>
      </c>
      <c r="N239" s="213" t="s">
        <v>51</v>
      </c>
      <c r="O239" s="86"/>
      <c r="P239" s="214">
        <f>O239*H239</f>
        <v>0</v>
      </c>
      <c r="Q239" s="214">
        <v>0</v>
      </c>
      <c r="R239" s="214">
        <f>Q239*H239</f>
        <v>0</v>
      </c>
      <c r="S239" s="214">
        <v>0.01</v>
      </c>
      <c r="T239" s="215">
        <f>S239*H239</f>
        <v>0.78000000000000003</v>
      </c>
      <c r="U239" s="40"/>
      <c r="V239" s="40"/>
      <c r="W239" s="40"/>
      <c r="X239" s="40"/>
      <c r="Y239" s="40"/>
      <c r="Z239" s="40"/>
      <c r="AA239" s="40"/>
      <c r="AB239" s="40"/>
      <c r="AC239" s="40"/>
      <c r="AD239" s="40"/>
      <c r="AE239" s="40"/>
      <c r="AR239" s="216" t="s">
        <v>150</v>
      </c>
      <c r="AT239" s="216" t="s">
        <v>135</v>
      </c>
      <c r="AU239" s="216" t="s">
        <v>141</v>
      </c>
      <c r="AY239" s="18" t="s">
        <v>132</v>
      </c>
      <c r="BE239" s="217">
        <f>IF(N239="základní",J239,0)</f>
        <v>0</v>
      </c>
      <c r="BF239" s="217">
        <f>IF(N239="snížená",J239,0)</f>
        <v>0</v>
      </c>
      <c r="BG239" s="217">
        <f>IF(N239="zákl. přenesená",J239,0)</f>
        <v>0</v>
      </c>
      <c r="BH239" s="217">
        <f>IF(N239="sníž. přenesená",J239,0)</f>
        <v>0</v>
      </c>
      <c r="BI239" s="217">
        <f>IF(N239="nulová",J239,0)</f>
        <v>0</v>
      </c>
      <c r="BJ239" s="18" t="s">
        <v>141</v>
      </c>
      <c r="BK239" s="217">
        <f>ROUND(I239*H239,2)</f>
        <v>0</v>
      </c>
      <c r="BL239" s="18" t="s">
        <v>150</v>
      </c>
      <c r="BM239" s="216" t="s">
        <v>1191</v>
      </c>
    </row>
    <row r="240" s="12" customFormat="1" ht="22.8" customHeight="1">
      <c r="A240" s="12"/>
      <c r="B240" s="189"/>
      <c r="C240" s="190"/>
      <c r="D240" s="191" t="s">
        <v>78</v>
      </c>
      <c r="E240" s="203" t="s">
        <v>440</v>
      </c>
      <c r="F240" s="203" t="s">
        <v>441</v>
      </c>
      <c r="G240" s="190"/>
      <c r="H240" s="190"/>
      <c r="I240" s="193"/>
      <c r="J240" s="204">
        <f>BK240</f>
        <v>0</v>
      </c>
      <c r="K240" s="190"/>
      <c r="L240" s="195"/>
      <c r="M240" s="196"/>
      <c r="N240" s="197"/>
      <c r="O240" s="197"/>
      <c r="P240" s="198">
        <f>SUM(P241:P250)</f>
        <v>0</v>
      </c>
      <c r="Q240" s="197"/>
      <c r="R240" s="198">
        <f>SUM(R241:R250)</f>
        <v>0</v>
      </c>
      <c r="S240" s="197"/>
      <c r="T240" s="199">
        <f>SUM(T241:T250)</f>
        <v>0</v>
      </c>
      <c r="U240" s="12"/>
      <c r="V240" s="12"/>
      <c r="W240" s="12"/>
      <c r="X240" s="12"/>
      <c r="Y240" s="12"/>
      <c r="Z240" s="12"/>
      <c r="AA240" s="12"/>
      <c r="AB240" s="12"/>
      <c r="AC240" s="12"/>
      <c r="AD240" s="12"/>
      <c r="AE240" s="12"/>
      <c r="AR240" s="200" t="s">
        <v>21</v>
      </c>
      <c r="AT240" s="201" t="s">
        <v>78</v>
      </c>
      <c r="AU240" s="201" t="s">
        <v>21</v>
      </c>
      <c r="AY240" s="200" t="s">
        <v>132</v>
      </c>
      <c r="BK240" s="202">
        <f>SUM(BK241:BK250)</f>
        <v>0</v>
      </c>
    </row>
    <row r="241" s="2" customFormat="1" ht="24.15" customHeight="1">
      <c r="A241" s="40"/>
      <c r="B241" s="41"/>
      <c r="C241" s="205" t="s">
        <v>417</v>
      </c>
      <c r="D241" s="205" t="s">
        <v>135</v>
      </c>
      <c r="E241" s="206" t="s">
        <v>443</v>
      </c>
      <c r="F241" s="207" t="s">
        <v>444</v>
      </c>
      <c r="G241" s="208" t="s">
        <v>254</v>
      </c>
      <c r="H241" s="209">
        <v>29.603999999999999</v>
      </c>
      <c r="I241" s="210"/>
      <c r="J241" s="211">
        <f>ROUND(I241*H241,2)</f>
        <v>0</v>
      </c>
      <c r="K241" s="207" t="s">
        <v>139</v>
      </c>
      <c r="L241" s="46"/>
      <c r="M241" s="212" t="s">
        <v>32</v>
      </c>
      <c r="N241" s="213" t="s">
        <v>51</v>
      </c>
      <c r="O241" s="86"/>
      <c r="P241" s="214">
        <f>O241*H241</f>
        <v>0</v>
      </c>
      <c r="Q241" s="214">
        <v>0</v>
      </c>
      <c r="R241" s="214">
        <f>Q241*H241</f>
        <v>0</v>
      </c>
      <c r="S241" s="214">
        <v>0</v>
      </c>
      <c r="T241" s="215">
        <f>S241*H241</f>
        <v>0</v>
      </c>
      <c r="U241" s="40"/>
      <c r="V241" s="40"/>
      <c r="W241" s="40"/>
      <c r="X241" s="40"/>
      <c r="Y241" s="40"/>
      <c r="Z241" s="40"/>
      <c r="AA241" s="40"/>
      <c r="AB241" s="40"/>
      <c r="AC241" s="40"/>
      <c r="AD241" s="40"/>
      <c r="AE241" s="40"/>
      <c r="AR241" s="216" t="s">
        <v>150</v>
      </c>
      <c r="AT241" s="216" t="s">
        <v>135</v>
      </c>
      <c r="AU241" s="216" t="s">
        <v>141</v>
      </c>
      <c r="AY241" s="18" t="s">
        <v>132</v>
      </c>
      <c r="BE241" s="217">
        <f>IF(N241="základní",J241,0)</f>
        <v>0</v>
      </c>
      <c r="BF241" s="217">
        <f>IF(N241="snížená",J241,0)</f>
        <v>0</v>
      </c>
      <c r="BG241" s="217">
        <f>IF(N241="zákl. přenesená",J241,0)</f>
        <v>0</v>
      </c>
      <c r="BH241" s="217">
        <f>IF(N241="sníž. přenesená",J241,0)</f>
        <v>0</v>
      </c>
      <c r="BI241" s="217">
        <f>IF(N241="nulová",J241,0)</f>
        <v>0</v>
      </c>
      <c r="BJ241" s="18" t="s">
        <v>141</v>
      </c>
      <c r="BK241" s="217">
        <f>ROUND(I241*H241,2)</f>
        <v>0</v>
      </c>
      <c r="BL241" s="18" t="s">
        <v>150</v>
      </c>
      <c r="BM241" s="216" t="s">
        <v>1192</v>
      </c>
    </row>
    <row r="242" s="2" customFormat="1">
      <c r="A242" s="40"/>
      <c r="B242" s="41"/>
      <c r="C242" s="42"/>
      <c r="D242" s="225" t="s">
        <v>197</v>
      </c>
      <c r="E242" s="42"/>
      <c r="F242" s="226" t="s">
        <v>446</v>
      </c>
      <c r="G242" s="42"/>
      <c r="H242" s="42"/>
      <c r="I242" s="227"/>
      <c r="J242" s="42"/>
      <c r="K242" s="42"/>
      <c r="L242" s="46"/>
      <c r="M242" s="228"/>
      <c r="N242" s="229"/>
      <c r="O242" s="86"/>
      <c r="P242" s="86"/>
      <c r="Q242" s="86"/>
      <c r="R242" s="86"/>
      <c r="S242" s="86"/>
      <c r="T242" s="87"/>
      <c r="U242" s="40"/>
      <c r="V242" s="40"/>
      <c r="W242" s="40"/>
      <c r="X242" s="40"/>
      <c r="Y242" s="40"/>
      <c r="Z242" s="40"/>
      <c r="AA242" s="40"/>
      <c r="AB242" s="40"/>
      <c r="AC242" s="40"/>
      <c r="AD242" s="40"/>
      <c r="AE242" s="40"/>
      <c r="AT242" s="18" t="s">
        <v>197</v>
      </c>
      <c r="AU242" s="18" t="s">
        <v>141</v>
      </c>
    </row>
    <row r="243" s="2" customFormat="1" ht="24.15" customHeight="1">
      <c r="A243" s="40"/>
      <c r="B243" s="41"/>
      <c r="C243" s="205" t="s">
        <v>426</v>
      </c>
      <c r="D243" s="205" t="s">
        <v>135</v>
      </c>
      <c r="E243" s="206" t="s">
        <v>448</v>
      </c>
      <c r="F243" s="207" t="s">
        <v>449</v>
      </c>
      <c r="G243" s="208" t="s">
        <v>254</v>
      </c>
      <c r="H243" s="209">
        <v>414.45600000000002</v>
      </c>
      <c r="I243" s="210"/>
      <c r="J243" s="211">
        <f>ROUND(I243*H243,2)</f>
        <v>0</v>
      </c>
      <c r="K243" s="207" t="s">
        <v>139</v>
      </c>
      <c r="L243" s="46"/>
      <c r="M243" s="212" t="s">
        <v>32</v>
      </c>
      <c r="N243" s="213" t="s">
        <v>51</v>
      </c>
      <c r="O243" s="86"/>
      <c r="P243" s="214">
        <f>O243*H243</f>
        <v>0</v>
      </c>
      <c r="Q243" s="214">
        <v>0</v>
      </c>
      <c r="R243" s="214">
        <f>Q243*H243</f>
        <v>0</v>
      </c>
      <c r="S243" s="214">
        <v>0</v>
      </c>
      <c r="T243" s="215">
        <f>S243*H243</f>
        <v>0</v>
      </c>
      <c r="U243" s="40"/>
      <c r="V243" s="40"/>
      <c r="W243" s="40"/>
      <c r="X243" s="40"/>
      <c r="Y243" s="40"/>
      <c r="Z243" s="40"/>
      <c r="AA243" s="40"/>
      <c r="AB243" s="40"/>
      <c r="AC243" s="40"/>
      <c r="AD243" s="40"/>
      <c r="AE243" s="40"/>
      <c r="AR243" s="216" t="s">
        <v>150</v>
      </c>
      <c r="AT243" s="216" t="s">
        <v>135</v>
      </c>
      <c r="AU243" s="216" t="s">
        <v>141</v>
      </c>
      <c r="AY243" s="18" t="s">
        <v>132</v>
      </c>
      <c r="BE243" s="217">
        <f>IF(N243="základní",J243,0)</f>
        <v>0</v>
      </c>
      <c r="BF243" s="217">
        <f>IF(N243="snížená",J243,0)</f>
        <v>0</v>
      </c>
      <c r="BG243" s="217">
        <f>IF(N243="zákl. přenesená",J243,0)</f>
        <v>0</v>
      </c>
      <c r="BH243" s="217">
        <f>IF(N243="sníž. přenesená",J243,0)</f>
        <v>0</v>
      </c>
      <c r="BI243" s="217">
        <f>IF(N243="nulová",J243,0)</f>
        <v>0</v>
      </c>
      <c r="BJ243" s="18" t="s">
        <v>141</v>
      </c>
      <c r="BK243" s="217">
        <f>ROUND(I243*H243,2)</f>
        <v>0</v>
      </c>
      <c r="BL243" s="18" t="s">
        <v>150</v>
      </c>
      <c r="BM243" s="216" t="s">
        <v>1193</v>
      </c>
    </row>
    <row r="244" s="2" customFormat="1">
      <c r="A244" s="40"/>
      <c r="B244" s="41"/>
      <c r="C244" s="42"/>
      <c r="D244" s="225" t="s">
        <v>197</v>
      </c>
      <c r="E244" s="42"/>
      <c r="F244" s="226" t="s">
        <v>451</v>
      </c>
      <c r="G244" s="42"/>
      <c r="H244" s="42"/>
      <c r="I244" s="227"/>
      <c r="J244" s="42"/>
      <c r="K244" s="42"/>
      <c r="L244" s="46"/>
      <c r="M244" s="228"/>
      <c r="N244" s="229"/>
      <c r="O244" s="86"/>
      <c r="P244" s="86"/>
      <c r="Q244" s="86"/>
      <c r="R244" s="86"/>
      <c r="S244" s="86"/>
      <c r="T244" s="87"/>
      <c r="U244" s="40"/>
      <c r="V244" s="40"/>
      <c r="W244" s="40"/>
      <c r="X244" s="40"/>
      <c r="Y244" s="40"/>
      <c r="Z244" s="40"/>
      <c r="AA244" s="40"/>
      <c r="AB244" s="40"/>
      <c r="AC244" s="40"/>
      <c r="AD244" s="40"/>
      <c r="AE244" s="40"/>
      <c r="AT244" s="18" t="s">
        <v>197</v>
      </c>
      <c r="AU244" s="18" t="s">
        <v>141</v>
      </c>
    </row>
    <row r="245" s="13" customFormat="1">
      <c r="A245" s="13"/>
      <c r="B245" s="230"/>
      <c r="C245" s="231"/>
      <c r="D245" s="225" t="s">
        <v>199</v>
      </c>
      <c r="E245" s="232" t="s">
        <v>32</v>
      </c>
      <c r="F245" s="233" t="s">
        <v>452</v>
      </c>
      <c r="G245" s="231"/>
      <c r="H245" s="234">
        <v>414.45600000000002</v>
      </c>
      <c r="I245" s="235"/>
      <c r="J245" s="231"/>
      <c r="K245" s="231"/>
      <c r="L245" s="236"/>
      <c r="M245" s="237"/>
      <c r="N245" s="238"/>
      <c r="O245" s="238"/>
      <c r="P245" s="238"/>
      <c r="Q245" s="238"/>
      <c r="R245" s="238"/>
      <c r="S245" s="238"/>
      <c r="T245" s="239"/>
      <c r="U245" s="13"/>
      <c r="V245" s="13"/>
      <c r="W245" s="13"/>
      <c r="X245" s="13"/>
      <c r="Y245" s="13"/>
      <c r="Z245" s="13"/>
      <c r="AA245" s="13"/>
      <c r="AB245" s="13"/>
      <c r="AC245" s="13"/>
      <c r="AD245" s="13"/>
      <c r="AE245" s="13"/>
      <c r="AT245" s="240" t="s">
        <v>199</v>
      </c>
      <c r="AU245" s="240" t="s">
        <v>141</v>
      </c>
      <c r="AV245" s="13" t="s">
        <v>141</v>
      </c>
      <c r="AW245" s="13" t="s">
        <v>41</v>
      </c>
      <c r="AX245" s="13" t="s">
        <v>79</v>
      </c>
      <c r="AY245" s="240" t="s">
        <v>132</v>
      </c>
    </row>
    <row r="246" s="14" customFormat="1">
      <c r="A246" s="14"/>
      <c r="B246" s="241"/>
      <c r="C246" s="242"/>
      <c r="D246" s="225" t="s">
        <v>199</v>
      </c>
      <c r="E246" s="243" t="s">
        <v>32</v>
      </c>
      <c r="F246" s="244" t="s">
        <v>201</v>
      </c>
      <c r="G246" s="242"/>
      <c r="H246" s="245">
        <v>414.45600000000002</v>
      </c>
      <c r="I246" s="246"/>
      <c r="J246" s="242"/>
      <c r="K246" s="242"/>
      <c r="L246" s="247"/>
      <c r="M246" s="248"/>
      <c r="N246" s="249"/>
      <c r="O246" s="249"/>
      <c r="P246" s="249"/>
      <c r="Q246" s="249"/>
      <c r="R246" s="249"/>
      <c r="S246" s="249"/>
      <c r="T246" s="250"/>
      <c r="U246" s="14"/>
      <c r="V246" s="14"/>
      <c r="W246" s="14"/>
      <c r="X246" s="14"/>
      <c r="Y246" s="14"/>
      <c r="Z246" s="14"/>
      <c r="AA246" s="14"/>
      <c r="AB246" s="14"/>
      <c r="AC246" s="14"/>
      <c r="AD246" s="14"/>
      <c r="AE246" s="14"/>
      <c r="AT246" s="251" t="s">
        <v>199</v>
      </c>
      <c r="AU246" s="251" t="s">
        <v>141</v>
      </c>
      <c r="AV246" s="14" t="s">
        <v>150</v>
      </c>
      <c r="AW246" s="14" t="s">
        <v>41</v>
      </c>
      <c r="AX246" s="14" t="s">
        <v>21</v>
      </c>
      <c r="AY246" s="251" t="s">
        <v>132</v>
      </c>
    </row>
    <row r="247" s="2" customFormat="1" ht="14.4" customHeight="1">
      <c r="A247" s="40"/>
      <c r="B247" s="41"/>
      <c r="C247" s="205" t="s">
        <v>430</v>
      </c>
      <c r="D247" s="205" t="s">
        <v>135</v>
      </c>
      <c r="E247" s="206" t="s">
        <v>454</v>
      </c>
      <c r="F247" s="207" t="s">
        <v>455</v>
      </c>
      <c r="G247" s="208" t="s">
        <v>254</v>
      </c>
      <c r="H247" s="209">
        <v>29.603999999999999</v>
      </c>
      <c r="I247" s="210"/>
      <c r="J247" s="211">
        <f>ROUND(I247*H247,2)</f>
        <v>0</v>
      </c>
      <c r="K247" s="207" t="s">
        <v>139</v>
      </c>
      <c r="L247" s="46"/>
      <c r="M247" s="212" t="s">
        <v>32</v>
      </c>
      <c r="N247" s="213" t="s">
        <v>51</v>
      </c>
      <c r="O247" s="86"/>
      <c r="P247" s="214">
        <f>O247*H247</f>
        <v>0</v>
      </c>
      <c r="Q247" s="214">
        <v>0</v>
      </c>
      <c r="R247" s="214">
        <f>Q247*H247</f>
        <v>0</v>
      </c>
      <c r="S247" s="214">
        <v>0</v>
      </c>
      <c r="T247" s="215">
        <f>S247*H247</f>
        <v>0</v>
      </c>
      <c r="U247" s="40"/>
      <c r="V247" s="40"/>
      <c r="W247" s="40"/>
      <c r="X247" s="40"/>
      <c r="Y247" s="40"/>
      <c r="Z247" s="40"/>
      <c r="AA247" s="40"/>
      <c r="AB247" s="40"/>
      <c r="AC247" s="40"/>
      <c r="AD247" s="40"/>
      <c r="AE247" s="40"/>
      <c r="AR247" s="216" t="s">
        <v>150</v>
      </c>
      <c r="AT247" s="216" t="s">
        <v>135</v>
      </c>
      <c r="AU247" s="216" t="s">
        <v>141</v>
      </c>
      <c r="AY247" s="18" t="s">
        <v>132</v>
      </c>
      <c r="BE247" s="217">
        <f>IF(N247="základní",J247,0)</f>
        <v>0</v>
      </c>
      <c r="BF247" s="217">
        <f>IF(N247="snížená",J247,0)</f>
        <v>0</v>
      </c>
      <c r="BG247" s="217">
        <f>IF(N247="zákl. přenesená",J247,0)</f>
        <v>0</v>
      </c>
      <c r="BH247" s="217">
        <f>IF(N247="sníž. přenesená",J247,0)</f>
        <v>0</v>
      </c>
      <c r="BI247" s="217">
        <f>IF(N247="nulová",J247,0)</f>
        <v>0</v>
      </c>
      <c r="BJ247" s="18" t="s">
        <v>141</v>
      </c>
      <c r="BK247" s="217">
        <f>ROUND(I247*H247,2)</f>
        <v>0</v>
      </c>
      <c r="BL247" s="18" t="s">
        <v>150</v>
      </c>
      <c r="BM247" s="216" t="s">
        <v>1194</v>
      </c>
    </row>
    <row r="248" s="2" customFormat="1">
      <c r="A248" s="40"/>
      <c r="B248" s="41"/>
      <c r="C248" s="42"/>
      <c r="D248" s="225" t="s">
        <v>197</v>
      </c>
      <c r="E248" s="42"/>
      <c r="F248" s="226" t="s">
        <v>457</v>
      </c>
      <c r="G248" s="42"/>
      <c r="H248" s="42"/>
      <c r="I248" s="227"/>
      <c r="J248" s="42"/>
      <c r="K248" s="42"/>
      <c r="L248" s="46"/>
      <c r="M248" s="228"/>
      <c r="N248" s="229"/>
      <c r="O248" s="86"/>
      <c r="P248" s="86"/>
      <c r="Q248" s="86"/>
      <c r="R248" s="86"/>
      <c r="S248" s="86"/>
      <c r="T248" s="87"/>
      <c r="U248" s="40"/>
      <c r="V248" s="40"/>
      <c r="W248" s="40"/>
      <c r="X248" s="40"/>
      <c r="Y248" s="40"/>
      <c r="Z248" s="40"/>
      <c r="AA248" s="40"/>
      <c r="AB248" s="40"/>
      <c r="AC248" s="40"/>
      <c r="AD248" s="40"/>
      <c r="AE248" s="40"/>
      <c r="AT248" s="18" t="s">
        <v>197</v>
      </c>
      <c r="AU248" s="18" t="s">
        <v>141</v>
      </c>
    </row>
    <row r="249" s="2" customFormat="1" ht="24.15" customHeight="1">
      <c r="A249" s="40"/>
      <c r="B249" s="41"/>
      <c r="C249" s="205" t="s">
        <v>436</v>
      </c>
      <c r="D249" s="205" t="s">
        <v>135</v>
      </c>
      <c r="E249" s="206" t="s">
        <v>459</v>
      </c>
      <c r="F249" s="207" t="s">
        <v>460</v>
      </c>
      <c r="G249" s="208" t="s">
        <v>254</v>
      </c>
      <c r="H249" s="209">
        <v>29.603999999999999</v>
      </c>
      <c r="I249" s="210"/>
      <c r="J249" s="211">
        <f>ROUND(I249*H249,2)</f>
        <v>0</v>
      </c>
      <c r="K249" s="207" t="s">
        <v>139</v>
      </c>
      <c r="L249" s="46"/>
      <c r="M249" s="212" t="s">
        <v>32</v>
      </c>
      <c r="N249" s="213" t="s">
        <v>51</v>
      </c>
      <c r="O249" s="86"/>
      <c r="P249" s="214">
        <f>O249*H249</f>
        <v>0</v>
      </c>
      <c r="Q249" s="214">
        <v>0</v>
      </c>
      <c r="R249" s="214">
        <f>Q249*H249</f>
        <v>0</v>
      </c>
      <c r="S249" s="214">
        <v>0</v>
      </c>
      <c r="T249" s="215">
        <f>S249*H249</f>
        <v>0</v>
      </c>
      <c r="U249" s="40"/>
      <c r="V249" s="40"/>
      <c r="W249" s="40"/>
      <c r="X249" s="40"/>
      <c r="Y249" s="40"/>
      <c r="Z249" s="40"/>
      <c r="AA249" s="40"/>
      <c r="AB249" s="40"/>
      <c r="AC249" s="40"/>
      <c r="AD249" s="40"/>
      <c r="AE249" s="40"/>
      <c r="AR249" s="216" t="s">
        <v>150</v>
      </c>
      <c r="AT249" s="216" t="s">
        <v>135</v>
      </c>
      <c r="AU249" s="216" t="s">
        <v>141</v>
      </c>
      <c r="AY249" s="18" t="s">
        <v>132</v>
      </c>
      <c r="BE249" s="217">
        <f>IF(N249="základní",J249,0)</f>
        <v>0</v>
      </c>
      <c r="BF249" s="217">
        <f>IF(N249="snížená",J249,0)</f>
        <v>0</v>
      </c>
      <c r="BG249" s="217">
        <f>IF(N249="zákl. přenesená",J249,0)</f>
        <v>0</v>
      </c>
      <c r="BH249" s="217">
        <f>IF(N249="sníž. přenesená",J249,0)</f>
        <v>0</v>
      </c>
      <c r="BI249" s="217">
        <f>IF(N249="nulová",J249,0)</f>
        <v>0</v>
      </c>
      <c r="BJ249" s="18" t="s">
        <v>141</v>
      </c>
      <c r="BK249" s="217">
        <f>ROUND(I249*H249,2)</f>
        <v>0</v>
      </c>
      <c r="BL249" s="18" t="s">
        <v>150</v>
      </c>
      <c r="BM249" s="216" t="s">
        <v>1195</v>
      </c>
    </row>
    <row r="250" s="2" customFormat="1">
      <c r="A250" s="40"/>
      <c r="B250" s="41"/>
      <c r="C250" s="42"/>
      <c r="D250" s="225" t="s">
        <v>197</v>
      </c>
      <c r="E250" s="42"/>
      <c r="F250" s="226" t="s">
        <v>462</v>
      </c>
      <c r="G250" s="42"/>
      <c r="H250" s="42"/>
      <c r="I250" s="227"/>
      <c r="J250" s="42"/>
      <c r="K250" s="42"/>
      <c r="L250" s="46"/>
      <c r="M250" s="228"/>
      <c r="N250" s="229"/>
      <c r="O250" s="86"/>
      <c r="P250" s="86"/>
      <c r="Q250" s="86"/>
      <c r="R250" s="86"/>
      <c r="S250" s="86"/>
      <c r="T250" s="87"/>
      <c r="U250" s="40"/>
      <c r="V250" s="40"/>
      <c r="W250" s="40"/>
      <c r="X250" s="40"/>
      <c r="Y250" s="40"/>
      <c r="Z250" s="40"/>
      <c r="AA250" s="40"/>
      <c r="AB250" s="40"/>
      <c r="AC250" s="40"/>
      <c r="AD250" s="40"/>
      <c r="AE250" s="40"/>
      <c r="AT250" s="18" t="s">
        <v>197</v>
      </c>
      <c r="AU250" s="18" t="s">
        <v>141</v>
      </c>
    </row>
    <row r="251" s="12" customFormat="1" ht="22.8" customHeight="1">
      <c r="A251" s="12"/>
      <c r="B251" s="189"/>
      <c r="C251" s="190"/>
      <c r="D251" s="191" t="s">
        <v>78</v>
      </c>
      <c r="E251" s="203" t="s">
        <v>463</v>
      </c>
      <c r="F251" s="203" t="s">
        <v>464</v>
      </c>
      <c r="G251" s="190"/>
      <c r="H251" s="190"/>
      <c r="I251" s="193"/>
      <c r="J251" s="204">
        <f>BK251</f>
        <v>0</v>
      </c>
      <c r="K251" s="190"/>
      <c r="L251" s="195"/>
      <c r="M251" s="196"/>
      <c r="N251" s="197"/>
      <c r="O251" s="197"/>
      <c r="P251" s="198">
        <f>SUM(P252:P253)</f>
        <v>0</v>
      </c>
      <c r="Q251" s="197"/>
      <c r="R251" s="198">
        <f>SUM(R252:R253)</f>
        <v>0</v>
      </c>
      <c r="S251" s="197"/>
      <c r="T251" s="199">
        <f>SUM(T252:T253)</f>
        <v>0</v>
      </c>
      <c r="U251" s="12"/>
      <c r="V251" s="12"/>
      <c r="W251" s="12"/>
      <c r="X251" s="12"/>
      <c r="Y251" s="12"/>
      <c r="Z251" s="12"/>
      <c r="AA251" s="12"/>
      <c r="AB251" s="12"/>
      <c r="AC251" s="12"/>
      <c r="AD251" s="12"/>
      <c r="AE251" s="12"/>
      <c r="AR251" s="200" t="s">
        <v>21</v>
      </c>
      <c r="AT251" s="201" t="s">
        <v>78</v>
      </c>
      <c r="AU251" s="201" t="s">
        <v>21</v>
      </c>
      <c r="AY251" s="200" t="s">
        <v>132</v>
      </c>
      <c r="BK251" s="202">
        <f>SUM(BK252:BK253)</f>
        <v>0</v>
      </c>
    </row>
    <row r="252" s="2" customFormat="1" ht="24.15" customHeight="1">
      <c r="A252" s="40"/>
      <c r="B252" s="41"/>
      <c r="C252" s="205" t="s">
        <v>442</v>
      </c>
      <c r="D252" s="205" t="s">
        <v>135</v>
      </c>
      <c r="E252" s="206" t="s">
        <v>466</v>
      </c>
      <c r="F252" s="207" t="s">
        <v>467</v>
      </c>
      <c r="G252" s="208" t="s">
        <v>254</v>
      </c>
      <c r="H252" s="209">
        <v>33.125</v>
      </c>
      <c r="I252" s="210"/>
      <c r="J252" s="211">
        <f>ROUND(I252*H252,2)</f>
        <v>0</v>
      </c>
      <c r="K252" s="207" t="s">
        <v>139</v>
      </c>
      <c r="L252" s="46"/>
      <c r="M252" s="212" t="s">
        <v>32</v>
      </c>
      <c r="N252" s="213" t="s">
        <v>51</v>
      </c>
      <c r="O252" s="86"/>
      <c r="P252" s="214">
        <f>O252*H252</f>
        <v>0</v>
      </c>
      <c r="Q252" s="214">
        <v>0</v>
      </c>
      <c r="R252" s="214">
        <f>Q252*H252</f>
        <v>0</v>
      </c>
      <c r="S252" s="214">
        <v>0</v>
      </c>
      <c r="T252" s="215">
        <f>S252*H252</f>
        <v>0</v>
      </c>
      <c r="U252" s="40"/>
      <c r="V252" s="40"/>
      <c r="W252" s="40"/>
      <c r="X252" s="40"/>
      <c r="Y252" s="40"/>
      <c r="Z252" s="40"/>
      <c r="AA252" s="40"/>
      <c r="AB252" s="40"/>
      <c r="AC252" s="40"/>
      <c r="AD252" s="40"/>
      <c r="AE252" s="40"/>
      <c r="AR252" s="216" t="s">
        <v>150</v>
      </c>
      <c r="AT252" s="216" t="s">
        <v>135</v>
      </c>
      <c r="AU252" s="216" t="s">
        <v>141</v>
      </c>
      <c r="AY252" s="18" t="s">
        <v>132</v>
      </c>
      <c r="BE252" s="217">
        <f>IF(N252="základní",J252,0)</f>
        <v>0</v>
      </c>
      <c r="BF252" s="217">
        <f>IF(N252="snížená",J252,0)</f>
        <v>0</v>
      </c>
      <c r="BG252" s="217">
        <f>IF(N252="zákl. přenesená",J252,0)</f>
        <v>0</v>
      </c>
      <c r="BH252" s="217">
        <f>IF(N252="sníž. přenesená",J252,0)</f>
        <v>0</v>
      </c>
      <c r="BI252" s="217">
        <f>IF(N252="nulová",J252,0)</f>
        <v>0</v>
      </c>
      <c r="BJ252" s="18" t="s">
        <v>141</v>
      </c>
      <c r="BK252" s="217">
        <f>ROUND(I252*H252,2)</f>
        <v>0</v>
      </c>
      <c r="BL252" s="18" t="s">
        <v>150</v>
      </c>
      <c r="BM252" s="216" t="s">
        <v>1196</v>
      </c>
    </row>
    <row r="253" s="2" customFormat="1">
      <c r="A253" s="40"/>
      <c r="B253" s="41"/>
      <c r="C253" s="42"/>
      <c r="D253" s="225" t="s">
        <v>197</v>
      </c>
      <c r="E253" s="42"/>
      <c r="F253" s="226" t="s">
        <v>469</v>
      </c>
      <c r="G253" s="42"/>
      <c r="H253" s="42"/>
      <c r="I253" s="227"/>
      <c r="J253" s="42"/>
      <c r="K253" s="42"/>
      <c r="L253" s="46"/>
      <c r="M253" s="228"/>
      <c r="N253" s="229"/>
      <c r="O253" s="86"/>
      <c r="P253" s="86"/>
      <c r="Q253" s="86"/>
      <c r="R253" s="86"/>
      <c r="S253" s="86"/>
      <c r="T253" s="87"/>
      <c r="U253" s="40"/>
      <c r="V253" s="40"/>
      <c r="W253" s="40"/>
      <c r="X253" s="40"/>
      <c r="Y253" s="40"/>
      <c r="Z253" s="40"/>
      <c r="AA253" s="40"/>
      <c r="AB253" s="40"/>
      <c r="AC253" s="40"/>
      <c r="AD253" s="40"/>
      <c r="AE253" s="40"/>
      <c r="AT253" s="18" t="s">
        <v>197</v>
      </c>
      <c r="AU253" s="18" t="s">
        <v>141</v>
      </c>
    </row>
    <row r="254" s="12" customFormat="1" ht="25.92" customHeight="1">
      <c r="A254" s="12"/>
      <c r="B254" s="189"/>
      <c r="C254" s="190"/>
      <c r="D254" s="191" t="s">
        <v>78</v>
      </c>
      <c r="E254" s="192" t="s">
        <v>470</v>
      </c>
      <c r="F254" s="192" t="s">
        <v>471</v>
      </c>
      <c r="G254" s="190"/>
      <c r="H254" s="190"/>
      <c r="I254" s="193"/>
      <c r="J254" s="194">
        <f>BK254</f>
        <v>0</v>
      </c>
      <c r="K254" s="190"/>
      <c r="L254" s="195"/>
      <c r="M254" s="196"/>
      <c r="N254" s="197"/>
      <c r="O254" s="197"/>
      <c r="P254" s="198">
        <f>SUM(P255:P293)</f>
        <v>0</v>
      </c>
      <c r="Q254" s="197"/>
      <c r="R254" s="198">
        <f>SUM(R255:R293)</f>
        <v>2.9226923999999999</v>
      </c>
      <c r="S254" s="197"/>
      <c r="T254" s="199">
        <f>SUM(T255:T293)</f>
        <v>2.0544506</v>
      </c>
      <c r="U254" s="12"/>
      <c r="V254" s="12"/>
      <c r="W254" s="12"/>
      <c r="X254" s="12"/>
      <c r="Y254" s="12"/>
      <c r="Z254" s="12"/>
      <c r="AA254" s="12"/>
      <c r="AB254" s="12"/>
      <c r="AC254" s="12"/>
      <c r="AD254" s="12"/>
      <c r="AE254" s="12"/>
      <c r="AR254" s="200" t="s">
        <v>141</v>
      </c>
      <c r="AT254" s="201" t="s">
        <v>78</v>
      </c>
      <c r="AU254" s="201" t="s">
        <v>79</v>
      </c>
      <c r="AY254" s="200" t="s">
        <v>132</v>
      </c>
      <c r="BK254" s="202">
        <f>SUM(BK255:BK293)</f>
        <v>0</v>
      </c>
    </row>
    <row r="255" s="2" customFormat="1" ht="14.4" customHeight="1">
      <c r="A255" s="40"/>
      <c r="B255" s="41"/>
      <c r="C255" s="205" t="s">
        <v>447</v>
      </c>
      <c r="D255" s="205" t="s">
        <v>135</v>
      </c>
      <c r="E255" s="206" t="s">
        <v>473</v>
      </c>
      <c r="F255" s="207" t="s">
        <v>474</v>
      </c>
      <c r="G255" s="208" t="s">
        <v>195</v>
      </c>
      <c r="H255" s="209">
        <v>301.83999999999997</v>
      </c>
      <c r="I255" s="210"/>
      <c r="J255" s="211">
        <f>ROUND(I255*H255,2)</f>
        <v>0</v>
      </c>
      <c r="K255" s="207" t="s">
        <v>139</v>
      </c>
      <c r="L255" s="46"/>
      <c r="M255" s="212" t="s">
        <v>32</v>
      </c>
      <c r="N255" s="213" t="s">
        <v>51</v>
      </c>
      <c r="O255" s="86"/>
      <c r="P255" s="214">
        <f>O255*H255</f>
        <v>0</v>
      </c>
      <c r="Q255" s="214">
        <v>0</v>
      </c>
      <c r="R255" s="214">
        <f>Q255*H255</f>
        <v>0</v>
      </c>
      <c r="S255" s="214">
        <v>0.00594</v>
      </c>
      <c r="T255" s="215">
        <f>S255*H255</f>
        <v>1.7929295999999999</v>
      </c>
      <c r="U255" s="40"/>
      <c r="V255" s="40"/>
      <c r="W255" s="40"/>
      <c r="X255" s="40"/>
      <c r="Y255" s="40"/>
      <c r="Z255" s="40"/>
      <c r="AA255" s="40"/>
      <c r="AB255" s="40"/>
      <c r="AC255" s="40"/>
      <c r="AD255" s="40"/>
      <c r="AE255" s="40"/>
      <c r="AR255" s="216" t="s">
        <v>270</v>
      </c>
      <c r="AT255" s="216" t="s">
        <v>135</v>
      </c>
      <c r="AU255" s="216" t="s">
        <v>21</v>
      </c>
      <c r="AY255" s="18" t="s">
        <v>132</v>
      </c>
      <c r="BE255" s="217">
        <f>IF(N255="základní",J255,0)</f>
        <v>0</v>
      </c>
      <c r="BF255" s="217">
        <f>IF(N255="snížená",J255,0)</f>
        <v>0</v>
      </c>
      <c r="BG255" s="217">
        <f>IF(N255="zákl. přenesená",J255,0)</f>
        <v>0</v>
      </c>
      <c r="BH255" s="217">
        <f>IF(N255="sníž. přenesená",J255,0)</f>
        <v>0</v>
      </c>
      <c r="BI255" s="217">
        <f>IF(N255="nulová",J255,0)</f>
        <v>0</v>
      </c>
      <c r="BJ255" s="18" t="s">
        <v>141</v>
      </c>
      <c r="BK255" s="217">
        <f>ROUND(I255*H255,2)</f>
        <v>0</v>
      </c>
      <c r="BL255" s="18" t="s">
        <v>270</v>
      </c>
      <c r="BM255" s="216" t="s">
        <v>1197</v>
      </c>
    </row>
    <row r="256" s="2" customFormat="1" ht="14.4" customHeight="1">
      <c r="A256" s="40"/>
      <c r="B256" s="41"/>
      <c r="C256" s="205" t="s">
        <v>453</v>
      </c>
      <c r="D256" s="205" t="s">
        <v>135</v>
      </c>
      <c r="E256" s="206" t="s">
        <v>477</v>
      </c>
      <c r="F256" s="207" t="s">
        <v>478</v>
      </c>
      <c r="G256" s="208" t="s">
        <v>231</v>
      </c>
      <c r="H256" s="209">
        <v>21.050000000000001</v>
      </c>
      <c r="I256" s="210"/>
      <c r="J256" s="211">
        <f>ROUND(I256*H256,2)</f>
        <v>0</v>
      </c>
      <c r="K256" s="207" t="s">
        <v>139</v>
      </c>
      <c r="L256" s="46"/>
      <c r="M256" s="212" t="s">
        <v>32</v>
      </c>
      <c r="N256" s="213" t="s">
        <v>51</v>
      </c>
      <c r="O256" s="86"/>
      <c r="P256" s="214">
        <f>O256*H256</f>
        <v>0</v>
      </c>
      <c r="Q256" s="214">
        <v>0</v>
      </c>
      <c r="R256" s="214">
        <f>Q256*H256</f>
        <v>0</v>
      </c>
      <c r="S256" s="214">
        <v>0.0033800000000000002</v>
      </c>
      <c r="T256" s="215">
        <f>S256*H256</f>
        <v>0.071149000000000004</v>
      </c>
      <c r="U256" s="40"/>
      <c r="V256" s="40"/>
      <c r="W256" s="40"/>
      <c r="X256" s="40"/>
      <c r="Y256" s="40"/>
      <c r="Z256" s="40"/>
      <c r="AA256" s="40"/>
      <c r="AB256" s="40"/>
      <c r="AC256" s="40"/>
      <c r="AD256" s="40"/>
      <c r="AE256" s="40"/>
      <c r="AR256" s="216" t="s">
        <v>270</v>
      </c>
      <c r="AT256" s="216" t="s">
        <v>135</v>
      </c>
      <c r="AU256" s="216" t="s">
        <v>21</v>
      </c>
      <c r="AY256" s="18" t="s">
        <v>132</v>
      </c>
      <c r="BE256" s="217">
        <f>IF(N256="základní",J256,0)</f>
        <v>0</v>
      </c>
      <c r="BF256" s="217">
        <f>IF(N256="snížená",J256,0)</f>
        <v>0</v>
      </c>
      <c r="BG256" s="217">
        <f>IF(N256="zákl. přenesená",J256,0)</f>
        <v>0</v>
      </c>
      <c r="BH256" s="217">
        <f>IF(N256="sníž. přenesená",J256,0)</f>
        <v>0</v>
      </c>
      <c r="BI256" s="217">
        <f>IF(N256="nulová",J256,0)</f>
        <v>0</v>
      </c>
      <c r="BJ256" s="18" t="s">
        <v>141</v>
      </c>
      <c r="BK256" s="217">
        <f>ROUND(I256*H256,2)</f>
        <v>0</v>
      </c>
      <c r="BL256" s="18" t="s">
        <v>270</v>
      </c>
      <c r="BM256" s="216" t="s">
        <v>1198</v>
      </c>
    </row>
    <row r="257" s="2" customFormat="1" ht="14.4" customHeight="1">
      <c r="A257" s="40"/>
      <c r="B257" s="41"/>
      <c r="C257" s="205" t="s">
        <v>458</v>
      </c>
      <c r="D257" s="205" t="s">
        <v>135</v>
      </c>
      <c r="E257" s="206" t="s">
        <v>481</v>
      </c>
      <c r="F257" s="207" t="s">
        <v>482</v>
      </c>
      <c r="G257" s="208" t="s">
        <v>231</v>
      </c>
      <c r="H257" s="209">
        <v>39.200000000000003</v>
      </c>
      <c r="I257" s="210"/>
      <c r="J257" s="211">
        <f>ROUND(I257*H257,2)</f>
        <v>0</v>
      </c>
      <c r="K257" s="207" t="s">
        <v>139</v>
      </c>
      <c r="L257" s="46"/>
      <c r="M257" s="212" t="s">
        <v>32</v>
      </c>
      <c r="N257" s="213" t="s">
        <v>51</v>
      </c>
      <c r="O257" s="86"/>
      <c r="P257" s="214">
        <f>O257*H257</f>
        <v>0</v>
      </c>
      <c r="Q257" s="214">
        <v>0</v>
      </c>
      <c r="R257" s="214">
        <f>Q257*H257</f>
        <v>0</v>
      </c>
      <c r="S257" s="214">
        <v>0.00191</v>
      </c>
      <c r="T257" s="215">
        <f>S257*H257</f>
        <v>0.074872000000000008</v>
      </c>
      <c r="U257" s="40"/>
      <c r="V257" s="40"/>
      <c r="W257" s="40"/>
      <c r="X257" s="40"/>
      <c r="Y257" s="40"/>
      <c r="Z257" s="40"/>
      <c r="AA257" s="40"/>
      <c r="AB257" s="40"/>
      <c r="AC257" s="40"/>
      <c r="AD257" s="40"/>
      <c r="AE257" s="40"/>
      <c r="AR257" s="216" t="s">
        <v>270</v>
      </c>
      <c r="AT257" s="216" t="s">
        <v>135</v>
      </c>
      <c r="AU257" s="216" t="s">
        <v>21</v>
      </c>
      <c r="AY257" s="18" t="s">
        <v>132</v>
      </c>
      <c r="BE257" s="217">
        <f>IF(N257="základní",J257,0)</f>
        <v>0</v>
      </c>
      <c r="BF257" s="217">
        <f>IF(N257="snížená",J257,0)</f>
        <v>0</v>
      </c>
      <c r="BG257" s="217">
        <f>IF(N257="zákl. přenesená",J257,0)</f>
        <v>0</v>
      </c>
      <c r="BH257" s="217">
        <f>IF(N257="sníž. přenesená",J257,0)</f>
        <v>0</v>
      </c>
      <c r="BI257" s="217">
        <f>IF(N257="nulová",J257,0)</f>
        <v>0</v>
      </c>
      <c r="BJ257" s="18" t="s">
        <v>141</v>
      </c>
      <c r="BK257" s="217">
        <f>ROUND(I257*H257,2)</f>
        <v>0</v>
      </c>
      <c r="BL257" s="18" t="s">
        <v>270</v>
      </c>
      <c r="BM257" s="216" t="s">
        <v>1199</v>
      </c>
    </row>
    <row r="258" s="15" customFormat="1">
      <c r="A258" s="15"/>
      <c r="B258" s="262"/>
      <c r="C258" s="263"/>
      <c r="D258" s="225" t="s">
        <v>199</v>
      </c>
      <c r="E258" s="264" t="s">
        <v>32</v>
      </c>
      <c r="F258" s="265" t="s">
        <v>1200</v>
      </c>
      <c r="G258" s="263"/>
      <c r="H258" s="264" t="s">
        <v>32</v>
      </c>
      <c r="I258" s="266"/>
      <c r="J258" s="263"/>
      <c r="K258" s="263"/>
      <c r="L258" s="267"/>
      <c r="M258" s="268"/>
      <c r="N258" s="269"/>
      <c r="O258" s="269"/>
      <c r="P258" s="269"/>
      <c r="Q258" s="269"/>
      <c r="R258" s="269"/>
      <c r="S258" s="269"/>
      <c r="T258" s="270"/>
      <c r="U258" s="15"/>
      <c r="V258" s="15"/>
      <c r="W258" s="15"/>
      <c r="X258" s="15"/>
      <c r="Y258" s="15"/>
      <c r="Z258" s="15"/>
      <c r="AA258" s="15"/>
      <c r="AB258" s="15"/>
      <c r="AC258" s="15"/>
      <c r="AD258" s="15"/>
      <c r="AE258" s="15"/>
      <c r="AT258" s="271" t="s">
        <v>199</v>
      </c>
      <c r="AU258" s="271" t="s">
        <v>21</v>
      </c>
      <c r="AV258" s="15" t="s">
        <v>21</v>
      </c>
      <c r="AW258" s="15" t="s">
        <v>41</v>
      </c>
      <c r="AX258" s="15" t="s">
        <v>79</v>
      </c>
      <c r="AY258" s="271" t="s">
        <v>132</v>
      </c>
    </row>
    <row r="259" s="13" customFormat="1">
      <c r="A259" s="13"/>
      <c r="B259" s="230"/>
      <c r="C259" s="231"/>
      <c r="D259" s="225" t="s">
        <v>199</v>
      </c>
      <c r="E259" s="232" t="s">
        <v>32</v>
      </c>
      <c r="F259" s="233" t="s">
        <v>1201</v>
      </c>
      <c r="G259" s="231"/>
      <c r="H259" s="234">
        <v>39.200000000000003</v>
      </c>
      <c r="I259" s="235"/>
      <c r="J259" s="231"/>
      <c r="K259" s="231"/>
      <c r="L259" s="236"/>
      <c r="M259" s="237"/>
      <c r="N259" s="238"/>
      <c r="O259" s="238"/>
      <c r="P259" s="238"/>
      <c r="Q259" s="238"/>
      <c r="R259" s="238"/>
      <c r="S259" s="238"/>
      <c r="T259" s="239"/>
      <c r="U259" s="13"/>
      <c r="V259" s="13"/>
      <c r="W259" s="13"/>
      <c r="X259" s="13"/>
      <c r="Y259" s="13"/>
      <c r="Z259" s="13"/>
      <c r="AA259" s="13"/>
      <c r="AB259" s="13"/>
      <c r="AC259" s="13"/>
      <c r="AD259" s="13"/>
      <c r="AE259" s="13"/>
      <c r="AT259" s="240" t="s">
        <v>199</v>
      </c>
      <c r="AU259" s="240" t="s">
        <v>21</v>
      </c>
      <c r="AV259" s="13" t="s">
        <v>141</v>
      </c>
      <c r="AW259" s="13" t="s">
        <v>41</v>
      </c>
      <c r="AX259" s="13" t="s">
        <v>79</v>
      </c>
      <c r="AY259" s="240" t="s">
        <v>132</v>
      </c>
    </row>
    <row r="260" s="14" customFormat="1">
      <c r="A260" s="14"/>
      <c r="B260" s="241"/>
      <c r="C260" s="242"/>
      <c r="D260" s="225" t="s">
        <v>199</v>
      </c>
      <c r="E260" s="243" t="s">
        <v>32</v>
      </c>
      <c r="F260" s="244" t="s">
        <v>201</v>
      </c>
      <c r="G260" s="242"/>
      <c r="H260" s="245">
        <v>39.200000000000003</v>
      </c>
      <c r="I260" s="246"/>
      <c r="J260" s="242"/>
      <c r="K260" s="242"/>
      <c r="L260" s="247"/>
      <c r="M260" s="248"/>
      <c r="N260" s="249"/>
      <c r="O260" s="249"/>
      <c r="P260" s="249"/>
      <c r="Q260" s="249"/>
      <c r="R260" s="249"/>
      <c r="S260" s="249"/>
      <c r="T260" s="250"/>
      <c r="U260" s="14"/>
      <c r="V260" s="14"/>
      <c r="W260" s="14"/>
      <c r="X260" s="14"/>
      <c r="Y260" s="14"/>
      <c r="Z260" s="14"/>
      <c r="AA260" s="14"/>
      <c r="AB260" s="14"/>
      <c r="AC260" s="14"/>
      <c r="AD260" s="14"/>
      <c r="AE260" s="14"/>
      <c r="AT260" s="251" t="s">
        <v>199</v>
      </c>
      <c r="AU260" s="251" t="s">
        <v>21</v>
      </c>
      <c r="AV260" s="14" t="s">
        <v>150</v>
      </c>
      <c r="AW260" s="14" t="s">
        <v>41</v>
      </c>
      <c r="AX260" s="14" t="s">
        <v>21</v>
      </c>
      <c r="AY260" s="251" t="s">
        <v>132</v>
      </c>
    </row>
    <row r="261" s="2" customFormat="1" ht="14.4" customHeight="1">
      <c r="A261" s="40"/>
      <c r="B261" s="41"/>
      <c r="C261" s="205" t="s">
        <v>465</v>
      </c>
      <c r="D261" s="205" t="s">
        <v>135</v>
      </c>
      <c r="E261" s="206" t="s">
        <v>485</v>
      </c>
      <c r="F261" s="207" t="s">
        <v>486</v>
      </c>
      <c r="G261" s="208" t="s">
        <v>231</v>
      </c>
      <c r="H261" s="209">
        <v>39.200000000000003</v>
      </c>
      <c r="I261" s="210"/>
      <c r="J261" s="211">
        <f>ROUND(I261*H261,2)</f>
        <v>0</v>
      </c>
      <c r="K261" s="207" t="s">
        <v>139</v>
      </c>
      <c r="L261" s="46"/>
      <c r="M261" s="212" t="s">
        <v>32</v>
      </c>
      <c r="N261" s="213" t="s">
        <v>51</v>
      </c>
      <c r="O261" s="86"/>
      <c r="P261" s="214">
        <f>O261*H261</f>
        <v>0</v>
      </c>
      <c r="Q261" s="214">
        <v>0</v>
      </c>
      <c r="R261" s="214">
        <f>Q261*H261</f>
        <v>0</v>
      </c>
      <c r="S261" s="214">
        <v>0</v>
      </c>
      <c r="T261" s="215">
        <f>S261*H261</f>
        <v>0</v>
      </c>
      <c r="U261" s="40"/>
      <c r="V261" s="40"/>
      <c r="W261" s="40"/>
      <c r="X261" s="40"/>
      <c r="Y261" s="40"/>
      <c r="Z261" s="40"/>
      <c r="AA261" s="40"/>
      <c r="AB261" s="40"/>
      <c r="AC261" s="40"/>
      <c r="AD261" s="40"/>
      <c r="AE261" s="40"/>
      <c r="AR261" s="216" t="s">
        <v>270</v>
      </c>
      <c r="AT261" s="216" t="s">
        <v>135</v>
      </c>
      <c r="AU261" s="216" t="s">
        <v>21</v>
      </c>
      <c r="AY261" s="18" t="s">
        <v>132</v>
      </c>
      <c r="BE261" s="217">
        <f>IF(N261="základní",J261,0)</f>
        <v>0</v>
      </c>
      <c r="BF261" s="217">
        <f>IF(N261="snížená",J261,0)</f>
        <v>0</v>
      </c>
      <c r="BG261" s="217">
        <f>IF(N261="zákl. přenesená",J261,0)</f>
        <v>0</v>
      </c>
      <c r="BH261" s="217">
        <f>IF(N261="sníž. přenesená",J261,0)</f>
        <v>0</v>
      </c>
      <c r="BI261" s="217">
        <f>IF(N261="nulová",J261,0)</f>
        <v>0</v>
      </c>
      <c r="BJ261" s="18" t="s">
        <v>141</v>
      </c>
      <c r="BK261" s="217">
        <f>ROUND(I261*H261,2)</f>
        <v>0</v>
      </c>
      <c r="BL261" s="18" t="s">
        <v>270</v>
      </c>
      <c r="BM261" s="216" t="s">
        <v>1202</v>
      </c>
    </row>
    <row r="262" s="2" customFormat="1" ht="14.4" customHeight="1">
      <c r="A262" s="40"/>
      <c r="B262" s="41"/>
      <c r="C262" s="205" t="s">
        <v>472</v>
      </c>
      <c r="D262" s="205" t="s">
        <v>135</v>
      </c>
      <c r="E262" s="206" t="s">
        <v>489</v>
      </c>
      <c r="F262" s="207" t="s">
        <v>490</v>
      </c>
      <c r="G262" s="208" t="s">
        <v>231</v>
      </c>
      <c r="H262" s="209">
        <v>30.399999999999999</v>
      </c>
      <c r="I262" s="210"/>
      <c r="J262" s="211">
        <f>ROUND(I262*H262,2)</f>
        <v>0</v>
      </c>
      <c r="K262" s="207" t="s">
        <v>139</v>
      </c>
      <c r="L262" s="46"/>
      <c r="M262" s="212" t="s">
        <v>32</v>
      </c>
      <c r="N262" s="213" t="s">
        <v>51</v>
      </c>
      <c r="O262" s="86"/>
      <c r="P262" s="214">
        <f>O262*H262</f>
        <v>0</v>
      </c>
      <c r="Q262" s="214">
        <v>0</v>
      </c>
      <c r="R262" s="214">
        <f>Q262*H262</f>
        <v>0</v>
      </c>
      <c r="S262" s="214">
        <v>0</v>
      </c>
      <c r="T262" s="215">
        <f>S262*H262</f>
        <v>0</v>
      </c>
      <c r="U262" s="40"/>
      <c r="V262" s="40"/>
      <c r="W262" s="40"/>
      <c r="X262" s="40"/>
      <c r="Y262" s="40"/>
      <c r="Z262" s="40"/>
      <c r="AA262" s="40"/>
      <c r="AB262" s="40"/>
      <c r="AC262" s="40"/>
      <c r="AD262" s="40"/>
      <c r="AE262" s="40"/>
      <c r="AR262" s="216" t="s">
        <v>270</v>
      </c>
      <c r="AT262" s="216" t="s">
        <v>135</v>
      </c>
      <c r="AU262" s="216" t="s">
        <v>21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270</v>
      </c>
      <c r="BM262" s="216" t="s">
        <v>1203</v>
      </c>
    </row>
    <row r="263" s="13" customFormat="1">
      <c r="A263" s="13"/>
      <c r="B263" s="230"/>
      <c r="C263" s="231"/>
      <c r="D263" s="225" t="s">
        <v>199</v>
      </c>
      <c r="E263" s="232" t="s">
        <v>32</v>
      </c>
      <c r="F263" s="233" t="s">
        <v>492</v>
      </c>
      <c r="G263" s="231"/>
      <c r="H263" s="234">
        <v>30.399999999999999</v>
      </c>
      <c r="I263" s="235"/>
      <c r="J263" s="231"/>
      <c r="K263" s="231"/>
      <c r="L263" s="236"/>
      <c r="M263" s="237"/>
      <c r="N263" s="238"/>
      <c r="O263" s="238"/>
      <c r="P263" s="238"/>
      <c r="Q263" s="238"/>
      <c r="R263" s="238"/>
      <c r="S263" s="238"/>
      <c r="T263" s="239"/>
      <c r="U263" s="13"/>
      <c r="V263" s="13"/>
      <c r="W263" s="13"/>
      <c r="X263" s="13"/>
      <c r="Y263" s="13"/>
      <c r="Z263" s="13"/>
      <c r="AA263" s="13"/>
      <c r="AB263" s="13"/>
      <c r="AC263" s="13"/>
      <c r="AD263" s="13"/>
      <c r="AE263" s="13"/>
      <c r="AT263" s="240" t="s">
        <v>199</v>
      </c>
      <c r="AU263" s="240" t="s">
        <v>21</v>
      </c>
      <c r="AV263" s="13" t="s">
        <v>141</v>
      </c>
      <c r="AW263" s="13" t="s">
        <v>41</v>
      </c>
      <c r="AX263" s="13" t="s">
        <v>79</v>
      </c>
      <c r="AY263" s="240" t="s">
        <v>132</v>
      </c>
    </row>
    <row r="264" s="14" customFormat="1">
      <c r="A264" s="14"/>
      <c r="B264" s="241"/>
      <c r="C264" s="242"/>
      <c r="D264" s="225" t="s">
        <v>199</v>
      </c>
      <c r="E264" s="243" t="s">
        <v>32</v>
      </c>
      <c r="F264" s="244" t="s">
        <v>201</v>
      </c>
      <c r="G264" s="242"/>
      <c r="H264" s="245">
        <v>30.399999999999999</v>
      </c>
      <c r="I264" s="246"/>
      <c r="J264" s="242"/>
      <c r="K264" s="242"/>
      <c r="L264" s="247"/>
      <c r="M264" s="248"/>
      <c r="N264" s="249"/>
      <c r="O264" s="249"/>
      <c r="P264" s="249"/>
      <c r="Q264" s="249"/>
      <c r="R264" s="249"/>
      <c r="S264" s="249"/>
      <c r="T264" s="250"/>
      <c r="U264" s="14"/>
      <c r="V264" s="14"/>
      <c r="W264" s="14"/>
      <c r="X264" s="14"/>
      <c r="Y264" s="14"/>
      <c r="Z264" s="14"/>
      <c r="AA264" s="14"/>
      <c r="AB264" s="14"/>
      <c r="AC264" s="14"/>
      <c r="AD264" s="14"/>
      <c r="AE264" s="14"/>
      <c r="AT264" s="251" t="s">
        <v>199</v>
      </c>
      <c r="AU264" s="251" t="s">
        <v>21</v>
      </c>
      <c r="AV264" s="14" t="s">
        <v>150</v>
      </c>
      <c r="AW264" s="14" t="s">
        <v>41</v>
      </c>
      <c r="AX264" s="14" t="s">
        <v>21</v>
      </c>
      <c r="AY264" s="251" t="s">
        <v>132</v>
      </c>
    </row>
    <row r="265" s="2" customFormat="1" ht="14.4" customHeight="1">
      <c r="A265" s="40"/>
      <c r="B265" s="41"/>
      <c r="C265" s="205" t="s">
        <v>476</v>
      </c>
      <c r="D265" s="205" t="s">
        <v>135</v>
      </c>
      <c r="E265" s="206" t="s">
        <v>494</v>
      </c>
      <c r="F265" s="207" t="s">
        <v>495</v>
      </c>
      <c r="G265" s="208" t="s">
        <v>231</v>
      </c>
      <c r="H265" s="209">
        <v>8</v>
      </c>
      <c r="I265" s="210"/>
      <c r="J265" s="211">
        <f>ROUND(I265*H265,2)</f>
        <v>0</v>
      </c>
      <c r="K265" s="207" t="s">
        <v>139</v>
      </c>
      <c r="L265" s="46"/>
      <c r="M265" s="212" t="s">
        <v>32</v>
      </c>
      <c r="N265" s="213" t="s">
        <v>51</v>
      </c>
      <c r="O265" s="86"/>
      <c r="P265" s="214">
        <f>O265*H265</f>
        <v>0</v>
      </c>
      <c r="Q265" s="214">
        <v>0</v>
      </c>
      <c r="R265" s="214">
        <f>Q265*H265</f>
        <v>0</v>
      </c>
      <c r="S265" s="214">
        <v>0</v>
      </c>
      <c r="T265" s="215">
        <f>S265*H265</f>
        <v>0</v>
      </c>
      <c r="U265" s="40"/>
      <c r="V265" s="40"/>
      <c r="W265" s="40"/>
      <c r="X265" s="40"/>
      <c r="Y265" s="40"/>
      <c r="Z265" s="40"/>
      <c r="AA265" s="40"/>
      <c r="AB265" s="40"/>
      <c r="AC265" s="40"/>
      <c r="AD265" s="40"/>
      <c r="AE265" s="40"/>
      <c r="AR265" s="216" t="s">
        <v>270</v>
      </c>
      <c r="AT265" s="216" t="s">
        <v>135</v>
      </c>
      <c r="AU265" s="216" t="s">
        <v>21</v>
      </c>
      <c r="AY265" s="18" t="s">
        <v>132</v>
      </c>
      <c r="BE265" s="217">
        <f>IF(N265="základní",J265,0)</f>
        <v>0</v>
      </c>
      <c r="BF265" s="217">
        <f>IF(N265="snížená",J265,0)</f>
        <v>0</v>
      </c>
      <c r="BG265" s="217">
        <f>IF(N265="zákl. přenesená",J265,0)</f>
        <v>0</v>
      </c>
      <c r="BH265" s="217">
        <f>IF(N265="sníž. přenesená",J265,0)</f>
        <v>0</v>
      </c>
      <c r="BI265" s="217">
        <f>IF(N265="nulová",J265,0)</f>
        <v>0</v>
      </c>
      <c r="BJ265" s="18" t="s">
        <v>141</v>
      </c>
      <c r="BK265" s="217">
        <f>ROUND(I265*H265,2)</f>
        <v>0</v>
      </c>
      <c r="BL265" s="18" t="s">
        <v>270</v>
      </c>
      <c r="BM265" s="216" t="s">
        <v>1204</v>
      </c>
    </row>
    <row r="266" s="2" customFormat="1" ht="24.15" customHeight="1">
      <c r="A266" s="40"/>
      <c r="B266" s="41"/>
      <c r="C266" s="205" t="s">
        <v>480</v>
      </c>
      <c r="D266" s="205" t="s">
        <v>135</v>
      </c>
      <c r="E266" s="206" t="s">
        <v>498</v>
      </c>
      <c r="F266" s="207" t="s">
        <v>499</v>
      </c>
      <c r="G266" s="208" t="s">
        <v>195</v>
      </c>
      <c r="H266" s="209">
        <v>301.83999999999997</v>
      </c>
      <c r="I266" s="210"/>
      <c r="J266" s="211">
        <f>ROUND(I266*H266,2)</f>
        <v>0</v>
      </c>
      <c r="K266" s="207" t="s">
        <v>139</v>
      </c>
      <c r="L266" s="46"/>
      <c r="M266" s="212" t="s">
        <v>32</v>
      </c>
      <c r="N266" s="213" t="s">
        <v>51</v>
      </c>
      <c r="O266" s="86"/>
      <c r="P266" s="214">
        <f>O266*H266</f>
        <v>0</v>
      </c>
      <c r="Q266" s="214">
        <v>0.0075599999999999999</v>
      </c>
      <c r="R266" s="214">
        <f>Q266*H266</f>
        <v>2.2819103999999997</v>
      </c>
      <c r="S266" s="214">
        <v>0</v>
      </c>
      <c r="T266" s="215">
        <f>S266*H266</f>
        <v>0</v>
      </c>
      <c r="U266" s="40"/>
      <c r="V266" s="40"/>
      <c r="W266" s="40"/>
      <c r="X266" s="40"/>
      <c r="Y266" s="40"/>
      <c r="Z266" s="40"/>
      <c r="AA266" s="40"/>
      <c r="AB266" s="40"/>
      <c r="AC266" s="40"/>
      <c r="AD266" s="40"/>
      <c r="AE266" s="40"/>
      <c r="AR266" s="216" t="s">
        <v>270</v>
      </c>
      <c r="AT266" s="216" t="s">
        <v>135</v>
      </c>
      <c r="AU266" s="216" t="s">
        <v>21</v>
      </c>
      <c r="AY266" s="18" t="s">
        <v>132</v>
      </c>
      <c r="BE266" s="217">
        <f>IF(N266="základní",J266,0)</f>
        <v>0</v>
      </c>
      <c r="BF266" s="217">
        <f>IF(N266="snížená",J266,0)</f>
        <v>0</v>
      </c>
      <c r="BG266" s="217">
        <f>IF(N266="zákl. přenesená",J266,0)</f>
        <v>0</v>
      </c>
      <c r="BH266" s="217">
        <f>IF(N266="sníž. přenesená",J266,0)</f>
        <v>0</v>
      </c>
      <c r="BI266" s="217">
        <f>IF(N266="nulová",J266,0)</f>
        <v>0</v>
      </c>
      <c r="BJ266" s="18" t="s">
        <v>141</v>
      </c>
      <c r="BK266" s="217">
        <f>ROUND(I266*H266,2)</f>
        <v>0</v>
      </c>
      <c r="BL266" s="18" t="s">
        <v>270</v>
      </c>
      <c r="BM266" s="216" t="s">
        <v>1205</v>
      </c>
    </row>
    <row r="267" s="2" customFormat="1" ht="14.4" customHeight="1">
      <c r="A267" s="40"/>
      <c r="B267" s="41"/>
      <c r="C267" s="205" t="s">
        <v>484</v>
      </c>
      <c r="D267" s="205" t="s">
        <v>135</v>
      </c>
      <c r="E267" s="206" t="s">
        <v>502</v>
      </c>
      <c r="F267" s="207" t="s">
        <v>503</v>
      </c>
      <c r="G267" s="208" t="s">
        <v>376</v>
      </c>
      <c r="H267" s="209">
        <v>7</v>
      </c>
      <c r="I267" s="210"/>
      <c r="J267" s="211">
        <f>ROUND(I267*H267,2)</f>
        <v>0</v>
      </c>
      <c r="K267" s="207" t="s">
        <v>139</v>
      </c>
      <c r="L267" s="46"/>
      <c r="M267" s="212" t="s">
        <v>32</v>
      </c>
      <c r="N267" s="213" t="s">
        <v>51</v>
      </c>
      <c r="O267" s="86"/>
      <c r="P267" s="214">
        <f>O267*H267</f>
        <v>0</v>
      </c>
      <c r="Q267" s="214">
        <v>0</v>
      </c>
      <c r="R267" s="214">
        <f>Q267*H267</f>
        <v>0</v>
      </c>
      <c r="S267" s="214">
        <v>0</v>
      </c>
      <c r="T267" s="215">
        <f>S267*H267</f>
        <v>0</v>
      </c>
      <c r="U267" s="40"/>
      <c r="V267" s="40"/>
      <c r="W267" s="40"/>
      <c r="X267" s="40"/>
      <c r="Y267" s="40"/>
      <c r="Z267" s="40"/>
      <c r="AA267" s="40"/>
      <c r="AB267" s="40"/>
      <c r="AC267" s="40"/>
      <c r="AD267" s="40"/>
      <c r="AE267" s="40"/>
      <c r="AR267" s="216" t="s">
        <v>270</v>
      </c>
      <c r="AT267" s="216" t="s">
        <v>135</v>
      </c>
      <c r="AU267" s="216" t="s">
        <v>21</v>
      </c>
      <c r="AY267" s="18" t="s">
        <v>132</v>
      </c>
      <c r="BE267" s="217">
        <f>IF(N267="základní",J267,0)</f>
        <v>0</v>
      </c>
      <c r="BF267" s="217">
        <f>IF(N267="snížená",J267,0)</f>
        <v>0</v>
      </c>
      <c r="BG267" s="217">
        <f>IF(N267="zákl. přenesená",J267,0)</f>
        <v>0</v>
      </c>
      <c r="BH267" s="217">
        <f>IF(N267="sníž. přenesená",J267,0)</f>
        <v>0</v>
      </c>
      <c r="BI267" s="217">
        <f>IF(N267="nulová",J267,0)</f>
        <v>0</v>
      </c>
      <c r="BJ267" s="18" t="s">
        <v>141</v>
      </c>
      <c r="BK267" s="217">
        <f>ROUND(I267*H267,2)</f>
        <v>0</v>
      </c>
      <c r="BL267" s="18" t="s">
        <v>270</v>
      </c>
      <c r="BM267" s="216" t="s">
        <v>1206</v>
      </c>
    </row>
    <row r="268" s="2" customFormat="1" ht="14.4" customHeight="1">
      <c r="A268" s="40"/>
      <c r="B268" s="41"/>
      <c r="C268" s="252" t="s">
        <v>488</v>
      </c>
      <c r="D268" s="252" t="s">
        <v>246</v>
      </c>
      <c r="E268" s="253" t="s">
        <v>506</v>
      </c>
      <c r="F268" s="254" t="s">
        <v>507</v>
      </c>
      <c r="G268" s="255" t="s">
        <v>376</v>
      </c>
      <c r="H268" s="256">
        <v>7</v>
      </c>
      <c r="I268" s="257"/>
      <c r="J268" s="258">
        <f>ROUND(I268*H268,2)</f>
        <v>0</v>
      </c>
      <c r="K268" s="254" t="s">
        <v>139</v>
      </c>
      <c r="L268" s="259"/>
      <c r="M268" s="260" t="s">
        <v>32</v>
      </c>
      <c r="N268" s="261" t="s">
        <v>51</v>
      </c>
      <c r="O268" s="86"/>
      <c r="P268" s="214">
        <f>O268*H268</f>
        <v>0</v>
      </c>
      <c r="Q268" s="214">
        <v>0.0086999999999999994</v>
      </c>
      <c r="R268" s="214">
        <f>Q268*H268</f>
        <v>0.060899999999999996</v>
      </c>
      <c r="S268" s="214">
        <v>0</v>
      </c>
      <c r="T268" s="215">
        <f>S268*H268</f>
        <v>0</v>
      </c>
      <c r="U268" s="40"/>
      <c r="V268" s="40"/>
      <c r="W268" s="40"/>
      <c r="X268" s="40"/>
      <c r="Y268" s="40"/>
      <c r="Z268" s="40"/>
      <c r="AA268" s="40"/>
      <c r="AB268" s="40"/>
      <c r="AC268" s="40"/>
      <c r="AD268" s="40"/>
      <c r="AE268" s="40"/>
      <c r="AR268" s="216" t="s">
        <v>356</v>
      </c>
      <c r="AT268" s="216" t="s">
        <v>246</v>
      </c>
      <c r="AU268" s="216" t="s">
        <v>21</v>
      </c>
      <c r="AY268" s="18" t="s">
        <v>132</v>
      </c>
      <c r="BE268" s="217">
        <f>IF(N268="základní",J268,0)</f>
        <v>0</v>
      </c>
      <c r="BF268" s="217">
        <f>IF(N268="snížená",J268,0)</f>
        <v>0</v>
      </c>
      <c r="BG268" s="217">
        <f>IF(N268="zákl. přenesená",J268,0)</f>
        <v>0</v>
      </c>
      <c r="BH268" s="217">
        <f>IF(N268="sníž. přenesená",J268,0)</f>
        <v>0</v>
      </c>
      <c r="BI268" s="217">
        <f>IF(N268="nulová",J268,0)</f>
        <v>0</v>
      </c>
      <c r="BJ268" s="18" t="s">
        <v>141</v>
      </c>
      <c r="BK268" s="217">
        <f>ROUND(I268*H268,2)</f>
        <v>0</v>
      </c>
      <c r="BL268" s="18" t="s">
        <v>270</v>
      </c>
      <c r="BM268" s="216" t="s">
        <v>1207</v>
      </c>
    </row>
    <row r="269" s="2" customFormat="1" ht="14.4" customHeight="1">
      <c r="A269" s="40"/>
      <c r="B269" s="41"/>
      <c r="C269" s="205" t="s">
        <v>493</v>
      </c>
      <c r="D269" s="205" t="s">
        <v>135</v>
      </c>
      <c r="E269" s="206" t="s">
        <v>510</v>
      </c>
      <c r="F269" s="207" t="s">
        <v>511</v>
      </c>
      <c r="G269" s="208" t="s">
        <v>231</v>
      </c>
      <c r="H269" s="209">
        <v>21</v>
      </c>
      <c r="I269" s="210"/>
      <c r="J269" s="211">
        <f>ROUND(I269*H269,2)</f>
        <v>0</v>
      </c>
      <c r="K269" s="207" t="s">
        <v>139</v>
      </c>
      <c r="L269" s="46"/>
      <c r="M269" s="212" t="s">
        <v>32</v>
      </c>
      <c r="N269" s="213" t="s">
        <v>51</v>
      </c>
      <c r="O269" s="86"/>
      <c r="P269" s="214">
        <f>O269*H269</f>
        <v>0</v>
      </c>
      <c r="Q269" s="214">
        <v>0</v>
      </c>
      <c r="R269" s="214">
        <f>Q269*H269</f>
        <v>0</v>
      </c>
      <c r="S269" s="214">
        <v>0</v>
      </c>
      <c r="T269" s="215">
        <f>S269*H269</f>
        <v>0</v>
      </c>
      <c r="U269" s="40"/>
      <c r="V269" s="40"/>
      <c r="W269" s="40"/>
      <c r="X269" s="40"/>
      <c r="Y269" s="40"/>
      <c r="Z269" s="40"/>
      <c r="AA269" s="40"/>
      <c r="AB269" s="40"/>
      <c r="AC269" s="40"/>
      <c r="AD269" s="40"/>
      <c r="AE269" s="40"/>
      <c r="AR269" s="216" t="s">
        <v>270</v>
      </c>
      <c r="AT269" s="216" t="s">
        <v>135</v>
      </c>
      <c r="AU269" s="216" t="s">
        <v>21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270</v>
      </c>
      <c r="BM269" s="216" t="s">
        <v>1208</v>
      </c>
    </row>
    <row r="270" s="2" customFormat="1" ht="24.15" customHeight="1">
      <c r="A270" s="40"/>
      <c r="B270" s="41"/>
      <c r="C270" s="205" t="s">
        <v>497</v>
      </c>
      <c r="D270" s="205" t="s">
        <v>135</v>
      </c>
      <c r="E270" s="206" t="s">
        <v>514</v>
      </c>
      <c r="F270" s="207" t="s">
        <v>515</v>
      </c>
      <c r="G270" s="208" t="s">
        <v>231</v>
      </c>
      <c r="H270" s="209">
        <v>21</v>
      </c>
      <c r="I270" s="210"/>
      <c r="J270" s="211">
        <f>ROUND(I270*H270,2)</f>
        <v>0</v>
      </c>
      <c r="K270" s="207" t="s">
        <v>139</v>
      </c>
      <c r="L270" s="46"/>
      <c r="M270" s="212" t="s">
        <v>32</v>
      </c>
      <c r="N270" s="213" t="s">
        <v>51</v>
      </c>
      <c r="O270" s="86"/>
      <c r="P270" s="214">
        <f>O270*H270</f>
        <v>0</v>
      </c>
      <c r="Q270" s="214">
        <v>0.00362</v>
      </c>
      <c r="R270" s="214">
        <f>Q270*H270</f>
        <v>0.076020000000000004</v>
      </c>
      <c r="S270" s="214">
        <v>0</v>
      </c>
      <c r="T270" s="215">
        <f>S270*H270</f>
        <v>0</v>
      </c>
      <c r="U270" s="40"/>
      <c r="V270" s="40"/>
      <c r="W270" s="40"/>
      <c r="X270" s="40"/>
      <c r="Y270" s="40"/>
      <c r="Z270" s="40"/>
      <c r="AA270" s="40"/>
      <c r="AB270" s="40"/>
      <c r="AC270" s="40"/>
      <c r="AD270" s="40"/>
      <c r="AE270" s="40"/>
      <c r="AR270" s="216" t="s">
        <v>270</v>
      </c>
      <c r="AT270" s="216" t="s">
        <v>135</v>
      </c>
      <c r="AU270" s="216" t="s">
        <v>21</v>
      </c>
      <c r="AY270" s="18" t="s">
        <v>132</v>
      </c>
      <c r="BE270" s="217">
        <f>IF(N270="základní",J270,0)</f>
        <v>0</v>
      </c>
      <c r="BF270" s="217">
        <f>IF(N270="snížená",J270,0)</f>
        <v>0</v>
      </c>
      <c r="BG270" s="217">
        <f>IF(N270="zákl. přenesená",J270,0)</f>
        <v>0</v>
      </c>
      <c r="BH270" s="217">
        <f>IF(N270="sníž. přenesená",J270,0)</f>
        <v>0</v>
      </c>
      <c r="BI270" s="217">
        <f>IF(N270="nulová",J270,0)</f>
        <v>0</v>
      </c>
      <c r="BJ270" s="18" t="s">
        <v>141</v>
      </c>
      <c r="BK270" s="217">
        <f>ROUND(I270*H270,2)</f>
        <v>0</v>
      </c>
      <c r="BL270" s="18" t="s">
        <v>270</v>
      </c>
      <c r="BM270" s="216" t="s">
        <v>1209</v>
      </c>
    </row>
    <row r="271" s="2" customFormat="1">
      <c r="A271" s="40"/>
      <c r="B271" s="41"/>
      <c r="C271" s="42"/>
      <c r="D271" s="225" t="s">
        <v>197</v>
      </c>
      <c r="E271" s="42"/>
      <c r="F271" s="226" t="s">
        <v>517</v>
      </c>
      <c r="G271" s="42"/>
      <c r="H271" s="42"/>
      <c r="I271" s="227"/>
      <c r="J271" s="42"/>
      <c r="K271" s="42"/>
      <c r="L271" s="46"/>
      <c r="M271" s="228"/>
      <c r="N271" s="229"/>
      <c r="O271" s="86"/>
      <c r="P271" s="86"/>
      <c r="Q271" s="86"/>
      <c r="R271" s="86"/>
      <c r="S271" s="86"/>
      <c r="T271" s="87"/>
      <c r="U271" s="40"/>
      <c r="V271" s="40"/>
      <c r="W271" s="40"/>
      <c r="X271" s="40"/>
      <c r="Y271" s="40"/>
      <c r="Z271" s="40"/>
      <c r="AA271" s="40"/>
      <c r="AB271" s="40"/>
      <c r="AC271" s="40"/>
      <c r="AD271" s="40"/>
      <c r="AE271" s="40"/>
      <c r="AT271" s="18" t="s">
        <v>197</v>
      </c>
      <c r="AU271" s="18" t="s">
        <v>21</v>
      </c>
    </row>
    <row r="272" s="2" customFormat="1" ht="14.4" customHeight="1">
      <c r="A272" s="40"/>
      <c r="B272" s="41"/>
      <c r="C272" s="205" t="s">
        <v>501</v>
      </c>
      <c r="D272" s="205" t="s">
        <v>135</v>
      </c>
      <c r="E272" s="206" t="s">
        <v>1210</v>
      </c>
      <c r="F272" s="207" t="s">
        <v>1211</v>
      </c>
      <c r="G272" s="208" t="s">
        <v>231</v>
      </c>
      <c r="H272" s="209">
        <v>30</v>
      </c>
      <c r="I272" s="210"/>
      <c r="J272" s="211">
        <f>ROUND(I272*H272,2)</f>
        <v>0</v>
      </c>
      <c r="K272" s="207" t="s">
        <v>139</v>
      </c>
      <c r="L272" s="46"/>
      <c r="M272" s="212" t="s">
        <v>32</v>
      </c>
      <c r="N272" s="213" t="s">
        <v>51</v>
      </c>
      <c r="O272" s="86"/>
      <c r="P272" s="214">
        <f>O272*H272</f>
        <v>0</v>
      </c>
      <c r="Q272" s="214">
        <v>0</v>
      </c>
      <c r="R272" s="214">
        <f>Q272*H272</f>
        <v>0</v>
      </c>
      <c r="S272" s="214">
        <v>0</v>
      </c>
      <c r="T272" s="215">
        <f>S272*H272</f>
        <v>0</v>
      </c>
      <c r="U272" s="40"/>
      <c r="V272" s="40"/>
      <c r="W272" s="40"/>
      <c r="X272" s="40"/>
      <c r="Y272" s="40"/>
      <c r="Z272" s="40"/>
      <c r="AA272" s="40"/>
      <c r="AB272" s="40"/>
      <c r="AC272" s="40"/>
      <c r="AD272" s="40"/>
      <c r="AE272" s="40"/>
      <c r="AR272" s="216" t="s">
        <v>270</v>
      </c>
      <c r="AT272" s="216" t="s">
        <v>135</v>
      </c>
      <c r="AU272" s="216" t="s">
        <v>21</v>
      </c>
      <c r="AY272" s="18" t="s">
        <v>132</v>
      </c>
      <c r="BE272" s="217">
        <f>IF(N272="základní",J272,0)</f>
        <v>0</v>
      </c>
      <c r="BF272" s="217">
        <f>IF(N272="snížená",J272,0)</f>
        <v>0</v>
      </c>
      <c r="BG272" s="217">
        <f>IF(N272="zákl. přenesená",J272,0)</f>
        <v>0</v>
      </c>
      <c r="BH272" s="217">
        <f>IF(N272="sníž. přenesená",J272,0)</f>
        <v>0</v>
      </c>
      <c r="BI272" s="217">
        <f>IF(N272="nulová",J272,0)</f>
        <v>0</v>
      </c>
      <c r="BJ272" s="18" t="s">
        <v>141</v>
      </c>
      <c r="BK272" s="217">
        <f>ROUND(I272*H272,2)</f>
        <v>0</v>
      </c>
      <c r="BL272" s="18" t="s">
        <v>270</v>
      </c>
      <c r="BM272" s="216" t="s">
        <v>1212</v>
      </c>
    </row>
    <row r="273" s="15" customFormat="1">
      <c r="A273" s="15"/>
      <c r="B273" s="262"/>
      <c r="C273" s="263"/>
      <c r="D273" s="225" t="s">
        <v>199</v>
      </c>
      <c r="E273" s="264" t="s">
        <v>32</v>
      </c>
      <c r="F273" s="265" t="s">
        <v>1213</v>
      </c>
      <c r="G273" s="263"/>
      <c r="H273" s="264" t="s">
        <v>32</v>
      </c>
      <c r="I273" s="266"/>
      <c r="J273" s="263"/>
      <c r="K273" s="263"/>
      <c r="L273" s="267"/>
      <c r="M273" s="268"/>
      <c r="N273" s="269"/>
      <c r="O273" s="269"/>
      <c r="P273" s="269"/>
      <c r="Q273" s="269"/>
      <c r="R273" s="269"/>
      <c r="S273" s="269"/>
      <c r="T273" s="270"/>
      <c r="U273" s="15"/>
      <c r="V273" s="15"/>
      <c r="W273" s="15"/>
      <c r="X273" s="15"/>
      <c r="Y273" s="15"/>
      <c r="Z273" s="15"/>
      <c r="AA273" s="15"/>
      <c r="AB273" s="15"/>
      <c r="AC273" s="15"/>
      <c r="AD273" s="15"/>
      <c r="AE273" s="15"/>
      <c r="AT273" s="271" t="s">
        <v>199</v>
      </c>
      <c r="AU273" s="271" t="s">
        <v>21</v>
      </c>
      <c r="AV273" s="15" t="s">
        <v>21</v>
      </c>
      <c r="AW273" s="15" t="s">
        <v>41</v>
      </c>
      <c r="AX273" s="15" t="s">
        <v>79</v>
      </c>
      <c r="AY273" s="271" t="s">
        <v>132</v>
      </c>
    </row>
    <row r="274" s="13" customFormat="1">
      <c r="A274" s="13"/>
      <c r="B274" s="230"/>
      <c r="C274" s="231"/>
      <c r="D274" s="225" t="s">
        <v>199</v>
      </c>
      <c r="E274" s="232" t="s">
        <v>32</v>
      </c>
      <c r="F274" s="233" t="s">
        <v>1214</v>
      </c>
      <c r="G274" s="231"/>
      <c r="H274" s="234">
        <v>30</v>
      </c>
      <c r="I274" s="235"/>
      <c r="J274" s="231"/>
      <c r="K274" s="231"/>
      <c r="L274" s="236"/>
      <c r="M274" s="237"/>
      <c r="N274" s="238"/>
      <c r="O274" s="238"/>
      <c r="P274" s="238"/>
      <c r="Q274" s="238"/>
      <c r="R274" s="238"/>
      <c r="S274" s="238"/>
      <c r="T274" s="239"/>
      <c r="U274" s="13"/>
      <c r="V274" s="13"/>
      <c r="W274" s="13"/>
      <c r="X274" s="13"/>
      <c r="Y274" s="13"/>
      <c r="Z274" s="13"/>
      <c r="AA274" s="13"/>
      <c r="AB274" s="13"/>
      <c r="AC274" s="13"/>
      <c r="AD274" s="13"/>
      <c r="AE274" s="13"/>
      <c r="AT274" s="240" t="s">
        <v>199</v>
      </c>
      <c r="AU274" s="240" t="s">
        <v>21</v>
      </c>
      <c r="AV274" s="13" t="s">
        <v>141</v>
      </c>
      <c r="AW274" s="13" t="s">
        <v>41</v>
      </c>
      <c r="AX274" s="13" t="s">
        <v>79</v>
      </c>
      <c r="AY274" s="240" t="s">
        <v>132</v>
      </c>
    </row>
    <row r="275" s="14" customFormat="1">
      <c r="A275" s="14"/>
      <c r="B275" s="241"/>
      <c r="C275" s="242"/>
      <c r="D275" s="225" t="s">
        <v>199</v>
      </c>
      <c r="E275" s="243" t="s">
        <v>32</v>
      </c>
      <c r="F275" s="244" t="s">
        <v>201</v>
      </c>
      <c r="G275" s="242"/>
      <c r="H275" s="245">
        <v>30</v>
      </c>
      <c r="I275" s="246"/>
      <c r="J275" s="242"/>
      <c r="K275" s="242"/>
      <c r="L275" s="247"/>
      <c r="M275" s="248"/>
      <c r="N275" s="249"/>
      <c r="O275" s="249"/>
      <c r="P275" s="249"/>
      <c r="Q275" s="249"/>
      <c r="R275" s="249"/>
      <c r="S275" s="249"/>
      <c r="T275" s="250"/>
      <c r="U275" s="14"/>
      <c r="V275" s="14"/>
      <c r="W275" s="14"/>
      <c r="X275" s="14"/>
      <c r="Y275" s="14"/>
      <c r="Z275" s="14"/>
      <c r="AA275" s="14"/>
      <c r="AB275" s="14"/>
      <c r="AC275" s="14"/>
      <c r="AD275" s="14"/>
      <c r="AE275" s="14"/>
      <c r="AT275" s="251" t="s">
        <v>199</v>
      </c>
      <c r="AU275" s="251" t="s">
        <v>21</v>
      </c>
      <c r="AV275" s="14" t="s">
        <v>150</v>
      </c>
      <c r="AW275" s="14" t="s">
        <v>41</v>
      </c>
      <c r="AX275" s="14" t="s">
        <v>21</v>
      </c>
      <c r="AY275" s="251" t="s">
        <v>132</v>
      </c>
    </row>
    <row r="276" s="2" customFormat="1" ht="14.4" customHeight="1">
      <c r="A276" s="40"/>
      <c r="B276" s="41"/>
      <c r="C276" s="205" t="s">
        <v>505</v>
      </c>
      <c r="D276" s="205" t="s">
        <v>135</v>
      </c>
      <c r="E276" s="206" t="s">
        <v>519</v>
      </c>
      <c r="F276" s="207" t="s">
        <v>520</v>
      </c>
      <c r="G276" s="208" t="s">
        <v>376</v>
      </c>
      <c r="H276" s="209">
        <v>72</v>
      </c>
      <c r="I276" s="210"/>
      <c r="J276" s="211">
        <f>ROUND(I276*H276,2)</f>
        <v>0</v>
      </c>
      <c r="K276" s="207" t="s">
        <v>139</v>
      </c>
      <c r="L276" s="46"/>
      <c r="M276" s="212" t="s">
        <v>32</v>
      </c>
      <c r="N276" s="213" t="s">
        <v>51</v>
      </c>
      <c r="O276" s="86"/>
      <c r="P276" s="214">
        <f>O276*H276</f>
        <v>0</v>
      </c>
      <c r="Q276" s="214">
        <v>0.00040000000000000002</v>
      </c>
      <c r="R276" s="214">
        <f>Q276*H276</f>
        <v>0.028800000000000003</v>
      </c>
      <c r="S276" s="214">
        <v>0</v>
      </c>
      <c r="T276" s="215">
        <f>S276*H276</f>
        <v>0</v>
      </c>
      <c r="U276" s="40"/>
      <c r="V276" s="40"/>
      <c r="W276" s="40"/>
      <c r="X276" s="40"/>
      <c r="Y276" s="40"/>
      <c r="Z276" s="40"/>
      <c r="AA276" s="40"/>
      <c r="AB276" s="40"/>
      <c r="AC276" s="40"/>
      <c r="AD276" s="40"/>
      <c r="AE276" s="40"/>
      <c r="AR276" s="216" t="s">
        <v>150</v>
      </c>
      <c r="AT276" s="216" t="s">
        <v>135</v>
      </c>
      <c r="AU276" s="216" t="s">
        <v>21</v>
      </c>
      <c r="AY276" s="18" t="s">
        <v>132</v>
      </c>
      <c r="BE276" s="217">
        <f>IF(N276="základní",J276,0)</f>
        <v>0</v>
      </c>
      <c r="BF276" s="217">
        <f>IF(N276="snížená",J276,0)</f>
        <v>0</v>
      </c>
      <c r="BG276" s="217">
        <f>IF(N276="zákl. přenesená",J276,0)</f>
        <v>0</v>
      </c>
      <c r="BH276" s="217">
        <f>IF(N276="sníž. přenesená",J276,0)</f>
        <v>0</v>
      </c>
      <c r="BI276" s="217">
        <f>IF(N276="nulová",J276,0)</f>
        <v>0</v>
      </c>
      <c r="BJ276" s="18" t="s">
        <v>141</v>
      </c>
      <c r="BK276" s="217">
        <f>ROUND(I276*H276,2)</f>
        <v>0</v>
      </c>
      <c r="BL276" s="18" t="s">
        <v>150</v>
      </c>
      <c r="BM276" s="216" t="s">
        <v>1215</v>
      </c>
    </row>
    <row r="277" s="2" customFormat="1">
      <c r="A277" s="40"/>
      <c r="B277" s="41"/>
      <c r="C277" s="42"/>
      <c r="D277" s="225" t="s">
        <v>197</v>
      </c>
      <c r="E277" s="42"/>
      <c r="F277" s="226" t="s">
        <v>522</v>
      </c>
      <c r="G277" s="42"/>
      <c r="H277" s="42"/>
      <c r="I277" s="227"/>
      <c r="J277" s="42"/>
      <c r="K277" s="42"/>
      <c r="L277" s="46"/>
      <c r="M277" s="228"/>
      <c r="N277" s="229"/>
      <c r="O277" s="86"/>
      <c r="P277" s="86"/>
      <c r="Q277" s="86"/>
      <c r="R277" s="86"/>
      <c r="S277" s="86"/>
      <c r="T277" s="87"/>
      <c r="U277" s="40"/>
      <c r="V277" s="40"/>
      <c r="W277" s="40"/>
      <c r="X277" s="40"/>
      <c r="Y277" s="40"/>
      <c r="Z277" s="40"/>
      <c r="AA277" s="40"/>
      <c r="AB277" s="40"/>
      <c r="AC277" s="40"/>
      <c r="AD277" s="40"/>
      <c r="AE277" s="40"/>
      <c r="AT277" s="18" t="s">
        <v>197</v>
      </c>
      <c r="AU277" s="18" t="s">
        <v>21</v>
      </c>
    </row>
    <row r="278" s="2" customFormat="1" ht="24.15" customHeight="1">
      <c r="A278" s="40"/>
      <c r="B278" s="41"/>
      <c r="C278" s="205" t="s">
        <v>509</v>
      </c>
      <c r="D278" s="205" t="s">
        <v>135</v>
      </c>
      <c r="E278" s="206" t="s">
        <v>524</v>
      </c>
      <c r="F278" s="207" t="s">
        <v>525</v>
      </c>
      <c r="G278" s="208" t="s">
        <v>231</v>
      </c>
      <c r="H278" s="209">
        <v>39.200000000000003</v>
      </c>
      <c r="I278" s="210"/>
      <c r="J278" s="211">
        <f>ROUND(I278*H278,2)</f>
        <v>0</v>
      </c>
      <c r="K278" s="207" t="s">
        <v>139</v>
      </c>
      <c r="L278" s="46"/>
      <c r="M278" s="212" t="s">
        <v>32</v>
      </c>
      <c r="N278" s="213" t="s">
        <v>51</v>
      </c>
      <c r="O278" s="86"/>
      <c r="P278" s="214">
        <f>O278*H278</f>
        <v>0</v>
      </c>
      <c r="Q278" s="214">
        <v>0.0056499999999999996</v>
      </c>
      <c r="R278" s="214">
        <f>Q278*H278</f>
        <v>0.22148000000000001</v>
      </c>
      <c r="S278" s="214">
        <v>0</v>
      </c>
      <c r="T278" s="215">
        <f>S278*H278</f>
        <v>0</v>
      </c>
      <c r="U278" s="40"/>
      <c r="V278" s="40"/>
      <c r="W278" s="40"/>
      <c r="X278" s="40"/>
      <c r="Y278" s="40"/>
      <c r="Z278" s="40"/>
      <c r="AA278" s="40"/>
      <c r="AB278" s="40"/>
      <c r="AC278" s="40"/>
      <c r="AD278" s="40"/>
      <c r="AE278" s="40"/>
      <c r="AR278" s="216" t="s">
        <v>270</v>
      </c>
      <c r="AT278" s="216" t="s">
        <v>135</v>
      </c>
      <c r="AU278" s="216" t="s">
        <v>21</v>
      </c>
      <c r="AY278" s="18" t="s">
        <v>132</v>
      </c>
      <c r="BE278" s="217">
        <f>IF(N278="základní",J278,0)</f>
        <v>0</v>
      </c>
      <c r="BF278" s="217">
        <f>IF(N278="snížená",J278,0)</f>
        <v>0</v>
      </c>
      <c r="BG278" s="217">
        <f>IF(N278="zákl. přenesená",J278,0)</f>
        <v>0</v>
      </c>
      <c r="BH278" s="217">
        <f>IF(N278="sníž. přenesená",J278,0)</f>
        <v>0</v>
      </c>
      <c r="BI278" s="217">
        <f>IF(N278="nulová",J278,0)</f>
        <v>0</v>
      </c>
      <c r="BJ278" s="18" t="s">
        <v>141</v>
      </c>
      <c r="BK278" s="217">
        <f>ROUND(I278*H278,2)</f>
        <v>0</v>
      </c>
      <c r="BL278" s="18" t="s">
        <v>270</v>
      </c>
      <c r="BM278" s="216" t="s">
        <v>1216</v>
      </c>
    </row>
    <row r="279" s="2" customFormat="1" ht="14.4" customHeight="1">
      <c r="A279" s="40"/>
      <c r="B279" s="41"/>
      <c r="C279" s="205" t="s">
        <v>513</v>
      </c>
      <c r="D279" s="205" t="s">
        <v>135</v>
      </c>
      <c r="E279" s="206" t="s">
        <v>1217</v>
      </c>
      <c r="F279" s="207" t="s">
        <v>1218</v>
      </c>
      <c r="G279" s="208" t="s">
        <v>231</v>
      </c>
      <c r="H279" s="209">
        <v>19.199999999999999</v>
      </c>
      <c r="I279" s="210"/>
      <c r="J279" s="211">
        <f>ROUND(I279*H279,2)</f>
        <v>0</v>
      </c>
      <c r="K279" s="207" t="s">
        <v>139</v>
      </c>
      <c r="L279" s="46"/>
      <c r="M279" s="212" t="s">
        <v>32</v>
      </c>
      <c r="N279" s="213" t="s">
        <v>51</v>
      </c>
      <c r="O279" s="86"/>
      <c r="P279" s="214">
        <f>O279*H279</f>
        <v>0</v>
      </c>
      <c r="Q279" s="214">
        <v>0</v>
      </c>
      <c r="R279" s="214">
        <f>Q279*H279</f>
        <v>0</v>
      </c>
      <c r="S279" s="214">
        <v>0</v>
      </c>
      <c r="T279" s="215">
        <f>S279*H279</f>
        <v>0</v>
      </c>
      <c r="U279" s="40"/>
      <c r="V279" s="40"/>
      <c r="W279" s="40"/>
      <c r="X279" s="40"/>
      <c r="Y279" s="40"/>
      <c r="Z279" s="40"/>
      <c r="AA279" s="40"/>
      <c r="AB279" s="40"/>
      <c r="AC279" s="40"/>
      <c r="AD279" s="40"/>
      <c r="AE279" s="40"/>
      <c r="AR279" s="216" t="s">
        <v>270</v>
      </c>
      <c r="AT279" s="216" t="s">
        <v>135</v>
      </c>
      <c r="AU279" s="216" t="s">
        <v>21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270</v>
      </c>
      <c r="BM279" s="216" t="s">
        <v>1219</v>
      </c>
    </row>
    <row r="280" s="15" customFormat="1">
      <c r="A280" s="15"/>
      <c r="B280" s="262"/>
      <c r="C280" s="263"/>
      <c r="D280" s="225" t="s">
        <v>199</v>
      </c>
      <c r="E280" s="264" t="s">
        <v>32</v>
      </c>
      <c r="F280" s="265" t="s">
        <v>1220</v>
      </c>
      <c r="G280" s="263"/>
      <c r="H280" s="264" t="s">
        <v>32</v>
      </c>
      <c r="I280" s="266"/>
      <c r="J280" s="263"/>
      <c r="K280" s="263"/>
      <c r="L280" s="267"/>
      <c r="M280" s="268"/>
      <c r="N280" s="269"/>
      <c r="O280" s="269"/>
      <c r="P280" s="269"/>
      <c r="Q280" s="269"/>
      <c r="R280" s="269"/>
      <c r="S280" s="269"/>
      <c r="T280" s="270"/>
      <c r="U280" s="15"/>
      <c r="V280" s="15"/>
      <c r="W280" s="15"/>
      <c r="X280" s="15"/>
      <c r="Y280" s="15"/>
      <c r="Z280" s="15"/>
      <c r="AA280" s="15"/>
      <c r="AB280" s="15"/>
      <c r="AC280" s="15"/>
      <c r="AD280" s="15"/>
      <c r="AE280" s="15"/>
      <c r="AT280" s="271" t="s">
        <v>199</v>
      </c>
      <c r="AU280" s="271" t="s">
        <v>21</v>
      </c>
      <c r="AV280" s="15" t="s">
        <v>21</v>
      </c>
      <c r="AW280" s="15" t="s">
        <v>41</v>
      </c>
      <c r="AX280" s="15" t="s">
        <v>79</v>
      </c>
      <c r="AY280" s="271" t="s">
        <v>132</v>
      </c>
    </row>
    <row r="281" s="13" customFormat="1">
      <c r="A281" s="13"/>
      <c r="B281" s="230"/>
      <c r="C281" s="231"/>
      <c r="D281" s="225" t="s">
        <v>199</v>
      </c>
      <c r="E281" s="232" t="s">
        <v>32</v>
      </c>
      <c r="F281" s="233" t="s">
        <v>1221</v>
      </c>
      <c r="G281" s="231"/>
      <c r="H281" s="234">
        <v>19.199999999999999</v>
      </c>
      <c r="I281" s="235"/>
      <c r="J281" s="231"/>
      <c r="K281" s="231"/>
      <c r="L281" s="236"/>
      <c r="M281" s="237"/>
      <c r="N281" s="238"/>
      <c r="O281" s="238"/>
      <c r="P281" s="238"/>
      <c r="Q281" s="238"/>
      <c r="R281" s="238"/>
      <c r="S281" s="238"/>
      <c r="T281" s="239"/>
      <c r="U281" s="13"/>
      <c r="V281" s="13"/>
      <c r="W281" s="13"/>
      <c r="X281" s="13"/>
      <c r="Y281" s="13"/>
      <c r="Z281" s="13"/>
      <c r="AA281" s="13"/>
      <c r="AB281" s="13"/>
      <c r="AC281" s="13"/>
      <c r="AD281" s="13"/>
      <c r="AE281" s="13"/>
      <c r="AT281" s="240" t="s">
        <v>199</v>
      </c>
      <c r="AU281" s="240" t="s">
        <v>21</v>
      </c>
      <c r="AV281" s="13" t="s">
        <v>141</v>
      </c>
      <c r="AW281" s="13" t="s">
        <v>41</v>
      </c>
      <c r="AX281" s="13" t="s">
        <v>79</v>
      </c>
      <c r="AY281" s="240" t="s">
        <v>132</v>
      </c>
    </row>
    <row r="282" s="14" customFormat="1">
      <c r="A282" s="14"/>
      <c r="B282" s="241"/>
      <c r="C282" s="242"/>
      <c r="D282" s="225" t="s">
        <v>199</v>
      </c>
      <c r="E282" s="243" t="s">
        <v>32</v>
      </c>
      <c r="F282" s="244" t="s">
        <v>201</v>
      </c>
      <c r="G282" s="242"/>
      <c r="H282" s="245">
        <v>19.199999999999999</v>
      </c>
      <c r="I282" s="246"/>
      <c r="J282" s="242"/>
      <c r="K282" s="242"/>
      <c r="L282" s="247"/>
      <c r="M282" s="248"/>
      <c r="N282" s="249"/>
      <c r="O282" s="249"/>
      <c r="P282" s="249"/>
      <c r="Q282" s="249"/>
      <c r="R282" s="249"/>
      <c r="S282" s="249"/>
      <c r="T282" s="250"/>
      <c r="U282" s="14"/>
      <c r="V282" s="14"/>
      <c r="W282" s="14"/>
      <c r="X282" s="14"/>
      <c r="Y282" s="14"/>
      <c r="Z282" s="14"/>
      <c r="AA282" s="14"/>
      <c r="AB282" s="14"/>
      <c r="AC282" s="14"/>
      <c r="AD282" s="14"/>
      <c r="AE282" s="14"/>
      <c r="AT282" s="251" t="s">
        <v>199</v>
      </c>
      <c r="AU282" s="251" t="s">
        <v>21</v>
      </c>
      <c r="AV282" s="14" t="s">
        <v>150</v>
      </c>
      <c r="AW282" s="14" t="s">
        <v>41</v>
      </c>
      <c r="AX282" s="14" t="s">
        <v>21</v>
      </c>
      <c r="AY282" s="251" t="s">
        <v>132</v>
      </c>
    </row>
    <row r="283" s="2" customFormat="1" ht="24.15" customHeight="1">
      <c r="A283" s="40"/>
      <c r="B283" s="41"/>
      <c r="C283" s="205" t="s">
        <v>518</v>
      </c>
      <c r="D283" s="205" t="s">
        <v>135</v>
      </c>
      <c r="E283" s="206" t="s">
        <v>528</v>
      </c>
      <c r="F283" s="207" t="s">
        <v>529</v>
      </c>
      <c r="G283" s="208" t="s">
        <v>231</v>
      </c>
      <c r="H283" s="209">
        <v>28.600000000000001</v>
      </c>
      <c r="I283" s="210"/>
      <c r="J283" s="211">
        <f>ROUND(I283*H283,2)</f>
        <v>0</v>
      </c>
      <c r="K283" s="207" t="s">
        <v>139</v>
      </c>
      <c r="L283" s="46"/>
      <c r="M283" s="212" t="s">
        <v>32</v>
      </c>
      <c r="N283" s="213" t="s">
        <v>51</v>
      </c>
      <c r="O283" s="86"/>
      <c r="P283" s="214">
        <f>O283*H283</f>
        <v>0</v>
      </c>
      <c r="Q283" s="214">
        <v>0.0042900000000000004</v>
      </c>
      <c r="R283" s="214">
        <f>Q283*H283</f>
        <v>0.12269400000000001</v>
      </c>
      <c r="S283" s="214">
        <v>0</v>
      </c>
      <c r="T283" s="215">
        <f>S283*H283</f>
        <v>0</v>
      </c>
      <c r="U283" s="40"/>
      <c r="V283" s="40"/>
      <c r="W283" s="40"/>
      <c r="X283" s="40"/>
      <c r="Y283" s="40"/>
      <c r="Z283" s="40"/>
      <c r="AA283" s="40"/>
      <c r="AB283" s="40"/>
      <c r="AC283" s="40"/>
      <c r="AD283" s="40"/>
      <c r="AE283" s="40"/>
      <c r="AR283" s="216" t="s">
        <v>270</v>
      </c>
      <c r="AT283" s="216" t="s">
        <v>135</v>
      </c>
      <c r="AU283" s="216" t="s">
        <v>21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1222</v>
      </c>
    </row>
    <row r="284" s="2" customFormat="1" ht="24.15" customHeight="1">
      <c r="A284" s="40"/>
      <c r="B284" s="41"/>
      <c r="C284" s="205" t="s">
        <v>523</v>
      </c>
      <c r="D284" s="205" t="s">
        <v>135</v>
      </c>
      <c r="E284" s="206" t="s">
        <v>532</v>
      </c>
      <c r="F284" s="207" t="s">
        <v>533</v>
      </c>
      <c r="G284" s="208" t="s">
        <v>195</v>
      </c>
      <c r="H284" s="209">
        <v>6</v>
      </c>
      <c r="I284" s="210"/>
      <c r="J284" s="211">
        <f>ROUND(I284*H284,2)</f>
        <v>0</v>
      </c>
      <c r="K284" s="207" t="s">
        <v>139</v>
      </c>
      <c r="L284" s="46"/>
      <c r="M284" s="212" t="s">
        <v>32</v>
      </c>
      <c r="N284" s="213" t="s">
        <v>51</v>
      </c>
      <c r="O284" s="86"/>
      <c r="P284" s="214">
        <f>O284*H284</f>
        <v>0</v>
      </c>
      <c r="Q284" s="214">
        <v>0.01082</v>
      </c>
      <c r="R284" s="214">
        <f>Q284*H284</f>
        <v>0.064920000000000005</v>
      </c>
      <c r="S284" s="214">
        <v>0</v>
      </c>
      <c r="T284" s="215">
        <f>S284*H284</f>
        <v>0</v>
      </c>
      <c r="U284" s="40"/>
      <c r="V284" s="40"/>
      <c r="W284" s="40"/>
      <c r="X284" s="40"/>
      <c r="Y284" s="40"/>
      <c r="Z284" s="40"/>
      <c r="AA284" s="40"/>
      <c r="AB284" s="40"/>
      <c r="AC284" s="40"/>
      <c r="AD284" s="40"/>
      <c r="AE284" s="40"/>
      <c r="AR284" s="216" t="s">
        <v>270</v>
      </c>
      <c r="AT284" s="216" t="s">
        <v>135</v>
      </c>
      <c r="AU284" s="216" t="s">
        <v>21</v>
      </c>
      <c r="AY284" s="18" t="s">
        <v>132</v>
      </c>
      <c r="BE284" s="217">
        <f>IF(N284="základní",J284,0)</f>
        <v>0</v>
      </c>
      <c r="BF284" s="217">
        <f>IF(N284="snížená",J284,0)</f>
        <v>0</v>
      </c>
      <c r="BG284" s="217">
        <f>IF(N284="zákl. přenesená",J284,0)</f>
        <v>0</v>
      </c>
      <c r="BH284" s="217">
        <f>IF(N284="sníž. přenesená",J284,0)</f>
        <v>0</v>
      </c>
      <c r="BI284" s="217">
        <f>IF(N284="nulová",J284,0)</f>
        <v>0</v>
      </c>
      <c r="BJ284" s="18" t="s">
        <v>141</v>
      </c>
      <c r="BK284" s="217">
        <f>ROUND(I284*H284,2)</f>
        <v>0</v>
      </c>
      <c r="BL284" s="18" t="s">
        <v>270</v>
      </c>
      <c r="BM284" s="216" t="s">
        <v>1223</v>
      </c>
    </row>
    <row r="285" s="2" customFormat="1">
      <c r="A285" s="40"/>
      <c r="B285" s="41"/>
      <c r="C285" s="42"/>
      <c r="D285" s="225" t="s">
        <v>197</v>
      </c>
      <c r="E285" s="42"/>
      <c r="F285" s="226" t="s">
        <v>535</v>
      </c>
      <c r="G285" s="42"/>
      <c r="H285" s="42"/>
      <c r="I285" s="227"/>
      <c r="J285" s="42"/>
      <c r="K285" s="42"/>
      <c r="L285" s="46"/>
      <c r="M285" s="228"/>
      <c r="N285" s="229"/>
      <c r="O285" s="86"/>
      <c r="P285" s="86"/>
      <c r="Q285" s="86"/>
      <c r="R285" s="86"/>
      <c r="S285" s="86"/>
      <c r="T285" s="87"/>
      <c r="U285" s="40"/>
      <c r="V285" s="40"/>
      <c r="W285" s="40"/>
      <c r="X285" s="40"/>
      <c r="Y285" s="40"/>
      <c r="Z285" s="40"/>
      <c r="AA285" s="40"/>
      <c r="AB285" s="40"/>
      <c r="AC285" s="40"/>
      <c r="AD285" s="40"/>
      <c r="AE285" s="40"/>
      <c r="AT285" s="18" t="s">
        <v>197</v>
      </c>
      <c r="AU285" s="18" t="s">
        <v>21</v>
      </c>
    </row>
    <row r="286" s="2" customFormat="1" ht="14.4" customHeight="1">
      <c r="A286" s="40"/>
      <c r="B286" s="41"/>
      <c r="C286" s="205" t="s">
        <v>527</v>
      </c>
      <c r="D286" s="205" t="s">
        <v>135</v>
      </c>
      <c r="E286" s="206" t="s">
        <v>537</v>
      </c>
      <c r="F286" s="207" t="s">
        <v>538</v>
      </c>
      <c r="G286" s="208" t="s">
        <v>231</v>
      </c>
      <c r="H286" s="209">
        <v>39.200000000000003</v>
      </c>
      <c r="I286" s="210"/>
      <c r="J286" s="211">
        <f>ROUND(I286*H286,2)</f>
        <v>0</v>
      </c>
      <c r="K286" s="207" t="s">
        <v>139</v>
      </c>
      <c r="L286" s="46"/>
      <c r="M286" s="212" t="s">
        <v>32</v>
      </c>
      <c r="N286" s="213" t="s">
        <v>51</v>
      </c>
      <c r="O286" s="86"/>
      <c r="P286" s="214">
        <f>O286*H286</f>
        <v>0</v>
      </c>
      <c r="Q286" s="214">
        <v>0</v>
      </c>
      <c r="R286" s="214">
        <f>Q286*H286</f>
        <v>0</v>
      </c>
      <c r="S286" s="214">
        <v>0</v>
      </c>
      <c r="T286" s="215">
        <f>S286*H286</f>
        <v>0</v>
      </c>
      <c r="U286" s="40"/>
      <c r="V286" s="40"/>
      <c r="W286" s="40"/>
      <c r="X286" s="40"/>
      <c r="Y286" s="40"/>
      <c r="Z286" s="40"/>
      <c r="AA286" s="40"/>
      <c r="AB286" s="40"/>
      <c r="AC286" s="40"/>
      <c r="AD286" s="40"/>
      <c r="AE286" s="40"/>
      <c r="AR286" s="216" t="s">
        <v>270</v>
      </c>
      <c r="AT286" s="216" t="s">
        <v>135</v>
      </c>
      <c r="AU286" s="216" t="s">
        <v>21</v>
      </c>
      <c r="AY286" s="18" t="s">
        <v>132</v>
      </c>
      <c r="BE286" s="217">
        <f>IF(N286="základní",J286,0)</f>
        <v>0</v>
      </c>
      <c r="BF286" s="217">
        <f>IF(N286="snížená",J286,0)</f>
        <v>0</v>
      </c>
      <c r="BG286" s="217">
        <f>IF(N286="zákl. přenesená",J286,0)</f>
        <v>0</v>
      </c>
      <c r="BH286" s="217">
        <f>IF(N286="sníž. přenesená",J286,0)</f>
        <v>0</v>
      </c>
      <c r="BI286" s="217">
        <f>IF(N286="nulová",J286,0)</f>
        <v>0</v>
      </c>
      <c r="BJ286" s="18" t="s">
        <v>141</v>
      </c>
      <c r="BK286" s="217">
        <f>ROUND(I286*H286,2)</f>
        <v>0</v>
      </c>
      <c r="BL286" s="18" t="s">
        <v>270</v>
      </c>
      <c r="BM286" s="216" t="s">
        <v>1224</v>
      </c>
    </row>
    <row r="287" s="2" customFormat="1" ht="14.4" customHeight="1">
      <c r="A287" s="40"/>
      <c r="B287" s="41"/>
      <c r="C287" s="205" t="s">
        <v>531</v>
      </c>
      <c r="D287" s="205" t="s">
        <v>135</v>
      </c>
      <c r="E287" s="206" t="s">
        <v>541</v>
      </c>
      <c r="F287" s="207" t="s">
        <v>542</v>
      </c>
      <c r="G287" s="208" t="s">
        <v>376</v>
      </c>
      <c r="H287" s="209">
        <v>4</v>
      </c>
      <c r="I287" s="210"/>
      <c r="J287" s="211">
        <f>ROUND(I287*H287,2)</f>
        <v>0</v>
      </c>
      <c r="K287" s="207" t="s">
        <v>139</v>
      </c>
      <c r="L287" s="46"/>
      <c r="M287" s="212" t="s">
        <v>32</v>
      </c>
      <c r="N287" s="213" t="s">
        <v>51</v>
      </c>
      <c r="O287" s="86"/>
      <c r="P287" s="214">
        <f>O287*H287</f>
        <v>0</v>
      </c>
      <c r="Q287" s="214">
        <v>0</v>
      </c>
      <c r="R287" s="214">
        <f>Q287*H287</f>
        <v>0</v>
      </c>
      <c r="S287" s="214">
        <v>0</v>
      </c>
      <c r="T287" s="215">
        <f>S287*H287</f>
        <v>0</v>
      </c>
      <c r="U287" s="40"/>
      <c r="V287" s="40"/>
      <c r="W287" s="40"/>
      <c r="X287" s="40"/>
      <c r="Y287" s="40"/>
      <c r="Z287" s="40"/>
      <c r="AA287" s="40"/>
      <c r="AB287" s="40"/>
      <c r="AC287" s="40"/>
      <c r="AD287" s="40"/>
      <c r="AE287" s="40"/>
      <c r="AR287" s="216" t="s">
        <v>270</v>
      </c>
      <c r="AT287" s="216" t="s">
        <v>135</v>
      </c>
      <c r="AU287" s="216" t="s">
        <v>21</v>
      </c>
      <c r="AY287" s="18" t="s">
        <v>132</v>
      </c>
      <c r="BE287" s="217">
        <f>IF(N287="základní",J287,0)</f>
        <v>0</v>
      </c>
      <c r="BF287" s="217">
        <f>IF(N287="snížená",J287,0)</f>
        <v>0</v>
      </c>
      <c r="BG287" s="217">
        <f>IF(N287="zákl. přenesená",J287,0)</f>
        <v>0</v>
      </c>
      <c r="BH287" s="217">
        <f>IF(N287="sníž. přenesená",J287,0)</f>
        <v>0</v>
      </c>
      <c r="BI287" s="217">
        <f>IF(N287="nulová",J287,0)</f>
        <v>0</v>
      </c>
      <c r="BJ287" s="18" t="s">
        <v>141</v>
      </c>
      <c r="BK287" s="217">
        <f>ROUND(I287*H287,2)</f>
        <v>0</v>
      </c>
      <c r="BL287" s="18" t="s">
        <v>270</v>
      </c>
      <c r="BM287" s="216" t="s">
        <v>1225</v>
      </c>
    </row>
    <row r="288" s="2" customFormat="1" ht="24.15" customHeight="1">
      <c r="A288" s="40"/>
      <c r="B288" s="41"/>
      <c r="C288" s="205" t="s">
        <v>536</v>
      </c>
      <c r="D288" s="205" t="s">
        <v>135</v>
      </c>
      <c r="E288" s="206" t="s">
        <v>545</v>
      </c>
      <c r="F288" s="207" t="s">
        <v>546</v>
      </c>
      <c r="G288" s="208" t="s">
        <v>231</v>
      </c>
      <c r="H288" s="209">
        <v>30.399999999999999</v>
      </c>
      <c r="I288" s="210"/>
      <c r="J288" s="211">
        <f>ROUND(I288*H288,2)</f>
        <v>0</v>
      </c>
      <c r="K288" s="207" t="s">
        <v>139</v>
      </c>
      <c r="L288" s="46"/>
      <c r="M288" s="212" t="s">
        <v>32</v>
      </c>
      <c r="N288" s="213" t="s">
        <v>51</v>
      </c>
      <c r="O288" s="86"/>
      <c r="P288" s="214">
        <f>O288*H288</f>
        <v>0</v>
      </c>
      <c r="Q288" s="214">
        <v>0.0021700000000000001</v>
      </c>
      <c r="R288" s="214">
        <f>Q288*H288</f>
        <v>0.065967999999999999</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1226</v>
      </c>
    </row>
    <row r="289" s="2" customFormat="1" ht="14.4" customHeight="1">
      <c r="A289" s="40"/>
      <c r="B289" s="41"/>
      <c r="C289" s="205" t="s">
        <v>540</v>
      </c>
      <c r="D289" s="205" t="s">
        <v>135</v>
      </c>
      <c r="E289" s="206" t="s">
        <v>549</v>
      </c>
      <c r="F289" s="207" t="s">
        <v>550</v>
      </c>
      <c r="G289" s="208" t="s">
        <v>376</v>
      </c>
      <c r="H289" s="209">
        <v>7</v>
      </c>
      <c r="I289" s="210"/>
      <c r="J289" s="211">
        <f>ROUND(I289*H289,2)</f>
        <v>0</v>
      </c>
      <c r="K289" s="207" t="s">
        <v>32</v>
      </c>
      <c r="L289" s="46"/>
      <c r="M289" s="212" t="s">
        <v>32</v>
      </c>
      <c r="N289" s="213" t="s">
        <v>51</v>
      </c>
      <c r="O289" s="86"/>
      <c r="P289" s="214">
        <f>O289*H289</f>
        <v>0</v>
      </c>
      <c r="Q289" s="214">
        <v>0</v>
      </c>
      <c r="R289" s="214">
        <f>Q289*H289</f>
        <v>0</v>
      </c>
      <c r="S289" s="214">
        <v>0</v>
      </c>
      <c r="T289" s="215">
        <f>S289*H289</f>
        <v>0</v>
      </c>
      <c r="U289" s="40"/>
      <c r="V289" s="40"/>
      <c r="W289" s="40"/>
      <c r="X289" s="40"/>
      <c r="Y289" s="40"/>
      <c r="Z289" s="40"/>
      <c r="AA289" s="40"/>
      <c r="AB289" s="40"/>
      <c r="AC289" s="40"/>
      <c r="AD289" s="40"/>
      <c r="AE289" s="40"/>
      <c r="AR289" s="216" t="s">
        <v>270</v>
      </c>
      <c r="AT289" s="216" t="s">
        <v>135</v>
      </c>
      <c r="AU289" s="216" t="s">
        <v>21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1227</v>
      </c>
    </row>
    <row r="290" s="2" customFormat="1" ht="14.4" customHeight="1">
      <c r="A290" s="40"/>
      <c r="B290" s="41"/>
      <c r="C290" s="205" t="s">
        <v>544</v>
      </c>
      <c r="D290" s="205" t="s">
        <v>135</v>
      </c>
      <c r="E290" s="206" t="s">
        <v>553</v>
      </c>
      <c r="F290" s="207" t="s">
        <v>554</v>
      </c>
      <c r="G290" s="208" t="s">
        <v>376</v>
      </c>
      <c r="H290" s="209">
        <v>7</v>
      </c>
      <c r="I290" s="210"/>
      <c r="J290" s="211">
        <f>ROUND(I290*H290,2)</f>
        <v>0</v>
      </c>
      <c r="K290" s="207" t="s">
        <v>139</v>
      </c>
      <c r="L290" s="46"/>
      <c r="M290" s="212" t="s">
        <v>32</v>
      </c>
      <c r="N290" s="213" t="s">
        <v>51</v>
      </c>
      <c r="O290" s="86"/>
      <c r="P290" s="214">
        <f>O290*H290</f>
        <v>0</v>
      </c>
      <c r="Q290" s="214">
        <v>0</v>
      </c>
      <c r="R290" s="214">
        <f>Q290*H290</f>
        <v>0</v>
      </c>
      <c r="S290" s="214">
        <v>0.016500000000000001</v>
      </c>
      <c r="T290" s="215">
        <f>S290*H290</f>
        <v>0.11550000000000001</v>
      </c>
      <c r="U290" s="40"/>
      <c r="V290" s="40"/>
      <c r="W290" s="40"/>
      <c r="X290" s="40"/>
      <c r="Y290" s="40"/>
      <c r="Z290" s="40"/>
      <c r="AA290" s="40"/>
      <c r="AB290" s="40"/>
      <c r="AC290" s="40"/>
      <c r="AD290" s="40"/>
      <c r="AE290" s="40"/>
      <c r="AR290" s="216" t="s">
        <v>270</v>
      </c>
      <c r="AT290" s="216" t="s">
        <v>135</v>
      </c>
      <c r="AU290" s="216" t="s">
        <v>21</v>
      </c>
      <c r="AY290" s="18" t="s">
        <v>132</v>
      </c>
      <c r="BE290" s="217">
        <f>IF(N290="základní",J290,0)</f>
        <v>0</v>
      </c>
      <c r="BF290" s="217">
        <f>IF(N290="snížená",J290,0)</f>
        <v>0</v>
      </c>
      <c r="BG290" s="217">
        <f>IF(N290="zákl. přenesená",J290,0)</f>
        <v>0</v>
      </c>
      <c r="BH290" s="217">
        <f>IF(N290="sníž. přenesená",J290,0)</f>
        <v>0</v>
      </c>
      <c r="BI290" s="217">
        <f>IF(N290="nulová",J290,0)</f>
        <v>0</v>
      </c>
      <c r="BJ290" s="18" t="s">
        <v>141</v>
      </c>
      <c r="BK290" s="217">
        <f>ROUND(I290*H290,2)</f>
        <v>0</v>
      </c>
      <c r="BL290" s="18" t="s">
        <v>270</v>
      </c>
      <c r="BM290" s="216" t="s">
        <v>1228</v>
      </c>
    </row>
    <row r="291" s="2" customFormat="1">
      <c r="A291" s="40"/>
      <c r="B291" s="41"/>
      <c r="C291" s="42"/>
      <c r="D291" s="225" t="s">
        <v>197</v>
      </c>
      <c r="E291" s="42"/>
      <c r="F291" s="226" t="s">
        <v>556</v>
      </c>
      <c r="G291" s="42"/>
      <c r="H291" s="42"/>
      <c r="I291" s="227"/>
      <c r="J291" s="42"/>
      <c r="K291" s="42"/>
      <c r="L291" s="46"/>
      <c r="M291" s="228"/>
      <c r="N291" s="229"/>
      <c r="O291" s="86"/>
      <c r="P291" s="86"/>
      <c r="Q291" s="86"/>
      <c r="R291" s="86"/>
      <c r="S291" s="86"/>
      <c r="T291" s="87"/>
      <c r="U291" s="40"/>
      <c r="V291" s="40"/>
      <c r="W291" s="40"/>
      <c r="X291" s="40"/>
      <c r="Y291" s="40"/>
      <c r="Z291" s="40"/>
      <c r="AA291" s="40"/>
      <c r="AB291" s="40"/>
      <c r="AC291" s="40"/>
      <c r="AD291" s="40"/>
      <c r="AE291" s="40"/>
      <c r="AT291" s="18" t="s">
        <v>197</v>
      </c>
      <c r="AU291" s="18" t="s">
        <v>21</v>
      </c>
    </row>
    <row r="292" s="2" customFormat="1" ht="24.15" customHeight="1">
      <c r="A292" s="40"/>
      <c r="B292" s="41"/>
      <c r="C292" s="205" t="s">
        <v>548</v>
      </c>
      <c r="D292" s="205" t="s">
        <v>135</v>
      </c>
      <c r="E292" s="206" t="s">
        <v>562</v>
      </c>
      <c r="F292" s="207" t="s">
        <v>563</v>
      </c>
      <c r="G292" s="208" t="s">
        <v>254</v>
      </c>
      <c r="H292" s="209">
        <v>0.16600000000000001</v>
      </c>
      <c r="I292" s="210"/>
      <c r="J292" s="211">
        <f>ROUND(I292*H292,2)</f>
        <v>0</v>
      </c>
      <c r="K292" s="207" t="s">
        <v>139</v>
      </c>
      <c r="L292" s="46"/>
      <c r="M292" s="212" t="s">
        <v>32</v>
      </c>
      <c r="N292" s="213" t="s">
        <v>51</v>
      </c>
      <c r="O292" s="86"/>
      <c r="P292" s="214">
        <f>O292*H292</f>
        <v>0</v>
      </c>
      <c r="Q292" s="214">
        <v>0</v>
      </c>
      <c r="R292" s="214">
        <f>Q292*H292</f>
        <v>0</v>
      </c>
      <c r="S292" s="214">
        <v>0</v>
      </c>
      <c r="T292" s="215">
        <f>S292*H292</f>
        <v>0</v>
      </c>
      <c r="U292" s="40"/>
      <c r="V292" s="40"/>
      <c r="W292" s="40"/>
      <c r="X292" s="40"/>
      <c r="Y292" s="40"/>
      <c r="Z292" s="40"/>
      <c r="AA292" s="40"/>
      <c r="AB292" s="40"/>
      <c r="AC292" s="40"/>
      <c r="AD292" s="40"/>
      <c r="AE292" s="40"/>
      <c r="AR292" s="216" t="s">
        <v>270</v>
      </c>
      <c r="AT292" s="216" t="s">
        <v>135</v>
      </c>
      <c r="AU292" s="216" t="s">
        <v>21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270</v>
      </c>
      <c r="BM292" s="216" t="s">
        <v>1229</v>
      </c>
    </row>
    <row r="293" s="2" customFormat="1">
      <c r="A293" s="40"/>
      <c r="B293" s="41"/>
      <c r="C293" s="42"/>
      <c r="D293" s="225" t="s">
        <v>197</v>
      </c>
      <c r="E293" s="42"/>
      <c r="F293" s="226" t="s">
        <v>565</v>
      </c>
      <c r="G293" s="42"/>
      <c r="H293" s="42"/>
      <c r="I293" s="227"/>
      <c r="J293" s="42"/>
      <c r="K293" s="42"/>
      <c r="L293" s="46"/>
      <c r="M293" s="228"/>
      <c r="N293" s="229"/>
      <c r="O293" s="86"/>
      <c r="P293" s="86"/>
      <c r="Q293" s="86"/>
      <c r="R293" s="86"/>
      <c r="S293" s="86"/>
      <c r="T293" s="87"/>
      <c r="U293" s="40"/>
      <c r="V293" s="40"/>
      <c r="W293" s="40"/>
      <c r="X293" s="40"/>
      <c r="Y293" s="40"/>
      <c r="Z293" s="40"/>
      <c r="AA293" s="40"/>
      <c r="AB293" s="40"/>
      <c r="AC293" s="40"/>
      <c r="AD293" s="40"/>
      <c r="AE293" s="40"/>
      <c r="AT293" s="18" t="s">
        <v>197</v>
      </c>
      <c r="AU293" s="18" t="s">
        <v>21</v>
      </c>
    </row>
    <row r="294" s="12" customFormat="1" ht="25.92" customHeight="1">
      <c r="A294" s="12"/>
      <c r="B294" s="189"/>
      <c r="C294" s="190"/>
      <c r="D294" s="191" t="s">
        <v>78</v>
      </c>
      <c r="E294" s="192" t="s">
        <v>566</v>
      </c>
      <c r="F294" s="192" t="s">
        <v>567</v>
      </c>
      <c r="G294" s="190"/>
      <c r="H294" s="190"/>
      <c r="I294" s="193"/>
      <c r="J294" s="194">
        <f>BK294</f>
        <v>0</v>
      </c>
      <c r="K294" s="190"/>
      <c r="L294" s="195"/>
      <c r="M294" s="196"/>
      <c r="N294" s="197"/>
      <c r="O294" s="197"/>
      <c r="P294" s="198">
        <f>P295+P310+P342+P348+P351+P354+P370+P375+P381+P389+P396</f>
        <v>0</v>
      </c>
      <c r="Q294" s="197"/>
      <c r="R294" s="198">
        <f>R295+R310+R342+R348+R351+R354+R370+R375+R381+R389+R396</f>
        <v>8.4765751200000015</v>
      </c>
      <c r="S294" s="197"/>
      <c r="T294" s="199">
        <f>T295+T310+T342+T348+T351+T354+T370+T375+T381+T389+T396</f>
        <v>0.28652000000000005</v>
      </c>
      <c r="U294" s="12"/>
      <c r="V294" s="12"/>
      <c r="W294" s="12"/>
      <c r="X294" s="12"/>
      <c r="Y294" s="12"/>
      <c r="Z294" s="12"/>
      <c r="AA294" s="12"/>
      <c r="AB294" s="12"/>
      <c r="AC294" s="12"/>
      <c r="AD294" s="12"/>
      <c r="AE294" s="12"/>
      <c r="AR294" s="200" t="s">
        <v>141</v>
      </c>
      <c r="AT294" s="201" t="s">
        <v>78</v>
      </c>
      <c r="AU294" s="201" t="s">
        <v>79</v>
      </c>
      <c r="AY294" s="200" t="s">
        <v>132</v>
      </c>
      <c r="BK294" s="202">
        <f>BK295+BK310+BK342+BK348+BK351+BK354+BK370+BK375+BK381+BK389+BK396</f>
        <v>0</v>
      </c>
    </row>
    <row r="295" s="12" customFormat="1" ht="22.8" customHeight="1">
      <c r="A295" s="12"/>
      <c r="B295" s="189"/>
      <c r="C295" s="190"/>
      <c r="D295" s="191" t="s">
        <v>78</v>
      </c>
      <c r="E295" s="203" t="s">
        <v>568</v>
      </c>
      <c r="F295" s="203" t="s">
        <v>569</v>
      </c>
      <c r="G295" s="190"/>
      <c r="H295" s="190"/>
      <c r="I295" s="193"/>
      <c r="J295" s="204">
        <f>BK295</f>
        <v>0</v>
      </c>
      <c r="K295" s="190"/>
      <c r="L295" s="195"/>
      <c r="M295" s="196"/>
      <c r="N295" s="197"/>
      <c r="O295" s="197"/>
      <c r="P295" s="198">
        <f>SUM(P296:P309)</f>
        <v>0</v>
      </c>
      <c r="Q295" s="197"/>
      <c r="R295" s="198">
        <f>SUM(R296:R309)</f>
        <v>0.58891899999999997</v>
      </c>
      <c r="S295" s="197"/>
      <c r="T295" s="199">
        <f>SUM(T296:T309)</f>
        <v>0</v>
      </c>
      <c r="U295" s="12"/>
      <c r="V295" s="12"/>
      <c r="W295" s="12"/>
      <c r="X295" s="12"/>
      <c r="Y295" s="12"/>
      <c r="Z295" s="12"/>
      <c r="AA295" s="12"/>
      <c r="AB295" s="12"/>
      <c r="AC295" s="12"/>
      <c r="AD295" s="12"/>
      <c r="AE295" s="12"/>
      <c r="AR295" s="200" t="s">
        <v>141</v>
      </c>
      <c r="AT295" s="201" t="s">
        <v>78</v>
      </c>
      <c r="AU295" s="201" t="s">
        <v>21</v>
      </c>
      <c r="AY295" s="200" t="s">
        <v>132</v>
      </c>
      <c r="BK295" s="202">
        <f>SUM(BK296:BK309)</f>
        <v>0</v>
      </c>
    </row>
    <row r="296" s="2" customFormat="1" ht="24.15" customHeight="1">
      <c r="A296" s="40"/>
      <c r="B296" s="41"/>
      <c r="C296" s="205" t="s">
        <v>552</v>
      </c>
      <c r="D296" s="205" t="s">
        <v>135</v>
      </c>
      <c r="E296" s="206" t="s">
        <v>571</v>
      </c>
      <c r="F296" s="207" t="s">
        <v>572</v>
      </c>
      <c r="G296" s="208" t="s">
        <v>195</v>
      </c>
      <c r="H296" s="209">
        <v>86.712999999999994</v>
      </c>
      <c r="I296" s="210"/>
      <c r="J296" s="211">
        <f>ROUND(I296*H296,2)</f>
        <v>0</v>
      </c>
      <c r="K296" s="207" t="s">
        <v>139</v>
      </c>
      <c r="L296" s="46"/>
      <c r="M296" s="212" t="s">
        <v>32</v>
      </c>
      <c r="N296" s="213" t="s">
        <v>51</v>
      </c>
      <c r="O296" s="86"/>
      <c r="P296" s="214">
        <f>O296*H296</f>
        <v>0</v>
      </c>
      <c r="Q296" s="214">
        <v>0</v>
      </c>
      <c r="R296" s="214">
        <f>Q296*H296</f>
        <v>0</v>
      </c>
      <c r="S296" s="214">
        <v>0</v>
      </c>
      <c r="T296" s="215">
        <f>S296*H296</f>
        <v>0</v>
      </c>
      <c r="U296" s="40"/>
      <c r="V296" s="40"/>
      <c r="W296" s="40"/>
      <c r="X296" s="40"/>
      <c r="Y296" s="40"/>
      <c r="Z296" s="40"/>
      <c r="AA296" s="40"/>
      <c r="AB296" s="40"/>
      <c r="AC296" s="40"/>
      <c r="AD296" s="40"/>
      <c r="AE296" s="40"/>
      <c r="AR296" s="216" t="s">
        <v>270</v>
      </c>
      <c r="AT296" s="216" t="s">
        <v>135</v>
      </c>
      <c r="AU296" s="216" t="s">
        <v>141</v>
      </c>
      <c r="AY296" s="18" t="s">
        <v>132</v>
      </c>
      <c r="BE296" s="217">
        <f>IF(N296="základní",J296,0)</f>
        <v>0</v>
      </c>
      <c r="BF296" s="217">
        <f>IF(N296="snížená",J296,0)</f>
        <v>0</v>
      </c>
      <c r="BG296" s="217">
        <f>IF(N296="zákl. přenesená",J296,0)</f>
        <v>0</v>
      </c>
      <c r="BH296" s="217">
        <f>IF(N296="sníž. přenesená",J296,0)</f>
        <v>0</v>
      </c>
      <c r="BI296" s="217">
        <f>IF(N296="nulová",J296,0)</f>
        <v>0</v>
      </c>
      <c r="BJ296" s="18" t="s">
        <v>141</v>
      </c>
      <c r="BK296" s="217">
        <f>ROUND(I296*H296,2)</f>
        <v>0</v>
      </c>
      <c r="BL296" s="18" t="s">
        <v>270</v>
      </c>
      <c r="BM296" s="216" t="s">
        <v>1230</v>
      </c>
    </row>
    <row r="297" s="2" customFormat="1">
      <c r="A297" s="40"/>
      <c r="B297" s="41"/>
      <c r="C297" s="42"/>
      <c r="D297" s="225" t="s">
        <v>197</v>
      </c>
      <c r="E297" s="42"/>
      <c r="F297" s="226" t="s">
        <v>574</v>
      </c>
      <c r="G297" s="42"/>
      <c r="H297" s="42"/>
      <c r="I297" s="227"/>
      <c r="J297" s="42"/>
      <c r="K297" s="42"/>
      <c r="L297" s="46"/>
      <c r="M297" s="228"/>
      <c r="N297" s="229"/>
      <c r="O297" s="86"/>
      <c r="P297" s="86"/>
      <c r="Q297" s="86"/>
      <c r="R297" s="86"/>
      <c r="S297" s="86"/>
      <c r="T297" s="87"/>
      <c r="U297" s="40"/>
      <c r="V297" s="40"/>
      <c r="W297" s="40"/>
      <c r="X297" s="40"/>
      <c r="Y297" s="40"/>
      <c r="Z297" s="40"/>
      <c r="AA297" s="40"/>
      <c r="AB297" s="40"/>
      <c r="AC297" s="40"/>
      <c r="AD297" s="40"/>
      <c r="AE297" s="40"/>
      <c r="AT297" s="18" t="s">
        <v>197</v>
      </c>
      <c r="AU297" s="18" t="s">
        <v>141</v>
      </c>
    </row>
    <row r="298" s="2" customFormat="1" ht="14.4" customHeight="1">
      <c r="A298" s="40"/>
      <c r="B298" s="41"/>
      <c r="C298" s="252" t="s">
        <v>557</v>
      </c>
      <c r="D298" s="252" t="s">
        <v>246</v>
      </c>
      <c r="E298" s="253" t="s">
        <v>577</v>
      </c>
      <c r="F298" s="254" t="s">
        <v>578</v>
      </c>
      <c r="G298" s="255" t="s">
        <v>254</v>
      </c>
      <c r="H298" s="256">
        <v>0.095000000000000001</v>
      </c>
      <c r="I298" s="257"/>
      <c r="J298" s="258">
        <f>ROUND(I298*H298,2)</f>
        <v>0</v>
      </c>
      <c r="K298" s="254" t="s">
        <v>139</v>
      </c>
      <c r="L298" s="259"/>
      <c r="M298" s="260" t="s">
        <v>32</v>
      </c>
      <c r="N298" s="261" t="s">
        <v>51</v>
      </c>
      <c r="O298" s="86"/>
      <c r="P298" s="214">
        <f>O298*H298</f>
        <v>0</v>
      </c>
      <c r="Q298" s="214">
        <v>1</v>
      </c>
      <c r="R298" s="214">
        <f>Q298*H298</f>
        <v>0.095000000000000001</v>
      </c>
      <c r="S298" s="214">
        <v>0</v>
      </c>
      <c r="T298" s="215">
        <f>S298*H298</f>
        <v>0</v>
      </c>
      <c r="U298" s="40"/>
      <c r="V298" s="40"/>
      <c r="W298" s="40"/>
      <c r="X298" s="40"/>
      <c r="Y298" s="40"/>
      <c r="Z298" s="40"/>
      <c r="AA298" s="40"/>
      <c r="AB298" s="40"/>
      <c r="AC298" s="40"/>
      <c r="AD298" s="40"/>
      <c r="AE298" s="40"/>
      <c r="AR298" s="216" t="s">
        <v>356</v>
      </c>
      <c r="AT298" s="216" t="s">
        <v>246</v>
      </c>
      <c r="AU298" s="216" t="s">
        <v>141</v>
      </c>
      <c r="AY298" s="18" t="s">
        <v>132</v>
      </c>
      <c r="BE298" s="217">
        <f>IF(N298="základní",J298,0)</f>
        <v>0</v>
      </c>
      <c r="BF298" s="217">
        <f>IF(N298="snížená",J298,0)</f>
        <v>0</v>
      </c>
      <c r="BG298" s="217">
        <f>IF(N298="zákl. přenesená",J298,0)</f>
        <v>0</v>
      </c>
      <c r="BH298" s="217">
        <f>IF(N298="sníž. přenesená",J298,0)</f>
        <v>0</v>
      </c>
      <c r="BI298" s="217">
        <f>IF(N298="nulová",J298,0)</f>
        <v>0</v>
      </c>
      <c r="BJ298" s="18" t="s">
        <v>141</v>
      </c>
      <c r="BK298" s="217">
        <f>ROUND(I298*H298,2)</f>
        <v>0</v>
      </c>
      <c r="BL298" s="18" t="s">
        <v>270</v>
      </c>
      <c r="BM298" s="216" t="s">
        <v>1231</v>
      </c>
    </row>
    <row r="299" s="13" customFormat="1">
      <c r="A299" s="13"/>
      <c r="B299" s="230"/>
      <c r="C299" s="231"/>
      <c r="D299" s="225" t="s">
        <v>199</v>
      </c>
      <c r="E299" s="231"/>
      <c r="F299" s="233" t="s">
        <v>1232</v>
      </c>
      <c r="G299" s="231"/>
      <c r="H299" s="234">
        <v>0.095000000000000001</v>
      </c>
      <c r="I299" s="235"/>
      <c r="J299" s="231"/>
      <c r="K299" s="231"/>
      <c r="L299" s="236"/>
      <c r="M299" s="237"/>
      <c r="N299" s="238"/>
      <c r="O299" s="238"/>
      <c r="P299" s="238"/>
      <c r="Q299" s="238"/>
      <c r="R299" s="238"/>
      <c r="S299" s="238"/>
      <c r="T299" s="239"/>
      <c r="U299" s="13"/>
      <c r="V299" s="13"/>
      <c r="W299" s="13"/>
      <c r="X299" s="13"/>
      <c r="Y299" s="13"/>
      <c r="Z299" s="13"/>
      <c r="AA299" s="13"/>
      <c r="AB299" s="13"/>
      <c r="AC299" s="13"/>
      <c r="AD299" s="13"/>
      <c r="AE299" s="13"/>
      <c r="AT299" s="240" t="s">
        <v>199</v>
      </c>
      <c r="AU299" s="240" t="s">
        <v>141</v>
      </c>
      <c r="AV299" s="13" t="s">
        <v>141</v>
      </c>
      <c r="AW299" s="13" t="s">
        <v>4</v>
      </c>
      <c r="AX299" s="13" t="s">
        <v>21</v>
      </c>
      <c r="AY299" s="240" t="s">
        <v>132</v>
      </c>
    </row>
    <row r="300" s="2" customFormat="1" ht="14.4" customHeight="1">
      <c r="A300" s="40"/>
      <c r="B300" s="41"/>
      <c r="C300" s="205" t="s">
        <v>561</v>
      </c>
      <c r="D300" s="205" t="s">
        <v>135</v>
      </c>
      <c r="E300" s="206" t="s">
        <v>582</v>
      </c>
      <c r="F300" s="207" t="s">
        <v>583</v>
      </c>
      <c r="G300" s="208" t="s">
        <v>195</v>
      </c>
      <c r="H300" s="209">
        <v>86.712999999999994</v>
      </c>
      <c r="I300" s="210"/>
      <c r="J300" s="211">
        <f>ROUND(I300*H300,2)</f>
        <v>0</v>
      </c>
      <c r="K300" s="207" t="s">
        <v>139</v>
      </c>
      <c r="L300" s="46"/>
      <c r="M300" s="212" t="s">
        <v>32</v>
      </c>
      <c r="N300" s="213" t="s">
        <v>51</v>
      </c>
      <c r="O300" s="86"/>
      <c r="P300" s="214">
        <f>O300*H300</f>
        <v>0</v>
      </c>
      <c r="Q300" s="214">
        <v>0.00040000000000000002</v>
      </c>
      <c r="R300" s="214">
        <f>Q300*H300</f>
        <v>0.034685199999999999</v>
      </c>
      <c r="S300" s="214">
        <v>0</v>
      </c>
      <c r="T300" s="215">
        <f>S300*H300</f>
        <v>0</v>
      </c>
      <c r="U300" s="40"/>
      <c r="V300" s="40"/>
      <c r="W300" s="40"/>
      <c r="X300" s="40"/>
      <c r="Y300" s="40"/>
      <c r="Z300" s="40"/>
      <c r="AA300" s="40"/>
      <c r="AB300" s="40"/>
      <c r="AC300" s="40"/>
      <c r="AD300" s="40"/>
      <c r="AE300" s="40"/>
      <c r="AR300" s="216" t="s">
        <v>270</v>
      </c>
      <c r="AT300" s="216" t="s">
        <v>135</v>
      </c>
      <c r="AU300" s="216" t="s">
        <v>141</v>
      </c>
      <c r="AY300" s="18" t="s">
        <v>132</v>
      </c>
      <c r="BE300" s="217">
        <f>IF(N300="základní",J300,0)</f>
        <v>0</v>
      </c>
      <c r="BF300" s="217">
        <f>IF(N300="snížená",J300,0)</f>
        <v>0</v>
      </c>
      <c r="BG300" s="217">
        <f>IF(N300="zákl. přenesená",J300,0)</f>
        <v>0</v>
      </c>
      <c r="BH300" s="217">
        <f>IF(N300="sníž. přenesená",J300,0)</f>
        <v>0</v>
      </c>
      <c r="BI300" s="217">
        <f>IF(N300="nulová",J300,0)</f>
        <v>0</v>
      </c>
      <c r="BJ300" s="18" t="s">
        <v>141</v>
      </c>
      <c r="BK300" s="217">
        <f>ROUND(I300*H300,2)</f>
        <v>0</v>
      </c>
      <c r="BL300" s="18" t="s">
        <v>270</v>
      </c>
      <c r="BM300" s="216" t="s">
        <v>1233</v>
      </c>
    </row>
    <row r="301" s="2" customFormat="1">
      <c r="A301" s="40"/>
      <c r="B301" s="41"/>
      <c r="C301" s="42"/>
      <c r="D301" s="225" t="s">
        <v>197</v>
      </c>
      <c r="E301" s="42"/>
      <c r="F301" s="226" t="s">
        <v>585</v>
      </c>
      <c r="G301" s="42"/>
      <c r="H301" s="42"/>
      <c r="I301" s="227"/>
      <c r="J301" s="42"/>
      <c r="K301" s="42"/>
      <c r="L301" s="46"/>
      <c r="M301" s="228"/>
      <c r="N301" s="229"/>
      <c r="O301" s="86"/>
      <c r="P301" s="86"/>
      <c r="Q301" s="86"/>
      <c r="R301" s="86"/>
      <c r="S301" s="86"/>
      <c r="T301" s="87"/>
      <c r="U301" s="40"/>
      <c r="V301" s="40"/>
      <c r="W301" s="40"/>
      <c r="X301" s="40"/>
      <c r="Y301" s="40"/>
      <c r="Z301" s="40"/>
      <c r="AA301" s="40"/>
      <c r="AB301" s="40"/>
      <c r="AC301" s="40"/>
      <c r="AD301" s="40"/>
      <c r="AE301" s="40"/>
      <c r="AT301" s="18" t="s">
        <v>197</v>
      </c>
      <c r="AU301" s="18" t="s">
        <v>141</v>
      </c>
    </row>
    <row r="302" s="2" customFormat="1" ht="14.4" customHeight="1">
      <c r="A302" s="40"/>
      <c r="B302" s="41"/>
      <c r="C302" s="252" t="s">
        <v>570</v>
      </c>
      <c r="D302" s="252" t="s">
        <v>246</v>
      </c>
      <c r="E302" s="253" t="s">
        <v>587</v>
      </c>
      <c r="F302" s="254" t="s">
        <v>993</v>
      </c>
      <c r="G302" s="255" t="s">
        <v>195</v>
      </c>
      <c r="H302" s="256">
        <v>104.056</v>
      </c>
      <c r="I302" s="257"/>
      <c r="J302" s="258">
        <f>ROUND(I302*H302,2)</f>
        <v>0</v>
      </c>
      <c r="K302" s="254" t="s">
        <v>139</v>
      </c>
      <c r="L302" s="259"/>
      <c r="M302" s="260" t="s">
        <v>32</v>
      </c>
      <c r="N302" s="261" t="s">
        <v>51</v>
      </c>
      <c r="O302" s="86"/>
      <c r="P302" s="214">
        <f>O302*H302</f>
        <v>0</v>
      </c>
      <c r="Q302" s="214">
        <v>0.0038800000000000002</v>
      </c>
      <c r="R302" s="214">
        <f>Q302*H302</f>
        <v>0.40373728000000003</v>
      </c>
      <c r="S302" s="214">
        <v>0</v>
      </c>
      <c r="T302" s="215">
        <f>S302*H302</f>
        <v>0</v>
      </c>
      <c r="U302" s="40"/>
      <c r="V302" s="40"/>
      <c r="W302" s="40"/>
      <c r="X302" s="40"/>
      <c r="Y302" s="40"/>
      <c r="Z302" s="40"/>
      <c r="AA302" s="40"/>
      <c r="AB302" s="40"/>
      <c r="AC302" s="40"/>
      <c r="AD302" s="40"/>
      <c r="AE302" s="40"/>
      <c r="AR302" s="216" t="s">
        <v>356</v>
      </c>
      <c r="AT302" s="216" t="s">
        <v>246</v>
      </c>
      <c r="AU302" s="216" t="s">
        <v>141</v>
      </c>
      <c r="AY302" s="18" t="s">
        <v>132</v>
      </c>
      <c r="BE302" s="217">
        <f>IF(N302="základní",J302,0)</f>
        <v>0</v>
      </c>
      <c r="BF302" s="217">
        <f>IF(N302="snížená",J302,0)</f>
        <v>0</v>
      </c>
      <c r="BG302" s="217">
        <f>IF(N302="zákl. přenesená",J302,0)</f>
        <v>0</v>
      </c>
      <c r="BH302" s="217">
        <f>IF(N302="sníž. přenesená",J302,0)</f>
        <v>0</v>
      </c>
      <c r="BI302" s="217">
        <f>IF(N302="nulová",J302,0)</f>
        <v>0</v>
      </c>
      <c r="BJ302" s="18" t="s">
        <v>141</v>
      </c>
      <c r="BK302" s="217">
        <f>ROUND(I302*H302,2)</f>
        <v>0</v>
      </c>
      <c r="BL302" s="18" t="s">
        <v>270</v>
      </c>
      <c r="BM302" s="216" t="s">
        <v>1234</v>
      </c>
    </row>
    <row r="303" s="13" customFormat="1">
      <c r="A303" s="13"/>
      <c r="B303" s="230"/>
      <c r="C303" s="231"/>
      <c r="D303" s="225" t="s">
        <v>199</v>
      </c>
      <c r="E303" s="231"/>
      <c r="F303" s="233" t="s">
        <v>1235</v>
      </c>
      <c r="G303" s="231"/>
      <c r="H303" s="234">
        <v>104.056</v>
      </c>
      <c r="I303" s="235"/>
      <c r="J303" s="231"/>
      <c r="K303" s="231"/>
      <c r="L303" s="236"/>
      <c r="M303" s="237"/>
      <c r="N303" s="238"/>
      <c r="O303" s="238"/>
      <c r="P303" s="238"/>
      <c r="Q303" s="238"/>
      <c r="R303" s="238"/>
      <c r="S303" s="238"/>
      <c r="T303" s="239"/>
      <c r="U303" s="13"/>
      <c r="V303" s="13"/>
      <c r="W303" s="13"/>
      <c r="X303" s="13"/>
      <c r="Y303" s="13"/>
      <c r="Z303" s="13"/>
      <c r="AA303" s="13"/>
      <c r="AB303" s="13"/>
      <c r="AC303" s="13"/>
      <c r="AD303" s="13"/>
      <c r="AE303" s="13"/>
      <c r="AT303" s="240" t="s">
        <v>199</v>
      </c>
      <c r="AU303" s="240" t="s">
        <v>141</v>
      </c>
      <c r="AV303" s="13" t="s">
        <v>141</v>
      </c>
      <c r="AW303" s="13" t="s">
        <v>4</v>
      </c>
      <c r="AX303" s="13" t="s">
        <v>21</v>
      </c>
      <c r="AY303" s="240" t="s">
        <v>132</v>
      </c>
    </row>
    <row r="304" s="2" customFormat="1" ht="24.15" customHeight="1">
      <c r="A304" s="40"/>
      <c r="B304" s="41"/>
      <c r="C304" s="205" t="s">
        <v>576</v>
      </c>
      <c r="D304" s="205" t="s">
        <v>135</v>
      </c>
      <c r="E304" s="206" t="s">
        <v>592</v>
      </c>
      <c r="F304" s="207" t="s">
        <v>593</v>
      </c>
      <c r="G304" s="208" t="s">
        <v>195</v>
      </c>
      <c r="H304" s="209">
        <v>86.712999999999994</v>
      </c>
      <c r="I304" s="210"/>
      <c r="J304" s="211">
        <f>ROUND(I304*H304,2)</f>
        <v>0</v>
      </c>
      <c r="K304" s="207" t="s">
        <v>139</v>
      </c>
      <c r="L304" s="46"/>
      <c r="M304" s="212" t="s">
        <v>32</v>
      </c>
      <c r="N304" s="213" t="s">
        <v>51</v>
      </c>
      <c r="O304" s="86"/>
      <c r="P304" s="214">
        <f>O304*H304</f>
        <v>0</v>
      </c>
      <c r="Q304" s="214">
        <v>4.0000000000000003E-05</v>
      </c>
      <c r="R304" s="214">
        <f>Q304*H304</f>
        <v>0.0034685200000000001</v>
      </c>
      <c r="S304" s="214">
        <v>0</v>
      </c>
      <c r="T304" s="215">
        <f>S304*H304</f>
        <v>0</v>
      </c>
      <c r="U304" s="40"/>
      <c r="V304" s="40"/>
      <c r="W304" s="40"/>
      <c r="X304" s="40"/>
      <c r="Y304" s="40"/>
      <c r="Z304" s="40"/>
      <c r="AA304" s="40"/>
      <c r="AB304" s="40"/>
      <c r="AC304" s="40"/>
      <c r="AD304" s="40"/>
      <c r="AE304" s="40"/>
      <c r="AR304" s="216" t="s">
        <v>270</v>
      </c>
      <c r="AT304" s="216" t="s">
        <v>135</v>
      </c>
      <c r="AU304" s="216" t="s">
        <v>141</v>
      </c>
      <c r="AY304" s="18" t="s">
        <v>132</v>
      </c>
      <c r="BE304" s="217">
        <f>IF(N304="základní",J304,0)</f>
        <v>0</v>
      </c>
      <c r="BF304" s="217">
        <f>IF(N304="snížená",J304,0)</f>
        <v>0</v>
      </c>
      <c r="BG304" s="217">
        <f>IF(N304="zákl. přenesená",J304,0)</f>
        <v>0</v>
      </c>
      <c r="BH304" s="217">
        <f>IF(N304="sníž. přenesená",J304,0)</f>
        <v>0</v>
      </c>
      <c r="BI304" s="217">
        <f>IF(N304="nulová",J304,0)</f>
        <v>0</v>
      </c>
      <c r="BJ304" s="18" t="s">
        <v>141</v>
      </c>
      <c r="BK304" s="217">
        <f>ROUND(I304*H304,2)</f>
        <v>0</v>
      </c>
      <c r="BL304" s="18" t="s">
        <v>270</v>
      </c>
      <c r="BM304" s="216" t="s">
        <v>1236</v>
      </c>
    </row>
    <row r="305" s="2" customFormat="1">
      <c r="A305" s="40"/>
      <c r="B305" s="41"/>
      <c r="C305" s="42"/>
      <c r="D305" s="225" t="s">
        <v>197</v>
      </c>
      <c r="E305" s="42"/>
      <c r="F305" s="226" t="s">
        <v>595</v>
      </c>
      <c r="G305" s="42"/>
      <c r="H305" s="42"/>
      <c r="I305" s="227"/>
      <c r="J305" s="42"/>
      <c r="K305" s="42"/>
      <c r="L305" s="46"/>
      <c r="M305" s="228"/>
      <c r="N305" s="229"/>
      <c r="O305" s="86"/>
      <c r="P305" s="86"/>
      <c r="Q305" s="86"/>
      <c r="R305" s="86"/>
      <c r="S305" s="86"/>
      <c r="T305" s="87"/>
      <c r="U305" s="40"/>
      <c r="V305" s="40"/>
      <c r="W305" s="40"/>
      <c r="X305" s="40"/>
      <c r="Y305" s="40"/>
      <c r="Z305" s="40"/>
      <c r="AA305" s="40"/>
      <c r="AB305" s="40"/>
      <c r="AC305" s="40"/>
      <c r="AD305" s="40"/>
      <c r="AE305" s="40"/>
      <c r="AT305" s="18" t="s">
        <v>197</v>
      </c>
      <c r="AU305" s="18" t="s">
        <v>141</v>
      </c>
    </row>
    <row r="306" s="2" customFormat="1" ht="14.4" customHeight="1">
      <c r="A306" s="40"/>
      <c r="B306" s="41"/>
      <c r="C306" s="252" t="s">
        <v>581</v>
      </c>
      <c r="D306" s="252" t="s">
        <v>246</v>
      </c>
      <c r="E306" s="253" t="s">
        <v>597</v>
      </c>
      <c r="F306" s="254" t="s">
        <v>598</v>
      </c>
      <c r="G306" s="255" t="s">
        <v>195</v>
      </c>
      <c r="H306" s="256">
        <v>104.056</v>
      </c>
      <c r="I306" s="257"/>
      <c r="J306" s="258">
        <f>ROUND(I306*H306,2)</f>
        <v>0</v>
      </c>
      <c r="K306" s="254" t="s">
        <v>139</v>
      </c>
      <c r="L306" s="259"/>
      <c r="M306" s="260" t="s">
        <v>32</v>
      </c>
      <c r="N306" s="261" t="s">
        <v>51</v>
      </c>
      <c r="O306" s="86"/>
      <c r="P306" s="214">
        <f>O306*H306</f>
        <v>0</v>
      </c>
      <c r="Q306" s="214">
        <v>0.00050000000000000001</v>
      </c>
      <c r="R306" s="214">
        <f>Q306*H306</f>
        <v>0.052027999999999998</v>
      </c>
      <c r="S306" s="214">
        <v>0</v>
      </c>
      <c r="T306" s="215">
        <f>S306*H306</f>
        <v>0</v>
      </c>
      <c r="U306" s="40"/>
      <c r="V306" s="40"/>
      <c r="W306" s="40"/>
      <c r="X306" s="40"/>
      <c r="Y306" s="40"/>
      <c r="Z306" s="40"/>
      <c r="AA306" s="40"/>
      <c r="AB306" s="40"/>
      <c r="AC306" s="40"/>
      <c r="AD306" s="40"/>
      <c r="AE306" s="40"/>
      <c r="AR306" s="216" t="s">
        <v>356</v>
      </c>
      <c r="AT306" s="216" t="s">
        <v>246</v>
      </c>
      <c r="AU306" s="216" t="s">
        <v>141</v>
      </c>
      <c r="AY306" s="18" t="s">
        <v>132</v>
      </c>
      <c r="BE306" s="217">
        <f>IF(N306="základní",J306,0)</f>
        <v>0</v>
      </c>
      <c r="BF306" s="217">
        <f>IF(N306="snížená",J306,0)</f>
        <v>0</v>
      </c>
      <c r="BG306" s="217">
        <f>IF(N306="zákl. přenesená",J306,0)</f>
        <v>0</v>
      </c>
      <c r="BH306" s="217">
        <f>IF(N306="sníž. přenesená",J306,0)</f>
        <v>0</v>
      </c>
      <c r="BI306" s="217">
        <f>IF(N306="nulová",J306,0)</f>
        <v>0</v>
      </c>
      <c r="BJ306" s="18" t="s">
        <v>141</v>
      </c>
      <c r="BK306" s="217">
        <f>ROUND(I306*H306,2)</f>
        <v>0</v>
      </c>
      <c r="BL306" s="18" t="s">
        <v>270</v>
      </c>
      <c r="BM306" s="216" t="s">
        <v>1237</v>
      </c>
    </row>
    <row r="307" s="13" customFormat="1">
      <c r="A307" s="13"/>
      <c r="B307" s="230"/>
      <c r="C307" s="231"/>
      <c r="D307" s="225" t="s">
        <v>199</v>
      </c>
      <c r="E307" s="231"/>
      <c r="F307" s="233" t="s">
        <v>1235</v>
      </c>
      <c r="G307" s="231"/>
      <c r="H307" s="234">
        <v>104.056</v>
      </c>
      <c r="I307" s="235"/>
      <c r="J307" s="231"/>
      <c r="K307" s="231"/>
      <c r="L307" s="236"/>
      <c r="M307" s="237"/>
      <c r="N307" s="238"/>
      <c r="O307" s="238"/>
      <c r="P307" s="238"/>
      <c r="Q307" s="238"/>
      <c r="R307" s="238"/>
      <c r="S307" s="238"/>
      <c r="T307" s="239"/>
      <c r="U307" s="13"/>
      <c r="V307" s="13"/>
      <c r="W307" s="13"/>
      <c r="X307" s="13"/>
      <c r="Y307" s="13"/>
      <c r="Z307" s="13"/>
      <c r="AA307" s="13"/>
      <c r="AB307" s="13"/>
      <c r="AC307" s="13"/>
      <c r="AD307" s="13"/>
      <c r="AE307" s="13"/>
      <c r="AT307" s="240" t="s">
        <v>199</v>
      </c>
      <c r="AU307" s="240" t="s">
        <v>141</v>
      </c>
      <c r="AV307" s="13" t="s">
        <v>141</v>
      </c>
      <c r="AW307" s="13" t="s">
        <v>4</v>
      </c>
      <c r="AX307" s="13" t="s">
        <v>21</v>
      </c>
      <c r="AY307" s="240" t="s">
        <v>132</v>
      </c>
    </row>
    <row r="308" s="2" customFormat="1" ht="24.15" customHeight="1">
      <c r="A308" s="40"/>
      <c r="B308" s="41"/>
      <c r="C308" s="205" t="s">
        <v>586</v>
      </c>
      <c r="D308" s="205" t="s">
        <v>135</v>
      </c>
      <c r="E308" s="206" t="s">
        <v>601</v>
      </c>
      <c r="F308" s="207" t="s">
        <v>602</v>
      </c>
      <c r="G308" s="208" t="s">
        <v>254</v>
      </c>
      <c r="H308" s="209">
        <v>0.58899999999999997</v>
      </c>
      <c r="I308" s="210"/>
      <c r="J308" s="211">
        <f>ROUND(I308*H308,2)</f>
        <v>0</v>
      </c>
      <c r="K308" s="207" t="s">
        <v>139</v>
      </c>
      <c r="L308" s="46"/>
      <c r="M308" s="212" t="s">
        <v>32</v>
      </c>
      <c r="N308" s="213" t="s">
        <v>51</v>
      </c>
      <c r="O308" s="86"/>
      <c r="P308" s="214">
        <f>O308*H308</f>
        <v>0</v>
      </c>
      <c r="Q308" s="214">
        <v>0</v>
      </c>
      <c r="R308" s="214">
        <f>Q308*H308</f>
        <v>0</v>
      </c>
      <c r="S308" s="214">
        <v>0</v>
      </c>
      <c r="T308" s="215">
        <f>S308*H308</f>
        <v>0</v>
      </c>
      <c r="U308" s="40"/>
      <c r="V308" s="40"/>
      <c r="W308" s="40"/>
      <c r="X308" s="40"/>
      <c r="Y308" s="40"/>
      <c r="Z308" s="40"/>
      <c r="AA308" s="40"/>
      <c r="AB308" s="40"/>
      <c r="AC308" s="40"/>
      <c r="AD308" s="40"/>
      <c r="AE308" s="40"/>
      <c r="AR308" s="216" t="s">
        <v>270</v>
      </c>
      <c r="AT308" s="216" t="s">
        <v>135</v>
      </c>
      <c r="AU308" s="216" t="s">
        <v>141</v>
      </c>
      <c r="AY308" s="18" t="s">
        <v>132</v>
      </c>
      <c r="BE308" s="217">
        <f>IF(N308="základní",J308,0)</f>
        <v>0</v>
      </c>
      <c r="BF308" s="217">
        <f>IF(N308="snížená",J308,0)</f>
        <v>0</v>
      </c>
      <c r="BG308" s="217">
        <f>IF(N308="zákl. přenesená",J308,0)</f>
        <v>0</v>
      </c>
      <c r="BH308" s="217">
        <f>IF(N308="sníž. přenesená",J308,0)</f>
        <v>0</v>
      </c>
      <c r="BI308" s="217">
        <f>IF(N308="nulová",J308,0)</f>
        <v>0</v>
      </c>
      <c r="BJ308" s="18" t="s">
        <v>141</v>
      </c>
      <c r="BK308" s="217">
        <f>ROUND(I308*H308,2)</f>
        <v>0</v>
      </c>
      <c r="BL308" s="18" t="s">
        <v>270</v>
      </c>
      <c r="BM308" s="216" t="s">
        <v>1238</v>
      </c>
    </row>
    <row r="309" s="2" customFormat="1">
      <c r="A309" s="40"/>
      <c r="B309" s="41"/>
      <c r="C309" s="42"/>
      <c r="D309" s="225" t="s">
        <v>197</v>
      </c>
      <c r="E309" s="42"/>
      <c r="F309" s="226" t="s">
        <v>604</v>
      </c>
      <c r="G309" s="42"/>
      <c r="H309" s="42"/>
      <c r="I309" s="227"/>
      <c r="J309" s="42"/>
      <c r="K309" s="42"/>
      <c r="L309" s="46"/>
      <c r="M309" s="228"/>
      <c r="N309" s="229"/>
      <c r="O309" s="86"/>
      <c r="P309" s="86"/>
      <c r="Q309" s="86"/>
      <c r="R309" s="86"/>
      <c r="S309" s="86"/>
      <c r="T309" s="87"/>
      <c r="U309" s="40"/>
      <c r="V309" s="40"/>
      <c r="W309" s="40"/>
      <c r="X309" s="40"/>
      <c r="Y309" s="40"/>
      <c r="Z309" s="40"/>
      <c r="AA309" s="40"/>
      <c r="AB309" s="40"/>
      <c r="AC309" s="40"/>
      <c r="AD309" s="40"/>
      <c r="AE309" s="40"/>
      <c r="AT309" s="18" t="s">
        <v>197</v>
      </c>
      <c r="AU309" s="18" t="s">
        <v>141</v>
      </c>
    </row>
    <row r="310" s="12" customFormat="1" ht="22.8" customHeight="1">
      <c r="A310" s="12"/>
      <c r="B310" s="189"/>
      <c r="C310" s="190"/>
      <c r="D310" s="191" t="s">
        <v>78</v>
      </c>
      <c r="E310" s="203" t="s">
        <v>605</v>
      </c>
      <c r="F310" s="203" t="s">
        <v>606</v>
      </c>
      <c r="G310" s="190"/>
      <c r="H310" s="190"/>
      <c r="I310" s="193"/>
      <c r="J310" s="204">
        <f>BK310</f>
        <v>0</v>
      </c>
      <c r="K310" s="190"/>
      <c r="L310" s="195"/>
      <c r="M310" s="196"/>
      <c r="N310" s="197"/>
      <c r="O310" s="197"/>
      <c r="P310" s="198">
        <f>SUM(P311:P341)</f>
        <v>0</v>
      </c>
      <c r="Q310" s="197"/>
      <c r="R310" s="198">
        <f>SUM(R311:R341)</f>
        <v>3.1119497199999997</v>
      </c>
      <c r="S310" s="197"/>
      <c r="T310" s="199">
        <f>SUM(T311:T341)</f>
        <v>0</v>
      </c>
      <c r="U310" s="12"/>
      <c r="V310" s="12"/>
      <c r="W310" s="12"/>
      <c r="X310" s="12"/>
      <c r="Y310" s="12"/>
      <c r="Z310" s="12"/>
      <c r="AA310" s="12"/>
      <c r="AB310" s="12"/>
      <c r="AC310" s="12"/>
      <c r="AD310" s="12"/>
      <c r="AE310" s="12"/>
      <c r="AR310" s="200" t="s">
        <v>141</v>
      </c>
      <c r="AT310" s="201" t="s">
        <v>78</v>
      </c>
      <c r="AU310" s="201" t="s">
        <v>21</v>
      </c>
      <c r="AY310" s="200" t="s">
        <v>132</v>
      </c>
      <c r="BK310" s="202">
        <f>SUM(BK311:BK341)</f>
        <v>0</v>
      </c>
    </row>
    <row r="311" s="2" customFormat="1" ht="14.4" customHeight="1">
      <c r="A311" s="40"/>
      <c r="B311" s="41"/>
      <c r="C311" s="205" t="s">
        <v>591</v>
      </c>
      <c r="D311" s="205" t="s">
        <v>135</v>
      </c>
      <c r="E311" s="206" t="s">
        <v>608</v>
      </c>
      <c r="F311" s="207" t="s">
        <v>609</v>
      </c>
      <c r="G311" s="208" t="s">
        <v>195</v>
      </c>
      <c r="H311" s="209">
        <v>122.72</v>
      </c>
      <c r="I311" s="210"/>
      <c r="J311" s="211">
        <f>ROUND(I311*H311,2)</f>
        <v>0</v>
      </c>
      <c r="K311" s="207" t="s">
        <v>139</v>
      </c>
      <c r="L311" s="46"/>
      <c r="M311" s="212" t="s">
        <v>32</v>
      </c>
      <c r="N311" s="213" t="s">
        <v>51</v>
      </c>
      <c r="O311" s="86"/>
      <c r="P311" s="214">
        <f>O311*H311</f>
        <v>0</v>
      </c>
      <c r="Q311" s="214">
        <v>0.0060299999999999998</v>
      </c>
      <c r="R311" s="214">
        <f>Q311*H311</f>
        <v>0.74000159999999993</v>
      </c>
      <c r="S311" s="214">
        <v>0</v>
      </c>
      <c r="T311" s="215">
        <f>S311*H311</f>
        <v>0</v>
      </c>
      <c r="U311" s="40"/>
      <c r="V311" s="40"/>
      <c r="W311" s="40"/>
      <c r="X311" s="40"/>
      <c r="Y311" s="40"/>
      <c r="Z311" s="40"/>
      <c r="AA311" s="40"/>
      <c r="AB311" s="40"/>
      <c r="AC311" s="40"/>
      <c r="AD311" s="40"/>
      <c r="AE311" s="40"/>
      <c r="AR311" s="216" t="s">
        <v>270</v>
      </c>
      <c r="AT311" s="216" t="s">
        <v>135</v>
      </c>
      <c r="AU311" s="216" t="s">
        <v>141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1239</v>
      </c>
    </row>
    <row r="312" s="2" customFormat="1" ht="14.4" customHeight="1">
      <c r="A312" s="40"/>
      <c r="B312" s="41"/>
      <c r="C312" s="252" t="s">
        <v>596</v>
      </c>
      <c r="D312" s="252" t="s">
        <v>246</v>
      </c>
      <c r="E312" s="253" t="s">
        <v>612</v>
      </c>
      <c r="F312" s="254" t="s">
        <v>613</v>
      </c>
      <c r="G312" s="255" t="s">
        <v>204</v>
      </c>
      <c r="H312" s="256">
        <v>15.462</v>
      </c>
      <c r="I312" s="257"/>
      <c r="J312" s="258">
        <f>ROUND(I312*H312,2)</f>
        <v>0</v>
      </c>
      <c r="K312" s="254" t="s">
        <v>139</v>
      </c>
      <c r="L312" s="259"/>
      <c r="M312" s="260" t="s">
        <v>32</v>
      </c>
      <c r="N312" s="261" t="s">
        <v>51</v>
      </c>
      <c r="O312" s="86"/>
      <c r="P312" s="214">
        <f>O312*H312</f>
        <v>0</v>
      </c>
      <c r="Q312" s="214">
        <v>0.040000000000000001</v>
      </c>
      <c r="R312" s="214">
        <f>Q312*H312</f>
        <v>0.61848000000000003</v>
      </c>
      <c r="S312" s="214">
        <v>0</v>
      </c>
      <c r="T312" s="215">
        <f>S312*H312</f>
        <v>0</v>
      </c>
      <c r="U312" s="40"/>
      <c r="V312" s="40"/>
      <c r="W312" s="40"/>
      <c r="X312" s="40"/>
      <c r="Y312" s="40"/>
      <c r="Z312" s="40"/>
      <c r="AA312" s="40"/>
      <c r="AB312" s="40"/>
      <c r="AC312" s="40"/>
      <c r="AD312" s="40"/>
      <c r="AE312" s="40"/>
      <c r="AR312" s="216" t="s">
        <v>356</v>
      </c>
      <c r="AT312" s="216" t="s">
        <v>246</v>
      </c>
      <c r="AU312" s="216" t="s">
        <v>141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1240</v>
      </c>
    </row>
    <row r="313" s="13" customFormat="1">
      <c r="A313" s="13"/>
      <c r="B313" s="230"/>
      <c r="C313" s="231"/>
      <c r="D313" s="225" t="s">
        <v>199</v>
      </c>
      <c r="E313" s="232" t="s">
        <v>32</v>
      </c>
      <c r="F313" s="233" t="s">
        <v>615</v>
      </c>
      <c r="G313" s="231"/>
      <c r="H313" s="234">
        <v>14.726000000000001</v>
      </c>
      <c r="I313" s="235"/>
      <c r="J313" s="231"/>
      <c r="K313" s="231"/>
      <c r="L313" s="236"/>
      <c r="M313" s="237"/>
      <c r="N313" s="238"/>
      <c r="O313" s="238"/>
      <c r="P313" s="238"/>
      <c r="Q313" s="238"/>
      <c r="R313" s="238"/>
      <c r="S313" s="238"/>
      <c r="T313" s="239"/>
      <c r="U313" s="13"/>
      <c r="V313" s="13"/>
      <c r="W313" s="13"/>
      <c r="X313" s="13"/>
      <c r="Y313" s="13"/>
      <c r="Z313" s="13"/>
      <c r="AA313" s="13"/>
      <c r="AB313" s="13"/>
      <c r="AC313" s="13"/>
      <c r="AD313" s="13"/>
      <c r="AE313" s="13"/>
      <c r="AT313" s="240" t="s">
        <v>199</v>
      </c>
      <c r="AU313" s="240" t="s">
        <v>141</v>
      </c>
      <c r="AV313" s="13" t="s">
        <v>141</v>
      </c>
      <c r="AW313" s="13" t="s">
        <v>41</v>
      </c>
      <c r="AX313" s="13" t="s">
        <v>21</v>
      </c>
      <c r="AY313" s="240" t="s">
        <v>132</v>
      </c>
    </row>
    <row r="314" s="13" customFormat="1">
      <c r="A314" s="13"/>
      <c r="B314" s="230"/>
      <c r="C314" s="231"/>
      <c r="D314" s="225" t="s">
        <v>199</v>
      </c>
      <c r="E314" s="231"/>
      <c r="F314" s="233" t="s">
        <v>616</v>
      </c>
      <c r="G314" s="231"/>
      <c r="H314" s="234">
        <v>15.462</v>
      </c>
      <c r="I314" s="235"/>
      <c r="J314" s="231"/>
      <c r="K314" s="231"/>
      <c r="L314" s="236"/>
      <c r="M314" s="237"/>
      <c r="N314" s="238"/>
      <c r="O314" s="238"/>
      <c r="P314" s="238"/>
      <c r="Q314" s="238"/>
      <c r="R314" s="238"/>
      <c r="S314" s="238"/>
      <c r="T314" s="239"/>
      <c r="U314" s="13"/>
      <c r="V314" s="13"/>
      <c r="W314" s="13"/>
      <c r="X314" s="13"/>
      <c r="Y314" s="13"/>
      <c r="Z314" s="13"/>
      <c r="AA314" s="13"/>
      <c r="AB314" s="13"/>
      <c r="AC314" s="13"/>
      <c r="AD314" s="13"/>
      <c r="AE314" s="13"/>
      <c r="AT314" s="240" t="s">
        <v>199</v>
      </c>
      <c r="AU314" s="240" t="s">
        <v>141</v>
      </c>
      <c r="AV314" s="13" t="s">
        <v>141</v>
      </c>
      <c r="AW314" s="13" t="s">
        <v>4</v>
      </c>
      <c r="AX314" s="13" t="s">
        <v>21</v>
      </c>
      <c r="AY314" s="240" t="s">
        <v>132</v>
      </c>
    </row>
    <row r="315" s="2" customFormat="1" ht="24.15" customHeight="1">
      <c r="A315" s="40"/>
      <c r="B315" s="41"/>
      <c r="C315" s="205" t="s">
        <v>600</v>
      </c>
      <c r="D315" s="205" t="s">
        <v>135</v>
      </c>
      <c r="E315" s="206" t="s">
        <v>618</v>
      </c>
      <c r="F315" s="207" t="s">
        <v>619</v>
      </c>
      <c r="G315" s="208" t="s">
        <v>195</v>
      </c>
      <c r="H315" s="209">
        <v>160.31999999999999</v>
      </c>
      <c r="I315" s="210"/>
      <c r="J315" s="211">
        <f>ROUND(I315*H315,2)</f>
        <v>0</v>
      </c>
      <c r="K315" s="207" t="s">
        <v>139</v>
      </c>
      <c r="L315" s="46"/>
      <c r="M315" s="212" t="s">
        <v>32</v>
      </c>
      <c r="N315" s="213" t="s">
        <v>51</v>
      </c>
      <c r="O315" s="86"/>
      <c r="P315" s="214">
        <f>O315*H315</f>
        <v>0</v>
      </c>
      <c r="Q315" s="214">
        <v>0</v>
      </c>
      <c r="R315" s="214">
        <f>Q315*H315</f>
        <v>0</v>
      </c>
      <c r="S315" s="214">
        <v>0</v>
      </c>
      <c r="T315" s="215">
        <f>S315*H315</f>
        <v>0</v>
      </c>
      <c r="U315" s="40"/>
      <c r="V315" s="40"/>
      <c r="W315" s="40"/>
      <c r="X315" s="40"/>
      <c r="Y315" s="40"/>
      <c r="Z315" s="40"/>
      <c r="AA315" s="40"/>
      <c r="AB315" s="40"/>
      <c r="AC315" s="40"/>
      <c r="AD315" s="40"/>
      <c r="AE315" s="40"/>
      <c r="AR315" s="216" t="s">
        <v>270</v>
      </c>
      <c r="AT315" s="216" t="s">
        <v>135</v>
      </c>
      <c r="AU315" s="216" t="s">
        <v>141</v>
      </c>
      <c r="AY315" s="18" t="s">
        <v>132</v>
      </c>
      <c r="BE315" s="217">
        <f>IF(N315="základní",J315,0)</f>
        <v>0</v>
      </c>
      <c r="BF315" s="217">
        <f>IF(N315="snížená",J315,0)</f>
        <v>0</v>
      </c>
      <c r="BG315" s="217">
        <f>IF(N315="zákl. přenesená",J315,0)</f>
        <v>0</v>
      </c>
      <c r="BH315" s="217">
        <f>IF(N315="sníž. přenesená",J315,0)</f>
        <v>0</v>
      </c>
      <c r="BI315" s="217">
        <f>IF(N315="nulová",J315,0)</f>
        <v>0</v>
      </c>
      <c r="BJ315" s="18" t="s">
        <v>141</v>
      </c>
      <c r="BK315" s="217">
        <f>ROUND(I315*H315,2)</f>
        <v>0</v>
      </c>
      <c r="BL315" s="18" t="s">
        <v>270</v>
      </c>
      <c r="BM315" s="216" t="s">
        <v>1241</v>
      </c>
    </row>
    <row r="316" s="2" customFormat="1">
      <c r="A316" s="40"/>
      <c r="B316" s="41"/>
      <c r="C316" s="42"/>
      <c r="D316" s="225" t="s">
        <v>197</v>
      </c>
      <c r="E316" s="42"/>
      <c r="F316" s="226" t="s">
        <v>622</v>
      </c>
      <c r="G316" s="42"/>
      <c r="H316" s="42"/>
      <c r="I316" s="227"/>
      <c r="J316" s="42"/>
      <c r="K316" s="42"/>
      <c r="L316" s="46"/>
      <c r="M316" s="228"/>
      <c r="N316" s="229"/>
      <c r="O316" s="86"/>
      <c r="P316" s="86"/>
      <c r="Q316" s="86"/>
      <c r="R316" s="86"/>
      <c r="S316" s="86"/>
      <c r="T316" s="87"/>
      <c r="U316" s="40"/>
      <c r="V316" s="40"/>
      <c r="W316" s="40"/>
      <c r="X316" s="40"/>
      <c r="Y316" s="40"/>
      <c r="Z316" s="40"/>
      <c r="AA316" s="40"/>
      <c r="AB316" s="40"/>
      <c r="AC316" s="40"/>
      <c r="AD316" s="40"/>
      <c r="AE316" s="40"/>
      <c r="AT316" s="18" t="s">
        <v>197</v>
      </c>
      <c r="AU316" s="18" t="s">
        <v>141</v>
      </c>
    </row>
    <row r="317" s="2" customFormat="1" ht="14.4" customHeight="1">
      <c r="A317" s="40"/>
      <c r="B317" s="41"/>
      <c r="C317" s="252" t="s">
        <v>607</v>
      </c>
      <c r="D317" s="252" t="s">
        <v>246</v>
      </c>
      <c r="E317" s="253" t="s">
        <v>624</v>
      </c>
      <c r="F317" s="254" t="s">
        <v>625</v>
      </c>
      <c r="G317" s="255" t="s">
        <v>195</v>
      </c>
      <c r="H317" s="256">
        <v>323.846</v>
      </c>
      <c r="I317" s="257"/>
      <c r="J317" s="258">
        <f>ROUND(I317*H317,2)</f>
        <v>0</v>
      </c>
      <c r="K317" s="254" t="s">
        <v>139</v>
      </c>
      <c r="L317" s="259"/>
      <c r="M317" s="260" t="s">
        <v>32</v>
      </c>
      <c r="N317" s="261" t="s">
        <v>51</v>
      </c>
      <c r="O317" s="86"/>
      <c r="P317" s="214">
        <f>O317*H317</f>
        <v>0</v>
      </c>
      <c r="Q317" s="214">
        <v>0.0039199999999999999</v>
      </c>
      <c r="R317" s="214">
        <f>Q317*H317</f>
        <v>1.2694763199999999</v>
      </c>
      <c r="S317" s="214">
        <v>0</v>
      </c>
      <c r="T317" s="215">
        <f>S317*H317</f>
        <v>0</v>
      </c>
      <c r="U317" s="40"/>
      <c r="V317" s="40"/>
      <c r="W317" s="40"/>
      <c r="X317" s="40"/>
      <c r="Y317" s="40"/>
      <c r="Z317" s="40"/>
      <c r="AA317" s="40"/>
      <c r="AB317" s="40"/>
      <c r="AC317" s="40"/>
      <c r="AD317" s="40"/>
      <c r="AE317" s="40"/>
      <c r="AR317" s="216" t="s">
        <v>356</v>
      </c>
      <c r="AT317" s="216" t="s">
        <v>246</v>
      </c>
      <c r="AU317" s="216" t="s">
        <v>141</v>
      </c>
      <c r="AY317" s="18" t="s">
        <v>132</v>
      </c>
      <c r="BE317" s="217">
        <f>IF(N317="základní",J317,0)</f>
        <v>0</v>
      </c>
      <c r="BF317" s="217">
        <f>IF(N317="snížená",J317,0)</f>
        <v>0</v>
      </c>
      <c r="BG317" s="217">
        <f>IF(N317="zákl. přenesená",J317,0)</f>
        <v>0</v>
      </c>
      <c r="BH317" s="217">
        <f>IF(N317="sníž. přenesená",J317,0)</f>
        <v>0</v>
      </c>
      <c r="BI317" s="217">
        <f>IF(N317="nulová",J317,0)</f>
        <v>0</v>
      </c>
      <c r="BJ317" s="18" t="s">
        <v>141</v>
      </c>
      <c r="BK317" s="217">
        <f>ROUND(I317*H317,2)</f>
        <v>0</v>
      </c>
      <c r="BL317" s="18" t="s">
        <v>270</v>
      </c>
      <c r="BM317" s="216" t="s">
        <v>1242</v>
      </c>
    </row>
    <row r="318" s="13" customFormat="1">
      <c r="A318" s="13"/>
      <c r="B318" s="230"/>
      <c r="C318" s="231"/>
      <c r="D318" s="225" t="s">
        <v>199</v>
      </c>
      <c r="E318" s="231"/>
      <c r="F318" s="233" t="s">
        <v>627</v>
      </c>
      <c r="G318" s="231"/>
      <c r="H318" s="234">
        <v>323.846</v>
      </c>
      <c r="I318" s="235"/>
      <c r="J318" s="231"/>
      <c r="K318" s="231"/>
      <c r="L318" s="236"/>
      <c r="M318" s="237"/>
      <c r="N318" s="238"/>
      <c r="O318" s="238"/>
      <c r="P318" s="238"/>
      <c r="Q318" s="238"/>
      <c r="R318" s="238"/>
      <c r="S318" s="238"/>
      <c r="T318" s="239"/>
      <c r="U318" s="13"/>
      <c r="V318" s="13"/>
      <c r="W318" s="13"/>
      <c r="X318" s="13"/>
      <c r="Y318" s="13"/>
      <c r="Z318" s="13"/>
      <c r="AA318" s="13"/>
      <c r="AB318" s="13"/>
      <c r="AC318" s="13"/>
      <c r="AD318" s="13"/>
      <c r="AE318" s="13"/>
      <c r="AT318" s="240" t="s">
        <v>199</v>
      </c>
      <c r="AU318" s="240" t="s">
        <v>141</v>
      </c>
      <c r="AV318" s="13" t="s">
        <v>141</v>
      </c>
      <c r="AW318" s="13" t="s">
        <v>4</v>
      </c>
      <c r="AX318" s="13" t="s">
        <v>21</v>
      </c>
      <c r="AY318" s="240" t="s">
        <v>132</v>
      </c>
    </row>
    <row r="319" s="2" customFormat="1" ht="14.4" customHeight="1">
      <c r="A319" s="40"/>
      <c r="B319" s="41"/>
      <c r="C319" s="205" t="s">
        <v>611</v>
      </c>
      <c r="D319" s="205" t="s">
        <v>135</v>
      </c>
      <c r="E319" s="206" t="s">
        <v>629</v>
      </c>
      <c r="F319" s="207" t="s">
        <v>630</v>
      </c>
      <c r="G319" s="208" t="s">
        <v>195</v>
      </c>
      <c r="H319" s="209">
        <v>160.31999999999999</v>
      </c>
      <c r="I319" s="210"/>
      <c r="J319" s="211">
        <f>ROUND(I319*H319,2)</f>
        <v>0</v>
      </c>
      <c r="K319" s="207" t="s">
        <v>139</v>
      </c>
      <c r="L319" s="46"/>
      <c r="M319" s="212" t="s">
        <v>32</v>
      </c>
      <c r="N319" s="213" t="s">
        <v>51</v>
      </c>
      <c r="O319" s="86"/>
      <c r="P319" s="214">
        <f>O319*H319</f>
        <v>0</v>
      </c>
      <c r="Q319" s="214">
        <v>3.0000000000000001E-05</v>
      </c>
      <c r="R319" s="214">
        <f>Q319*H319</f>
        <v>0.0048095999999999998</v>
      </c>
      <c r="S319" s="214">
        <v>0</v>
      </c>
      <c r="T319" s="215">
        <f>S319*H319</f>
        <v>0</v>
      </c>
      <c r="U319" s="40"/>
      <c r="V319" s="40"/>
      <c r="W319" s="40"/>
      <c r="X319" s="40"/>
      <c r="Y319" s="40"/>
      <c r="Z319" s="40"/>
      <c r="AA319" s="40"/>
      <c r="AB319" s="40"/>
      <c r="AC319" s="40"/>
      <c r="AD319" s="40"/>
      <c r="AE319" s="40"/>
      <c r="AR319" s="216" t="s">
        <v>270</v>
      </c>
      <c r="AT319" s="216" t="s">
        <v>135</v>
      </c>
      <c r="AU319" s="216" t="s">
        <v>141</v>
      </c>
      <c r="AY319" s="18" t="s">
        <v>132</v>
      </c>
      <c r="BE319" s="217">
        <f>IF(N319="základní",J319,0)</f>
        <v>0</v>
      </c>
      <c r="BF319" s="217">
        <f>IF(N319="snížená",J319,0)</f>
        <v>0</v>
      </c>
      <c r="BG319" s="217">
        <f>IF(N319="zákl. přenesená",J319,0)</f>
        <v>0</v>
      </c>
      <c r="BH319" s="217">
        <f>IF(N319="sníž. přenesená",J319,0)</f>
        <v>0</v>
      </c>
      <c r="BI319" s="217">
        <f>IF(N319="nulová",J319,0)</f>
        <v>0</v>
      </c>
      <c r="BJ319" s="18" t="s">
        <v>141</v>
      </c>
      <c r="BK319" s="217">
        <f>ROUND(I319*H319,2)</f>
        <v>0</v>
      </c>
      <c r="BL319" s="18" t="s">
        <v>270</v>
      </c>
      <c r="BM319" s="216" t="s">
        <v>1243</v>
      </c>
    </row>
    <row r="320" s="2" customFormat="1">
      <c r="A320" s="40"/>
      <c r="B320" s="41"/>
      <c r="C320" s="42"/>
      <c r="D320" s="225" t="s">
        <v>197</v>
      </c>
      <c r="E320" s="42"/>
      <c r="F320" s="226" t="s">
        <v>622</v>
      </c>
      <c r="G320" s="42"/>
      <c r="H320" s="42"/>
      <c r="I320" s="227"/>
      <c r="J320" s="42"/>
      <c r="K320" s="42"/>
      <c r="L320" s="46"/>
      <c r="M320" s="228"/>
      <c r="N320" s="229"/>
      <c r="O320" s="86"/>
      <c r="P320" s="86"/>
      <c r="Q320" s="86"/>
      <c r="R320" s="86"/>
      <c r="S320" s="86"/>
      <c r="T320" s="87"/>
      <c r="U320" s="40"/>
      <c r="V320" s="40"/>
      <c r="W320" s="40"/>
      <c r="X320" s="40"/>
      <c r="Y320" s="40"/>
      <c r="Z320" s="40"/>
      <c r="AA320" s="40"/>
      <c r="AB320" s="40"/>
      <c r="AC320" s="40"/>
      <c r="AD320" s="40"/>
      <c r="AE320" s="40"/>
      <c r="AT320" s="18" t="s">
        <v>197</v>
      </c>
      <c r="AU320" s="18" t="s">
        <v>141</v>
      </c>
    </row>
    <row r="321" s="2" customFormat="1" ht="14.4" customHeight="1">
      <c r="A321" s="40"/>
      <c r="B321" s="41"/>
      <c r="C321" s="252" t="s">
        <v>617</v>
      </c>
      <c r="D321" s="252" t="s">
        <v>246</v>
      </c>
      <c r="E321" s="253" t="s">
        <v>633</v>
      </c>
      <c r="F321" s="254" t="s">
        <v>634</v>
      </c>
      <c r="G321" s="255" t="s">
        <v>195</v>
      </c>
      <c r="H321" s="256">
        <v>168.33600000000001</v>
      </c>
      <c r="I321" s="257"/>
      <c r="J321" s="258">
        <f>ROUND(I321*H321,2)</f>
        <v>0</v>
      </c>
      <c r="K321" s="254" t="s">
        <v>139</v>
      </c>
      <c r="L321" s="259"/>
      <c r="M321" s="260" t="s">
        <v>32</v>
      </c>
      <c r="N321" s="261" t="s">
        <v>51</v>
      </c>
      <c r="O321" s="86"/>
      <c r="P321" s="214">
        <f>O321*H321</f>
        <v>0</v>
      </c>
      <c r="Q321" s="214">
        <v>0.00018000000000000001</v>
      </c>
      <c r="R321" s="214">
        <f>Q321*H321</f>
        <v>0.030300480000000005</v>
      </c>
      <c r="S321" s="214">
        <v>0</v>
      </c>
      <c r="T321" s="215">
        <f>S321*H321</f>
        <v>0</v>
      </c>
      <c r="U321" s="40"/>
      <c r="V321" s="40"/>
      <c r="W321" s="40"/>
      <c r="X321" s="40"/>
      <c r="Y321" s="40"/>
      <c r="Z321" s="40"/>
      <c r="AA321" s="40"/>
      <c r="AB321" s="40"/>
      <c r="AC321" s="40"/>
      <c r="AD321" s="40"/>
      <c r="AE321" s="40"/>
      <c r="AR321" s="216" t="s">
        <v>356</v>
      </c>
      <c r="AT321" s="216" t="s">
        <v>246</v>
      </c>
      <c r="AU321" s="216" t="s">
        <v>141</v>
      </c>
      <c r="AY321" s="18" t="s">
        <v>132</v>
      </c>
      <c r="BE321" s="217">
        <f>IF(N321="základní",J321,0)</f>
        <v>0</v>
      </c>
      <c r="BF321" s="217">
        <f>IF(N321="snížená",J321,0)</f>
        <v>0</v>
      </c>
      <c r="BG321" s="217">
        <f>IF(N321="zákl. přenesená",J321,0)</f>
        <v>0</v>
      </c>
      <c r="BH321" s="217">
        <f>IF(N321="sníž. přenesená",J321,0)</f>
        <v>0</v>
      </c>
      <c r="BI321" s="217">
        <f>IF(N321="nulová",J321,0)</f>
        <v>0</v>
      </c>
      <c r="BJ321" s="18" t="s">
        <v>141</v>
      </c>
      <c r="BK321" s="217">
        <f>ROUND(I321*H321,2)</f>
        <v>0</v>
      </c>
      <c r="BL321" s="18" t="s">
        <v>270</v>
      </c>
      <c r="BM321" s="216" t="s">
        <v>1244</v>
      </c>
    </row>
    <row r="322" s="13" customFormat="1">
      <c r="A322" s="13"/>
      <c r="B322" s="230"/>
      <c r="C322" s="231"/>
      <c r="D322" s="225" t="s">
        <v>199</v>
      </c>
      <c r="E322" s="231"/>
      <c r="F322" s="233" t="s">
        <v>636</v>
      </c>
      <c r="G322" s="231"/>
      <c r="H322" s="234">
        <v>168.33600000000001</v>
      </c>
      <c r="I322" s="235"/>
      <c r="J322" s="231"/>
      <c r="K322" s="231"/>
      <c r="L322" s="236"/>
      <c r="M322" s="237"/>
      <c r="N322" s="238"/>
      <c r="O322" s="238"/>
      <c r="P322" s="238"/>
      <c r="Q322" s="238"/>
      <c r="R322" s="238"/>
      <c r="S322" s="238"/>
      <c r="T322" s="239"/>
      <c r="U322" s="13"/>
      <c r="V322" s="13"/>
      <c r="W322" s="13"/>
      <c r="X322" s="13"/>
      <c r="Y322" s="13"/>
      <c r="Z322" s="13"/>
      <c r="AA322" s="13"/>
      <c r="AB322" s="13"/>
      <c r="AC322" s="13"/>
      <c r="AD322" s="13"/>
      <c r="AE322" s="13"/>
      <c r="AT322" s="240" t="s">
        <v>199</v>
      </c>
      <c r="AU322" s="240" t="s">
        <v>141</v>
      </c>
      <c r="AV322" s="13" t="s">
        <v>141</v>
      </c>
      <c r="AW322" s="13" t="s">
        <v>4</v>
      </c>
      <c r="AX322" s="13" t="s">
        <v>21</v>
      </c>
      <c r="AY322" s="240" t="s">
        <v>132</v>
      </c>
    </row>
    <row r="323" s="2" customFormat="1" ht="24.15" customHeight="1">
      <c r="A323" s="40"/>
      <c r="B323" s="41"/>
      <c r="C323" s="205" t="s">
        <v>623</v>
      </c>
      <c r="D323" s="205" t="s">
        <v>135</v>
      </c>
      <c r="E323" s="206" t="s">
        <v>638</v>
      </c>
      <c r="F323" s="207" t="s">
        <v>639</v>
      </c>
      <c r="G323" s="208" t="s">
        <v>195</v>
      </c>
      <c r="H323" s="209">
        <v>28.161999999999999</v>
      </c>
      <c r="I323" s="210"/>
      <c r="J323" s="211">
        <f>ROUND(I323*H323,2)</f>
        <v>0</v>
      </c>
      <c r="K323" s="207" t="s">
        <v>139</v>
      </c>
      <c r="L323" s="46"/>
      <c r="M323" s="212" t="s">
        <v>32</v>
      </c>
      <c r="N323" s="213" t="s">
        <v>51</v>
      </c>
      <c r="O323" s="86"/>
      <c r="P323" s="214">
        <f>O323*H323</f>
        <v>0</v>
      </c>
      <c r="Q323" s="214">
        <v>0.0060600000000000003</v>
      </c>
      <c r="R323" s="214">
        <f>Q323*H323</f>
        <v>0.17066171999999999</v>
      </c>
      <c r="S323" s="214">
        <v>0</v>
      </c>
      <c r="T323" s="215">
        <f>S323*H323</f>
        <v>0</v>
      </c>
      <c r="U323" s="40"/>
      <c r="V323" s="40"/>
      <c r="W323" s="40"/>
      <c r="X323" s="40"/>
      <c r="Y323" s="40"/>
      <c r="Z323" s="40"/>
      <c r="AA323" s="40"/>
      <c r="AB323" s="40"/>
      <c r="AC323" s="40"/>
      <c r="AD323" s="40"/>
      <c r="AE323" s="40"/>
      <c r="AR323" s="216" t="s">
        <v>270</v>
      </c>
      <c r="AT323" s="216" t="s">
        <v>135</v>
      </c>
      <c r="AU323" s="216" t="s">
        <v>141</v>
      </c>
      <c r="AY323" s="18" t="s">
        <v>132</v>
      </c>
      <c r="BE323" s="217">
        <f>IF(N323="základní",J323,0)</f>
        <v>0</v>
      </c>
      <c r="BF323" s="217">
        <f>IF(N323="snížená",J323,0)</f>
        <v>0</v>
      </c>
      <c r="BG323" s="217">
        <f>IF(N323="zákl. přenesená",J323,0)</f>
        <v>0</v>
      </c>
      <c r="BH323" s="217">
        <f>IF(N323="sníž. přenesená",J323,0)</f>
        <v>0</v>
      </c>
      <c r="BI323" s="217">
        <f>IF(N323="nulová",J323,0)</f>
        <v>0</v>
      </c>
      <c r="BJ323" s="18" t="s">
        <v>141</v>
      </c>
      <c r="BK323" s="217">
        <f>ROUND(I323*H323,2)</f>
        <v>0</v>
      </c>
      <c r="BL323" s="18" t="s">
        <v>270</v>
      </c>
      <c r="BM323" s="216" t="s">
        <v>1245</v>
      </c>
    </row>
    <row r="324" s="2" customFormat="1">
      <c r="A324" s="40"/>
      <c r="B324" s="41"/>
      <c r="C324" s="42"/>
      <c r="D324" s="225" t="s">
        <v>197</v>
      </c>
      <c r="E324" s="42"/>
      <c r="F324" s="226" t="s">
        <v>641</v>
      </c>
      <c r="G324" s="42"/>
      <c r="H324" s="42"/>
      <c r="I324" s="227"/>
      <c r="J324" s="42"/>
      <c r="K324" s="42"/>
      <c r="L324" s="46"/>
      <c r="M324" s="228"/>
      <c r="N324" s="229"/>
      <c r="O324" s="86"/>
      <c r="P324" s="86"/>
      <c r="Q324" s="86"/>
      <c r="R324" s="86"/>
      <c r="S324" s="86"/>
      <c r="T324" s="87"/>
      <c r="U324" s="40"/>
      <c r="V324" s="40"/>
      <c r="W324" s="40"/>
      <c r="X324" s="40"/>
      <c r="Y324" s="40"/>
      <c r="Z324" s="40"/>
      <c r="AA324" s="40"/>
      <c r="AB324" s="40"/>
      <c r="AC324" s="40"/>
      <c r="AD324" s="40"/>
      <c r="AE324" s="40"/>
      <c r="AT324" s="18" t="s">
        <v>197</v>
      </c>
      <c r="AU324" s="18" t="s">
        <v>141</v>
      </c>
    </row>
    <row r="325" s="13" customFormat="1">
      <c r="A325" s="13"/>
      <c r="B325" s="230"/>
      <c r="C325" s="231"/>
      <c r="D325" s="225" t="s">
        <v>199</v>
      </c>
      <c r="E325" s="232" t="s">
        <v>32</v>
      </c>
      <c r="F325" s="233" t="s">
        <v>642</v>
      </c>
      <c r="G325" s="231"/>
      <c r="H325" s="234">
        <v>29.762</v>
      </c>
      <c r="I325" s="235"/>
      <c r="J325" s="231"/>
      <c r="K325" s="231"/>
      <c r="L325" s="236"/>
      <c r="M325" s="237"/>
      <c r="N325" s="238"/>
      <c r="O325" s="238"/>
      <c r="P325" s="238"/>
      <c r="Q325" s="238"/>
      <c r="R325" s="238"/>
      <c r="S325" s="238"/>
      <c r="T325" s="239"/>
      <c r="U325" s="13"/>
      <c r="V325" s="13"/>
      <c r="W325" s="13"/>
      <c r="X325" s="13"/>
      <c r="Y325" s="13"/>
      <c r="Z325" s="13"/>
      <c r="AA325" s="13"/>
      <c r="AB325" s="13"/>
      <c r="AC325" s="13"/>
      <c r="AD325" s="13"/>
      <c r="AE325" s="13"/>
      <c r="AT325" s="240" t="s">
        <v>199</v>
      </c>
      <c r="AU325" s="240" t="s">
        <v>141</v>
      </c>
      <c r="AV325" s="13" t="s">
        <v>141</v>
      </c>
      <c r="AW325" s="13" t="s">
        <v>41</v>
      </c>
      <c r="AX325" s="13" t="s">
        <v>79</v>
      </c>
      <c r="AY325" s="240" t="s">
        <v>132</v>
      </c>
    </row>
    <row r="326" s="13" customFormat="1">
      <c r="A326" s="13"/>
      <c r="B326" s="230"/>
      <c r="C326" s="231"/>
      <c r="D326" s="225" t="s">
        <v>199</v>
      </c>
      <c r="E326" s="232" t="s">
        <v>32</v>
      </c>
      <c r="F326" s="233" t="s">
        <v>643</v>
      </c>
      <c r="G326" s="231"/>
      <c r="H326" s="234">
        <v>-1.6000000000000001</v>
      </c>
      <c r="I326" s="235"/>
      <c r="J326" s="231"/>
      <c r="K326" s="231"/>
      <c r="L326" s="236"/>
      <c r="M326" s="237"/>
      <c r="N326" s="238"/>
      <c r="O326" s="238"/>
      <c r="P326" s="238"/>
      <c r="Q326" s="238"/>
      <c r="R326" s="238"/>
      <c r="S326" s="238"/>
      <c r="T326" s="239"/>
      <c r="U326" s="13"/>
      <c r="V326" s="13"/>
      <c r="W326" s="13"/>
      <c r="X326" s="13"/>
      <c r="Y326" s="13"/>
      <c r="Z326" s="13"/>
      <c r="AA326" s="13"/>
      <c r="AB326" s="13"/>
      <c r="AC326" s="13"/>
      <c r="AD326" s="13"/>
      <c r="AE326" s="13"/>
      <c r="AT326" s="240" t="s">
        <v>199</v>
      </c>
      <c r="AU326" s="240" t="s">
        <v>141</v>
      </c>
      <c r="AV326" s="13" t="s">
        <v>141</v>
      </c>
      <c r="AW326" s="13" t="s">
        <v>41</v>
      </c>
      <c r="AX326" s="13" t="s">
        <v>79</v>
      </c>
      <c r="AY326" s="240" t="s">
        <v>132</v>
      </c>
    </row>
    <row r="327" s="14" customFormat="1">
      <c r="A327" s="14"/>
      <c r="B327" s="241"/>
      <c r="C327" s="242"/>
      <c r="D327" s="225" t="s">
        <v>199</v>
      </c>
      <c r="E327" s="243" t="s">
        <v>32</v>
      </c>
      <c r="F327" s="244" t="s">
        <v>201</v>
      </c>
      <c r="G327" s="242"/>
      <c r="H327" s="245">
        <v>28.161999999999999</v>
      </c>
      <c r="I327" s="246"/>
      <c r="J327" s="242"/>
      <c r="K327" s="242"/>
      <c r="L327" s="247"/>
      <c r="M327" s="248"/>
      <c r="N327" s="249"/>
      <c r="O327" s="249"/>
      <c r="P327" s="249"/>
      <c r="Q327" s="249"/>
      <c r="R327" s="249"/>
      <c r="S327" s="249"/>
      <c r="T327" s="250"/>
      <c r="U327" s="14"/>
      <c r="V327" s="14"/>
      <c r="W327" s="14"/>
      <c r="X327" s="14"/>
      <c r="Y327" s="14"/>
      <c r="Z327" s="14"/>
      <c r="AA327" s="14"/>
      <c r="AB327" s="14"/>
      <c r="AC327" s="14"/>
      <c r="AD327" s="14"/>
      <c r="AE327" s="14"/>
      <c r="AT327" s="251" t="s">
        <v>199</v>
      </c>
      <c r="AU327" s="251" t="s">
        <v>141</v>
      </c>
      <c r="AV327" s="14" t="s">
        <v>150</v>
      </c>
      <c r="AW327" s="14" t="s">
        <v>41</v>
      </c>
      <c r="AX327" s="14" t="s">
        <v>21</v>
      </c>
      <c r="AY327" s="251" t="s">
        <v>132</v>
      </c>
    </row>
    <row r="328" s="2" customFormat="1" ht="14.4" customHeight="1">
      <c r="A328" s="40"/>
      <c r="B328" s="41"/>
      <c r="C328" s="252" t="s">
        <v>628</v>
      </c>
      <c r="D328" s="252" t="s">
        <v>246</v>
      </c>
      <c r="E328" s="253" t="s">
        <v>645</v>
      </c>
      <c r="F328" s="254" t="s">
        <v>646</v>
      </c>
      <c r="G328" s="255" t="s">
        <v>195</v>
      </c>
      <c r="H328" s="256">
        <v>28.178999999999998</v>
      </c>
      <c r="I328" s="257"/>
      <c r="J328" s="258">
        <f>ROUND(I328*H328,2)</f>
        <v>0</v>
      </c>
      <c r="K328" s="254" t="s">
        <v>139</v>
      </c>
      <c r="L328" s="259"/>
      <c r="M328" s="260" t="s">
        <v>32</v>
      </c>
      <c r="N328" s="261" t="s">
        <v>51</v>
      </c>
      <c r="O328" s="86"/>
      <c r="P328" s="214">
        <f>O328*H328</f>
        <v>0</v>
      </c>
      <c r="Q328" s="214">
        <v>0.0080000000000000002</v>
      </c>
      <c r="R328" s="214">
        <f>Q328*H328</f>
        <v>0.22543199999999999</v>
      </c>
      <c r="S328" s="214">
        <v>0</v>
      </c>
      <c r="T328" s="215">
        <f>S328*H328</f>
        <v>0</v>
      </c>
      <c r="U328" s="40"/>
      <c r="V328" s="40"/>
      <c r="W328" s="40"/>
      <c r="X328" s="40"/>
      <c r="Y328" s="40"/>
      <c r="Z328" s="40"/>
      <c r="AA328" s="40"/>
      <c r="AB328" s="40"/>
      <c r="AC328" s="40"/>
      <c r="AD328" s="40"/>
      <c r="AE328" s="40"/>
      <c r="AR328" s="216" t="s">
        <v>356</v>
      </c>
      <c r="AT328" s="216" t="s">
        <v>246</v>
      </c>
      <c r="AU328" s="216" t="s">
        <v>141</v>
      </c>
      <c r="AY328" s="18" t="s">
        <v>132</v>
      </c>
      <c r="BE328" s="217">
        <f>IF(N328="základní",J328,0)</f>
        <v>0</v>
      </c>
      <c r="BF328" s="217">
        <f>IF(N328="snížená",J328,0)</f>
        <v>0</v>
      </c>
      <c r="BG328" s="217">
        <f>IF(N328="zákl. přenesená",J328,0)</f>
        <v>0</v>
      </c>
      <c r="BH328" s="217">
        <f>IF(N328="sníž. přenesená",J328,0)</f>
        <v>0</v>
      </c>
      <c r="BI328" s="217">
        <f>IF(N328="nulová",J328,0)</f>
        <v>0</v>
      </c>
      <c r="BJ328" s="18" t="s">
        <v>141</v>
      </c>
      <c r="BK328" s="217">
        <f>ROUND(I328*H328,2)</f>
        <v>0</v>
      </c>
      <c r="BL328" s="18" t="s">
        <v>270</v>
      </c>
      <c r="BM328" s="216" t="s">
        <v>1246</v>
      </c>
    </row>
    <row r="329" s="13" customFormat="1">
      <c r="A329" s="13"/>
      <c r="B329" s="230"/>
      <c r="C329" s="231"/>
      <c r="D329" s="225" t="s">
        <v>199</v>
      </c>
      <c r="E329" s="231"/>
      <c r="F329" s="233" t="s">
        <v>1247</v>
      </c>
      <c r="G329" s="231"/>
      <c r="H329" s="234">
        <v>28.178999999999998</v>
      </c>
      <c r="I329" s="235"/>
      <c r="J329" s="231"/>
      <c r="K329" s="231"/>
      <c r="L329" s="236"/>
      <c r="M329" s="237"/>
      <c r="N329" s="238"/>
      <c r="O329" s="238"/>
      <c r="P329" s="238"/>
      <c r="Q329" s="238"/>
      <c r="R329" s="238"/>
      <c r="S329" s="238"/>
      <c r="T329" s="239"/>
      <c r="U329" s="13"/>
      <c r="V329" s="13"/>
      <c r="W329" s="13"/>
      <c r="X329" s="13"/>
      <c r="Y329" s="13"/>
      <c r="Z329" s="13"/>
      <c r="AA329" s="13"/>
      <c r="AB329" s="13"/>
      <c r="AC329" s="13"/>
      <c r="AD329" s="13"/>
      <c r="AE329" s="13"/>
      <c r="AT329" s="240" t="s">
        <v>199</v>
      </c>
      <c r="AU329" s="240" t="s">
        <v>141</v>
      </c>
      <c r="AV329" s="13" t="s">
        <v>141</v>
      </c>
      <c r="AW329" s="13" t="s">
        <v>4</v>
      </c>
      <c r="AX329" s="13" t="s">
        <v>21</v>
      </c>
      <c r="AY329" s="240" t="s">
        <v>132</v>
      </c>
    </row>
    <row r="330" s="2" customFormat="1" ht="24.15" customHeight="1">
      <c r="A330" s="40"/>
      <c r="B330" s="41"/>
      <c r="C330" s="205" t="s">
        <v>632</v>
      </c>
      <c r="D330" s="205" t="s">
        <v>135</v>
      </c>
      <c r="E330" s="206" t="s">
        <v>650</v>
      </c>
      <c r="F330" s="207" t="s">
        <v>651</v>
      </c>
      <c r="G330" s="208" t="s">
        <v>195</v>
      </c>
      <c r="H330" s="209">
        <v>8.625</v>
      </c>
      <c r="I330" s="210"/>
      <c r="J330" s="211">
        <f>ROUND(I330*H330,2)</f>
        <v>0</v>
      </c>
      <c r="K330" s="207" t="s">
        <v>139</v>
      </c>
      <c r="L330" s="46"/>
      <c r="M330" s="212" t="s">
        <v>32</v>
      </c>
      <c r="N330" s="213" t="s">
        <v>51</v>
      </c>
      <c r="O330" s="86"/>
      <c r="P330" s="214">
        <f>O330*H330</f>
        <v>0</v>
      </c>
      <c r="Q330" s="214">
        <v>0</v>
      </c>
      <c r="R330" s="214">
        <f>Q330*H330</f>
        <v>0</v>
      </c>
      <c r="S330" s="214">
        <v>0</v>
      </c>
      <c r="T330" s="215">
        <f>S330*H330</f>
        <v>0</v>
      </c>
      <c r="U330" s="40"/>
      <c r="V330" s="40"/>
      <c r="W330" s="40"/>
      <c r="X330" s="40"/>
      <c r="Y330" s="40"/>
      <c r="Z330" s="40"/>
      <c r="AA330" s="40"/>
      <c r="AB330" s="40"/>
      <c r="AC330" s="40"/>
      <c r="AD330" s="40"/>
      <c r="AE330" s="40"/>
      <c r="AR330" s="216" t="s">
        <v>270</v>
      </c>
      <c r="AT330" s="216" t="s">
        <v>135</v>
      </c>
      <c r="AU330" s="216" t="s">
        <v>141</v>
      </c>
      <c r="AY330" s="18" t="s">
        <v>132</v>
      </c>
      <c r="BE330" s="217">
        <f>IF(N330="základní",J330,0)</f>
        <v>0</v>
      </c>
      <c r="BF330" s="217">
        <f>IF(N330="snížená",J330,0)</f>
        <v>0</v>
      </c>
      <c r="BG330" s="217">
        <f>IF(N330="zákl. přenesená",J330,0)</f>
        <v>0</v>
      </c>
      <c r="BH330" s="217">
        <f>IF(N330="sníž. přenesená",J330,0)</f>
        <v>0</v>
      </c>
      <c r="BI330" s="217">
        <f>IF(N330="nulová",J330,0)</f>
        <v>0</v>
      </c>
      <c r="BJ330" s="18" t="s">
        <v>141</v>
      </c>
      <c r="BK330" s="217">
        <f>ROUND(I330*H330,2)</f>
        <v>0</v>
      </c>
      <c r="BL330" s="18" t="s">
        <v>270</v>
      </c>
      <c r="BM330" s="216" t="s">
        <v>1248</v>
      </c>
    </row>
    <row r="331" s="2" customFormat="1">
      <c r="A331" s="40"/>
      <c r="B331" s="41"/>
      <c r="C331" s="42"/>
      <c r="D331" s="225" t="s">
        <v>197</v>
      </c>
      <c r="E331" s="42"/>
      <c r="F331" s="226" t="s">
        <v>653</v>
      </c>
      <c r="G331" s="42"/>
      <c r="H331" s="42"/>
      <c r="I331" s="227"/>
      <c r="J331" s="42"/>
      <c r="K331" s="42"/>
      <c r="L331" s="46"/>
      <c r="M331" s="228"/>
      <c r="N331" s="229"/>
      <c r="O331" s="86"/>
      <c r="P331" s="86"/>
      <c r="Q331" s="86"/>
      <c r="R331" s="86"/>
      <c r="S331" s="86"/>
      <c r="T331" s="87"/>
      <c r="U331" s="40"/>
      <c r="V331" s="40"/>
      <c r="W331" s="40"/>
      <c r="X331" s="40"/>
      <c r="Y331" s="40"/>
      <c r="Z331" s="40"/>
      <c r="AA331" s="40"/>
      <c r="AB331" s="40"/>
      <c r="AC331" s="40"/>
      <c r="AD331" s="40"/>
      <c r="AE331" s="40"/>
      <c r="AT331" s="18" t="s">
        <v>197</v>
      </c>
      <c r="AU331" s="18" t="s">
        <v>141</v>
      </c>
    </row>
    <row r="332" s="13" customFormat="1">
      <c r="A332" s="13"/>
      <c r="B332" s="230"/>
      <c r="C332" s="231"/>
      <c r="D332" s="225" t="s">
        <v>199</v>
      </c>
      <c r="E332" s="232" t="s">
        <v>32</v>
      </c>
      <c r="F332" s="233" t="s">
        <v>654</v>
      </c>
      <c r="G332" s="231"/>
      <c r="H332" s="234">
        <v>8.625</v>
      </c>
      <c r="I332" s="235"/>
      <c r="J332" s="231"/>
      <c r="K332" s="231"/>
      <c r="L332" s="236"/>
      <c r="M332" s="237"/>
      <c r="N332" s="238"/>
      <c r="O332" s="238"/>
      <c r="P332" s="238"/>
      <c r="Q332" s="238"/>
      <c r="R332" s="238"/>
      <c r="S332" s="238"/>
      <c r="T332" s="239"/>
      <c r="U332" s="13"/>
      <c r="V332" s="13"/>
      <c r="W332" s="13"/>
      <c r="X332" s="13"/>
      <c r="Y332" s="13"/>
      <c r="Z332" s="13"/>
      <c r="AA332" s="13"/>
      <c r="AB332" s="13"/>
      <c r="AC332" s="13"/>
      <c r="AD332" s="13"/>
      <c r="AE332" s="13"/>
      <c r="AT332" s="240" t="s">
        <v>199</v>
      </c>
      <c r="AU332" s="240" t="s">
        <v>141</v>
      </c>
      <c r="AV332" s="13" t="s">
        <v>141</v>
      </c>
      <c r="AW332" s="13" t="s">
        <v>41</v>
      </c>
      <c r="AX332" s="13" t="s">
        <v>79</v>
      </c>
      <c r="AY332" s="240" t="s">
        <v>132</v>
      </c>
    </row>
    <row r="333" s="14" customFormat="1">
      <c r="A333" s="14"/>
      <c r="B333" s="241"/>
      <c r="C333" s="242"/>
      <c r="D333" s="225" t="s">
        <v>199</v>
      </c>
      <c r="E333" s="243" t="s">
        <v>32</v>
      </c>
      <c r="F333" s="244" t="s">
        <v>201</v>
      </c>
      <c r="G333" s="242"/>
      <c r="H333" s="245">
        <v>8.625</v>
      </c>
      <c r="I333" s="246"/>
      <c r="J333" s="242"/>
      <c r="K333" s="242"/>
      <c r="L333" s="247"/>
      <c r="M333" s="248"/>
      <c r="N333" s="249"/>
      <c r="O333" s="249"/>
      <c r="P333" s="249"/>
      <c r="Q333" s="249"/>
      <c r="R333" s="249"/>
      <c r="S333" s="249"/>
      <c r="T333" s="250"/>
      <c r="U333" s="14"/>
      <c r="V333" s="14"/>
      <c r="W333" s="14"/>
      <c r="X333" s="14"/>
      <c r="Y333" s="14"/>
      <c r="Z333" s="14"/>
      <c r="AA333" s="14"/>
      <c r="AB333" s="14"/>
      <c r="AC333" s="14"/>
      <c r="AD333" s="14"/>
      <c r="AE333" s="14"/>
      <c r="AT333" s="251" t="s">
        <v>199</v>
      </c>
      <c r="AU333" s="251" t="s">
        <v>141</v>
      </c>
      <c r="AV333" s="14" t="s">
        <v>150</v>
      </c>
      <c r="AW333" s="14" t="s">
        <v>41</v>
      </c>
      <c r="AX333" s="14" t="s">
        <v>21</v>
      </c>
      <c r="AY333" s="251" t="s">
        <v>132</v>
      </c>
    </row>
    <row r="334" s="2" customFormat="1" ht="14.4" customHeight="1">
      <c r="A334" s="40"/>
      <c r="B334" s="41"/>
      <c r="C334" s="252" t="s">
        <v>637</v>
      </c>
      <c r="D334" s="252" t="s">
        <v>246</v>
      </c>
      <c r="E334" s="253" t="s">
        <v>656</v>
      </c>
      <c r="F334" s="254" t="s">
        <v>657</v>
      </c>
      <c r="G334" s="255" t="s">
        <v>195</v>
      </c>
      <c r="H334" s="256">
        <v>8.798</v>
      </c>
      <c r="I334" s="257"/>
      <c r="J334" s="258">
        <f>ROUND(I334*H334,2)</f>
        <v>0</v>
      </c>
      <c r="K334" s="254" t="s">
        <v>139</v>
      </c>
      <c r="L334" s="259"/>
      <c r="M334" s="260" t="s">
        <v>32</v>
      </c>
      <c r="N334" s="261" t="s">
        <v>51</v>
      </c>
      <c r="O334" s="86"/>
      <c r="P334" s="214">
        <f>O334*H334</f>
        <v>0</v>
      </c>
      <c r="Q334" s="214">
        <v>0.0023999999999999998</v>
      </c>
      <c r="R334" s="214">
        <f>Q334*H334</f>
        <v>0.021115199999999997</v>
      </c>
      <c r="S334" s="214">
        <v>0</v>
      </c>
      <c r="T334" s="215">
        <f>S334*H334</f>
        <v>0</v>
      </c>
      <c r="U334" s="40"/>
      <c r="V334" s="40"/>
      <c r="W334" s="40"/>
      <c r="X334" s="40"/>
      <c r="Y334" s="40"/>
      <c r="Z334" s="40"/>
      <c r="AA334" s="40"/>
      <c r="AB334" s="40"/>
      <c r="AC334" s="40"/>
      <c r="AD334" s="40"/>
      <c r="AE334" s="40"/>
      <c r="AR334" s="216" t="s">
        <v>356</v>
      </c>
      <c r="AT334" s="216" t="s">
        <v>246</v>
      </c>
      <c r="AU334" s="216" t="s">
        <v>141</v>
      </c>
      <c r="AY334" s="18" t="s">
        <v>132</v>
      </c>
      <c r="BE334" s="217">
        <f>IF(N334="základní",J334,0)</f>
        <v>0</v>
      </c>
      <c r="BF334" s="217">
        <f>IF(N334="snížená",J334,0)</f>
        <v>0</v>
      </c>
      <c r="BG334" s="217">
        <f>IF(N334="zákl. přenesená",J334,0)</f>
        <v>0</v>
      </c>
      <c r="BH334" s="217">
        <f>IF(N334="sníž. přenesená",J334,0)</f>
        <v>0</v>
      </c>
      <c r="BI334" s="217">
        <f>IF(N334="nulová",J334,0)</f>
        <v>0</v>
      </c>
      <c r="BJ334" s="18" t="s">
        <v>141</v>
      </c>
      <c r="BK334" s="217">
        <f>ROUND(I334*H334,2)</f>
        <v>0</v>
      </c>
      <c r="BL334" s="18" t="s">
        <v>270</v>
      </c>
      <c r="BM334" s="216" t="s">
        <v>1249</v>
      </c>
    </row>
    <row r="335" s="13" customFormat="1">
      <c r="A335" s="13"/>
      <c r="B335" s="230"/>
      <c r="C335" s="231"/>
      <c r="D335" s="225" t="s">
        <v>199</v>
      </c>
      <c r="E335" s="231"/>
      <c r="F335" s="233" t="s">
        <v>659</v>
      </c>
      <c r="G335" s="231"/>
      <c r="H335" s="234">
        <v>8.798</v>
      </c>
      <c r="I335" s="235"/>
      <c r="J335" s="231"/>
      <c r="K335" s="231"/>
      <c r="L335" s="236"/>
      <c r="M335" s="237"/>
      <c r="N335" s="238"/>
      <c r="O335" s="238"/>
      <c r="P335" s="238"/>
      <c r="Q335" s="238"/>
      <c r="R335" s="238"/>
      <c r="S335" s="238"/>
      <c r="T335" s="239"/>
      <c r="U335" s="13"/>
      <c r="V335" s="13"/>
      <c r="W335" s="13"/>
      <c r="X335" s="13"/>
      <c r="Y335" s="13"/>
      <c r="Z335" s="13"/>
      <c r="AA335" s="13"/>
      <c r="AB335" s="13"/>
      <c r="AC335" s="13"/>
      <c r="AD335" s="13"/>
      <c r="AE335" s="13"/>
      <c r="AT335" s="240" t="s">
        <v>199</v>
      </c>
      <c r="AU335" s="240" t="s">
        <v>141</v>
      </c>
      <c r="AV335" s="13" t="s">
        <v>141</v>
      </c>
      <c r="AW335" s="13" t="s">
        <v>4</v>
      </c>
      <c r="AX335" s="13" t="s">
        <v>21</v>
      </c>
      <c r="AY335" s="240" t="s">
        <v>132</v>
      </c>
    </row>
    <row r="336" s="2" customFormat="1" ht="24.15" customHeight="1">
      <c r="A336" s="40"/>
      <c r="B336" s="41"/>
      <c r="C336" s="205" t="s">
        <v>644</v>
      </c>
      <c r="D336" s="205" t="s">
        <v>135</v>
      </c>
      <c r="E336" s="206" t="s">
        <v>661</v>
      </c>
      <c r="F336" s="207" t="s">
        <v>662</v>
      </c>
      <c r="G336" s="208" t="s">
        <v>195</v>
      </c>
      <c r="H336" s="209">
        <v>8.625</v>
      </c>
      <c r="I336" s="210"/>
      <c r="J336" s="211">
        <f>ROUND(I336*H336,2)</f>
        <v>0</v>
      </c>
      <c r="K336" s="207" t="s">
        <v>139</v>
      </c>
      <c r="L336" s="46"/>
      <c r="M336" s="212" t="s">
        <v>32</v>
      </c>
      <c r="N336" s="213" t="s">
        <v>51</v>
      </c>
      <c r="O336" s="86"/>
      <c r="P336" s="214">
        <f>O336*H336</f>
        <v>0</v>
      </c>
      <c r="Q336" s="214">
        <v>0</v>
      </c>
      <c r="R336" s="214">
        <f>Q336*H336</f>
        <v>0</v>
      </c>
      <c r="S336" s="214">
        <v>0</v>
      </c>
      <c r="T336" s="215">
        <f>S336*H336</f>
        <v>0</v>
      </c>
      <c r="U336" s="40"/>
      <c r="V336" s="40"/>
      <c r="W336" s="40"/>
      <c r="X336" s="40"/>
      <c r="Y336" s="40"/>
      <c r="Z336" s="40"/>
      <c r="AA336" s="40"/>
      <c r="AB336" s="40"/>
      <c r="AC336" s="40"/>
      <c r="AD336" s="40"/>
      <c r="AE336" s="40"/>
      <c r="AR336" s="216" t="s">
        <v>270</v>
      </c>
      <c r="AT336" s="216" t="s">
        <v>135</v>
      </c>
      <c r="AU336" s="216" t="s">
        <v>141</v>
      </c>
      <c r="AY336" s="18" t="s">
        <v>132</v>
      </c>
      <c r="BE336" s="217">
        <f>IF(N336="základní",J336,0)</f>
        <v>0</v>
      </c>
      <c r="BF336" s="217">
        <f>IF(N336="snížená",J336,0)</f>
        <v>0</v>
      </c>
      <c r="BG336" s="217">
        <f>IF(N336="zákl. přenesená",J336,0)</f>
        <v>0</v>
      </c>
      <c r="BH336" s="217">
        <f>IF(N336="sníž. přenesená",J336,0)</f>
        <v>0</v>
      </c>
      <c r="BI336" s="217">
        <f>IF(N336="nulová",J336,0)</f>
        <v>0</v>
      </c>
      <c r="BJ336" s="18" t="s">
        <v>141</v>
      </c>
      <c r="BK336" s="217">
        <f>ROUND(I336*H336,2)</f>
        <v>0</v>
      </c>
      <c r="BL336" s="18" t="s">
        <v>270</v>
      </c>
      <c r="BM336" s="216" t="s">
        <v>1250</v>
      </c>
    </row>
    <row r="337" s="2" customFormat="1">
      <c r="A337" s="40"/>
      <c r="B337" s="41"/>
      <c r="C337" s="42"/>
      <c r="D337" s="225" t="s">
        <v>197</v>
      </c>
      <c r="E337" s="42"/>
      <c r="F337" s="226" t="s">
        <v>653</v>
      </c>
      <c r="G337" s="42"/>
      <c r="H337" s="42"/>
      <c r="I337" s="227"/>
      <c r="J337" s="42"/>
      <c r="K337" s="42"/>
      <c r="L337" s="46"/>
      <c r="M337" s="228"/>
      <c r="N337" s="229"/>
      <c r="O337" s="86"/>
      <c r="P337" s="86"/>
      <c r="Q337" s="86"/>
      <c r="R337" s="86"/>
      <c r="S337" s="86"/>
      <c r="T337" s="87"/>
      <c r="U337" s="40"/>
      <c r="V337" s="40"/>
      <c r="W337" s="40"/>
      <c r="X337" s="40"/>
      <c r="Y337" s="40"/>
      <c r="Z337" s="40"/>
      <c r="AA337" s="40"/>
      <c r="AB337" s="40"/>
      <c r="AC337" s="40"/>
      <c r="AD337" s="40"/>
      <c r="AE337" s="40"/>
      <c r="AT337" s="18" t="s">
        <v>197</v>
      </c>
      <c r="AU337" s="18" t="s">
        <v>141</v>
      </c>
    </row>
    <row r="338" s="2" customFormat="1" ht="14.4" customHeight="1">
      <c r="A338" s="40"/>
      <c r="B338" s="41"/>
      <c r="C338" s="252" t="s">
        <v>649</v>
      </c>
      <c r="D338" s="252" t="s">
        <v>246</v>
      </c>
      <c r="E338" s="253" t="s">
        <v>665</v>
      </c>
      <c r="F338" s="254" t="s">
        <v>666</v>
      </c>
      <c r="G338" s="255" t="s">
        <v>195</v>
      </c>
      <c r="H338" s="256">
        <v>8.798</v>
      </c>
      <c r="I338" s="257"/>
      <c r="J338" s="258">
        <f>ROUND(I338*H338,2)</f>
        <v>0</v>
      </c>
      <c r="K338" s="254" t="s">
        <v>139</v>
      </c>
      <c r="L338" s="259"/>
      <c r="M338" s="260" t="s">
        <v>32</v>
      </c>
      <c r="N338" s="261" t="s">
        <v>51</v>
      </c>
      <c r="O338" s="86"/>
      <c r="P338" s="214">
        <f>O338*H338</f>
        <v>0</v>
      </c>
      <c r="Q338" s="214">
        <v>0.0035999999999999999</v>
      </c>
      <c r="R338" s="214">
        <f>Q338*H338</f>
        <v>0.031672800000000001</v>
      </c>
      <c r="S338" s="214">
        <v>0</v>
      </c>
      <c r="T338" s="215">
        <f>S338*H338</f>
        <v>0</v>
      </c>
      <c r="U338" s="40"/>
      <c r="V338" s="40"/>
      <c r="W338" s="40"/>
      <c r="X338" s="40"/>
      <c r="Y338" s="40"/>
      <c r="Z338" s="40"/>
      <c r="AA338" s="40"/>
      <c r="AB338" s="40"/>
      <c r="AC338" s="40"/>
      <c r="AD338" s="40"/>
      <c r="AE338" s="40"/>
      <c r="AR338" s="216" t="s">
        <v>356</v>
      </c>
      <c r="AT338" s="216" t="s">
        <v>246</v>
      </c>
      <c r="AU338" s="216" t="s">
        <v>141</v>
      </c>
      <c r="AY338" s="18" t="s">
        <v>132</v>
      </c>
      <c r="BE338" s="217">
        <f>IF(N338="základní",J338,0)</f>
        <v>0</v>
      </c>
      <c r="BF338" s="217">
        <f>IF(N338="snížená",J338,0)</f>
        <v>0</v>
      </c>
      <c r="BG338" s="217">
        <f>IF(N338="zákl. přenesená",J338,0)</f>
        <v>0</v>
      </c>
      <c r="BH338" s="217">
        <f>IF(N338="sníž. přenesená",J338,0)</f>
        <v>0</v>
      </c>
      <c r="BI338" s="217">
        <f>IF(N338="nulová",J338,0)</f>
        <v>0</v>
      </c>
      <c r="BJ338" s="18" t="s">
        <v>141</v>
      </c>
      <c r="BK338" s="217">
        <f>ROUND(I338*H338,2)</f>
        <v>0</v>
      </c>
      <c r="BL338" s="18" t="s">
        <v>270</v>
      </c>
      <c r="BM338" s="216" t="s">
        <v>1251</v>
      </c>
    </row>
    <row r="339" s="13" customFormat="1">
      <c r="A339" s="13"/>
      <c r="B339" s="230"/>
      <c r="C339" s="231"/>
      <c r="D339" s="225" t="s">
        <v>199</v>
      </c>
      <c r="E339" s="231"/>
      <c r="F339" s="233" t="s">
        <v>659</v>
      </c>
      <c r="G339" s="231"/>
      <c r="H339" s="234">
        <v>8.798</v>
      </c>
      <c r="I339" s="235"/>
      <c r="J339" s="231"/>
      <c r="K339" s="231"/>
      <c r="L339" s="236"/>
      <c r="M339" s="237"/>
      <c r="N339" s="238"/>
      <c r="O339" s="238"/>
      <c r="P339" s="238"/>
      <c r="Q339" s="238"/>
      <c r="R339" s="238"/>
      <c r="S339" s="238"/>
      <c r="T339" s="239"/>
      <c r="U339" s="13"/>
      <c r="V339" s="13"/>
      <c r="W339" s="13"/>
      <c r="X339" s="13"/>
      <c r="Y339" s="13"/>
      <c r="Z339" s="13"/>
      <c r="AA339" s="13"/>
      <c r="AB339" s="13"/>
      <c r="AC339" s="13"/>
      <c r="AD339" s="13"/>
      <c r="AE339" s="13"/>
      <c r="AT339" s="240" t="s">
        <v>199</v>
      </c>
      <c r="AU339" s="240" t="s">
        <v>141</v>
      </c>
      <c r="AV339" s="13" t="s">
        <v>141</v>
      </c>
      <c r="AW339" s="13" t="s">
        <v>4</v>
      </c>
      <c r="AX339" s="13" t="s">
        <v>21</v>
      </c>
      <c r="AY339" s="240" t="s">
        <v>132</v>
      </c>
    </row>
    <row r="340" s="2" customFormat="1" ht="24.15" customHeight="1">
      <c r="A340" s="40"/>
      <c r="B340" s="41"/>
      <c r="C340" s="205" t="s">
        <v>655</v>
      </c>
      <c r="D340" s="205" t="s">
        <v>135</v>
      </c>
      <c r="E340" s="206" t="s">
        <v>669</v>
      </c>
      <c r="F340" s="207" t="s">
        <v>670</v>
      </c>
      <c r="G340" s="208" t="s">
        <v>254</v>
      </c>
      <c r="H340" s="209">
        <v>3.1120000000000001</v>
      </c>
      <c r="I340" s="210"/>
      <c r="J340" s="211">
        <f>ROUND(I340*H340,2)</f>
        <v>0</v>
      </c>
      <c r="K340" s="207" t="s">
        <v>139</v>
      </c>
      <c r="L340" s="46"/>
      <c r="M340" s="212" t="s">
        <v>32</v>
      </c>
      <c r="N340" s="213" t="s">
        <v>51</v>
      </c>
      <c r="O340" s="86"/>
      <c r="P340" s="214">
        <f>O340*H340</f>
        <v>0</v>
      </c>
      <c r="Q340" s="214">
        <v>0</v>
      </c>
      <c r="R340" s="214">
        <f>Q340*H340</f>
        <v>0</v>
      </c>
      <c r="S340" s="214">
        <v>0</v>
      </c>
      <c r="T340" s="215">
        <f>S340*H340</f>
        <v>0</v>
      </c>
      <c r="U340" s="40"/>
      <c r="V340" s="40"/>
      <c r="W340" s="40"/>
      <c r="X340" s="40"/>
      <c r="Y340" s="40"/>
      <c r="Z340" s="40"/>
      <c r="AA340" s="40"/>
      <c r="AB340" s="40"/>
      <c r="AC340" s="40"/>
      <c r="AD340" s="40"/>
      <c r="AE340" s="40"/>
      <c r="AR340" s="216" t="s">
        <v>270</v>
      </c>
      <c r="AT340" s="216" t="s">
        <v>135</v>
      </c>
      <c r="AU340" s="216" t="s">
        <v>141</v>
      </c>
      <c r="AY340" s="18" t="s">
        <v>132</v>
      </c>
      <c r="BE340" s="217">
        <f>IF(N340="základní",J340,0)</f>
        <v>0</v>
      </c>
      <c r="BF340" s="217">
        <f>IF(N340="snížená",J340,0)</f>
        <v>0</v>
      </c>
      <c r="BG340" s="217">
        <f>IF(N340="zákl. přenesená",J340,0)</f>
        <v>0</v>
      </c>
      <c r="BH340" s="217">
        <f>IF(N340="sníž. přenesená",J340,0)</f>
        <v>0</v>
      </c>
      <c r="BI340" s="217">
        <f>IF(N340="nulová",J340,0)</f>
        <v>0</v>
      </c>
      <c r="BJ340" s="18" t="s">
        <v>141</v>
      </c>
      <c r="BK340" s="217">
        <f>ROUND(I340*H340,2)</f>
        <v>0</v>
      </c>
      <c r="BL340" s="18" t="s">
        <v>270</v>
      </c>
      <c r="BM340" s="216" t="s">
        <v>1252</v>
      </c>
    </row>
    <row r="341" s="2" customFormat="1">
      <c r="A341" s="40"/>
      <c r="B341" s="41"/>
      <c r="C341" s="42"/>
      <c r="D341" s="225" t="s">
        <v>197</v>
      </c>
      <c r="E341" s="42"/>
      <c r="F341" s="226" t="s">
        <v>672</v>
      </c>
      <c r="G341" s="42"/>
      <c r="H341" s="42"/>
      <c r="I341" s="227"/>
      <c r="J341" s="42"/>
      <c r="K341" s="42"/>
      <c r="L341" s="46"/>
      <c r="M341" s="228"/>
      <c r="N341" s="229"/>
      <c r="O341" s="86"/>
      <c r="P341" s="86"/>
      <c r="Q341" s="86"/>
      <c r="R341" s="86"/>
      <c r="S341" s="86"/>
      <c r="T341" s="87"/>
      <c r="U341" s="40"/>
      <c r="V341" s="40"/>
      <c r="W341" s="40"/>
      <c r="X341" s="40"/>
      <c r="Y341" s="40"/>
      <c r="Z341" s="40"/>
      <c r="AA341" s="40"/>
      <c r="AB341" s="40"/>
      <c r="AC341" s="40"/>
      <c r="AD341" s="40"/>
      <c r="AE341" s="40"/>
      <c r="AT341" s="18" t="s">
        <v>197</v>
      </c>
      <c r="AU341" s="18" t="s">
        <v>141</v>
      </c>
    </row>
    <row r="342" s="12" customFormat="1" ht="22.8" customHeight="1">
      <c r="A342" s="12"/>
      <c r="B342" s="189"/>
      <c r="C342" s="190"/>
      <c r="D342" s="191" t="s">
        <v>78</v>
      </c>
      <c r="E342" s="203" t="s">
        <v>673</v>
      </c>
      <c r="F342" s="203" t="s">
        <v>674</v>
      </c>
      <c r="G342" s="190"/>
      <c r="H342" s="190"/>
      <c r="I342" s="193"/>
      <c r="J342" s="204">
        <f>BK342</f>
        <v>0</v>
      </c>
      <c r="K342" s="190"/>
      <c r="L342" s="195"/>
      <c r="M342" s="196"/>
      <c r="N342" s="197"/>
      <c r="O342" s="197"/>
      <c r="P342" s="198">
        <f>SUM(P343:P347)</f>
        <v>0</v>
      </c>
      <c r="Q342" s="197"/>
      <c r="R342" s="198">
        <f>SUM(R343:R347)</f>
        <v>0.0060000000000000001</v>
      </c>
      <c r="S342" s="197"/>
      <c r="T342" s="199">
        <f>SUM(T343:T347)</f>
        <v>0.084519999999999998</v>
      </c>
      <c r="U342" s="12"/>
      <c r="V342" s="12"/>
      <c r="W342" s="12"/>
      <c r="X342" s="12"/>
      <c r="Y342" s="12"/>
      <c r="Z342" s="12"/>
      <c r="AA342" s="12"/>
      <c r="AB342" s="12"/>
      <c r="AC342" s="12"/>
      <c r="AD342" s="12"/>
      <c r="AE342" s="12"/>
      <c r="AR342" s="200" t="s">
        <v>141</v>
      </c>
      <c r="AT342" s="201" t="s">
        <v>78</v>
      </c>
      <c r="AU342" s="201" t="s">
        <v>21</v>
      </c>
      <c r="AY342" s="200" t="s">
        <v>132</v>
      </c>
      <c r="BK342" s="202">
        <f>SUM(BK343:BK347)</f>
        <v>0</v>
      </c>
    </row>
    <row r="343" s="2" customFormat="1" ht="24.15" customHeight="1">
      <c r="A343" s="40"/>
      <c r="B343" s="41"/>
      <c r="C343" s="205" t="s">
        <v>660</v>
      </c>
      <c r="D343" s="205" t="s">
        <v>135</v>
      </c>
      <c r="E343" s="206" t="s">
        <v>676</v>
      </c>
      <c r="F343" s="207" t="s">
        <v>677</v>
      </c>
      <c r="G343" s="208" t="s">
        <v>376</v>
      </c>
      <c r="H343" s="209">
        <v>1</v>
      </c>
      <c r="I343" s="210"/>
      <c r="J343" s="211">
        <f>ROUND(I343*H343,2)</f>
        <v>0</v>
      </c>
      <c r="K343" s="207" t="s">
        <v>139</v>
      </c>
      <c r="L343" s="46"/>
      <c r="M343" s="212" t="s">
        <v>32</v>
      </c>
      <c r="N343" s="213" t="s">
        <v>51</v>
      </c>
      <c r="O343" s="86"/>
      <c r="P343" s="214">
        <f>O343*H343</f>
        <v>0</v>
      </c>
      <c r="Q343" s="214">
        <v>0.0015</v>
      </c>
      <c r="R343" s="214">
        <f>Q343*H343</f>
        <v>0.0015</v>
      </c>
      <c r="S343" s="214">
        <v>0</v>
      </c>
      <c r="T343" s="215">
        <f>S343*H343</f>
        <v>0</v>
      </c>
      <c r="U343" s="40"/>
      <c r="V343" s="40"/>
      <c r="W343" s="40"/>
      <c r="X343" s="40"/>
      <c r="Y343" s="40"/>
      <c r="Z343" s="40"/>
      <c r="AA343" s="40"/>
      <c r="AB343" s="40"/>
      <c r="AC343" s="40"/>
      <c r="AD343" s="40"/>
      <c r="AE343" s="40"/>
      <c r="AR343" s="216" t="s">
        <v>270</v>
      </c>
      <c r="AT343" s="216" t="s">
        <v>135</v>
      </c>
      <c r="AU343" s="216" t="s">
        <v>141</v>
      </c>
      <c r="AY343" s="18" t="s">
        <v>132</v>
      </c>
      <c r="BE343" s="217">
        <f>IF(N343="základní",J343,0)</f>
        <v>0</v>
      </c>
      <c r="BF343" s="217">
        <f>IF(N343="snížená",J343,0)</f>
        <v>0</v>
      </c>
      <c r="BG343" s="217">
        <f>IF(N343="zákl. přenesená",J343,0)</f>
        <v>0</v>
      </c>
      <c r="BH343" s="217">
        <f>IF(N343="sníž. přenesená",J343,0)</f>
        <v>0</v>
      </c>
      <c r="BI343" s="217">
        <f>IF(N343="nulová",J343,0)</f>
        <v>0</v>
      </c>
      <c r="BJ343" s="18" t="s">
        <v>141</v>
      </c>
      <c r="BK343" s="217">
        <f>ROUND(I343*H343,2)</f>
        <v>0</v>
      </c>
      <c r="BL343" s="18" t="s">
        <v>270</v>
      </c>
      <c r="BM343" s="216" t="s">
        <v>1253</v>
      </c>
    </row>
    <row r="344" s="2" customFormat="1" ht="14.4" customHeight="1">
      <c r="A344" s="40"/>
      <c r="B344" s="41"/>
      <c r="C344" s="205" t="s">
        <v>664</v>
      </c>
      <c r="D344" s="205" t="s">
        <v>135</v>
      </c>
      <c r="E344" s="206" t="s">
        <v>680</v>
      </c>
      <c r="F344" s="207" t="s">
        <v>681</v>
      </c>
      <c r="G344" s="208" t="s">
        <v>376</v>
      </c>
      <c r="H344" s="209">
        <v>3</v>
      </c>
      <c r="I344" s="210"/>
      <c r="J344" s="211">
        <f>ROUND(I344*H344,2)</f>
        <v>0</v>
      </c>
      <c r="K344" s="207" t="s">
        <v>139</v>
      </c>
      <c r="L344" s="46"/>
      <c r="M344" s="212" t="s">
        <v>32</v>
      </c>
      <c r="N344" s="213" t="s">
        <v>51</v>
      </c>
      <c r="O344" s="86"/>
      <c r="P344" s="214">
        <f>O344*H344</f>
        <v>0</v>
      </c>
      <c r="Q344" s="214">
        <v>0.0015</v>
      </c>
      <c r="R344" s="214">
        <f>Q344*H344</f>
        <v>0.0045000000000000005</v>
      </c>
      <c r="S344" s="214">
        <v>0</v>
      </c>
      <c r="T344" s="215">
        <f>S344*H344</f>
        <v>0</v>
      </c>
      <c r="U344" s="40"/>
      <c r="V344" s="40"/>
      <c r="W344" s="40"/>
      <c r="X344" s="40"/>
      <c r="Y344" s="40"/>
      <c r="Z344" s="40"/>
      <c r="AA344" s="40"/>
      <c r="AB344" s="40"/>
      <c r="AC344" s="40"/>
      <c r="AD344" s="40"/>
      <c r="AE344" s="40"/>
      <c r="AR344" s="216" t="s">
        <v>270</v>
      </c>
      <c r="AT344" s="216" t="s">
        <v>135</v>
      </c>
      <c r="AU344" s="216" t="s">
        <v>141</v>
      </c>
      <c r="AY344" s="18" t="s">
        <v>132</v>
      </c>
      <c r="BE344" s="217">
        <f>IF(N344="základní",J344,0)</f>
        <v>0</v>
      </c>
      <c r="BF344" s="217">
        <f>IF(N344="snížená",J344,0)</f>
        <v>0</v>
      </c>
      <c r="BG344" s="217">
        <f>IF(N344="zákl. přenesená",J344,0)</f>
        <v>0</v>
      </c>
      <c r="BH344" s="217">
        <f>IF(N344="sníž. přenesená",J344,0)</f>
        <v>0</v>
      </c>
      <c r="BI344" s="217">
        <f>IF(N344="nulová",J344,0)</f>
        <v>0</v>
      </c>
      <c r="BJ344" s="18" t="s">
        <v>141</v>
      </c>
      <c r="BK344" s="217">
        <f>ROUND(I344*H344,2)</f>
        <v>0</v>
      </c>
      <c r="BL344" s="18" t="s">
        <v>270</v>
      </c>
      <c r="BM344" s="216" t="s">
        <v>1254</v>
      </c>
    </row>
    <row r="345" s="2" customFormat="1" ht="14.4" customHeight="1">
      <c r="A345" s="40"/>
      <c r="B345" s="41"/>
      <c r="C345" s="205" t="s">
        <v>668</v>
      </c>
      <c r="D345" s="205" t="s">
        <v>135</v>
      </c>
      <c r="E345" s="206" t="s">
        <v>684</v>
      </c>
      <c r="F345" s="207" t="s">
        <v>685</v>
      </c>
      <c r="G345" s="208" t="s">
        <v>376</v>
      </c>
      <c r="H345" s="209">
        <v>4</v>
      </c>
      <c r="I345" s="210"/>
      <c r="J345" s="211">
        <f>ROUND(I345*H345,2)</f>
        <v>0</v>
      </c>
      <c r="K345" s="207" t="s">
        <v>139</v>
      </c>
      <c r="L345" s="46"/>
      <c r="M345" s="212" t="s">
        <v>32</v>
      </c>
      <c r="N345" s="213" t="s">
        <v>51</v>
      </c>
      <c r="O345" s="86"/>
      <c r="P345" s="214">
        <f>O345*H345</f>
        <v>0</v>
      </c>
      <c r="Q345" s="214">
        <v>0</v>
      </c>
      <c r="R345" s="214">
        <f>Q345*H345</f>
        <v>0</v>
      </c>
      <c r="S345" s="214">
        <v>0.021129999999999999</v>
      </c>
      <c r="T345" s="215">
        <f>S345*H345</f>
        <v>0.084519999999999998</v>
      </c>
      <c r="U345" s="40"/>
      <c r="V345" s="40"/>
      <c r="W345" s="40"/>
      <c r="X345" s="40"/>
      <c r="Y345" s="40"/>
      <c r="Z345" s="40"/>
      <c r="AA345" s="40"/>
      <c r="AB345" s="40"/>
      <c r="AC345" s="40"/>
      <c r="AD345" s="40"/>
      <c r="AE345" s="40"/>
      <c r="AR345" s="216" t="s">
        <v>270</v>
      </c>
      <c r="AT345" s="216" t="s">
        <v>135</v>
      </c>
      <c r="AU345" s="216" t="s">
        <v>141</v>
      </c>
      <c r="AY345" s="18" t="s">
        <v>132</v>
      </c>
      <c r="BE345" s="217">
        <f>IF(N345="základní",J345,0)</f>
        <v>0</v>
      </c>
      <c r="BF345" s="217">
        <f>IF(N345="snížená",J345,0)</f>
        <v>0</v>
      </c>
      <c r="BG345" s="217">
        <f>IF(N345="zákl. přenesená",J345,0)</f>
        <v>0</v>
      </c>
      <c r="BH345" s="217">
        <f>IF(N345="sníž. přenesená",J345,0)</f>
        <v>0</v>
      </c>
      <c r="BI345" s="217">
        <f>IF(N345="nulová",J345,0)</f>
        <v>0</v>
      </c>
      <c r="BJ345" s="18" t="s">
        <v>141</v>
      </c>
      <c r="BK345" s="217">
        <f>ROUND(I345*H345,2)</f>
        <v>0</v>
      </c>
      <c r="BL345" s="18" t="s">
        <v>270</v>
      </c>
      <c r="BM345" s="216" t="s">
        <v>1255</v>
      </c>
    </row>
    <row r="346" s="2" customFormat="1" ht="24.15" customHeight="1">
      <c r="A346" s="40"/>
      <c r="B346" s="41"/>
      <c r="C346" s="205" t="s">
        <v>675</v>
      </c>
      <c r="D346" s="205" t="s">
        <v>135</v>
      </c>
      <c r="E346" s="206" t="s">
        <v>688</v>
      </c>
      <c r="F346" s="207" t="s">
        <v>689</v>
      </c>
      <c r="G346" s="208" t="s">
        <v>254</v>
      </c>
      <c r="H346" s="209">
        <v>0.0060000000000000001</v>
      </c>
      <c r="I346" s="210"/>
      <c r="J346" s="211">
        <f>ROUND(I346*H346,2)</f>
        <v>0</v>
      </c>
      <c r="K346" s="207" t="s">
        <v>139</v>
      </c>
      <c r="L346" s="46"/>
      <c r="M346" s="212" t="s">
        <v>32</v>
      </c>
      <c r="N346" s="213" t="s">
        <v>51</v>
      </c>
      <c r="O346" s="86"/>
      <c r="P346" s="214">
        <f>O346*H346</f>
        <v>0</v>
      </c>
      <c r="Q346" s="214">
        <v>0</v>
      </c>
      <c r="R346" s="214">
        <f>Q346*H346</f>
        <v>0</v>
      </c>
      <c r="S346" s="214">
        <v>0</v>
      </c>
      <c r="T346" s="215">
        <f>S346*H346</f>
        <v>0</v>
      </c>
      <c r="U346" s="40"/>
      <c r="V346" s="40"/>
      <c r="W346" s="40"/>
      <c r="X346" s="40"/>
      <c r="Y346" s="40"/>
      <c r="Z346" s="40"/>
      <c r="AA346" s="40"/>
      <c r="AB346" s="40"/>
      <c r="AC346" s="40"/>
      <c r="AD346" s="40"/>
      <c r="AE346" s="40"/>
      <c r="AR346" s="216" t="s">
        <v>270</v>
      </c>
      <c r="AT346" s="216" t="s">
        <v>135</v>
      </c>
      <c r="AU346" s="216" t="s">
        <v>141</v>
      </c>
      <c r="AY346" s="18" t="s">
        <v>132</v>
      </c>
      <c r="BE346" s="217">
        <f>IF(N346="základní",J346,0)</f>
        <v>0</v>
      </c>
      <c r="BF346" s="217">
        <f>IF(N346="snížená",J346,0)</f>
        <v>0</v>
      </c>
      <c r="BG346" s="217">
        <f>IF(N346="zákl. přenesená",J346,0)</f>
        <v>0</v>
      </c>
      <c r="BH346" s="217">
        <f>IF(N346="sníž. přenesená",J346,0)</f>
        <v>0</v>
      </c>
      <c r="BI346" s="217">
        <f>IF(N346="nulová",J346,0)</f>
        <v>0</v>
      </c>
      <c r="BJ346" s="18" t="s">
        <v>141</v>
      </c>
      <c r="BK346" s="217">
        <f>ROUND(I346*H346,2)</f>
        <v>0</v>
      </c>
      <c r="BL346" s="18" t="s">
        <v>270</v>
      </c>
      <c r="BM346" s="216" t="s">
        <v>1256</v>
      </c>
    </row>
    <row r="347" s="2" customFormat="1">
      <c r="A347" s="40"/>
      <c r="B347" s="41"/>
      <c r="C347" s="42"/>
      <c r="D347" s="225" t="s">
        <v>197</v>
      </c>
      <c r="E347" s="42"/>
      <c r="F347" s="226" t="s">
        <v>604</v>
      </c>
      <c r="G347" s="42"/>
      <c r="H347" s="42"/>
      <c r="I347" s="227"/>
      <c r="J347" s="42"/>
      <c r="K347" s="42"/>
      <c r="L347" s="46"/>
      <c r="M347" s="228"/>
      <c r="N347" s="229"/>
      <c r="O347" s="86"/>
      <c r="P347" s="86"/>
      <c r="Q347" s="86"/>
      <c r="R347" s="86"/>
      <c r="S347" s="86"/>
      <c r="T347" s="87"/>
      <c r="U347" s="40"/>
      <c r="V347" s="40"/>
      <c r="W347" s="40"/>
      <c r="X347" s="40"/>
      <c r="Y347" s="40"/>
      <c r="Z347" s="40"/>
      <c r="AA347" s="40"/>
      <c r="AB347" s="40"/>
      <c r="AC347" s="40"/>
      <c r="AD347" s="40"/>
      <c r="AE347" s="40"/>
      <c r="AT347" s="18" t="s">
        <v>197</v>
      </c>
      <c r="AU347" s="18" t="s">
        <v>141</v>
      </c>
    </row>
    <row r="348" s="12" customFormat="1" ht="22.8" customHeight="1">
      <c r="A348" s="12"/>
      <c r="B348" s="189"/>
      <c r="C348" s="190"/>
      <c r="D348" s="191" t="s">
        <v>78</v>
      </c>
      <c r="E348" s="203" t="s">
        <v>691</v>
      </c>
      <c r="F348" s="203" t="s">
        <v>692</v>
      </c>
      <c r="G348" s="190"/>
      <c r="H348" s="190"/>
      <c r="I348" s="193"/>
      <c r="J348" s="204">
        <f>BK348</f>
        <v>0</v>
      </c>
      <c r="K348" s="190"/>
      <c r="L348" s="195"/>
      <c r="M348" s="196"/>
      <c r="N348" s="197"/>
      <c r="O348" s="197"/>
      <c r="P348" s="198">
        <f>SUM(P349:P350)</f>
        <v>0</v>
      </c>
      <c r="Q348" s="197"/>
      <c r="R348" s="198">
        <f>SUM(R349:R350)</f>
        <v>0.0054599999999999996</v>
      </c>
      <c r="S348" s="197"/>
      <c r="T348" s="199">
        <f>SUM(T349:T350)</f>
        <v>0</v>
      </c>
      <c r="U348" s="12"/>
      <c r="V348" s="12"/>
      <c r="W348" s="12"/>
      <c r="X348" s="12"/>
      <c r="Y348" s="12"/>
      <c r="Z348" s="12"/>
      <c r="AA348" s="12"/>
      <c r="AB348" s="12"/>
      <c r="AC348" s="12"/>
      <c r="AD348" s="12"/>
      <c r="AE348" s="12"/>
      <c r="AR348" s="200" t="s">
        <v>141</v>
      </c>
      <c r="AT348" s="201" t="s">
        <v>78</v>
      </c>
      <c r="AU348" s="201" t="s">
        <v>21</v>
      </c>
      <c r="AY348" s="200" t="s">
        <v>132</v>
      </c>
      <c r="BK348" s="202">
        <f>SUM(BK349:BK350)</f>
        <v>0</v>
      </c>
    </row>
    <row r="349" s="2" customFormat="1" ht="14.4" customHeight="1">
      <c r="A349" s="40"/>
      <c r="B349" s="41"/>
      <c r="C349" s="205" t="s">
        <v>679</v>
      </c>
      <c r="D349" s="205" t="s">
        <v>135</v>
      </c>
      <c r="E349" s="206" t="s">
        <v>694</v>
      </c>
      <c r="F349" s="207" t="s">
        <v>695</v>
      </c>
      <c r="G349" s="208" t="s">
        <v>696</v>
      </c>
      <c r="H349" s="209">
        <v>7</v>
      </c>
      <c r="I349" s="210"/>
      <c r="J349" s="211">
        <f>ROUND(I349*H349,2)</f>
        <v>0</v>
      </c>
      <c r="K349" s="207" t="s">
        <v>32</v>
      </c>
      <c r="L349" s="46"/>
      <c r="M349" s="212" t="s">
        <v>32</v>
      </c>
      <c r="N349" s="213" t="s">
        <v>51</v>
      </c>
      <c r="O349" s="86"/>
      <c r="P349" s="214">
        <f>O349*H349</f>
        <v>0</v>
      </c>
      <c r="Q349" s="214">
        <v>0.00077999999999999999</v>
      </c>
      <c r="R349" s="214">
        <f>Q349*H349</f>
        <v>0.0054599999999999996</v>
      </c>
      <c r="S349" s="214">
        <v>0</v>
      </c>
      <c r="T349" s="215">
        <f>S349*H349</f>
        <v>0</v>
      </c>
      <c r="U349" s="40"/>
      <c r="V349" s="40"/>
      <c r="W349" s="40"/>
      <c r="X349" s="40"/>
      <c r="Y349" s="40"/>
      <c r="Z349" s="40"/>
      <c r="AA349" s="40"/>
      <c r="AB349" s="40"/>
      <c r="AC349" s="40"/>
      <c r="AD349" s="40"/>
      <c r="AE349" s="40"/>
      <c r="AR349" s="216" t="s">
        <v>270</v>
      </c>
      <c r="AT349" s="216" t="s">
        <v>135</v>
      </c>
      <c r="AU349" s="216" t="s">
        <v>141</v>
      </c>
      <c r="AY349" s="18" t="s">
        <v>132</v>
      </c>
      <c r="BE349" s="217">
        <f>IF(N349="základní",J349,0)</f>
        <v>0</v>
      </c>
      <c r="BF349" s="217">
        <f>IF(N349="snížená",J349,0)</f>
        <v>0</v>
      </c>
      <c r="BG349" s="217">
        <f>IF(N349="zákl. přenesená",J349,0)</f>
        <v>0</v>
      </c>
      <c r="BH349" s="217">
        <f>IF(N349="sníž. přenesená",J349,0)</f>
        <v>0</v>
      </c>
      <c r="BI349" s="217">
        <f>IF(N349="nulová",J349,0)</f>
        <v>0</v>
      </c>
      <c r="BJ349" s="18" t="s">
        <v>141</v>
      </c>
      <c r="BK349" s="217">
        <f>ROUND(I349*H349,2)</f>
        <v>0</v>
      </c>
      <c r="BL349" s="18" t="s">
        <v>270</v>
      </c>
      <c r="BM349" s="216" t="s">
        <v>1257</v>
      </c>
    </row>
    <row r="350" s="2" customFormat="1">
      <c r="A350" s="40"/>
      <c r="B350" s="41"/>
      <c r="C350" s="42"/>
      <c r="D350" s="225" t="s">
        <v>197</v>
      </c>
      <c r="E350" s="42"/>
      <c r="F350" s="226" t="s">
        <v>698</v>
      </c>
      <c r="G350" s="42"/>
      <c r="H350" s="42"/>
      <c r="I350" s="227"/>
      <c r="J350" s="42"/>
      <c r="K350" s="42"/>
      <c r="L350" s="46"/>
      <c r="M350" s="228"/>
      <c r="N350" s="229"/>
      <c r="O350" s="86"/>
      <c r="P350" s="86"/>
      <c r="Q350" s="86"/>
      <c r="R350" s="86"/>
      <c r="S350" s="86"/>
      <c r="T350" s="87"/>
      <c r="U350" s="40"/>
      <c r="V350" s="40"/>
      <c r="W350" s="40"/>
      <c r="X350" s="40"/>
      <c r="Y350" s="40"/>
      <c r="Z350" s="40"/>
      <c r="AA350" s="40"/>
      <c r="AB350" s="40"/>
      <c r="AC350" s="40"/>
      <c r="AD350" s="40"/>
      <c r="AE350" s="40"/>
      <c r="AT350" s="18" t="s">
        <v>197</v>
      </c>
      <c r="AU350" s="18" t="s">
        <v>141</v>
      </c>
    </row>
    <row r="351" s="12" customFormat="1" ht="22.8" customHeight="1">
      <c r="A351" s="12"/>
      <c r="B351" s="189"/>
      <c r="C351" s="190"/>
      <c r="D351" s="191" t="s">
        <v>78</v>
      </c>
      <c r="E351" s="203" t="s">
        <v>699</v>
      </c>
      <c r="F351" s="203" t="s">
        <v>700</v>
      </c>
      <c r="G351" s="190"/>
      <c r="H351" s="190"/>
      <c r="I351" s="193"/>
      <c r="J351" s="204">
        <f>BK351</f>
        <v>0</v>
      </c>
      <c r="K351" s="190"/>
      <c r="L351" s="195"/>
      <c r="M351" s="196"/>
      <c r="N351" s="197"/>
      <c r="O351" s="197"/>
      <c r="P351" s="198">
        <f>SUM(P352:P353)</f>
        <v>0</v>
      </c>
      <c r="Q351" s="197"/>
      <c r="R351" s="198">
        <f>SUM(R352:R353)</f>
        <v>0</v>
      </c>
      <c r="S351" s="197"/>
      <c r="T351" s="199">
        <f>SUM(T352:T353)</f>
        <v>0</v>
      </c>
      <c r="U351" s="12"/>
      <c r="V351" s="12"/>
      <c r="W351" s="12"/>
      <c r="X351" s="12"/>
      <c r="Y351" s="12"/>
      <c r="Z351" s="12"/>
      <c r="AA351" s="12"/>
      <c r="AB351" s="12"/>
      <c r="AC351" s="12"/>
      <c r="AD351" s="12"/>
      <c r="AE351" s="12"/>
      <c r="AR351" s="200" t="s">
        <v>141</v>
      </c>
      <c r="AT351" s="201" t="s">
        <v>78</v>
      </c>
      <c r="AU351" s="201" t="s">
        <v>21</v>
      </c>
      <c r="AY351" s="200" t="s">
        <v>132</v>
      </c>
      <c r="BK351" s="202">
        <f>SUM(BK352:BK353)</f>
        <v>0</v>
      </c>
    </row>
    <row r="352" s="2" customFormat="1" ht="24.15" customHeight="1">
      <c r="A352" s="40"/>
      <c r="B352" s="41"/>
      <c r="C352" s="205" t="s">
        <v>683</v>
      </c>
      <c r="D352" s="205" t="s">
        <v>135</v>
      </c>
      <c r="E352" s="206" t="s">
        <v>702</v>
      </c>
      <c r="F352" s="207" t="s">
        <v>1024</v>
      </c>
      <c r="G352" s="208" t="s">
        <v>138</v>
      </c>
      <c r="H352" s="209">
        <v>1</v>
      </c>
      <c r="I352" s="210"/>
      <c r="J352" s="211">
        <f>ROUND(I352*H352,2)</f>
        <v>0</v>
      </c>
      <c r="K352" s="207" t="s">
        <v>139</v>
      </c>
      <c r="L352" s="46"/>
      <c r="M352" s="212" t="s">
        <v>32</v>
      </c>
      <c r="N352" s="213" t="s">
        <v>51</v>
      </c>
      <c r="O352" s="86"/>
      <c r="P352" s="214">
        <f>O352*H352</f>
        <v>0</v>
      </c>
      <c r="Q352" s="214">
        <v>0</v>
      </c>
      <c r="R352" s="214">
        <f>Q352*H352</f>
        <v>0</v>
      </c>
      <c r="S352" s="214">
        <v>0</v>
      </c>
      <c r="T352" s="215">
        <f>S352*H352</f>
        <v>0</v>
      </c>
      <c r="U352" s="40"/>
      <c r="V352" s="40"/>
      <c r="W352" s="40"/>
      <c r="X352" s="40"/>
      <c r="Y352" s="40"/>
      <c r="Z352" s="40"/>
      <c r="AA352" s="40"/>
      <c r="AB352" s="40"/>
      <c r="AC352" s="40"/>
      <c r="AD352" s="40"/>
      <c r="AE352" s="40"/>
      <c r="AR352" s="216" t="s">
        <v>270</v>
      </c>
      <c r="AT352" s="216" t="s">
        <v>135</v>
      </c>
      <c r="AU352" s="216" t="s">
        <v>141</v>
      </c>
      <c r="AY352" s="18" t="s">
        <v>132</v>
      </c>
      <c r="BE352" s="217">
        <f>IF(N352="základní",J352,0)</f>
        <v>0</v>
      </c>
      <c r="BF352" s="217">
        <f>IF(N352="snížená",J352,0)</f>
        <v>0</v>
      </c>
      <c r="BG352" s="217">
        <f>IF(N352="zákl. přenesená",J352,0)</f>
        <v>0</v>
      </c>
      <c r="BH352" s="217">
        <f>IF(N352="sníž. přenesená",J352,0)</f>
        <v>0</v>
      </c>
      <c r="BI352" s="217">
        <f>IF(N352="nulová",J352,0)</f>
        <v>0</v>
      </c>
      <c r="BJ352" s="18" t="s">
        <v>141</v>
      </c>
      <c r="BK352" s="217">
        <f>ROUND(I352*H352,2)</f>
        <v>0</v>
      </c>
      <c r="BL352" s="18" t="s">
        <v>270</v>
      </c>
      <c r="BM352" s="216" t="s">
        <v>1258</v>
      </c>
    </row>
    <row r="353" s="2" customFormat="1">
      <c r="A353" s="40"/>
      <c r="B353" s="41"/>
      <c r="C353" s="42"/>
      <c r="D353" s="225" t="s">
        <v>197</v>
      </c>
      <c r="E353" s="42"/>
      <c r="F353" s="226" t="s">
        <v>705</v>
      </c>
      <c r="G353" s="42"/>
      <c r="H353" s="42"/>
      <c r="I353" s="227"/>
      <c r="J353" s="42"/>
      <c r="K353" s="42"/>
      <c r="L353" s="46"/>
      <c r="M353" s="228"/>
      <c r="N353" s="229"/>
      <c r="O353" s="86"/>
      <c r="P353" s="86"/>
      <c r="Q353" s="86"/>
      <c r="R353" s="86"/>
      <c r="S353" s="86"/>
      <c r="T353" s="87"/>
      <c r="U353" s="40"/>
      <c r="V353" s="40"/>
      <c r="W353" s="40"/>
      <c r="X353" s="40"/>
      <c r="Y353" s="40"/>
      <c r="Z353" s="40"/>
      <c r="AA353" s="40"/>
      <c r="AB353" s="40"/>
      <c r="AC353" s="40"/>
      <c r="AD353" s="40"/>
      <c r="AE353" s="40"/>
      <c r="AT353" s="18" t="s">
        <v>197</v>
      </c>
      <c r="AU353" s="18" t="s">
        <v>141</v>
      </c>
    </row>
    <row r="354" s="12" customFormat="1" ht="22.8" customHeight="1">
      <c r="A354" s="12"/>
      <c r="B354" s="189"/>
      <c r="C354" s="190"/>
      <c r="D354" s="191" t="s">
        <v>78</v>
      </c>
      <c r="E354" s="203" t="s">
        <v>706</v>
      </c>
      <c r="F354" s="203" t="s">
        <v>707</v>
      </c>
      <c r="G354" s="190"/>
      <c r="H354" s="190"/>
      <c r="I354" s="193"/>
      <c r="J354" s="204">
        <f>BK354</f>
        <v>0</v>
      </c>
      <c r="K354" s="190"/>
      <c r="L354" s="195"/>
      <c r="M354" s="196"/>
      <c r="N354" s="197"/>
      <c r="O354" s="197"/>
      <c r="P354" s="198">
        <f>SUM(P355:P369)</f>
        <v>0</v>
      </c>
      <c r="Q354" s="197"/>
      <c r="R354" s="198">
        <f>SUM(R355:R369)</f>
        <v>4.4673370000000006</v>
      </c>
      <c r="S354" s="197"/>
      <c r="T354" s="199">
        <f>SUM(T355:T369)</f>
        <v>0</v>
      </c>
      <c r="U354" s="12"/>
      <c r="V354" s="12"/>
      <c r="W354" s="12"/>
      <c r="X354" s="12"/>
      <c r="Y354" s="12"/>
      <c r="Z354" s="12"/>
      <c r="AA354" s="12"/>
      <c r="AB354" s="12"/>
      <c r="AC354" s="12"/>
      <c r="AD354" s="12"/>
      <c r="AE354" s="12"/>
      <c r="AR354" s="200" t="s">
        <v>141</v>
      </c>
      <c r="AT354" s="201" t="s">
        <v>78</v>
      </c>
      <c r="AU354" s="201" t="s">
        <v>21</v>
      </c>
      <c r="AY354" s="200" t="s">
        <v>132</v>
      </c>
      <c r="BK354" s="202">
        <f>SUM(BK355:BK369)</f>
        <v>0</v>
      </c>
    </row>
    <row r="355" s="2" customFormat="1" ht="24.15" customHeight="1">
      <c r="A355" s="40"/>
      <c r="B355" s="41"/>
      <c r="C355" s="205" t="s">
        <v>687</v>
      </c>
      <c r="D355" s="205" t="s">
        <v>135</v>
      </c>
      <c r="E355" s="206" t="s">
        <v>709</v>
      </c>
      <c r="F355" s="207" t="s">
        <v>710</v>
      </c>
      <c r="G355" s="208" t="s">
        <v>195</v>
      </c>
      <c r="H355" s="209">
        <v>61</v>
      </c>
      <c r="I355" s="210"/>
      <c r="J355" s="211">
        <f>ROUND(I355*H355,2)</f>
        <v>0</v>
      </c>
      <c r="K355" s="207" t="s">
        <v>139</v>
      </c>
      <c r="L355" s="46"/>
      <c r="M355" s="212" t="s">
        <v>32</v>
      </c>
      <c r="N355" s="213" t="s">
        <v>51</v>
      </c>
      <c r="O355" s="86"/>
      <c r="P355" s="214">
        <f>O355*H355</f>
        <v>0</v>
      </c>
      <c r="Q355" s="214">
        <v>0</v>
      </c>
      <c r="R355" s="214">
        <f>Q355*H355</f>
        <v>0</v>
      </c>
      <c r="S355" s="214">
        <v>0</v>
      </c>
      <c r="T355" s="215">
        <f>S355*H355</f>
        <v>0</v>
      </c>
      <c r="U355" s="40"/>
      <c r="V355" s="40"/>
      <c r="W355" s="40"/>
      <c r="X355" s="40"/>
      <c r="Y355" s="40"/>
      <c r="Z355" s="40"/>
      <c r="AA355" s="40"/>
      <c r="AB355" s="40"/>
      <c r="AC355" s="40"/>
      <c r="AD355" s="40"/>
      <c r="AE355" s="40"/>
      <c r="AR355" s="216" t="s">
        <v>150</v>
      </c>
      <c r="AT355" s="216" t="s">
        <v>135</v>
      </c>
      <c r="AU355" s="216" t="s">
        <v>141</v>
      </c>
      <c r="AY355" s="18" t="s">
        <v>132</v>
      </c>
      <c r="BE355" s="217">
        <f>IF(N355="základní",J355,0)</f>
        <v>0</v>
      </c>
      <c r="BF355" s="217">
        <f>IF(N355="snížená",J355,0)</f>
        <v>0</v>
      </c>
      <c r="BG355" s="217">
        <f>IF(N355="zákl. přenesená",J355,0)</f>
        <v>0</v>
      </c>
      <c r="BH355" s="217">
        <f>IF(N355="sníž. přenesená",J355,0)</f>
        <v>0</v>
      </c>
      <c r="BI355" s="217">
        <f>IF(N355="nulová",J355,0)</f>
        <v>0</v>
      </c>
      <c r="BJ355" s="18" t="s">
        <v>141</v>
      </c>
      <c r="BK355" s="217">
        <f>ROUND(I355*H355,2)</f>
        <v>0</v>
      </c>
      <c r="BL355" s="18" t="s">
        <v>150</v>
      </c>
      <c r="BM355" s="216" t="s">
        <v>1259</v>
      </c>
    </row>
    <row r="356" s="2" customFormat="1">
      <c r="A356" s="40"/>
      <c r="B356" s="41"/>
      <c r="C356" s="42"/>
      <c r="D356" s="225" t="s">
        <v>197</v>
      </c>
      <c r="E356" s="42"/>
      <c r="F356" s="226" t="s">
        <v>712</v>
      </c>
      <c r="G356" s="42"/>
      <c r="H356" s="42"/>
      <c r="I356" s="227"/>
      <c r="J356" s="42"/>
      <c r="K356" s="42"/>
      <c r="L356" s="46"/>
      <c r="M356" s="228"/>
      <c r="N356" s="229"/>
      <c r="O356" s="86"/>
      <c r="P356" s="86"/>
      <c r="Q356" s="86"/>
      <c r="R356" s="86"/>
      <c r="S356" s="86"/>
      <c r="T356" s="87"/>
      <c r="U356" s="40"/>
      <c r="V356" s="40"/>
      <c r="W356" s="40"/>
      <c r="X356" s="40"/>
      <c r="Y356" s="40"/>
      <c r="Z356" s="40"/>
      <c r="AA356" s="40"/>
      <c r="AB356" s="40"/>
      <c r="AC356" s="40"/>
      <c r="AD356" s="40"/>
      <c r="AE356" s="40"/>
      <c r="AT356" s="18" t="s">
        <v>197</v>
      </c>
      <c r="AU356" s="18" t="s">
        <v>141</v>
      </c>
    </row>
    <row r="357" s="2" customFormat="1" ht="14.4" customHeight="1">
      <c r="A357" s="40"/>
      <c r="B357" s="41"/>
      <c r="C357" s="252" t="s">
        <v>693</v>
      </c>
      <c r="D357" s="252" t="s">
        <v>246</v>
      </c>
      <c r="E357" s="253" t="s">
        <v>714</v>
      </c>
      <c r="F357" s="254" t="s">
        <v>715</v>
      </c>
      <c r="G357" s="255" t="s">
        <v>204</v>
      </c>
      <c r="H357" s="256">
        <v>1.4930000000000001</v>
      </c>
      <c r="I357" s="257"/>
      <c r="J357" s="258">
        <f>ROUND(I357*H357,2)</f>
        <v>0</v>
      </c>
      <c r="K357" s="254" t="s">
        <v>139</v>
      </c>
      <c r="L357" s="259"/>
      <c r="M357" s="260" t="s">
        <v>32</v>
      </c>
      <c r="N357" s="261" t="s">
        <v>51</v>
      </c>
      <c r="O357" s="86"/>
      <c r="P357" s="214">
        <f>O357*H357</f>
        <v>0</v>
      </c>
      <c r="Q357" s="214">
        <v>0.55000000000000004</v>
      </c>
      <c r="R357" s="214">
        <f>Q357*H357</f>
        <v>0.82115000000000016</v>
      </c>
      <c r="S357" s="214">
        <v>0</v>
      </c>
      <c r="T357" s="215">
        <f>S357*H357</f>
        <v>0</v>
      </c>
      <c r="U357" s="40"/>
      <c r="V357" s="40"/>
      <c r="W357" s="40"/>
      <c r="X357" s="40"/>
      <c r="Y357" s="40"/>
      <c r="Z357" s="40"/>
      <c r="AA357" s="40"/>
      <c r="AB357" s="40"/>
      <c r="AC357" s="40"/>
      <c r="AD357" s="40"/>
      <c r="AE357" s="40"/>
      <c r="AR357" s="216" t="s">
        <v>228</v>
      </c>
      <c r="AT357" s="216" t="s">
        <v>246</v>
      </c>
      <c r="AU357" s="216" t="s">
        <v>141</v>
      </c>
      <c r="AY357" s="18" t="s">
        <v>132</v>
      </c>
      <c r="BE357" s="217">
        <f>IF(N357="základní",J357,0)</f>
        <v>0</v>
      </c>
      <c r="BF357" s="217">
        <f>IF(N357="snížená",J357,0)</f>
        <v>0</v>
      </c>
      <c r="BG357" s="217">
        <f>IF(N357="zákl. přenesená",J357,0)</f>
        <v>0</v>
      </c>
      <c r="BH357" s="217">
        <f>IF(N357="sníž. přenesená",J357,0)</f>
        <v>0</v>
      </c>
      <c r="BI357" s="217">
        <f>IF(N357="nulová",J357,0)</f>
        <v>0</v>
      </c>
      <c r="BJ357" s="18" t="s">
        <v>141</v>
      </c>
      <c r="BK357" s="217">
        <f>ROUND(I357*H357,2)</f>
        <v>0</v>
      </c>
      <c r="BL357" s="18" t="s">
        <v>150</v>
      </c>
      <c r="BM357" s="216" t="s">
        <v>1260</v>
      </c>
    </row>
    <row r="358" s="13" customFormat="1">
      <c r="A358" s="13"/>
      <c r="B358" s="230"/>
      <c r="C358" s="231"/>
      <c r="D358" s="225" t="s">
        <v>199</v>
      </c>
      <c r="E358" s="232" t="s">
        <v>32</v>
      </c>
      <c r="F358" s="233" t="s">
        <v>1261</v>
      </c>
      <c r="G358" s="231"/>
      <c r="H358" s="234">
        <v>1.464</v>
      </c>
      <c r="I358" s="235"/>
      <c r="J358" s="231"/>
      <c r="K358" s="231"/>
      <c r="L358" s="236"/>
      <c r="M358" s="237"/>
      <c r="N358" s="238"/>
      <c r="O358" s="238"/>
      <c r="P358" s="238"/>
      <c r="Q358" s="238"/>
      <c r="R358" s="238"/>
      <c r="S358" s="238"/>
      <c r="T358" s="239"/>
      <c r="U358" s="13"/>
      <c r="V358" s="13"/>
      <c r="W358" s="13"/>
      <c r="X358" s="13"/>
      <c r="Y358" s="13"/>
      <c r="Z358" s="13"/>
      <c r="AA358" s="13"/>
      <c r="AB358" s="13"/>
      <c r="AC358" s="13"/>
      <c r="AD358" s="13"/>
      <c r="AE358" s="13"/>
      <c r="AT358" s="240" t="s">
        <v>199</v>
      </c>
      <c r="AU358" s="240" t="s">
        <v>141</v>
      </c>
      <c r="AV358" s="13" t="s">
        <v>141</v>
      </c>
      <c r="AW358" s="13" t="s">
        <v>41</v>
      </c>
      <c r="AX358" s="13" t="s">
        <v>79</v>
      </c>
      <c r="AY358" s="240" t="s">
        <v>132</v>
      </c>
    </row>
    <row r="359" s="14" customFormat="1">
      <c r="A359" s="14"/>
      <c r="B359" s="241"/>
      <c r="C359" s="242"/>
      <c r="D359" s="225" t="s">
        <v>199</v>
      </c>
      <c r="E359" s="243" t="s">
        <v>32</v>
      </c>
      <c r="F359" s="244" t="s">
        <v>201</v>
      </c>
      <c r="G359" s="242"/>
      <c r="H359" s="245">
        <v>1.464</v>
      </c>
      <c r="I359" s="246"/>
      <c r="J359" s="242"/>
      <c r="K359" s="242"/>
      <c r="L359" s="247"/>
      <c r="M359" s="248"/>
      <c r="N359" s="249"/>
      <c r="O359" s="249"/>
      <c r="P359" s="249"/>
      <c r="Q359" s="249"/>
      <c r="R359" s="249"/>
      <c r="S359" s="249"/>
      <c r="T359" s="250"/>
      <c r="U359" s="14"/>
      <c r="V359" s="14"/>
      <c r="W359" s="14"/>
      <c r="X359" s="14"/>
      <c r="Y359" s="14"/>
      <c r="Z359" s="14"/>
      <c r="AA359" s="14"/>
      <c r="AB359" s="14"/>
      <c r="AC359" s="14"/>
      <c r="AD359" s="14"/>
      <c r="AE359" s="14"/>
      <c r="AT359" s="251" t="s">
        <v>199</v>
      </c>
      <c r="AU359" s="251" t="s">
        <v>141</v>
      </c>
      <c r="AV359" s="14" t="s">
        <v>150</v>
      </c>
      <c r="AW359" s="14" t="s">
        <v>41</v>
      </c>
      <c r="AX359" s="14" t="s">
        <v>21</v>
      </c>
      <c r="AY359" s="251" t="s">
        <v>132</v>
      </c>
    </row>
    <row r="360" s="13" customFormat="1">
      <c r="A360" s="13"/>
      <c r="B360" s="230"/>
      <c r="C360" s="231"/>
      <c r="D360" s="225" t="s">
        <v>199</v>
      </c>
      <c r="E360" s="231"/>
      <c r="F360" s="233" t="s">
        <v>1262</v>
      </c>
      <c r="G360" s="231"/>
      <c r="H360" s="234">
        <v>1.4930000000000001</v>
      </c>
      <c r="I360" s="235"/>
      <c r="J360" s="231"/>
      <c r="K360" s="231"/>
      <c r="L360" s="236"/>
      <c r="M360" s="237"/>
      <c r="N360" s="238"/>
      <c r="O360" s="238"/>
      <c r="P360" s="238"/>
      <c r="Q360" s="238"/>
      <c r="R360" s="238"/>
      <c r="S360" s="238"/>
      <c r="T360" s="239"/>
      <c r="U360" s="13"/>
      <c r="V360" s="13"/>
      <c r="W360" s="13"/>
      <c r="X360" s="13"/>
      <c r="Y360" s="13"/>
      <c r="Z360" s="13"/>
      <c r="AA360" s="13"/>
      <c r="AB360" s="13"/>
      <c r="AC360" s="13"/>
      <c r="AD360" s="13"/>
      <c r="AE360" s="13"/>
      <c r="AT360" s="240" t="s">
        <v>199</v>
      </c>
      <c r="AU360" s="240" t="s">
        <v>141</v>
      </c>
      <c r="AV360" s="13" t="s">
        <v>141</v>
      </c>
      <c r="AW360" s="13" t="s">
        <v>4</v>
      </c>
      <c r="AX360" s="13" t="s">
        <v>21</v>
      </c>
      <c r="AY360" s="240" t="s">
        <v>132</v>
      </c>
    </row>
    <row r="361" s="2" customFormat="1" ht="24.15" customHeight="1">
      <c r="A361" s="40"/>
      <c r="B361" s="41"/>
      <c r="C361" s="205" t="s">
        <v>701</v>
      </c>
      <c r="D361" s="205" t="s">
        <v>135</v>
      </c>
      <c r="E361" s="206" t="s">
        <v>720</v>
      </c>
      <c r="F361" s="207" t="s">
        <v>721</v>
      </c>
      <c r="G361" s="208" t="s">
        <v>195</v>
      </c>
      <c r="H361" s="209">
        <v>160.31999999999999</v>
      </c>
      <c r="I361" s="210"/>
      <c r="J361" s="211">
        <f>ROUND(I361*H361,2)</f>
        <v>0</v>
      </c>
      <c r="K361" s="207" t="s">
        <v>139</v>
      </c>
      <c r="L361" s="46"/>
      <c r="M361" s="212" t="s">
        <v>32</v>
      </c>
      <c r="N361" s="213" t="s">
        <v>51</v>
      </c>
      <c r="O361" s="86"/>
      <c r="P361" s="214">
        <f>O361*H361</f>
        <v>0</v>
      </c>
      <c r="Q361" s="214">
        <v>0</v>
      </c>
      <c r="R361" s="214">
        <f>Q361*H361</f>
        <v>0</v>
      </c>
      <c r="S361" s="214">
        <v>0</v>
      </c>
      <c r="T361" s="215">
        <f>S361*H361</f>
        <v>0</v>
      </c>
      <c r="U361" s="40"/>
      <c r="V361" s="40"/>
      <c r="W361" s="40"/>
      <c r="X361" s="40"/>
      <c r="Y361" s="40"/>
      <c r="Z361" s="40"/>
      <c r="AA361" s="40"/>
      <c r="AB361" s="40"/>
      <c r="AC361" s="40"/>
      <c r="AD361" s="40"/>
      <c r="AE361" s="40"/>
      <c r="AR361" s="216" t="s">
        <v>270</v>
      </c>
      <c r="AT361" s="216" t="s">
        <v>135</v>
      </c>
      <c r="AU361" s="216" t="s">
        <v>141</v>
      </c>
      <c r="AY361" s="18" t="s">
        <v>132</v>
      </c>
      <c r="BE361" s="217">
        <f>IF(N361="základní",J361,0)</f>
        <v>0</v>
      </c>
      <c r="BF361" s="217">
        <f>IF(N361="snížená",J361,0)</f>
        <v>0</v>
      </c>
      <c r="BG361" s="217">
        <f>IF(N361="zákl. přenesená",J361,0)</f>
        <v>0</v>
      </c>
      <c r="BH361" s="217">
        <f>IF(N361="sníž. přenesená",J361,0)</f>
        <v>0</v>
      </c>
      <c r="BI361" s="217">
        <f>IF(N361="nulová",J361,0)</f>
        <v>0</v>
      </c>
      <c r="BJ361" s="18" t="s">
        <v>141</v>
      </c>
      <c r="BK361" s="217">
        <f>ROUND(I361*H361,2)</f>
        <v>0</v>
      </c>
      <c r="BL361" s="18" t="s">
        <v>270</v>
      </c>
      <c r="BM361" s="216" t="s">
        <v>1263</v>
      </c>
    </row>
    <row r="362" s="2" customFormat="1">
      <c r="A362" s="40"/>
      <c r="B362" s="41"/>
      <c r="C362" s="42"/>
      <c r="D362" s="225" t="s">
        <v>197</v>
      </c>
      <c r="E362" s="42"/>
      <c r="F362" s="226" t="s">
        <v>723</v>
      </c>
      <c r="G362" s="42"/>
      <c r="H362" s="42"/>
      <c r="I362" s="227"/>
      <c r="J362" s="42"/>
      <c r="K362" s="42"/>
      <c r="L362" s="46"/>
      <c r="M362" s="228"/>
      <c r="N362" s="229"/>
      <c r="O362" s="86"/>
      <c r="P362" s="86"/>
      <c r="Q362" s="86"/>
      <c r="R362" s="86"/>
      <c r="S362" s="86"/>
      <c r="T362" s="87"/>
      <c r="U362" s="40"/>
      <c r="V362" s="40"/>
      <c r="W362" s="40"/>
      <c r="X362" s="40"/>
      <c r="Y362" s="40"/>
      <c r="Z362" s="40"/>
      <c r="AA362" s="40"/>
      <c r="AB362" s="40"/>
      <c r="AC362" s="40"/>
      <c r="AD362" s="40"/>
      <c r="AE362" s="40"/>
      <c r="AT362" s="18" t="s">
        <v>197</v>
      </c>
      <c r="AU362" s="18" t="s">
        <v>141</v>
      </c>
    </row>
    <row r="363" s="2" customFormat="1" ht="14.4" customHeight="1">
      <c r="A363" s="40"/>
      <c r="B363" s="41"/>
      <c r="C363" s="252" t="s">
        <v>708</v>
      </c>
      <c r="D363" s="252" t="s">
        <v>246</v>
      </c>
      <c r="E363" s="253" t="s">
        <v>725</v>
      </c>
      <c r="F363" s="254" t="s">
        <v>726</v>
      </c>
      <c r="G363" s="255" t="s">
        <v>195</v>
      </c>
      <c r="H363" s="256">
        <v>173.14599999999999</v>
      </c>
      <c r="I363" s="257"/>
      <c r="J363" s="258">
        <f>ROUND(I363*H363,2)</f>
        <v>0</v>
      </c>
      <c r="K363" s="254" t="s">
        <v>139</v>
      </c>
      <c r="L363" s="259"/>
      <c r="M363" s="260" t="s">
        <v>32</v>
      </c>
      <c r="N363" s="261" t="s">
        <v>51</v>
      </c>
      <c r="O363" s="86"/>
      <c r="P363" s="214">
        <f>O363*H363</f>
        <v>0</v>
      </c>
      <c r="Q363" s="214">
        <v>0.014500000000000001</v>
      </c>
      <c r="R363" s="214">
        <f>Q363*H363</f>
        <v>2.5106169999999999</v>
      </c>
      <c r="S363" s="214">
        <v>0</v>
      </c>
      <c r="T363" s="215">
        <f>S363*H363</f>
        <v>0</v>
      </c>
      <c r="U363" s="40"/>
      <c r="V363" s="40"/>
      <c r="W363" s="40"/>
      <c r="X363" s="40"/>
      <c r="Y363" s="40"/>
      <c r="Z363" s="40"/>
      <c r="AA363" s="40"/>
      <c r="AB363" s="40"/>
      <c r="AC363" s="40"/>
      <c r="AD363" s="40"/>
      <c r="AE363" s="40"/>
      <c r="AR363" s="216" t="s">
        <v>356</v>
      </c>
      <c r="AT363" s="216" t="s">
        <v>246</v>
      </c>
      <c r="AU363" s="216" t="s">
        <v>141</v>
      </c>
      <c r="AY363" s="18" t="s">
        <v>132</v>
      </c>
      <c r="BE363" s="217">
        <f>IF(N363="základní",J363,0)</f>
        <v>0</v>
      </c>
      <c r="BF363" s="217">
        <f>IF(N363="snížená",J363,0)</f>
        <v>0</v>
      </c>
      <c r="BG363" s="217">
        <f>IF(N363="zákl. přenesená",J363,0)</f>
        <v>0</v>
      </c>
      <c r="BH363" s="217">
        <f>IF(N363="sníž. přenesená",J363,0)</f>
        <v>0</v>
      </c>
      <c r="BI363" s="217">
        <f>IF(N363="nulová",J363,0)</f>
        <v>0</v>
      </c>
      <c r="BJ363" s="18" t="s">
        <v>141</v>
      </c>
      <c r="BK363" s="217">
        <f>ROUND(I363*H363,2)</f>
        <v>0</v>
      </c>
      <c r="BL363" s="18" t="s">
        <v>270</v>
      </c>
      <c r="BM363" s="216" t="s">
        <v>1264</v>
      </c>
    </row>
    <row r="364" s="13" customFormat="1">
      <c r="A364" s="13"/>
      <c r="B364" s="230"/>
      <c r="C364" s="231"/>
      <c r="D364" s="225" t="s">
        <v>199</v>
      </c>
      <c r="E364" s="231"/>
      <c r="F364" s="233" t="s">
        <v>728</v>
      </c>
      <c r="G364" s="231"/>
      <c r="H364" s="234">
        <v>173.14599999999999</v>
      </c>
      <c r="I364" s="235"/>
      <c r="J364" s="231"/>
      <c r="K364" s="231"/>
      <c r="L364" s="236"/>
      <c r="M364" s="237"/>
      <c r="N364" s="238"/>
      <c r="O364" s="238"/>
      <c r="P364" s="238"/>
      <c r="Q364" s="238"/>
      <c r="R364" s="238"/>
      <c r="S364" s="238"/>
      <c r="T364" s="239"/>
      <c r="U364" s="13"/>
      <c r="V364" s="13"/>
      <c r="W364" s="13"/>
      <c r="X364" s="13"/>
      <c r="Y364" s="13"/>
      <c r="Z364" s="13"/>
      <c r="AA364" s="13"/>
      <c r="AB364" s="13"/>
      <c r="AC364" s="13"/>
      <c r="AD364" s="13"/>
      <c r="AE364" s="13"/>
      <c r="AT364" s="240" t="s">
        <v>199</v>
      </c>
      <c r="AU364" s="240" t="s">
        <v>141</v>
      </c>
      <c r="AV364" s="13" t="s">
        <v>141</v>
      </c>
      <c r="AW364" s="13" t="s">
        <v>4</v>
      </c>
      <c r="AX364" s="13" t="s">
        <v>21</v>
      </c>
      <c r="AY364" s="240" t="s">
        <v>132</v>
      </c>
    </row>
    <row r="365" s="2" customFormat="1" ht="14.4" customHeight="1">
      <c r="A365" s="40"/>
      <c r="B365" s="41"/>
      <c r="C365" s="205" t="s">
        <v>713</v>
      </c>
      <c r="D365" s="205" t="s">
        <v>135</v>
      </c>
      <c r="E365" s="206" t="s">
        <v>730</v>
      </c>
      <c r="F365" s="207" t="s">
        <v>731</v>
      </c>
      <c r="G365" s="208" t="s">
        <v>231</v>
      </c>
      <c r="H365" s="209">
        <v>257</v>
      </c>
      <c r="I365" s="210"/>
      <c r="J365" s="211">
        <f>ROUND(I365*H365,2)</f>
        <v>0</v>
      </c>
      <c r="K365" s="207" t="s">
        <v>139</v>
      </c>
      <c r="L365" s="46"/>
      <c r="M365" s="212" t="s">
        <v>32</v>
      </c>
      <c r="N365" s="213" t="s">
        <v>51</v>
      </c>
      <c r="O365" s="86"/>
      <c r="P365" s="214">
        <f>O365*H365</f>
        <v>0</v>
      </c>
      <c r="Q365" s="214">
        <v>1.0000000000000001E-05</v>
      </c>
      <c r="R365" s="214">
        <f>Q365*H365</f>
        <v>0.0025700000000000002</v>
      </c>
      <c r="S365" s="214">
        <v>0</v>
      </c>
      <c r="T365" s="215">
        <f>S365*H365</f>
        <v>0</v>
      </c>
      <c r="U365" s="40"/>
      <c r="V365" s="40"/>
      <c r="W365" s="40"/>
      <c r="X365" s="40"/>
      <c r="Y365" s="40"/>
      <c r="Z365" s="40"/>
      <c r="AA365" s="40"/>
      <c r="AB365" s="40"/>
      <c r="AC365" s="40"/>
      <c r="AD365" s="40"/>
      <c r="AE365" s="40"/>
      <c r="AR365" s="216" t="s">
        <v>270</v>
      </c>
      <c r="AT365" s="216" t="s">
        <v>135</v>
      </c>
      <c r="AU365" s="216" t="s">
        <v>141</v>
      </c>
      <c r="AY365" s="18" t="s">
        <v>132</v>
      </c>
      <c r="BE365" s="217">
        <f>IF(N365="základní",J365,0)</f>
        <v>0</v>
      </c>
      <c r="BF365" s="217">
        <f>IF(N365="snížená",J365,0)</f>
        <v>0</v>
      </c>
      <c r="BG365" s="217">
        <f>IF(N365="zákl. přenesená",J365,0)</f>
        <v>0</v>
      </c>
      <c r="BH365" s="217">
        <f>IF(N365="sníž. přenesená",J365,0)</f>
        <v>0</v>
      </c>
      <c r="BI365" s="217">
        <f>IF(N365="nulová",J365,0)</f>
        <v>0</v>
      </c>
      <c r="BJ365" s="18" t="s">
        <v>141</v>
      </c>
      <c r="BK365" s="217">
        <f>ROUND(I365*H365,2)</f>
        <v>0</v>
      </c>
      <c r="BL365" s="18" t="s">
        <v>270</v>
      </c>
      <c r="BM365" s="216" t="s">
        <v>1265</v>
      </c>
    </row>
    <row r="366" s="2" customFormat="1">
      <c r="A366" s="40"/>
      <c r="B366" s="41"/>
      <c r="C366" s="42"/>
      <c r="D366" s="225" t="s">
        <v>197</v>
      </c>
      <c r="E366" s="42"/>
      <c r="F366" s="226" t="s">
        <v>723</v>
      </c>
      <c r="G366" s="42"/>
      <c r="H366" s="42"/>
      <c r="I366" s="227"/>
      <c r="J366" s="42"/>
      <c r="K366" s="42"/>
      <c r="L366" s="46"/>
      <c r="M366" s="228"/>
      <c r="N366" s="229"/>
      <c r="O366" s="86"/>
      <c r="P366" s="86"/>
      <c r="Q366" s="86"/>
      <c r="R366" s="86"/>
      <c r="S366" s="86"/>
      <c r="T366" s="87"/>
      <c r="U366" s="40"/>
      <c r="V366" s="40"/>
      <c r="W366" s="40"/>
      <c r="X366" s="40"/>
      <c r="Y366" s="40"/>
      <c r="Z366" s="40"/>
      <c r="AA366" s="40"/>
      <c r="AB366" s="40"/>
      <c r="AC366" s="40"/>
      <c r="AD366" s="40"/>
      <c r="AE366" s="40"/>
      <c r="AT366" s="18" t="s">
        <v>197</v>
      </c>
      <c r="AU366" s="18" t="s">
        <v>141</v>
      </c>
    </row>
    <row r="367" s="2" customFormat="1" ht="14.4" customHeight="1">
      <c r="A367" s="40"/>
      <c r="B367" s="41"/>
      <c r="C367" s="252" t="s">
        <v>719</v>
      </c>
      <c r="D367" s="252" t="s">
        <v>246</v>
      </c>
      <c r="E367" s="253" t="s">
        <v>734</v>
      </c>
      <c r="F367" s="254" t="s">
        <v>735</v>
      </c>
      <c r="G367" s="255" t="s">
        <v>204</v>
      </c>
      <c r="H367" s="256">
        <v>2.0600000000000001</v>
      </c>
      <c r="I367" s="257"/>
      <c r="J367" s="258">
        <f>ROUND(I367*H367,2)</f>
        <v>0</v>
      </c>
      <c r="K367" s="254" t="s">
        <v>139</v>
      </c>
      <c r="L367" s="259"/>
      <c r="M367" s="260" t="s">
        <v>32</v>
      </c>
      <c r="N367" s="261" t="s">
        <v>51</v>
      </c>
      <c r="O367" s="86"/>
      <c r="P367" s="214">
        <f>O367*H367</f>
        <v>0</v>
      </c>
      <c r="Q367" s="214">
        <v>0.55000000000000004</v>
      </c>
      <c r="R367" s="214">
        <f>Q367*H367</f>
        <v>1.1330000000000002</v>
      </c>
      <c r="S367" s="214">
        <v>0</v>
      </c>
      <c r="T367" s="215">
        <f>S367*H367</f>
        <v>0</v>
      </c>
      <c r="U367" s="40"/>
      <c r="V367" s="40"/>
      <c r="W367" s="40"/>
      <c r="X367" s="40"/>
      <c r="Y367" s="40"/>
      <c r="Z367" s="40"/>
      <c r="AA367" s="40"/>
      <c r="AB367" s="40"/>
      <c r="AC367" s="40"/>
      <c r="AD367" s="40"/>
      <c r="AE367" s="40"/>
      <c r="AR367" s="216" t="s">
        <v>356</v>
      </c>
      <c r="AT367" s="216" t="s">
        <v>246</v>
      </c>
      <c r="AU367" s="216" t="s">
        <v>141</v>
      </c>
      <c r="AY367" s="18" t="s">
        <v>132</v>
      </c>
      <c r="BE367" s="217">
        <f>IF(N367="základní",J367,0)</f>
        <v>0</v>
      </c>
      <c r="BF367" s="217">
        <f>IF(N367="snížená",J367,0)</f>
        <v>0</v>
      </c>
      <c r="BG367" s="217">
        <f>IF(N367="zákl. přenesená",J367,0)</f>
        <v>0</v>
      </c>
      <c r="BH367" s="217">
        <f>IF(N367="sníž. přenesená",J367,0)</f>
        <v>0</v>
      </c>
      <c r="BI367" s="217">
        <f>IF(N367="nulová",J367,0)</f>
        <v>0</v>
      </c>
      <c r="BJ367" s="18" t="s">
        <v>141</v>
      </c>
      <c r="BK367" s="217">
        <f>ROUND(I367*H367,2)</f>
        <v>0</v>
      </c>
      <c r="BL367" s="18" t="s">
        <v>270</v>
      </c>
      <c r="BM367" s="216" t="s">
        <v>1266</v>
      </c>
    </row>
    <row r="368" s="2" customFormat="1" ht="24.15" customHeight="1">
      <c r="A368" s="40"/>
      <c r="B368" s="41"/>
      <c r="C368" s="205" t="s">
        <v>724</v>
      </c>
      <c r="D368" s="205" t="s">
        <v>135</v>
      </c>
      <c r="E368" s="206" t="s">
        <v>738</v>
      </c>
      <c r="F368" s="207" t="s">
        <v>739</v>
      </c>
      <c r="G368" s="208" t="s">
        <v>254</v>
      </c>
      <c r="H368" s="209">
        <v>3.6459999999999999</v>
      </c>
      <c r="I368" s="210"/>
      <c r="J368" s="211">
        <f>ROUND(I368*H368,2)</f>
        <v>0</v>
      </c>
      <c r="K368" s="207" t="s">
        <v>139</v>
      </c>
      <c r="L368" s="46"/>
      <c r="M368" s="212" t="s">
        <v>32</v>
      </c>
      <c r="N368" s="213" t="s">
        <v>51</v>
      </c>
      <c r="O368" s="86"/>
      <c r="P368" s="214">
        <f>O368*H368</f>
        <v>0</v>
      </c>
      <c r="Q368" s="214">
        <v>0</v>
      </c>
      <c r="R368" s="214">
        <f>Q368*H368</f>
        <v>0</v>
      </c>
      <c r="S368" s="214">
        <v>0</v>
      </c>
      <c r="T368" s="215">
        <f>S368*H368</f>
        <v>0</v>
      </c>
      <c r="U368" s="40"/>
      <c r="V368" s="40"/>
      <c r="W368" s="40"/>
      <c r="X368" s="40"/>
      <c r="Y368" s="40"/>
      <c r="Z368" s="40"/>
      <c r="AA368" s="40"/>
      <c r="AB368" s="40"/>
      <c r="AC368" s="40"/>
      <c r="AD368" s="40"/>
      <c r="AE368" s="40"/>
      <c r="AR368" s="216" t="s">
        <v>270</v>
      </c>
      <c r="AT368" s="216" t="s">
        <v>135</v>
      </c>
      <c r="AU368" s="216" t="s">
        <v>141</v>
      </c>
      <c r="AY368" s="18" t="s">
        <v>132</v>
      </c>
      <c r="BE368" s="217">
        <f>IF(N368="základní",J368,0)</f>
        <v>0</v>
      </c>
      <c r="BF368" s="217">
        <f>IF(N368="snížená",J368,0)</f>
        <v>0</v>
      </c>
      <c r="BG368" s="217">
        <f>IF(N368="zákl. přenesená",J368,0)</f>
        <v>0</v>
      </c>
      <c r="BH368" s="217">
        <f>IF(N368="sníž. přenesená",J368,0)</f>
        <v>0</v>
      </c>
      <c r="BI368" s="217">
        <f>IF(N368="nulová",J368,0)</f>
        <v>0</v>
      </c>
      <c r="BJ368" s="18" t="s">
        <v>141</v>
      </c>
      <c r="BK368" s="217">
        <f>ROUND(I368*H368,2)</f>
        <v>0</v>
      </c>
      <c r="BL368" s="18" t="s">
        <v>270</v>
      </c>
      <c r="BM368" s="216" t="s">
        <v>1267</v>
      </c>
    </row>
    <row r="369" s="2" customFormat="1">
      <c r="A369" s="40"/>
      <c r="B369" s="41"/>
      <c r="C369" s="42"/>
      <c r="D369" s="225" t="s">
        <v>197</v>
      </c>
      <c r="E369" s="42"/>
      <c r="F369" s="226" t="s">
        <v>741</v>
      </c>
      <c r="G369" s="42"/>
      <c r="H369" s="42"/>
      <c r="I369" s="227"/>
      <c r="J369" s="42"/>
      <c r="K369" s="42"/>
      <c r="L369" s="46"/>
      <c r="M369" s="228"/>
      <c r="N369" s="229"/>
      <c r="O369" s="86"/>
      <c r="P369" s="86"/>
      <c r="Q369" s="86"/>
      <c r="R369" s="86"/>
      <c r="S369" s="86"/>
      <c r="T369" s="87"/>
      <c r="U369" s="40"/>
      <c r="V369" s="40"/>
      <c r="W369" s="40"/>
      <c r="X369" s="40"/>
      <c r="Y369" s="40"/>
      <c r="Z369" s="40"/>
      <c r="AA369" s="40"/>
      <c r="AB369" s="40"/>
      <c r="AC369" s="40"/>
      <c r="AD369" s="40"/>
      <c r="AE369" s="40"/>
      <c r="AT369" s="18" t="s">
        <v>197</v>
      </c>
      <c r="AU369" s="18" t="s">
        <v>141</v>
      </c>
    </row>
    <row r="370" s="12" customFormat="1" ht="22.8" customHeight="1">
      <c r="A370" s="12"/>
      <c r="B370" s="189"/>
      <c r="C370" s="190"/>
      <c r="D370" s="191" t="s">
        <v>78</v>
      </c>
      <c r="E370" s="203" t="s">
        <v>742</v>
      </c>
      <c r="F370" s="203" t="s">
        <v>743</v>
      </c>
      <c r="G370" s="190"/>
      <c r="H370" s="190"/>
      <c r="I370" s="193"/>
      <c r="J370" s="204">
        <f>BK370</f>
        <v>0</v>
      </c>
      <c r="K370" s="190"/>
      <c r="L370" s="195"/>
      <c r="M370" s="196"/>
      <c r="N370" s="197"/>
      <c r="O370" s="197"/>
      <c r="P370" s="198">
        <f>SUM(P371:P374)</f>
        <v>0</v>
      </c>
      <c r="Q370" s="197"/>
      <c r="R370" s="198">
        <f>SUM(R371:R374)</f>
        <v>0.10522500000000001</v>
      </c>
      <c r="S370" s="197"/>
      <c r="T370" s="199">
        <f>SUM(T371:T374)</f>
        <v>0</v>
      </c>
      <c r="U370" s="12"/>
      <c r="V370" s="12"/>
      <c r="W370" s="12"/>
      <c r="X370" s="12"/>
      <c r="Y370" s="12"/>
      <c r="Z370" s="12"/>
      <c r="AA370" s="12"/>
      <c r="AB370" s="12"/>
      <c r="AC370" s="12"/>
      <c r="AD370" s="12"/>
      <c r="AE370" s="12"/>
      <c r="AR370" s="200" t="s">
        <v>141</v>
      </c>
      <c r="AT370" s="201" t="s">
        <v>78</v>
      </c>
      <c r="AU370" s="201" t="s">
        <v>21</v>
      </c>
      <c r="AY370" s="200" t="s">
        <v>132</v>
      </c>
      <c r="BK370" s="202">
        <f>SUM(BK371:BK374)</f>
        <v>0</v>
      </c>
    </row>
    <row r="371" s="2" customFormat="1" ht="24.15" customHeight="1">
      <c r="A371" s="40"/>
      <c r="B371" s="41"/>
      <c r="C371" s="205" t="s">
        <v>729</v>
      </c>
      <c r="D371" s="205" t="s">
        <v>135</v>
      </c>
      <c r="E371" s="206" t="s">
        <v>745</v>
      </c>
      <c r="F371" s="207" t="s">
        <v>746</v>
      </c>
      <c r="G371" s="208" t="s">
        <v>195</v>
      </c>
      <c r="H371" s="209">
        <v>8.625</v>
      </c>
      <c r="I371" s="210"/>
      <c r="J371" s="211">
        <f>ROUND(I371*H371,2)</f>
        <v>0</v>
      </c>
      <c r="K371" s="207" t="s">
        <v>139</v>
      </c>
      <c r="L371" s="46"/>
      <c r="M371" s="212" t="s">
        <v>32</v>
      </c>
      <c r="N371" s="213" t="s">
        <v>51</v>
      </c>
      <c r="O371" s="86"/>
      <c r="P371" s="214">
        <f>O371*H371</f>
        <v>0</v>
      </c>
      <c r="Q371" s="214">
        <v>0.012200000000000001</v>
      </c>
      <c r="R371" s="214">
        <f>Q371*H371</f>
        <v>0.10522500000000001</v>
      </c>
      <c r="S371" s="214">
        <v>0</v>
      </c>
      <c r="T371" s="215">
        <f>S371*H371</f>
        <v>0</v>
      </c>
      <c r="U371" s="40"/>
      <c r="V371" s="40"/>
      <c r="W371" s="40"/>
      <c r="X371" s="40"/>
      <c r="Y371" s="40"/>
      <c r="Z371" s="40"/>
      <c r="AA371" s="40"/>
      <c r="AB371" s="40"/>
      <c r="AC371" s="40"/>
      <c r="AD371" s="40"/>
      <c r="AE371" s="40"/>
      <c r="AR371" s="216" t="s">
        <v>270</v>
      </c>
      <c r="AT371" s="216" t="s">
        <v>135</v>
      </c>
      <c r="AU371" s="216" t="s">
        <v>141</v>
      </c>
      <c r="AY371" s="18" t="s">
        <v>132</v>
      </c>
      <c r="BE371" s="217">
        <f>IF(N371="základní",J371,0)</f>
        <v>0</v>
      </c>
      <c r="BF371" s="217">
        <f>IF(N371="snížená",J371,0)</f>
        <v>0</v>
      </c>
      <c r="BG371" s="217">
        <f>IF(N371="zákl. přenesená",J371,0)</f>
        <v>0</v>
      </c>
      <c r="BH371" s="217">
        <f>IF(N371="sníž. přenesená",J371,0)</f>
        <v>0</v>
      </c>
      <c r="BI371" s="217">
        <f>IF(N371="nulová",J371,0)</f>
        <v>0</v>
      </c>
      <c r="BJ371" s="18" t="s">
        <v>141</v>
      </c>
      <c r="BK371" s="217">
        <f>ROUND(I371*H371,2)</f>
        <v>0</v>
      </c>
      <c r="BL371" s="18" t="s">
        <v>270</v>
      </c>
      <c r="BM371" s="216" t="s">
        <v>1268</v>
      </c>
    </row>
    <row r="372" s="2" customFormat="1">
      <c r="A372" s="40"/>
      <c r="B372" s="41"/>
      <c r="C372" s="42"/>
      <c r="D372" s="225" t="s">
        <v>197</v>
      </c>
      <c r="E372" s="42"/>
      <c r="F372" s="226" t="s">
        <v>748</v>
      </c>
      <c r="G372" s="42"/>
      <c r="H372" s="42"/>
      <c r="I372" s="227"/>
      <c r="J372" s="42"/>
      <c r="K372" s="42"/>
      <c r="L372" s="46"/>
      <c r="M372" s="228"/>
      <c r="N372" s="229"/>
      <c r="O372" s="86"/>
      <c r="P372" s="86"/>
      <c r="Q372" s="86"/>
      <c r="R372" s="86"/>
      <c r="S372" s="86"/>
      <c r="T372" s="87"/>
      <c r="U372" s="40"/>
      <c r="V372" s="40"/>
      <c r="W372" s="40"/>
      <c r="X372" s="40"/>
      <c r="Y372" s="40"/>
      <c r="Z372" s="40"/>
      <c r="AA372" s="40"/>
      <c r="AB372" s="40"/>
      <c r="AC372" s="40"/>
      <c r="AD372" s="40"/>
      <c r="AE372" s="40"/>
      <c r="AT372" s="18" t="s">
        <v>197</v>
      </c>
      <c r="AU372" s="18" t="s">
        <v>141</v>
      </c>
    </row>
    <row r="373" s="2" customFormat="1" ht="37.8" customHeight="1">
      <c r="A373" s="40"/>
      <c r="B373" s="41"/>
      <c r="C373" s="205" t="s">
        <v>733</v>
      </c>
      <c r="D373" s="205" t="s">
        <v>135</v>
      </c>
      <c r="E373" s="206" t="s">
        <v>750</v>
      </c>
      <c r="F373" s="207" t="s">
        <v>751</v>
      </c>
      <c r="G373" s="208" t="s">
        <v>254</v>
      </c>
      <c r="H373" s="209">
        <v>0.105</v>
      </c>
      <c r="I373" s="210"/>
      <c r="J373" s="211">
        <f>ROUND(I373*H373,2)</f>
        <v>0</v>
      </c>
      <c r="K373" s="207" t="s">
        <v>139</v>
      </c>
      <c r="L373" s="46"/>
      <c r="M373" s="212" t="s">
        <v>32</v>
      </c>
      <c r="N373" s="213" t="s">
        <v>51</v>
      </c>
      <c r="O373" s="86"/>
      <c r="P373" s="214">
        <f>O373*H373</f>
        <v>0</v>
      </c>
      <c r="Q373" s="214">
        <v>0</v>
      </c>
      <c r="R373" s="214">
        <f>Q373*H373</f>
        <v>0</v>
      </c>
      <c r="S373" s="214">
        <v>0</v>
      </c>
      <c r="T373" s="215">
        <f>S373*H373</f>
        <v>0</v>
      </c>
      <c r="U373" s="40"/>
      <c r="V373" s="40"/>
      <c r="W373" s="40"/>
      <c r="X373" s="40"/>
      <c r="Y373" s="40"/>
      <c r="Z373" s="40"/>
      <c r="AA373" s="40"/>
      <c r="AB373" s="40"/>
      <c r="AC373" s="40"/>
      <c r="AD373" s="40"/>
      <c r="AE373" s="40"/>
      <c r="AR373" s="216" t="s">
        <v>270</v>
      </c>
      <c r="AT373" s="216" t="s">
        <v>135</v>
      </c>
      <c r="AU373" s="216" t="s">
        <v>141</v>
      </c>
      <c r="AY373" s="18" t="s">
        <v>132</v>
      </c>
      <c r="BE373" s="217">
        <f>IF(N373="základní",J373,0)</f>
        <v>0</v>
      </c>
      <c r="BF373" s="217">
        <f>IF(N373="snížená",J373,0)</f>
        <v>0</v>
      </c>
      <c r="BG373" s="217">
        <f>IF(N373="zákl. přenesená",J373,0)</f>
        <v>0</v>
      </c>
      <c r="BH373" s="217">
        <f>IF(N373="sníž. přenesená",J373,0)</f>
        <v>0</v>
      </c>
      <c r="BI373" s="217">
        <f>IF(N373="nulová",J373,0)</f>
        <v>0</v>
      </c>
      <c r="BJ373" s="18" t="s">
        <v>141</v>
      </c>
      <c r="BK373" s="217">
        <f>ROUND(I373*H373,2)</f>
        <v>0</v>
      </c>
      <c r="BL373" s="18" t="s">
        <v>270</v>
      </c>
      <c r="BM373" s="216" t="s">
        <v>1269</v>
      </c>
    </row>
    <row r="374" s="2" customFormat="1">
      <c r="A374" s="40"/>
      <c r="B374" s="41"/>
      <c r="C374" s="42"/>
      <c r="D374" s="225" t="s">
        <v>197</v>
      </c>
      <c r="E374" s="42"/>
      <c r="F374" s="226" t="s">
        <v>753</v>
      </c>
      <c r="G374" s="42"/>
      <c r="H374" s="42"/>
      <c r="I374" s="227"/>
      <c r="J374" s="42"/>
      <c r="K374" s="42"/>
      <c r="L374" s="46"/>
      <c r="M374" s="228"/>
      <c r="N374" s="229"/>
      <c r="O374" s="86"/>
      <c r="P374" s="86"/>
      <c r="Q374" s="86"/>
      <c r="R374" s="86"/>
      <c r="S374" s="86"/>
      <c r="T374" s="87"/>
      <c r="U374" s="40"/>
      <c r="V374" s="40"/>
      <c r="W374" s="40"/>
      <c r="X374" s="40"/>
      <c r="Y374" s="40"/>
      <c r="Z374" s="40"/>
      <c r="AA374" s="40"/>
      <c r="AB374" s="40"/>
      <c r="AC374" s="40"/>
      <c r="AD374" s="40"/>
      <c r="AE374" s="40"/>
      <c r="AT374" s="18" t="s">
        <v>197</v>
      </c>
      <c r="AU374" s="18" t="s">
        <v>141</v>
      </c>
    </row>
    <row r="375" s="12" customFormat="1" ht="22.8" customHeight="1">
      <c r="A375" s="12"/>
      <c r="B375" s="189"/>
      <c r="C375" s="190"/>
      <c r="D375" s="191" t="s">
        <v>78</v>
      </c>
      <c r="E375" s="203" t="s">
        <v>754</v>
      </c>
      <c r="F375" s="203" t="s">
        <v>755</v>
      </c>
      <c r="G375" s="190"/>
      <c r="H375" s="190"/>
      <c r="I375" s="193"/>
      <c r="J375" s="204">
        <f>BK375</f>
        <v>0</v>
      </c>
      <c r="K375" s="190"/>
      <c r="L375" s="195"/>
      <c r="M375" s="196"/>
      <c r="N375" s="197"/>
      <c r="O375" s="197"/>
      <c r="P375" s="198">
        <f>SUM(P376:P380)</f>
        <v>0</v>
      </c>
      <c r="Q375" s="197"/>
      <c r="R375" s="198">
        <f>SUM(R376:R380)</f>
        <v>0.0195</v>
      </c>
      <c r="S375" s="197"/>
      <c r="T375" s="199">
        <f>SUM(T376:T380)</f>
        <v>0</v>
      </c>
      <c r="U375" s="12"/>
      <c r="V375" s="12"/>
      <c r="W375" s="12"/>
      <c r="X375" s="12"/>
      <c r="Y375" s="12"/>
      <c r="Z375" s="12"/>
      <c r="AA375" s="12"/>
      <c r="AB375" s="12"/>
      <c r="AC375" s="12"/>
      <c r="AD375" s="12"/>
      <c r="AE375" s="12"/>
      <c r="AR375" s="200" t="s">
        <v>141</v>
      </c>
      <c r="AT375" s="201" t="s">
        <v>78</v>
      </c>
      <c r="AU375" s="201" t="s">
        <v>21</v>
      </c>
      <c r="AY375" s="200" t="s">
        <v>132</v>
      </c>
      <c r="BK375" s="202">
        <f>SUM(BK376:BK380)</f>
        <v>0</v>
      </c>
    </row>
    <row r="376" s="2" customFormat="1" ht="24.15" customHeight="1">
      <c r="A376" s="40"/>
      <c r="B376" s="41"/>
      <c r="C376" s="205" t="s">
        <v>737</v>
      </c>
      <c r="D376" s="205" t="s">
        <v>135</v>
      </c>
      <c r="E376" s="206" t="s">
        <v>757</v>
      </c>
      <c r="F376" s="207" t="s">
        <v>758</v>
      </c>
      <c r="G376" s="208" t="s">
        <v>376</v>
      </c>
      <c r="H376" s="209">
        <v>1</v>
      </c>
      <c r="I376" s="210"/>
      <c r="J376" s="211">
        <f>ROUND(I376*H376,2)</f>
        <v>0</v>
      </c>
      <c r="K376" s="207" t="s">
        <v>139</v>
      </c>
      <c r="L376" s="46"/>
      <c r="M376" s="212" t="s">
        <v>32</v>
      </c>
      <c r="N376" s="213" t="s">
        <v>51</v>
      </c>
      <c r="O376" s="86"/>
      <c r="P376" s="214">
        <f>O376*H376</f>
        <v>0</v>
      </c>
      <c r="Q376" s="214">
        <v>0</v>
      </c>
      <c r="R376" s="214">
        <f>Q376*H376</f>
        <v>0</v>
      </c>
      <c r="S376" s="214">
        <v>0</v>
      </c>
      <c r="T376" s="215">
        <f>S376*H376</f>
        <v>0</v>
      </c>
      <c r="U376" s="40"/>
      <c r="V376" s="40"/>
      <c r="W376" s="40"/>
      <c r="X376" s="40"/>
      <c r="Y376" s="40"/>
      <c r="Z376" s="40"/>
      <c r="AA376" s="40"/>
      <c r="AB376" s="40"/>
      <c r="AC376" s="40"/>
      <c r="AD376" s="40"/>
      <c r="AE376" s="40"/>
      <c r="AR376" s="216" t="s">
        <v>150</v>
      </c>
      <c r="AT376" s="216" t="s">
        <v>135</v>
      </c>
      <c r="AU376" s="216" t="s">
        <v>141</v>
      </c>
      <c r="AY376" s="18" t="s">
        <v>132</v>
      </c>
      <c r="BE376" s="217">
        <f>IF(N376="základní",J376,0)</f>
        <v>0</v>
      </c>
      <c r="BF376" s="217">
        <f>IF(N376="snížená",J376,0)</f>
        <v>0</v>
      </c>
      <c r="BG376" s="217">
        <f>IF(N376="zákl. přenesená",J376,0)</f>
        <v>0</v>
      </c>
      <c r="BH376" s="217">
        <f>IF(N376="sníž. přenesená",J376,0)</f>
        <v>0</v>
      </c>
      <c r="BI376" s="217">
        <f>IF(N376="nulová",J376,0)</f>
        <v>0</v>
      </c>
      <c r="BJ376" s="18" t="s">
        <v>141</v>
      </c>
      <c r="BK376" s="217">
        <f>ROUND(I376*H376,2)</f>
        <v>0</v>
      </c>
      <c r="BL376" s="18" t="s">
        <v>150</v>
      </c>
      <c r="BM376" s="216" t="s">
        <v>1270</v>
      </c>
    </row>
    <row r="377" s="2" customFormat="1">
      <c r="A377" s="40"/>
      <c r="B377" s="41"/>
      <c r="C377" s="42"/>
      <c r="D377" s="225" t="s">
        <v>197</v>
      </c>
      <c r="E377" s="42"/>
      <c r="F377" s="226" t="s">
        <v>760</v>
      </c>
      <c r="G377" s="42"/>
      <c r="H377" s="42"/>
      <c r="I377" s="227"/>
      <c r="J377" s="42"/>
      <c r="K377" s="42"/>
      <c r="L377" s="46"/>
      <c r="M377" s="228"/>
      <c r="N377" s="229"/>
      <c r="O377" s="86"/>
      <c r="P377" s="86"/>
      <c r="Q377" s="86"/>
      <c r="R377" s="86"/>
      <c r="S377" s="86"/>
      <c r="T377" s="87"/>
      <c r="U377" s="40"/>
      <c r="V377" s="40"/>
      <c r="W377" s="40"/>
      <c r="X377" s="40"/>
      <c r="Y377" s="40"/>
      <c r="Z377" s="40"/>
      <c r="AA377" s="40"/>
      <c r="AB377" s="40"/>
      <c r="AC377" s="40"/>
      <c r="AD377" s="40"/>
      <c r="AE377" s="40"/>
      <c r="AT377" s="18" t="s">
        <v>197</v>
      </c>
      <c r="AU377" s="18" t="s">
        <v>141</v>
      </c>
    </row>
    <row r="378" s="2" customFormat="1" ht="24.15" customHeight="1">
      <c r="A378" s="40"/>
      <c r="B378" s="41"/>
      <c r="C378" s="252" t="s">
        <v>744</v>
      </c>
      <c r="D378" s="252" t="s">
        <v>246</v>
      </c>
      <c r="E378" s="253" t="s">
        <v>762</v>
      </c>
      <c r="F378" s="254" t="s">
        <v>763</v>
      </c>
      <c r="G378" s="255" t="s">
        <v>376</v>
      </c>
      <c r="H378" s="256">
        <v>1</v>
      </c>
      <c r="I378" s="257"/>
      <c r="J378" s="258">
        <f>ROUND(I378*H378,2)</f>
        <v>0</v>
      </c>
      <c r="K378" s="254" t="s">
        <v>139</v>
      </c>
      <c r="L378" s="259"/>
      <c r="M378" s="260" t="s">
        <v>32</v>
      </c>
      <c r="N378" s="261" t="s">
        <v>51</v>
      </c>
      <c r="O378" s="86"/>
      <c r="P378" s="214">
        <f>O378*H378</f>
        <v>0</v>
      </c>
      <c r="Q378" s="214">
        <v>0.0195</v>
      </c>
      <c r="R378" s="214">
        <f>Q378*H378</f>
        <v>0.0195</v>
      </c>
      <c r="S378" s="214">
        <v>0</v>
      </c>
      <c r="T378" s="215">
        <f>S378*H378</f>
        <v>0</v>
      </c>
      <c r="U378" s="40"/>
      <c r="V378" s="40"/>
      <c r="W378" s="40"/>
      <c r="X378" s="40"/>
      <c r="Y378" s="40"/>
      <c r="Z378" s="40"/>
      <c r="AA378" s="40"/>
      <c r="AB378" s="40"/>
      <c r="AC378" s="40"/>
      <c r="AD378" s="40"/>
      <c r="AE378" s="40"/>
      <c r="AR378" s="216" t="s">
        <v>228</v>
      </c>
      <c r="AT378" s="216" t="s">
        <v>246</v>
      </c>
      <c r="AU378" s="216" t="s">
        <v>141</v>
      </c>
      <c r="AY378" s="18" t="s">
        <v>132</v>
      </c>
      <c r="BE378" s="217">
        <f>IF(N378="základní",J378,0)</f>
        <v>0</v>
      </c>
      <c r="BF378" s="217">
        <f>IF(N378="snížená",J378,0)</f>
        <v>0</v>
      </c>
      <c r="BG378" s="217">
        <f>IF(N378="zákl. přenesená",J378,0)</f>
        <v>0</v>
      </c>
      <c r="BH378" s="217">
        <f>IF(N378="sníž. přenesená",J378,0)</f>
        <v>0</v>
      </c>
      <c r="BI378" s="217">
        <f>IF(N378="nulová",J378,0)</f>
        <v>0</v>
      </c>
      <c r="BJ378" s="18" t="s">
        <v>141</v>
      </c>
      <c r="BK378" s="217">
        <f>ROUND(I378*H378,2)</f>
        <v>0</v>
      </c>
      <c r="BL378" s="18" t="s">
        <v>150</v>
      </c>
      <c r="BM378" s="216" t="s">
        <v>1271</v>
      </c>
    </row>
    <row r="379" s="2" customFormat="1" ht="24.15" customHeight="1">
      <c r="A379" s="40"/>
      <c r="B379" s="41"/>
      <c r="C379" s="205" t="s">
        <v>749</v>
      </c>
      <c r="D379" s="205" t="s">
        <v>135</v>
      </c>
      <c r="E379" s="206" t="s">
        <v>766</v>
      </c>
      <c r="F379" s="207" t="s">
        <v>767</v>
      </c>
      <c r="G379" s="208" t="s">
        <v>254</v>
      </c>
      <c r="H379" s="209">
        <v>0.02</v>
      </c>
      <c r="I379" s="210"/>
      <c r="J379" s="211">
        <f>ROUND(I379*H379,2)</f>
        <v>0</v>
      </c>
      <c r="K379" s="207" t="s">
        <v>139</v>
      </c>
      <c r="L379" s="46"/>
      <c r="M379" s="212" t="s">
        <v>32</v>
      </c>
      <c r="N379" s="213" t="s">
        <v>51</v>
      </c>
      <c r="O379" s="86"/>
      <c r="P379" s="214">
        <f>O379*H379</f>
        <v>0</v>
      </c>
      <c r="Q379" s="214">
        <v>0</v>
      </c>
      <c r="R379" s="214">
        <f>Q379*H379</f>
        <v>0</v>
      </c>
      <c r="S379" s="214">
        <v>0</v>
      </c>
      <c r="T379" s="215">
        <f>S379*H379</f>
        <v>0</v>
      </c>
      <c r="U379" s="40"/>
      <c r="V379" s="40"/>
      <c r="W379" s="40"/>
      <c r="X379" s="40"/>
      <c r="Y379" s="40"/>
      <c r="Z379" s="40"/>
      <c r="AA379" s="40"/>
      <c r="AB379" s="40"/>
      <c r="AC379" s="40"/>
      <c r="AD379" s="40"/>
      <c r="AE379" s="40"/>
      <c r="AR379" s="216" t="s">
        <v>270</v>
      </c>
      <c r="AT379" s="216" t="s">
        <v>135</v>
      </c>
      <c r="AU379" s="216" t="s">
        <v>141</v>
      </c>
      <c r="AY379" s="18" t="s">
        <v>132</v>
      </c>
      <c r="BE379" s="217">
        <f>IF(N379="základní",J379,0)</f>
        <v>0</v>
      </c>
      <c r="BF379" s="217">
        <f>IF(N379="snížená",J379,0)</f>
        <v>0</v>
      </c>
      <c r="BG379" s="217">
        <f>IF(N379="zákl. přenesená",J379,0)</f>
        <v>0</v>
      </c>
      <c r="BH379" s="217">
        <f>IF(N379="sníž. přenesená",J379,0)</f>
        <v>0</v>
      </c>
      <c r="BI379" s="217">
        <f>IF(N379="nulová",J379,0)</f>
        <v>0</v>
      </c>
      <c r="BJ379" s="18" t="s">
        <v>141</v>
      </c>
      <c r="BK379" s="217">
        <f>ROUND(I379*H379,2)</f>
        <v>0</v>
      </c>
      <c r="BL379" s="18" t="s">
        <v>270</v>
      </c>
      <c r="BM379" s="216" t="s">
        <v>1272</v>
      </c>
    </row>
    <row r="380" s="2" customFormat="1">
      <c r="A380" s="40"/>
      <c r="B380" s="41"/>
      <c r="C380" s="42"/>
      <c r="D380" s="225" t="s">
        <v>197</v>
      </c>
      <c r="E380" s="42"/>
      <c r="F380" s="226" t="s">
        <v>769</v>
      </c>
      <c r="G380" s="42"/>
      <c r="H380" s="42"/>
      <c r="I380" s="227"/>
      <c r="J380" s="42"/>
      <c r="K380" s="42"/>
      <c r="L380" s="46"/>
      <c r="M380" s="228"/>
      <c r="N380" s="229"/>
      <c r="O380" s="86"/>
      <c r="P380" s="86"/>
      <c r="Q380" s="86"/>
      <c r="R380" s="86"/>
      <c r="S380" s="86"/>
      <c r="T380" s="87"/>
      <c r="U380" s="40"/>
      <c r="V380" s="40"/>
      <c r="W380" s="40"/>
      <c r="X380" s="40"/>
      <c r="Y380" s="40"/>
      <c r="Z380" s="40"/>
      <c r="AA380" s="40"/>
      <c r="AB380" s="40"/>
      <c r="AC380" s="40"/>
      <c r="AD380" s="40"/>
      <c r="AE380" s="40"/>
      <c r="AT380" s="18" t="s">
        <v>197</v>
      </c>
      <c r="AU380" s="18" t="s">
        <v>141</v>
      </c>
    </row>
    <row r="381" s="12" customFormat="1" ht="22.8" customHeight="1">
      <c r="A381" s="12"/>
      <c r="B381" s="189"/>
      <c r="C381" s="190"/>
      <c r="D381" s="191" t="s">
        <v>78</v>
      </c>
      <c r="E381" s="203" t="s">
        <v>770</v>
      </c>
      <c r="F381" s="203" t="s">
        <v>771</v>
      </c>
      <c r="G381" s="190"/>
      <c r="H381" s="190"/>
      <c r="I381" s="193"/>
      <c r="J381" s="204">
        <f>BK381</f>
        <v>0</v>
      </c>
      <c r="K381" s="190"/>
      <c r="L381" s="195"/>
      <c r="M381" s="196"/>
      <c r="N381" s="197"/>
      <c r="O381" s="197"/>
      <c r="P381" s="198">
        <f>SUM(P382:P388)</f>
        <v>0</v>
      </c>
      <c r="Q381" s="197"/>
      <c r="R381" s="198">
        <f>SUM(R382:R388)</f>
        <v>0</v>
      </c>
      <c r="S381" s="197"/>
      <c r="T381" s="199">
        <f>SUM(T382:T388)</f>
        <v>0.20200000000000004</v>
      </c>
      <c r="U381" s="12"/>
      <c r="V381" s="12"/>
      <c r="W381" s="12"/>
      <c r="X381" s="12"/>
      <c r="Y381" s="12"/>
      <c r="Z381" s="12"/>
      <c r="AA381" s="12"/>
      <c r="AB381" s="12"/>
      <c r="AC381" s="12"/>
      <c r="AD381" s="12"/>
      <c r="AE381" s="12"/>
      <c r="AR381" s="200" t="s">
        <v>141</v>
      </c>
      <c r="AT381" s="201" t="s">
        <v>78</v>
      </c>
      <c r="AU381" s="201" t="s">
        <v>21</v>
      </c>
      <c r="AY381" s="200" t="s">
        <v>132</v>
      </c>
      <c r="BK381" s="202">
        <f>SUM(BK382:BK388)</f>
        <v>0</v>
      </c>
    </row>
    <row r="382" s="2" customFormat="1" ht="14.4" customHeight="1">
      <c r="A382" s="40"/>
      <c r="B382" s="41"/>
      <c r="C382" s="205" t="s">
        <v>756</v>
      </c>
      <c r="D382" s="205" t="s">
        <v>135</v>
      </c>
      <c r="E382" s="206" t="s">
        <v>773</v>
      </c>
      <c r="F382" s="207" t="s">
        <v>774</v>
      </c>
      <c r="G382" s="208" t="s">
        <v>376</v>
      </c>
      <c r="H382" s="209">
        <v>1</v>
      </c>
      <c r="I382" s="210"/>
      <c r="J382" s="211">
        <f>ROUND(I382*H382,2)</f>
        <v>0</v>
      </c>
      <c r="K382" s="207" t="s">
        <v>139</v>
      </c>
      <c r="L382" s="46"/>
      <c r="M382" s="212" t="s">
        <v>32</v>
      </c>
      <c r="N382" s="213" t="s">
        <v>51</v>
      </c>
      <c r="O382" s="86"/>
      <c r="P382" s="214">
        <f>O382*H382</f>
        <v>0</v>
      </c>
      <c r="Q382" s="214">
        <v>0</v>
      </c>
      <c r="R382" s="214">
        <f>Q382*H382</f>
        <v>0</v>
      </c>
      <c r="S382" s="214">
        <v>0.012999999999999999</v>
      </c>
      <c r="T382" s="215">
        <f>S382*H382</f>
        <v>0.012999999999999999</v>
      </c>
      <c r="U382" s="40"/>
      <c r="V382" s="40"/>
      <c r="W382" s="40"/>
      <c r="X382" s="40"/>
      <c r="Y382" s="40"/>
      <c r="Z382" s="40"/>
      <c r="AA382" s="40"/>
      <c r="AB382" s="40"/>
      <c r="AC382" s="40"/>
      <c r="AD382" s="40"/>
      <c r="AE382" s="40"/>
      <c r="AR382" s="216" t="s">
        <v>150</v>
      </c>
      <c r="AT382" s="216" t="s">
        <v>135</v>
      </c>
      <c r="AU382" s="216" t="s">
        <v>141</v>
      </c>
      <c r="AY382" s="18" t="s">
        <v>132</v>
      </c>
      <c r="BE382" s="217">
        <f>IF(N382="základní",J382,0)</f>
        <v>0</v>
      </c>
      <c r="BF382" s="217">
        <f>IF(N382="snížená",J382,0)</f>
        <v>0</v>
      </c>
      <c r="BG382" s="217">
        <f>IF(N382="zákl. přenesená",J382,0)</f>
        <v>0</v>
      </c>
      <c r="BH382" s="217">
        <f>IF(N382="sníž. přenesená",J382,0)</f>
        <v>0</v>
      </c>
      <c r="BI382" s="217">
        <f>IF(N382="nulová",J382,0)</f>
        <v>0</v>
      </c>
      <c r="BJ382" s="18" t="s">
        <v>141</v>
      </c>
      <c r="BK382" s="217">
        <f>ROUND(I382*H382,2)</f>
        <v>0</v>
      </c>
      <c r="BL382" s="18" t="s">
        <v>150</v>
      </c>
      <c r="BM382" s="216" t="s">
        <v>1273</v>
      </c>
    </row>
    <row r="383" s="2" customFormat="1" ht="14.4" customHeight="1">
      <c r="A383" s="40"/>
      <c r="B383" s="41"/>
      <c r="C383" s="205" t="s">
        <v>761</v>
      </c>
      <c r="D383" s="205" t="s">
        <v>135</v>
      </c>
      <c r="E383" s="206" t="s">
        <v>1067</v>
      </c>
      <c r="F383" s="207" t="s">
        <v>778</v>
      </c>
      <c r="G383" s="208" t="s">
        <v>231</v>
      </c>
      <c r="H383" s="209">
        <v>5.4000000000000004</v>
      </c>
      <c r="I383" s="210"/>
      <c r="J383" s="211">
        <f>ROUND(I383*H383,2)</f>
        <v>0</v>
      </c>
      <c r="K383" s="207" t="s">
        <v>139</v>
      </c>
      <c r="L383" s="46"/>
      <c r="M383" s="212" t="s">
        <v>32</v>
      </c>
      <c r="N383" s="213" t="s">
        <v>51</v>
      </c>
      <c r="O383" s="86"/>
      <c r="P383" s="214">
        <f>O383*H383</f>
        <v>0</v>
      </c>
      <c r="Q383" s="214">
        <v>0</v>
      </c>
      <c r="R383" s="214">
        <f>Q383*H383</f>
        <v>0</v>
      </c>
      <c r="S383" s="214">
        <v>0</v>
      </c>
      <c r="T383" s="215">
        <f>S383*H383</f>
        <v>0</v>
      </c>
      <c r="U383" s="40"/>
      <c r="V383" s="40"/>
      <c r="W383" s="40"/>
      <c r="X383" s="40"/>
      <c r="Y383" s="40"/>
      <c r="Z383" s="40"/>
      <c r="AA383" s="40"/>
      <c r="AB383" s="40"/>
      <c r="AC383" s="40"/>
      <c r="AD383" s="40"/>
      <c r="AE383" s="40"/>
      <c r="AR383" s="216" t="s">
        <v>270</v>
      </c>
      <c r="AT383" s="216" t="s">
        <v>135</v>
      </c>
      <c r="AU383" s="216" t="s">
        <v>141</v>
      </c>
      <c r="AY383" s="18" t="s">
        <v>132</v>
      </c>
      <c r="BE383" s="217">
        <f>IF(N383="základní",J383,0)</f>
        <v>0</v>
      </c>
      <c r="BF383" s="217">
        <f>IF(N383="snížená",J383,0)</f>
        <v>0</v>
      </c>
      <c r="BG383" s="217">
        <f>IF(N383="zákl. přenesená",J383,0)</f>
        <v>0</v>
      </c>
      <c r="BH383" s="217">
        <f>IF(N383="sníž. přenesená",J383,0)</f>
        <v>0</v>
      </c>
      <c r="BI383" s="217">
        <f>IF(N383="nulová",J383,0)</f>
        <v>0</v>
      </c>
      <c r="BJ383" s="18" t="s">
        <v>141</v>
      </c>
      <c r="BK383" s="217">
        <f>ROUND(I383*H383,2)</f>
        <v>0</v>
      </c>
      <c r="BL383" s="18" t="s">
        <v>270</v>
      </c>
      <c r="BM383" s="216" t="s">
        <v>1274</v>
      </c>
    </row>
    <row r="384" s="2" customFormat="1">
      <c r="A384" s="40"/>
      <c r="B384" s="41"/>
      <c r="C384" s="42"/>
      <c r="D384" s="225" t="s">
        <v>197</v>
      </c>
      <c r="E384" s="42"/>
      <c r="F384" s="226" t="s">
        <v>780</v>
      </c>
      <c r="G384" s="42"/>
      <c r="H384" s="42"/>
      <c r="I384" s="227"/>
      <c r="J384" s="42"/>
      <c r="K384" s="42"/>
      <c r="L384" s="46"/>
      <c r="M384" s="228"/>
      <c r="N384" s="229"/>
      <c r="O384" s="86"/>
      <c r="P384" s="86"/>
      <c r="Q384" s="86"/>
      <c r="R384" s="86"/>
      <c r="S384" s="86"/>
      <c r="T384" s="87"/>
      <c r="U384" s="40"/>
      <c r="V384" s="40"/>
      <c r="W384" s="40"/>
      <c r="X384" s="40"/>
      <c r="Y384" s="40"/>
      <c r="Z384" s="40"/>
      <c r="AA384" s="40"/>
      <c r="AB384" s="40"/>
      <c r="AC384" s="40"/>
      <c r="AD384" s="40"/>
      <c r="AE384" s="40"/>
      <c r="AT384" s="18" t="s">
        <v>197</v>
      </c>
      <c r="AU384" s="18" t="s">
        <v>141</v>
      </c>
    </row>
    <row r="385" s="2" customFormat="1" ht="14.4" customHeight="1">
      <c r="A385" s="40"/>
      <c r="B385" s="41"/>
      <c r="C385" s="205" t="s">
        <v>765</v>
      </c>
      <c r="D385" s="205" t="s">
        <v>135</v>
      </c>
      <c r="E385" s="206" t="s">
        <v>782</v>
      </c>
      <c r="F385" s="207" t="s">
        <v>783</v>
      </c>
      <c r="G385" s="208" t="s">
        <v>231</v>
      </c>
      <c r="H385" s="209">
        <v>5.4000000000000004</v>
      </c>
      <c r="I385" s="210"/>
      <c r="J385" s="211">
        <f>ROUND(I385*H385,2)</f>
        <v>0</v>
      </c>
      <c r="K385" s="207" t="s">
        <v>139</v>
      </c>
      <c r="L385" s="46"/>
      <c r="M385" s="212" t="s">
        <v>32</v>
      </c>
      <c r="N385" s="213" t="s">
        <v>51</v>
      </c>
      <c r="O385" s="86"/>
      <c r="P385" s="214">
        <f>O385*H385</f>
        <v>0</v>
      </c>
      <c r="Q385" s="214">
        <v>0</v>
      </c>
      <c r="R385" s="214">
        <f>Q385*H385</f>
        <v>0</v>
      </c>
      <c r="S385" s="214">
        <v>0.035000000000000003</v>
      </c>
      <c r="T385" s="215">
        <f>S385*H385</f>
        <v>0.18900000000000003</v>
      </c>
      <c r="U385" s="40"/>
      <c r="V385" s="40"/>
      <c r="W385" s="40"/>
      <c r="X385" s="40"/>
      <c r="Y385" s="40"/>
      <c r="Z385" s="40"/>
      <c r="AA385" s="40"/>
      <c r="AB385" s="40"/>
      <c r="AC385" s="40"/>
      <c r="AD385" s="40"/>
      <c r="AE385" s="40"/>
      <c r="AR385" s="216" t="s">
        <v>270</v>
      </c>
      <c r="AT385" s="216" t="s">
        <v>135</v>
      </c>
      <c r="AU385" s="216" t="s">
        <v>141</v>
      </c>
      <c r="AY385" s="18" t="s">
        <v>132</v>
      </c>
      <c r="BE385" s="217">
        <f>IF(N385="základní",J385,0)</f>
        <v>0</v>
      </c>
      <c r="BF385" s="217">
        <f>IF(N385="snížená",J385,0)</f>
        <v>0</v>
      </c>
      <c r="BG385" s="217">
        <f>IF(N385="zákl. přenesená",J385,0)</f>
        <v>0</v>
      </c>
      <c r="BH385" s="217">
        <f>IF(N385="sníž. přenesená",J385,0)</f>
        <v>0</v>
      </c>
      <c r="BI385" s="217">
        <f>IF(N385="nulová",J385,0)</f>
        <v>0</v>
      </c>
      <c r="BJ385" s="18" t="s">
        <v>141</v>
      </c>
      <c r="BK385" s="217">
        <f>ROUND(I385*H385,2)</f>
        <v>0</v>
      </c>
      <c r="BL385" s="18" t="s">
        <v>270</v>
      </c>
      <c r="BM385" s="216" t="s">
        <v>1275</v>
      </c>
    </row>
    <row r="386" s="2" customFormat="1">
      <c r="A386" s="40"/>
      <c r="B386" s="41"/>
      <c r="C386" s="42"/>
      <c r="D386" s="225" t="s">
        <v>197</v>
      </c>
      <c r="E386" s="42"/>
      <c r="F386" s="226" t="s">
        <v>785</v>
      </c>
      <c r="G386" s="42"/>
      <c r="H386" s="42"/>
      <c r="I386" s="227"/>
      <c r="J386" s="42"/>
      <c r="K386" s="42"/>
      <c r="L386" s="46"/>
      <c r="M386" s="228"/>
      <c r="N386" s="229"/>
      <c r="O386" s="86"/>
      <c r="P386" s="86"/>
      <c r="Q386" s="86"/>
      <c r="R386" s="86"/>
      <c r="S386" s="86"/>
      <c r="T386" s="87"/>
      <c r="U386" s="40"/>
      <c r="V386" s="40"/>
      <c r="W386" s="40"/>
      <c r="X386" s="40"/>
      <c r="Y386" s="40"/>
      <c r="Z386" s="40"/>
      <c r="AA386" s="40"/>
      <c r="AB386" s="40"/>
      <c r="AC386" s="40"/>
      <c r="AD386" s="40"/>
      <c r="AE386" s="40"/>
      <c r="AT386" s="18" t="s">
        <v>197</v>
      </c>
      <c r="AU386" s="18" t="s">
        <v>141</v>
      </c>
    </row>
    <row r="387" s="2" customFormat="1" ht="24.15" customHeight="1">
      <c r="A387" s="40"/>
      <c r="B387" s="41"/>
      <c r="C387" s="205" t="s">
        <v>772</v>
      </c>
      <c r="D387" s="205" t="s">
        <v>135</v>
      </c>
      <c r="E387" s="206" t="s">
        <v>787</v>
      </c>
      <c r="F387" s="207" t="s">
        <v>788</v>
      </c>
      <c r="G387" s="208" t="s">
        <v>789</v>
      </c>
      <c r="H387" s="272"/>
      <c r="I387" s="210"/>
      <c r="J387" s="211">
        <f>ROUND(I387*H387,2)</f>
        <v>0</v>
      </c>
      <c r="K387" s="207" t="s">
        <v>139</v>
      </c>
      <c r="L387" s="46"/>
      <c r="M387" s="212" t="s">
        <v>32</v>
      </c>
      <c r="N387" s="213" t="s">
        <v>51</v>
      </c>
      <c r="O387" s="86"/>
      <c r="P387" s="214">
        <f>O387*H387</f>
        <v>0</v>
      </c>
      <c r="Q387" s="214">
        <v>0</v>
      </c>
      <c r="R387" s="214">
        <f>Q387*H387</f>
        <v>0</v>
      </c>
      <c r="S387" s="214">
        <v>0</v>
      </c>
      <c r="T387" s="215">
        <f>S387*H387</f>
        <v>0</v>
      </c>
      <c r="U387" s="40"/>
      <c r="V387" s="40"/>
      <c r="W387" s="40"/>
      <c r="X387" s="40"/>
      <c r="Y387" s="40"/>
      <c r="Z387" s="40"/>
      <c r="AA387" s="40"/>
      <c r="AB387" s="40"/>
      <c r="AC387" s="40"/>
      <c r="AD387" s="40"/>
      <c r="AE387" s="40"/>
      <c r="AR387" s="216" t="s">
        <v>270</v>
      </c>
      <c r="AT387" s="216" t="s">
        <v>135</v>
      </c>
      <c r="AU387" s="216" t="s">
        <v>141</v>
      </c>
      <c r="AY387" s="18" t="s">
        <v>132</v>
      </c>
      <c r="BE387" s="217">
        <f>IF(N387="základní",J387,0)</f>
        <v>0</v>
      </c>
      <c r="BF387" s="217">
        <f>IF(N387="snížená",J387,0)</f>
        <v>0</v>
      </c>
      <c r="BG387" s="217">
        <f>IF(N387="zákl. přenesená",J387,0)</f>
        <v>0</v>
      </c>
      <c r="BH387" s="217">
        <f>IF(N387="sníž. přenesená",J387,0)</f>
        <v>0</v>
      </c>
      <c r="BI387" s="217">
        <f>IF(N387="nulová",J387,0)</f>
        <v>0</v>
      </c>
      <c r="BJ387" s="18" t="s">
        <v>141</v>
      </c>
      <c r="BK387" s="217">
        <f>ROUND(I387*H387,2)</f>
        <v>0</v>
      </c>
      <c r="BL387" s="18" t="s">
        <v>270</v>
      </c>
      <c r="BM387" s="216" t="s">
        <v>1276</v>
      </c>
    </row>
    <row r="388" s="2" customFormat="1">
      <c r="A388" s="40"/>
      <c r="B388" s="41"/>
      <c r="C388" s="42"/>
      <c r="D388" s="225" t="s">
        <v>197</v>
      </c>
      <c r="E388" s="42"/>
      <c r="F388" s="226" t="s">
        <v>791</v>
      </c>
      <c r="G388" s="42"/>
      <c r="H388" s="42"/>
      <c r="I388" s="227"/>
      <c r="J388" s="42"/>
      <c r="K388" s="42"/>
      <c r="L388" s="46"/>
      <c r="M388" s="228"/>
      <c r="N388" s="229"/>
      <c r="O388" s="86"/>
      <c r="P388" s="86"/>
      <c r="Q388" s="86"/>
      <c r="R388" s="86"/>
      <c r="S388" s="86"/>
      <c r="T388" s="87"/>
      <c r="U388" s="40"/>
      <c r="V388" s="40"/>
      <c r="W388" s="40"/>
      <c r="X388" s="40"/>
      <c r="Y388" s="40"/>
      <c r="Z388" s="40"/>
      <c r="AA388" s="40"/>
      <c r="AB388" s="40"/>
      <c r="AC388" s="40"/>
      <c r="AD388" s="40"/>
      <c r="AE388" s="40"/>
      <c r="AT388" s="18" t="s">
        <v>197</v>
      </c>
      <c r="AU388" s="18" t="s">
        <v>141</v>
      </c>
    </row>
    <row r="389" s="12" customFormat="1" ht="22.8" customHeight="1">
      <c r="A389" s="12"/>
      <c r="B389" s="189"/>
      <c r="C389" s="190"/>
      <c r="D389" s="191" t="s">
        <v>78</v>
      </c>
      <c r="E389" s="203" t="s">
        <v>792</v>
      </c>
      <c r="F389" s="203" t="s">
        <v>793</v>
      </c>
      <c r="G389" s="190"/>
      <c r="H389" s="190"/>
      <c r="I389" s="193"/>
      <c r="J389" s="204">
        <f>BK389</f>
        <v>0</v>
      </c>
      <c r="K389" s="190"/>
      <c r="L389" s="195"/>
      <c r="M389" s="196"/>
      <c r="N389" s="197"/>
      <c r="O389" s="197"/>
      <c r="P389" s="198">
        <f>SUM(P390:P395)</f>
        <v>0</v>
      </c>
      <c r="Q389" s="197"/>
      <c r="R389" s="198">
        <f>SUM(R390:R395)</f>
        <v>0.067334400000000003</v>
      </c>
      <c r="S389" s="197"/>
      <c r="T389" s="199">
        <f>SUM(T390:T395)</f>
        <v>0</v>
      </c>
      <c r="U389" s="12"/>
      <c r="V389" s="12"/>
      <c r="W389" s="12"/>
      <c r="X389" s="12"/>
      <c r="Y389" s="12"/>
      <c r="Z389" s="12"/>
      <c r="AA389" s="12"/>
      <c r="AB389" s="12"/>
      <c r="AC389" s="12"/>
      <c r="AD389" s="12"/>
      <c r="AE389" s="12"/>
      <c r="AR389" s="200" t="s">
        <v>141</v>
      </c>
      <c r="AT389" s="201" t="s">
        <v>78</v>
      </c>
      <c r="AU389" s="201" t="s">
        <v>21</v>
      </c>
      <c r="AY389" s="200" t="s">
        <v>132</v>
      </c>
      <c r="BK389" s="202">
        <f>SUM(BK390:BK395)</f>
        <v>0</v>
      </c>
    </row>
    <row r="390" s="2" customFormat="1" ht="14.4" customHeight="1">
      <c r="A390" s="40"/>
      <c r="B390" s="41"/>
      <c r="C390" s="205" t="s">
        <v>776</v>
      </c>
      <c r="D390" s="205" t="s">
        <v>135</v>
      </c>
      <c r="E390" s="206" t="s">
        <v>795</v>
      </c>
      <c r="F390" s="207" t="s">
        <v>796</v>
      </c>
      <c r="G390" s="208" t="s">
        <v>195</v>
      </c>
      <c r="H390" s="209">
        <v>160.31999999999999</v>
      </c>
      <c r="I390" s="210"/>
      <c r="J390" s="211">
        <f>ROUND(I390*H390,2)</f>
        <v>0</v>
      </c>
      <c r="K390" s="207" t="s">
        <v>139</v>
      </c>
      <c r="L390" s="46"/>
      <c r="M390" s="212" t="s">
        <v>32</v>
      </c>
      <c r="N390" s="213" t="s">
        <v>51</v>
      </c>
      <c r="O390" s="86"/>
      <c r="P390" s="214">
        <f>O390*H390</f>
        <v>0</v>
      </c>
      <c r="Q390" s="214">
        <v>0</v>
      </c>
      <c r="R390" s="214">
        <f>Q390*H390</f>
        <v>0</v>
      </c>
      <c r="S390" s="214">
        <v>0</v>
      </c>
      <c r="T390" s="215">
        <f>S390*H390</f>
        <v>0</v>
      </c>
      <c r="U390" s="40"/>
      <c r="V390" s="40"/>
      <c r="W390" s="40"/>
      <c r="X390" s="40"/>
      <c r="Y390" s="40"/>
      <c r="Z390" s="40"/>
      <c r="AA390" s="40"/>
      <c r="AB390" s="40"/>
      <c r="AC390" s="40"/>
      <c r="AD390" s="40"/>
      <c r="AE390" s="40"/>
      <c r="AR390" s="216" t="s">
        <v>270</v>
      </c>
      <c r="AT390" s="216" t="s">
        <v>135</v>
      </c>
      <c r="AU390" s="216" t="s">
        <v>141</v>
      </c>
      <c r="AY390" s="18" t="s">
        <v>132</v>
      </c>
      <c r="BE390" s="217">
        <f>IF(N390="základní",J390,0)</f>
        <v>0</v>
      </c>
      <c r="BF390" s="217">
        <f>IF(N390="snížená",J390,0)</f>
        <v>0</v>
      </c>
      <c r="BG390" s="217">
        <f>IF(N390="zákl. přenesená",J390,0)</f>
        <v>0</v>
      </c>
      <c r="BH390" s="217">
        <f>IF(N390="sníž. přenesená",J390,0)</f>
        <v>0</v>
      </c>
      <c r="BI390" s="217">
        <f>IF(N390="nulová",J390,0)</f>
        <v>0</v>
      </c>
      <c r="BJ390" s="18" t="s">
        <v>141</v>
      </c>
      <c r="BK390" s="217">
        <f>ROUND(I390*H390,2)</f>
        <v>0</v>
      </c>
      <c r="BL390" s="18" t="s">
        <v>270</v>
      </c>
      <c r="BM390" s="216" t="s">
        <v>1277</v>
      </c>
    </row>
    <row r="391" s="2" customFormat="1">
      <c r="A391" s="40"/>
      <c r="B391" s="41"/>
      <c r="C391" s="42"/>
      <c r="D391" s="225" t="s">
        <v>197</v>
      </c>
      <c r="E391" s="42"/>
      <c r="F391" s="226" t="s">
        <v>798</v>
      </c>
      <c r="G391" s="42"/>
      <c r="H391" s="42"/>
      <c r="I391" s="227"/>
      <c r="J391" s="42"/>
      <c r="K391" s="42"/>
      <c r="L391" s="46"/>
      <c r="M391" s="228"/>
      <c r="N391" s="229"/>
      <c r="O391" s="86"/>
      <c r="P391" s="86"/>
      <c r="Q391" s="86"/>
      <c r="R391" s="86"/>
      <c r="S391" s="86"/>
      <c r="T391" s="87"/>
      <c r="U391" s="40"/>
      <c r="V391" s="40"/>
      <c r="W391" s="40"/>
      <c r="X391" s="40"/>
      <c r="Y391" s="40"/>
      <c r="Z391" s="40"/>
      <c r="AA391" s="40"/>
      <c r="AB391" s="40"/>
      <c r="AC391" s="40"/>
      <c r="AD391" s="40"/>
      <c r="AE391" s="40"/>
      <c r="AT391" s="18" t="s">
        <v>197</v>
      </c>
      <c r="AU391" s="18" t="s">
        <v>141</v>
      </c>
    </row>
    <row r="392" s="2" customFormat="1" ht="24.15" customHeight="1">
      <c r="A392" s="40"/>
      <c r="B392" s="41"/>
      <c r="C392" s="252" t="s">
        <v>781</v>
      </c>
      <c r="D392" s="252" t="s">
        <v>246</v>
      </c>
      <c r="E392" s="253" t="s">
        <v>800</v>
      </c>
      <c r="F392" s="254" t="s">
        <v>801</v>
      </c>
      <c r="G392" s="255" t="s">
        <v>231</v>
      </c>
      <c r="H392" s="256">
        <v>168.33600000000001</v>
      </c>
      <c r="I392" s="257"/>
      <c r="J392" s="258">
        <f>ROUND(I392*H392,2)</f>
        <v>0</v>
      </c>
      <c r="K392" s="254" t="s">
        <v>139</v>
      </c>
      <c r="L392" s="259"/>
      <c r="M392" s="260" t="s">
        <v>32</v>
      </c>
      <c r="N392" s="261" t="s">
        <v>51</v>
      </c>
      <c r="O392" s="86"/>
      <c r="P392" s="214">
        <f>O392*H392</f>
        <v>0</v>
      </c>
      <c r="Q392" s="214">
        <v>0.00040000000000000002</v>
      </c>
      <c r="R392" s="214">
        <f>Q392*H392</f>
        <v>0.067334400000000003</v>
      </c>
      <c r="S392" s="214">
        <v>0</v>
      </c>
      <c r="T392" s="215">
        <f>S392*H392</f>
        <v>0</v>
      </c>
      <c r="U392" s="40"/>
      <c r="V392" s="40"/>
      <c r="W392" s="40"/>
      <c r="X392" s="40"/>
      <c r="Y392" s="40"/>
      <c r="Z392" s="40"/>
      <c r="AA392" s="40"/>
      <c r="AB392" s="40"/>
      <c r="AC392" s="40"/>
      <c r="AD392" s="40"/>
      <c r="AE392" s="40"/>
      <c r="AR392" s="216" t="s">
        <v>356</v>
      </c>
      <c r="AT392" s="216" t="s">
        <v>246</v>
      </c>
      <c r="AU392" s="216" t="s">
        <v>141</v>
      </c>
      <c r="AY392" s="18" t="s">
        <v>132</v>
      </c>
      <c r="BE392" s="217">
        <f>IF(N392="základní",J392,0)</f>
        <v>0</v>
      </c>
      <c r="BF392" s="217">
        <f>IF(N392="snížená",J392,0)</f>
        <v>0</v>
      </c>
      <c r="BG392" s="217">
        <f>IF(N392="zákl. přenesená",J392,0)</f>
        <v>0</v>
      </c>
      <c r="BH392" s="217">
        <f>IF(N392="sníž. přenesená",J392,0)</f>
        <v>0</v>
      </c>
      <c r="BI392" s="217">
        <f>IF(N392="nulová",J392,0)</f>
        <v>0</v>
      </c>
      <c r="BJ392" s="18" t="s">
        <v>141</v>
      </c>
      <c r="BK392" s="217">
        <f>ROUND(I392*H392,2)</f>
        <v>0</v>
      </c>
      <c r="BL392" s="18" t="s">
        <v>270</v>
      </c>
      <c r="BM392" s="216" t="s">
        <v>1278</v>
      </c>
    </row>
    <row r="393" s="13" customFormat="1">
      <c r="A393" s="13"/>
      <c r="B393" s="230"/>
      <c r="C393" s="231"/>
      <c r="D393" s="225" t="s">
        <v>199</v>
      </c>
      <c r="E393" s="231"/>
      <c r="F393" s="233" t="s">
        <v>636</v>
      </c>
      <c r="G393" s="231"/>
      <c r="H393" s="234">
        <v>168.33600000000001</v>
      </c>
      <c r="I393" s="235"/>
      <c r="J393" s="231"/>
      <c r="K393" s="231"/>
      <c r="L393" s="236"/>
      <c r="M393" s="237"/>
      <c r="N393" s="238"/>
      <c r="O393" s="238"/>
      <c r="P393" s="238"/>
      <c r="Q393" s="238"/>
      <c r="R393" s="238"/>
      <c r="S393" s="238"/>
      <c r="T393" s="239"/>
      <c r="U393" s="13"/>
      <c r="V393" s="13"/>
      <c r="W393" s="13"/>
      <c r="X393" s="13"/>
      <c r="Y393" s="13"/>
      <c r="Z393" s="13"/>
      <c r="AA393" s="13"/>
      <c r="AB393" s="13"/>
      <c r="AC393" s="13"/>
      <c r="AD393" s="13"/>
      <c r="AE393" s="13"/>
      <c r="AT393" s="240" t="s">
        <v>199</v>
      </c>
      <c r="AU393" s="240" t="s">
        <v>141</v>
      </c>
      <c r="AV393" s="13" t="s">
        <v>141</v>
      </c>
      <c r="AW393" s="13" t="s">
        <v>4</v>
      </c>
      <c r="AX393" s="13" t="s">
        <v>21</v>
      </c>
      <c r="AY393" s="240" t="s">
        <v>132</v>
      </c>
    </row>
    <row r="394" s="2" customFormat="1" ht="24.15" customHeight="1">
      <c r="A394" s="40"/>
      <c r="B394" s="41"/>
      <c r="C394" s="205" t="s">
        <v>786</v>
      </c>
      <c r="D394" s="205" t="s">
        <v>135</v>
      </c>
      <c r="E394" s="206" t="s">
        <v>804</v>
      </c>
      <c r="F394" s="207" t="s">
        <v>805</v>
      </c>
      <c r="G394" s="208" t="s">
        <v>254</v>
      </c>
      <c r="H394" s="209">
        <v>0.067000000000000004</v>
      </c>
      <c r="I394" s="210"/>
      <c r="J394" s="211">
        <f>ROUND(I394*H394,2)</f>
        <v>0</v>
      </c>
      <c r="K394" s="207" t="s">
        <v>139</v>
      </c>
      <c r="L394" s="46"/>
      <c r="M394" s="212" t="s">
        <v>32</v>
      </c>
      <c r="N394" s="213" t="s">
        <v>51</v>
      </c>
      <c r="O394" s="86"/>
      <c r="P394" s="214">
        <f>O394*H394</f>
        <v>0</v>
      </c>
      <c r="Q394" s="214">
        <v>0</v>
      </c>
      <c r="R394" s="214">
        <f>Q394*H394</f>
        <v>0</v>
      </c>
      <c r="S394" s="214">
        <v>0</v>
      </c>
      <c r="T394" s="215">
        <f>S394*H394</f>
        <v>0</v>
      </c>
      <c r="U394" s="40"/>
      <c r="V394" s="40"/>
      <c r="W394" s="40"/>
      <c r="X394" s="40"/>
      <c r="Y394" s="40"/>
      <c r="Z394" s="40"/>
      <c r="AA394" s="40"/>
      <c r="AB394" s="40"/>
      <c r="AC394" s="40"/>
      <c r="AD394" s="40"/>
      <c r="AE394" s="40"/>
      <c r="AR394" s="216" t="s">
        <v>270</v>
      </c>
      <c r="AT394" s="216" t="s">
        <v>135</v>
      </c>
      <c r="AU394" s="216" t="s">
        <v>141</v>
      </c>
      <c r="AY394" s="18" t="s">
        <v>132</v>
      </c>
      <c r="BE394" s="217">
        <f>IF(N394="základní",J394,0)</f>
        <v>0</v>
      </c>
      <c r="BF394" s="217">
        <f>IF(N394="snížená",J394,0)</f>
        <v>0</v>
      </c>
      <c r="BG394" s="217">
        <f>IF(N394="zákl. přenesená",J394,0)</f>
        <v>0</v>
      </c>
      <c r="BH394" s="217">
        <f>IF(N394="sníž. přenesená",J394,0)</f>
        <v>0</v>
      </c>
      <c r="BI394" s="217">
        <f>IF(N394="nulová",J394,0)</f>
        <v>0</v>
      </c>
      <c r="BJ394" s="18" t="s">
        <v>141</v>
      </c>
      <c r="BK394" s="217">
        <f>ROUND(I394*H394,2)</f>
        <v>0</v>
      </c>
      <c r="BL394" s="18" t="s">
        <v>270</v>
      </c>
      <c r="BM394" s="216" t="s">
        <v>1279</v>
      </c>
    </row>
    <row r="395" s="2" customFormat="1">
      <c r="A395" s="40"/>
      <c r="B395" s="41"/>
      <c r="C395" s="42"/>
      <c r="D395" s="225" t="s">
        <v>197</v>
      </c>
      <c r="E395" s="42"/>
      <c r="F395" s="226" t="s">
        <v>807</v>
      </c>
      <c r="G395" s="42"/>
      <c r="H395" s="42"/>
      <c r="I395" s="227"/>
      <c r="J395" s="42"/>
      <c r="K395" s="42"/>
      <c r="L395" s="46"/>
      <c r="M395" s="228"/>
      <c r="N395" s="229"/>
      <c r="O395" s="86"/>
      <c r="P395" s="86"/>
      <c r="Q395" s="86"/>
      <c r="R395" s="86"/>
      <c r="S395" s="86"/>
      <c r="T395" s="87"/>
      <c r="U395" s="40"/>
      <c r="V395" s="40"/>
      <c r="W395" s="40"/>
      <c r="X395" s="40"/>
      <c r="Y395" s="40"/>
      <c r="Z395" s="40"/>
      <c r="AA395" s="40"/>
      <c r="AB395" s="40"/>
      <c r="AC395" s="40"/>
      <c r="AD395" s="40"/>
      <c r="AE395" s="40"/>
      <c r="AT395" s="18" t="s">
        <v>197</v>
      </c>
      <c r="AU395" s="18" t="s">
        <v>141</v>
      </c>
    </row>
    <row r="396" s="12" customFormat="1" ht="22.8" customHeight="1">
      <c r="A396" s="12"/>
      <c r="B396" s="189"/>
      <c r="C396" s="190"/>
      <c r="D396" s="191" t="s">
        <v>78</v>
      </c>
      <c r="E396" s="203" t="s">
        <v>808</v>
      </c>
      <c r="F396" s="203" t="s">
        <v>809</v>
      </c>
      <c r="G396" s="190"/>
      <c r="H396" s="190"/>
      <c r="I396" s="193"/>
      <c r="J396" s="204">
        <f>BK396</f>
        <v>0</v>
      </c>
      <c r="K396" s="190"/>
      <c r="L396" s="195"/>
      <c r="M396" s="196"/>
      <c r="N396" s="197"/>
      <c r="O396" s="197"/>
      <c r="P396" s="198">
        <f>SUM(P397:P401)</f>
        <v>0</v>
      </c>
      <c r="Q396" s="197"/>
      <c r="R396" s="198">
        <f>SUM(R397:R401)</f>
        <v>0.10485000000000001</v>
      </c>
      <c r="S396" s="197"/>
      <c r="T396" s="199">
        <f>SUM(T397:T401)</f>
        <v>0</v>
      </c>
      <c r="U396" s="12"/>
      <c r="V396" s="12"/>
      <c r="W396" s="12"/>
      <c r="X396" s="12"/>
      <c r="Y396" s="12"/>
      <c r="Z396" s="12"/>
      <c r="AA396" s="12"/>
      <c r="AB396" s="12"/>
      <c r="AC396" s="12"/>
      <c r="AD396" s="12"/>
      <c r="AE396" s="12"/>
      <c r="AR396" s="200" t="s">
        <v>141</v>
      </c>
      <c r="AT396" s="201" t="s">
        <v>78</v>
      </c>
      <c r="AU396" s="201" t="s">
        <v>21</v>
      </c>
      <c r="AY396" s="200" t="s">
        <v>132</v>
      </c>
      <c r="BK396" s="202">
        <f>SUM(BK397:BK401)</f>
        <v>0</v>
      </c>
    </row>
    <row r="397" s="2" customFormat="1" ht="14.4" customHeight="1">
      <c r="A397" s="40"/>
      <c r="B397" s="41"/>
      <c r="C397" s="205" t="s">
        <v>794</v>
      </c>
      <c r="D397" s="205" t="s">
        <v>135</v>
      </c>
      <c r="E397" s="206" t="s">
        <v>811</v>
      </c>
      <c r="F397" s="207" t="s">
        <v>812</v>
      </c>
      <c r="G397" s="208" t="s">
        <v>195</v>
      </c>
      <c r="H397" s="209">
        <v>395</v>
      </c>
      <c r="I397" s="210"/>
      <c r="J397" s="211">
        <f>ROUND(I397*H397,2)</f>
        <v>0</v>
      </c>
      <c r="K397" s="207" t="s">
        <v>139</v>
      </c>
      <c r="L397" s="46"/>
      <c r="M397" s="212" t="s">
        <v>32</v>
      </c>
      <c r="N397" s="213" t="s">
        <v>51</v>
      </c>
      <c r="O397" s="86"/>
      <c r="P397" s="214">
        <f>O397*H397</f>
        <v>0</v>
      </c>
      <c r="Q397" s="214">
        <v>2.0000000000000002E-05</v>
      </c>
      <c r="R397" s="214">
        <f>Q397*H397</f>
        <v>0.0079000000000000008</v>
      </c>
      <c r="S397" s="214">
        <v>0</v>
      </c>
      <c r="T397" s="215">
        <f>S397*H397</f>
        <v>0</v>
      </c>
      <c r="U397" s="40"/>
      <c r="V397" s="40"/>
      <c r="W397" s="40"/>
      <c r="X397" s="40"/>
      <c r="Y397" s="40"/>
      <c r="Z397" s="40"/>
      <c r="AA397" s="40"/>
      <c r="AB397" s="40"/>
      <c r="AC397" s="40"/>
      <c r="AD397" s="40"/>
      <c r="AE397" s="40"/>
      <c r="AR397" s="216" t="s">
        <v>270</v>
      </c>
      <c r="AT397" s="216" t="s">
        <v>135</v>
      </c>
      <c r="AU397" s="216" t="s">
        <v>141</v>
      </c>
      <c r="AY397" s="18" t="s">
        <v>132</v>
      </c>
      <c r="BE397" s="217">
        <f>IF(N397="základní",J397,0)</f>
        <v>0</v>
      </c>
      <c r="BF397" s="217">
        <f>IF(N397="snížená",J397,0)</f>
        <v>0</v>
      </c>
      <c r="BG397" s="217">
        <f>IF(N397="zákl. přenesená",J397,0)</f>
        <v>0</v>
      </c>
      <c r="BH397" s="217">
        <f>IF(N397="sníž. přenesená",J397,0)</f>
        <v>0</v>
      </c>
      <c r="BI397" s="217">
        <f>IF(N397="nulová",J397,0)</f>
        <v>0</v>
      </c>
      <c r="BJ397" s="18" t="s">
        <v>141</v>
      </c>
      <c r="BK397" s="217">
        <f>ROUND(I397*H397,2)</f>
        <v>0</v>
      </c>
      <c r="BL397" s="18" t="s">
        <v>270</v>
      </c>
      <c r="BM397" s="216" t="s">
        <v>1280</v>
      </c>
    </row>
    <row r="398" s="2" customFormat="1" ht="14.4" customHeight="1">
      <c r="A398" s="40"/>
      <c r="B398" s="41"/>
      <c r="C398" s="205" t="s">
        <v>799</v>
      </c>
      <c r="D398" s="205" t="s">
        <v>135</v>
      </c>
      <c r="E398" s="206" t="s">
        <v>815</v>
      </c>
      <c r="F398" s="207" t="s">
        <v>816</v>
      </c>
      <c r="G398" s="208" t="s">
        <v>195</v>
      </c>
      <c r="H398" s="209">
        <v>395</v>
      </c>
      <c r="I398" s="210"/>
      <c r="J398" s="211">
        <f>ROUND(I398*H398,2)</f>
        <v>0</v>
      </c>
      <c r="K398" s="207" t="s">
        <v>139</v>
      </c>
      <c r="L398" s="46"/>
      <c r="M398" s="212" t="s">
        <v>32</v>
      </c>
      <c r="N398" s="213" t="s">
        <v>51</v>
      </c>
      <c r="O398" s="86"/>
      <c r="P398" s="214">
        <f>O398*H398</f>
        <v>0</v>
      </c>
      <c r="Q398" s="214">
        <v>0</v>
      </c>
      <c r="R398" s="214">
        <f>Q398*H398</f>
        <v>0</v>
      </c>
      <c r="S398" s="214">
        <v>0</v>
      </c>
      <c r="T398" s="215">
        <f>S398*H398</f>
        <v>0</v>
      </c>
      <c r="U398" s="40"/>
      <c r="V398" s="40"/>
      <c r="W398" s="40"/>
      <c r="X398" s="40"/>
      <c r="Y398" s="40"/>
      <c r="Z398" s="40"/>
      <c r="AA398" s="40"/>
      <c r="AB398" s="40"/>
      <c r="AC398" s="40"/>
      <c r="AD398" s="40"/>
      <c r="AE398" s="40"/>
      <c r="AR398" s="216" t="s">
        <v>270</v>
      </c>
      <c r="AT398" s="216" t="s">
        <v>135</v>
      </c>
      <c r="AU398" s="216" t="s">
        <v>141</v>
      </c>
      <c r="AY398" s="18" t="s">
        <v>132</v>
      </c>
      <c r="BE398" s="217">
        <f>IF(N398="základní",J398,0)</f>
        <v>0</v>
      </c>
      <c r="BF398" s="217">
        <f>IF(N398="snížená",J398,0)</f>
        <v>0</v>
      </c>
      <c r="BG398" s="217">
        <f>IF(N398="zákl. přenesená",J398,0)</f>
        <v>0</v>
      </c>
      <c r="BH398" s="217">
        <f>IF(N398="sníž. přenesená",J398,0)</f>
        <v>0</v>
      </c>
      <c r="BI398" s="217">
        <f>IF(N398="nulová",J398,0)</f>
        <v>0</v>
      </c>
      <c r="BJ398" s="18" t="s">
        <v>141</v>
      </c>
      <c r="BK398" s="217">
        <f>ROUND(I398*H398,2)</f>
        <v>0</v>
      </c>
      <c r="BL398" s="18" t="s">
        <v>270</v>
      </c>
      <c r="BM398" s="216" t="s">
        <v>1281</v>
      </c>
    </row>
    <row r="399" s="2" customFormat="1" ht="24.15" customHeight="1">
      <c r="A399" s="40"/>
      <c r="B399" s="41"/>
      <c r="C399" s="205" t="s">
        <v>803</v>
      </c>
      <c r="D399" s="205" t="s">
        <v>135</v>
      </c>
      <c r="E399" s="206" t="s">
        <v>819</v>
      </c>
      <c r="F399" s="207" t="s">
        <v>820</v>
      </c>
      <c r="G399" s="208" t="s">
        <v>195</v>
      </c>
      <c r="H399" s="209">
        <v>395</v>
      </c>
      <c r="I399" s="210"/>
      <c r="J399" s="211">
        <f>ROUND(I399*H399,2)</f>
        <v>0</v>
      </c>
      <c r="K399" s="207" t="s">
        <v>139</v>
      </c>
      <c r="L399" s="46"/>
      <c r="M399" s="212" t="s">
        <v>32</v>
      </c>
      <c r="N399" s="213" t="s">
        <v>51</v>
      </c>
      <c r="O399" s="86"/>
      <c r="P399" s="214">
        <f>O399*H399</f>
        <v>0</v>
      </c>
      <c r="Q399" s="214">
        <v>0.00022000000000000001</v>
      </c>
      <c r="R399" s="214">
        <f>Q399*H399</f>
        <v>0.086900000000000005</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1282</v>
      </c>
    </row>
    <row r="400" s="2" customFormat="1">
      <c r="A400" s="40"/>
      <c r="B400" s="41"/>
      <c r="C400" s="42"/>
      <c r="D400" s="225" t="s">
        <v>197</v>
      </c>
      <c r="E400" s="42"/>
      <c r="F400" s="226" t="s">
        <v>822</v>
      </c>
      <c r="G400" s="42"/>
      <c r="H400" s="42"/>
      <c r="I400" s="227"/>
      <c r="J400" s="42"/>
      <c r="K400" s="42"/>
      <c r="L400" s="46"/>
      <c r="M400" s="228"/>
      <c r="N400" s="229"/>
      <c r="O400" s="86"/>
      <c r="P400" s="86"/>
      <c r="Q400" s="86"/>
      <c r="R400" s="86"/>
      <c r="S400" s="86"/>
      <c r="T400" s="87"/>
      <c r="U400" s="40"/>
      <c r="V400" s="40"/>
      <c r="W400" s="40"/>
      <c r="X400" s="40"/>
      <c r="Y400" s="40"/>
      <c r="Z400" s="40"/>
      <c r="AA400" s="40"/>
      <c r="AB400" s="40"/>
      <c r="AC400" s="40"/>
      <c r="AD400" s="40"/>
      <c r="AE400" s="40"/>
      <c r="AT400" s="18" t="s">
        <v>197</v>
      </c>
      <c r="AU400" s="18" t="s">
        <v>141</v>
      </c>
    </row>
    <row r="401" s="2" customFormat="1" ht="24.15" customHeight="1">
      <c r="A401" s="40"/>
      <c r="B401" s="41"/>
      <c r="C401" s="205" t="s">
        <v>810</v>
      </c>
      <c r="D401" s="205" t="s">
        <v>135</v>
      </c>
      <c r="E401" s="206" t="s">
        <v>824</v>
      </c>
      <c r="F401" s="207" t="s">
        <v>825</v>
      </c>
      <c r="G401" s="208" t="s">
        <v>195</v>
      </c>
      <c r="H401" s="209">
        <v>67</v>
      </c>
      <c r="I401" s="210"/>
      <c r="J401" s="211">
        <f>ROUND(I401*H401,2)</f>
        <v>0</v>
      </c>
      <c r="K401" s="207" t="s">
        <v>139</v>
      </c>
      <c r="L401" s="46"/>
      <c r="M401" s="218" t="s">
        <v>32</v>
      </c>
      <c r="N401" s="219" t="s">
        <v>51</v>
      </c>
      <c r="O401" s="220"/>
      <c r="P401" s="221">
        <f>O401*H401</f>
        <v>0</v>
      </c>
      <c r="Q401" s="221">
        <v>0.00014999999999999999</v>
      </c>
      <c r="R401" s="221">
        <f>Q401*H401</f>
        <v>0.01005</v>
      </c>
      <c r="S401" s="221">
        <v>0</v>
      </c>
      <c r="T401" s="222">
        <f>S401*H401</f>
        <v>0</v>
      </c>
      <c r="U401" s="40"/>
      <c r="V401" s="40"/>
      <c r="W401" s="40"/>
      <c r="X401" s="40"/>
      <c r="Y401" s="40"/>
      <c r="Z401" s="40"/>
      <c r="AA401" s="40"/>
      <c r="AB401" s="40"/>
      <c r="AC401" s="40"/>
      <c r="AD401" s="40"/>
      <c r="AE401" s="40"/>
      <c r="AR401" s="216" t="s">
        <v>270</v>
      </c>
      <c r="AT401" s="216" t="s">
        <v>135</v>
      </c>
      <c r="AU401" s="216" t="s">
        <v>141</v>
      </c>
      <c r="AY401" s="18" t="s">
        <v>132</v>
      </c>
      <c r="BE401" s="217">
        <f>IF(N401="základní",J401,0)</f>
        <v>0</v>
      </c>
      <c r="BF401" s="217">
        <f>IF(N401="snížená",J401,0)</f>
        <v>0</v>
      </c>
      <c r="BG401" s="217">
        <f>IF(N401="zákl. přenesená",J401,0)</f>
        <v>0</v>
      </c>
      <c r="BH401" s="217">
        <f>IF(N401="sníž. přenesená",J401,0)</f>
        <v>0</v>
      </c>
      <c r="BI401" s="217">
        <f>IF(N401="nulová",J401,0)</f>
        <v>0</v>
      </c>
      <c r="BJ401" s="18" t="s">
        <v>141</v>
      </c>
      <c r="BK401" s="217">
        <f>ROUND(I401*H401,2)</f>
        <v>0</v>
      </c>
      <c r="BL401" s="18" t="s">
        <v>270</v>
      </c>
      <c r="BM401" s="216" t="s">
        <v>1283</v>
      </c>
    </row>
    <row r="402" s="2" customFormat="1" ht="6.96" customHeight="1">
      <c r="A402" s="40"/>
      <c r="B402" s="61"/>
      <c r="C402" s="62"/>
      <c r="D402" s="62"/>
      <c r="E402" s="62"/>
      <c r="F402" s="62"/>
      <c r="G402" s="62"/>
      <c r="H402" s="62"/>
      <c r="I402" s="62"/>
      <c r="J402" s="62"/>
      <c r="K402" s="62"/>
      <c r="L402" s="46"/>
      <c r="M402" s="40"/>
      <c r="O402" s="40"/>
      <c r="P402" s="40"/>
      <c r="Q402" s="40"/>
      <c r="R402" s="40"/>
      <c r="S402" s="40"/>
      <c r="T402" s="40"/>
      <c r="U402" s="40"/>
      <c r="V402" s="40"/>
      <c r="W402" s="40"/>
      <c r="X402" s="40"/>
      <c r="Y402" s="40"/>
      <c r="Z402" s="40"/>
      <c r="AA402" s="40"/>
      <c r="AB402" s="40"/>
      <c r="AC402" s="40"/>
      <c r="AD402" s="40"/>
      <c r="AE402" s="40"/>
    </row>
  </sheetData>
  <sheetProtection sheet="1" autoFilter="0" formatColumns="0" formatRows="0" objects="1" scenarios="1" spinCount="100000" saltValue="Zf9vbouWTTpfTMrwOf88pr/mS3YRS1H0wGC2tMPkAm+IbyW833b6iJBNnIUNQ/r4i0DLsUGmqYTgYyvjROFexA==" hashValue="8OUhRhQIFQpqrMAYTeYkC90dIZMCYl9L4OUMbsUDbGN+oHAK7cWSCkZU+j7hBWTXtDKpDGZomB13UKmGobXD5g==" algorithmName="SHA-512" password="CC35"/>
  <autoFilter ref="C100:K401"/>
  <mergeCells count="9">
    <mergeCell ref="E7:H7"/>
    <mergeCell ref="E9:H9"/>
    <mergeCell ref="E18:H18"/>
    <mergeCell ref="E27:H27"/>
    <mergeCell ref="E48:H48"/>
    <mergeCell ref="E50:H50"/>
    <mergeCell ref="E91:H91"/>
    <mergeCell ref="E93:H9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96</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1284</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32</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ROUND(J103,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ROUND((SUM(BE103:BE402)),  2)</f>
        <v>0</v>
      </c>
      <c r="G33" s="40"/>
      <c r="H33" s="40"/>
      <c r="I33" s="150">
        <v>0.20999999999999999</v>
      </c>
      <c r="J33" s="149">
        <f>ROUND(((SUM(BE103:BE402))*I33),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ROUND((SUM(BF103:BF402)),  2)</f>
        <v>0</v>
      </c>
      <c r="G34" s="40"/>
      <c r="H34" s="40"/>
      <c r="I34" s="150">
        <v>0.14999999999999999</v>
      </c>
      <c r="J34" s="149">
        <f>ROUND(((SUM(BF103:BF402))*I34),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ROUND((SUM(BG103:BG402)),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ROUND((SUM(BH103:BH402)),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ROUND((SUM(BI103:BI402)),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 xml:space="preserve">D.1.1/1-10 - Chrustova 10 - Stavební práce vnější - zateplení objektu,izolace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J103</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J104</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169</v>
      </c>
      <c r="E62" s="175"/>
      <c r="F62" s="175"/>
      <c r="G62" s="175"/>
      <c r="H62" s="175"/>
      <c r="I62" s="175"/>
      <c r="J62" s="176">
        <f>J124</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170</v>
      </c>
      <c r="E63" s="175"/>
      <c r="F63" s="175"/>
      <c r="G63" s="175"/>
      <c r="H63" s="175"/>
      <c r="I63" s="175"/>
      <c r="J63" s="176">
        <f>J126</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171</v>
      </c>
      <c r="E64" s="175"/>
      <c r="F64" s="175"/>
      <c r="G64" s="175"/>
      <c r="H64" s="175"/>
      <c r="I64" s="175"/>
      <c r="J64" s="176">
        <f>J129</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172</v>
      </c>
      <c r="E65" s="175"/>
      <c r="F65" s="175"/>
      <c r="G65" s="175"/>
      <c r="H65" s="175"/>
      <c r="I65" s="175"/>
      <c r="J65" s="176">
        <f>J137</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173</v>
      </c>
      <c r="E66" s="175"/>
      <c r="F66" s="175"/>
      <c r="G66" s="175"/>
      <c r="H66" s="175"/>
      <c r="I66" s="175"/>
      <c r="J66" s="176">
        <f>J210</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174</v>
      </c>
      <c r="E67" s="175"/>
      <c r="F67" s="175"/>
      <c r="G67" s="175"/>
      <c r="H67" s="175"/>
      <c r="I67" s="175"/>
      <c r="J67" s="176">
        <f>J221</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175</v>
      </c>
      <c r="E68" s="175"/>
      <c r="F68" s="175"/>
      <c r="G68" s="175"/>
      <c r="H68" s="175"/>
      <c r="I68" s="175"/>
      <c r="J68" s="176">
        <f>J245</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176</v>
      </c>
      <c r="E69" s="175"/>
      <c r="F69" s="175"/>
      <c r="G69" s="175"/>
      <c r="H69" s="175"/>
      <c r="I69" s="175"/>
      <c r="J69" s="176">
        <f>J256</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177</v>
      </c>
      <c r="E70" s="169"/>
      <c r="F70" s="169"/>
      <c r="G70" s="169"/>
      <c r="H70" s="169"/>
      <c r="I70" s="169"/>
      <c r="J70" s="170">
        <f>J259</f>
        <v>0</v>
      </c>
      <c r="K70" s="167"/>
      <c r="L70" s="171"/>
      <c r="S70" s="9"/>
      <c r="T70" s="9"/>
      <c r="U70" s="9"/>
      <c r="V70" s="9"/>
      <c r="W70" s="9"/>
      <c r="X70" s="9"/>
      <c r="Y70" s="9"/>
      <c r="Z70" s="9"/>
      <c r="AA70" s="9"/>
      <c r="AB70" s="9"/>
      <c r="AC70" s="9"/>
      <c r="AD70" s="9"/>
      <c r="AE70" s="9"/>
    </row>
    <row r="71" s="9" customFormat="1" ht="24.96" customHeight="1">
      <c r="A71" s="9"/>
      <c r="B71" s="166"/>
      <c r="C71" s="167"/>
      <c r="D71" s="168" t="s">
        <v>178</v>
      </c>
      <c r="E71" s="169"/>
      <c r="F71" s="169"/>
      <c r="G71" s="169"/>
      <c r="H71" s="169"/>
      <c r="I71" s="169"/>
      <c r="J71" s="170">
        <f>J291</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J292</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J309</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J341</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J347</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J350</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J353</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J368</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1285</v>
      </c>
      <c r="E79" s="175"/>
      <c r="F79" s="175"/>
      <c r="G79" s="175"/>
      <c r="H79" s="175"/>
      <c r="I79" s="175"/>
      <c r="J79" s="176">
        <f>J373</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186</v>
      </c>
      <c r="E80" s="175"/>
      <c r="F80" s="175"/>
      <c r="G80" s="175"/>
      <c r="H80" s="175"/>
      <c r="I80" s="175"/>
      <c r="J80" s="176">
        <f>J376</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187</v>
      </c>
      <c r="E81" s="175"/>
      <c r="F81" s="175"/>
      <c r="G81" s="175"/>
      <c r="H81" s="175"/>
      <c r="I81" s="175"/>
      <c r="J81" s="176">
        <f>J382</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188</v>
      </c>
      <c r="E82" s="175"/>
      <c r="F82" s="175"/>
      <c r="G82" s="175"/>
      <c r="H82" s="175"/>
      <c r="I82" s="175"/>
      <c r="J82" s="176">
        <f>J390</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189</v>
      </c>
      <c r="E83" s="175"/>
      <c r="F83" s="175"/>
      <c r="G83" s="175"/>
      <c r="H83" s="175"/>
      <c r="I83" s="175"/>
      <c r="J83" s="176">
        <f>J397</f>
        <v>0</v>
      </c>
      <c r="K83" s="173"/>
      <c r="L83" s="177"/>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4"/>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4"/>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4"/>
      <c r="S89" s="40"/>
      <c r="T89" s="40"/>
      <c r="U89" s="40"/>
      <c r="V89" s="40"/>
      <c r="W89" s="40"/>
      <c r="X89" s="40"/>
      <c r="Y89" s="40"/>
      <c r="Z89" s="40"/>
      <c r="AA89" s="40"/>
      <c r="AB89" s="40"/>
      <c r="AC89" s="40"/>
      <c r="AD89" s="40"/>
      <c r="AE89" s="40"/>
    </row>
    <row r="90" s="2" customFormat="1" ht="24.96" customHeight="1">
      <c r="A90" s="40"/>
      <c r="B90" s="41"/>
      <c r="C90" s="24" t="s">
        <v>116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224" t="str">
        <f>E7</f>
        <v>Regenerace bytového fondu Mírová osada I.etapa -ul.Chrustova - VZ ZATEPLENÍ ,IZOLACE</v>
      </c>
      <c r="F93" s="33"/>
      <c r="G93" s="33"/>
      <c r="H93" s="33"/>
      <c r="I93" s="42"/>
      <c r="J93" s="42"/>
      <c r="K93" s="42"/>
      <c r="L93" s="134"/>
      <c r="S93" s="40"/>
      <c r="T93" s="40"/>
      <c r="U93" s="40"/>
      <c r="V93" s="40"/>
      <c r="W93" s="40"/>
      <c r="X93" s="40"/>
      <c r="Y93" s="40"/>
      <c r="Z93" s="40"/>
      <c r="AA93" s="40"/>
      <c r="AB93" s="40"/>
      <c r="AC93" s="40"/>
      <c r="AD93" s="40"/>
      <c r="AE93" s="40"/>
    </row>
    <row r="94" s="2" customFormat="1" ht="12" customHeight="1">
      <c r="A94" s="40"/>
      <c r="B94" s="41"/>
      <c r="C94" s="33" t="s">
        <v>165</v>
      </c>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16.5" customHeight="1">
      <c r="A95" s="40"/>
      <c r="B95" s="41"/>
      <c r="C95" s="42"/>
      <c r="D95" s="42"/>
      <c r="E95" s="71" t="str">
        <f>E9</f>
        <v xml:space="preserve">D.1.1/1-10 - Chrustova 10 - Stavební práce vnější - zateplení objektu,izolace suterénu, střecha   </v>
      </c>
      <c r="F95" s="42"/>
      <c r="G95" s="42"/>
      <c r="H95" s="42"/>
      <c r="I95" s="42"/>
      <c r="J95" s="42"/>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2" customHeight="1">
      <c r="A97" s="40"/>
      <c r="B97" s="41"/>
      <c r="C97" s="33" t="s">
        <v>22</v>
      </c>
      <c r="D97" s="42"/>
      <c r="E97" s="42"/>
      <c r="F97" s="28" t="str">
        <f>F12</f>
        <v xml:space="preserve">Slezská Ostrava </v>
      </c>
      <c r="G97" s="42"/>
      <c r="H97" s="42"/>
      <c r="I97" s="33" t="s">
        <v>24</v>
      </c>
      <c r="J97" s="74" t="str">
        <f>IF(J12="","",J12)</f>
        <v>22. 3. 2020</v>
      </c>
      <c r="K97" s="42"/>
      <c r="L97" s="134"/>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4"/>
      <c r="S98" s="40"/>
      <c r="T98" s="40"/>
      <c r="U98" s="40"/>
      <c r="V98" s="40"/>
      <c r="W98" s="40"/>
      <c r="X98" s="40"/>
      <c r="Y98" s="40"/>
      <c r="Z98" s="40"/>
      <c r="AA98" s="40"/>
      <c r="AB98" s="40"/>
      <c r="AC98" s="40"/>
      <c r="AD98" s="40"/>
      <c r="AE98" s="40"/>
    </row>
    <row r="99" s="2" customFormat="1" ht="15.15" customHeight="1">
      <c r="A99" s="40"/>
      <c r="B99" s="41"/>
      <c r="C99" s="33" t="s">
        <v>30</v>
      </c>
      <c r="D99" s="42"/>
      <c r="E99" s="42"/>
      <c r="F99" s="28" t="str">
        <f>E15</f>
        <v xml:space="preserve"> </v>
      </c>
      <c r="G99" s="42"/>
      <c r="H99" s="42"/>
      <c r="I99" s="33" t="s">
        <v>37</v>
      </c>
      <c r="J99" s="38" t="str">
        <f>E21</f>
        <v xml:space="preserve">Lenka Jerakasová </v>
      </c>
      <c r="K99" s="42"/>
      <c r="L99" s="134"/>
      <c r="S99" s="40"/>
      <c r="T99" s="40"/>
      <c r="U99" s="40"/>
      <c r="V99" s="40"/>
      <c r="W99" s="40"/>
      <c r="X99" s="40"/>
      <c r="Y99" s="40"/>
      <c r="Z99" s="40"/>
      <c r="AA99" s="40"/>
      <c r="AB99" s="40"/>
      <c r="AC99" s="40"/>
      <c r="AD99" s="40"/>
      <c r="AE99" s="40"/>
    </row>
    <row r="100" s="2" customFormat="1" ht="15.15" customHeight="1">
      <c r="A100" s="40"/>
      <c r="B100" s="41"/>
      <c r="C100" s="33" t="s">
        <v>35</v>
      </c>
      <c r="D100" s="42"/>
      <c r="E100" s="42"/>
      <c r="F100" s="28" t="str">
        <f>IF(E18="","",E18)</f>
        <v>Vyplň údaj</v>
      </c>
      <c r="G100" s="42"/>
      <c r="H100" s="42"/>
      <c r="I100" s="33" t="s">
        <v>42</v>
      </c>
      <c r="J100" s="38" t="str">
        <f>E24</f>
        <v xml:space="preserve">Lenka Jerakasová </v>
      </c>
      <c r="K100" s="42"/>
      <c r="L100" s="134"/>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4"/>
      <c r="S101" s="40"/>
      <c r="T101" s="40"/>
      <c r="U101" s="40"/>
      <c r="V101" s="40"/>
      <c r="W101" s="40"/>
      <c r="X101" s="40"/>
      <c r="Y101" s="40"/>
      <c r="Z101" s="40"/>
      <c r="AA101" s="40"/>
      <c r="AB101" s="40"/>
      <c r="AC101" s="40"/>
      <c r="AD101" s="40"/>
      <c r="AE101" s="40"/>
    </row>
    <row r="102" s="11" customFormat="1" ht="29.28" customHeight="1">
      <c r="A102" s="178"/>
      <c r="B102" s="179"/>
      <c r="C102" s="180" t="s">
        <v>117</v>
      </c>
      <c r="D102" s="181" t="s">
        <v>64</v>
      </c>
      <c r="E102" s="181" t="s">
        <v>60</v>
      </c>
      <c r="F102" s="181" t="s">
        <v>61</v>
      </c>
      <c r="G102" s="181" t="s">
        <v>118</v>
      </c>
      <c r="H102" s="181" t="s">
        <v>119</v>
      </c>
      <c r="I102" s="181" t="s">
        <v>120</v>
      </c>
      <c r="J102" s="181" t="s">
        <v>112</v>
      </c>
      <c r="K102" s="182" t="s">
        <v>121</v>
      </c>
      <c r="L102" s="183"/>
      <c r="M102" s="94" t="s">
        <v>32</v>
      </c>
      <c r="N102" s="95" t="s">
        <v>49</v>
      </c>
      <c r="O102" s="95" t="s">
        <v>122</v>
      </c>
      <c r="P102" s="95" t="s">
        <v>123</v>
      </c>
      <c r="Q102" s="95" t="s">
        <v>124</v>
      </c>
      <c r="R102" s="95" t="s">
        <v>125</v>
      </c>
      <c r="S102" s="95" t="s">
        <v>126</v>
      </c>
      <c r="T102" s="96" t="s">
        <v>127</v>
      </c>
      <c r="U102" s="178"/>
      <c r="V102" s="178"/>
      <c r="W102" s="178"/>
      <c r="X102" s="178"/>
      <c r="Y102" s="178"/>
      <c r="Z102" s="178"/>
      <c r="AA102" s="178"/>
      <c r="AB102" s="178"/>
      <c r="AC102" s="178"/>
      <c r="AD102" s="178"/>
      <c r="AE102" s="178"/>
    </row>
    <row r="103" s="2" customFormat="1" ht="22.8" customHeight="1">
      <c r="A103" s="40"/>
      <c r="B103" s="41"/>
      <c r="C103" s="101" t="s">
        <v>128</v>
      </c>
      <c r="D103" s="42"/>
      <c r="E103" s="42"/>
      <c r="F103" s="42"/>
      <c r="G103" s="42"/>
      <c r="H103" s="42"/>
      <c r="I103" s="42"/>
      <c r="J103" s="184">
        <f>BK103</f>
        <v>0</v>
      </c>
      <c r="K103" s="42"/>
      <c r="L103" s="46"/>
      <c r="M103" s="97"/>
      <c r="N103" s="185"/>
      <c r="O103" s="98"/>
      <c r="P103" s="186">
        <f>P104+P259+P291</f>
        <v>0</v>
      </c>
      <c r="Q103" s="98"/>
      <c r="R103" s="186">
        <f>R104+R259+R291</f>
        <v>34.523662260000002</v>
      </c>
      <c r="S103" s="98"/>
      <c r="T103" s="187">
        <f>T104+T259+T291</f>
        <v>21.937096000000007</v>
      </c>
      <c r="U103" s="40"/>
      <c r="V103" s="40"/>
      <c r="W103" s="40"/>
      <c r="X103" s="40"/>
      <c r="Y103" s="40"/>
      <c r="Z103" s="40"/>
      <c r="AA103" s="40"/>
      <c r="AB103" s="40"/>
      <c r="AC103" s="40"/>
      <c r="AD103" s="40"/>
      <c r="AE103" s="40"/>
      <c r="AT103" s="18" t="s">
        <v>78</v>
      </c>
      <c r="AU103" s="18" t="s">
        <v>113</v>
      </c>
      <c r="BK103" s="188">
        <f>BK104+BK259+BK291</f>
        <v>0</v>
      </c>
    </row>
    <row r="104" s="12" customFormat="1" ht="25.92" customHeight="1">
      <c r="A104" s="12"/>
      <c r="B104" s="189"/>
      <c r="C104" s="190"/>
      <c r="D104" s="191" t="s">
        <v>78</v>
      </c>
      <c r="E104" s="192" t="s">
        <v>190</v>
      </c>
      <c r="F104" s="192" t="s">
        <v>191</v>
      </c>
      <c r="G104" s="190"/>
      <c r="H104" s="190"/>
      <c r="I104" s="193"/>
      <c r="J104" s="194">
        <f>BK104</f>
        <v>0</v>
      </c>
      <c r="K104" s="190"/>
      <c r="L104" s="195"/>
      <c r="M104" s="196"/>
      <c r="N104" s="197"/>
      <c r="O104" s="197"/>
      <c r="P104" s="198">
        <f>P105+P124+P126+P129+P137+P210+P221+P245+P256</f>
        <v>0</v>
      </c>
      <c r="Q104" s="197"/>
      <c r="R104" s="198">
        <f>R105+R124+R126+R129+R137+R210+R221+R245+R256</f>
        <v>23.589714140000002</v>
      </c>
      <c r="S104" s="197"/>
      <c r="T104" s="199">
        <f>T105+T124+T126+T129+T137+T210+T221+T245+T256</f>
        <v>21.348946000000005</v>
      </c>
      <c r="U104" s="12"/>
      <c r="V104" s="12"/>
      <c r="W104" s="12"/>
      <c r="X104" s="12"/>
      <c r="Y104" s="12"/>
      <c r="Z104" s="12"/>
      <c r="AA104" s="12"/>
      <c r="AB104" s="12"/>
      <c r="AC104" s="12"/>
      <c r="AD104" s="12"/>
      <c r="AE104" s="12"/>
      <c r="AR104" s="200" t="s">
        <v>21</v>
      </c>
      <c r="AT104" s="201" t="s">
        <v>78</v>
      </c>
      <c r="AU104" s="201" t="s">
        <v>79</v>
      </c>
      <c r="AY104" s="200" t="s">
        <v>132</v>
      </c>
      <c r="BK104" s="202">
        <f>BK105+BK124+BK126+BK129+BK137+BK210+BK221+BK245+BK256</f>
        <v>0</v>
      </c>
    </row>
    <row r="105" s="12" customFormat="1" ht="22.8" customHeight="1">
      <c r="A105" s="12"/>
      <c r="B105" s="189"/>
      <c r="C105" s="190"/>
      <c r="D105" s="191" t="s">
        <v>78</v>
      </c>
      <c r="E105" s="203" t="s">
        <v>21</v>
      </c>
      <c r="F105" s="203" t="s">
        <v>192</v>
      </c>
      <c r="G105" s="190"/>
      <c r="H105" s="190"/>
      <c r="I105" s="193"/>
      <c r="J105" s="204">
        <f>BK105</f>
        <v>0</v>
      </c>
      <c r="K105" s="190"/>
      <c r="L105" s="195"/>
      <c r="M105" s="196"/>
      <c r="N105" s="197"/>
      <c r="O105" s="197"/>
      <c r="P105" s="198">
        <f>SUM(P106:P123)</f>
        <v>0</v>
      </c>
      <c r="Q105" s="197"/>
      <c r="R105" s="198">
        <f>SUM(R106:R123)</f>
        <v>0</v>
      </c>
      <c r="S105" s="197"/>
      <c r="T105" s="199">
        <f>SUM(T106:T123)</f>
        <v>11.016000000000002</v>
      </c>
      <c r="U105" s="12"/>
      <c r="V105" s="12"/>
      <c r="W105" s="12"/>
      <c r="X105" s="12"/>
      <c r="Y105" s="12"/>
      <c r="Z105" s="12"/>
      <c r="AA105" s="12"/>
      <c r="AB105" s="12"/>
      <c r="AC105" s="12"/>
      <c r="AD105" s="12"/>
      <c r="AE105" s="12"/>
      <c r="AR105" s="200" t="s">
        <v>21</v>
      </c>
      <c r="AT105" s="201" t="s">
        <v>78</v>
      </c>
      <c r="AU105" s="201" t="s">
        <v>21</v>
      </c>
      <c r="AY105" s="200" t="s">
        <v>132</v>
      </c>
      <c r="BK105" s="202">
        <f>SUM(BK106:BK123)</f>
        <v>0</v>
      </c>
    </row>
    <row r="106" s="2" customFormat="1" ht="37.8" customHeight="1">
      <c r="A106" s="40"/>
      <c r="B106" s="41"/>
      <c r="C106" s="205" t="s">
        <v>21</v>
      </c>
      <c r="D106" s="205" t="s">
        <v>135</v>
      </c>
      <c r="E106" s="206" t="s">
        <v>193</v>
      </c>
      <c r="F106" s="207" t="s">
        <v>194</v>
      </c>
      <c r="G106" s="208" t="s">
        <v>195</v>
      </c>
      <c r="H106" s="209">
        <v>43.200000000000003</v>
      </c>
      <c r="I106" s="210"/>
      <c r="J106" s="211">
        <f>ROUND(I106*H106,2)</f>
        <v>0</v>
      </c>
      <c r="K106" s="207" t="s">
        <v>139</v>
      </c>
      <c r="L106" s="46"/>
      <c r="M106" s="212" t="s">
        <v>32</v>
      </c>
      <c r="N106" s="213" t="s">
        <v>51</v>
      </c>
      <c r="O106" s="86"/>
      <c r="P106" s="214">
        <f>O106*H106</f>
        <v>0</v>
      </c>
      <c r="Q106" s="214">
        <v>0</v>
      </c>
      <c r="R106" s="214">
        <f>Q106*H106</f>
        <v>0</v>
      </c>
      <c r="S106" s="214">
        <v>0.255</v>
      </c>
      <c r="T106" s="215">
        <f>S106*H106</f>
        <v>11.016000000000002</v>
      </c>
      <c r="U106" s="40"/>
      <c r="V106" s="40"/>
      <c r="W106" s="40"/>
      <c r="X106" s="40"/>
      <c r="Y106" s="40"/>
      <c r="Z106" s="40"/>
      <c r="AA106" s="40"/>
      <c r="AB106" s="40"/>
      <c r="AC106" s="40"/>
      <c r="AD106" s="40"/>
      <c r="AE106" s="40"/>
      <c r="AR106" s="216" t="s">
        <v>150</v>
      </c>
      <c r="AT106" s="216" t="s">
        <v>135</v>
      </c>
      <c r="AU106" s="216" t="s">
        <v>141</v>
      </c>
      <c r="AY106" s="18" t="s">
        <v>132</v>
      </c>
      <c r="BE106" s="217">
        <f>IF(N106="základní",J106,0)</f>
        <v>0</v>
      </c>
      <c r="BF106" s="217">
        <f>IF(N106="snížená",J106,0)</f>
        <v>0</v>
      </c>
      <c r="BG106" s="217">
        <f>IF(N106="zákl. přenesená",J106,0)</f>
        <v>0</v>
      </c>
      <c r="BH106" s="217">
        <f>IF(N106="sníž. přenesená",J106,0)</f>
        <v>0</v>
      </c>
      <c r="BI106" s="217">
        <f>IF(N106="nulová",J106,0)</f>
        <v>0</v>
      </c>
      <c r="BJ106" s="18" t="s">
        <v>141</v>
      </c>
      <c r="BK106" s="217">
        <f>ROUND(I106*H106,2)</f>
        <v>0</v>
      </c>
      <c r="BL106" s="18" t="s">
        <v>150</v>
      </c>
      <c r="BM106" s="216" t="s">
        <v>196</v>
      </c>
    </row>
    <row r="107" s="2" customFormat="1">
      <c r="A107" s="40"/>
      <c r="B107" s="41"/>
      <c r="C107" s="42"/>
      <c r="D107" s="225" t="s">
        <v>197</v>
      </c>
      <c r="E107" s="42"/>
      <c r="F107" s="226" t="s">
        <v>198</v>
      </c>
      <c r="G107" s="42"/>
      <c r="H107" s="42"/>
      <c r="I107" s="227"/>
      <c r="J107" s="42"/>
      <c r="K107" s="42"/>
      <c r="L107" s="46"/>
      <c r="M107" s="228"/>
      <c r="N107" s="229"/>
      <c r="O107" s="86"/>
      <c r="P107" s="86"/>
      <c r="Q107" s="86"/>
      <c r="R107" s="86"/>
      <c r="S107" s="86"/>
      <c r="T107" s="87"/>
      <c r="U107" s="40"/>
      <c r="V107" s="40"/>
      <c r="W107" s="40"/>
      <c r="X107" s="40"/>
      <c r="Y107" s="40"/>
      <c r="Z107" s="40"/>
      <c r="AA107" s="40"/>
      <c r="AB107" s="40"/>
      <c r="AC107" s="40"/>
      <c r="AD107" s="40"/>
      <c r="AE107" s="40"/>
      <c r="AT107" s="18" t="s">
        <v>197</v>
      </c>
      <c r="AU107" s="18" t="s">
        <v>141</v>
      </c>
    </row>
    <row r="108" s="13" customFormat="1">
      <c r="A108" s="13"/>
      <c r="B108" s="230"/>
      <c r="C108" s="231"/>
      <c r="D108" s="225" t="s">
        <v>199</v>
      </c>
      <c r="E108" s="232" t="s">
        <v>32</v>
      </c>
      <c r="F108" s="233" t="s">
        <v>200</v>
      </c>
      <c r="G108" s="231"/>
      <c r="H108" s="234">
        <v>43.200000000000003</v>
      </c>
      <c r="I108" s="235"/>
      <c r="J108" s="231"/>
      <c r="K108" s="231"/>
      <c r="L108" s="236"/>
      <c r="M108" s="237"/>
      <c r="N108" s="238"/>
      <c r="O108" s="238"/>
      <c r="P108" s="238"/>
      <c r="Q108" s="238"/>
      <c r="R108" s="238"/>
      <c r="S108" s="238"/>
      <c r="T108" s="239"/>
      <c r="U108" s="13"/>
      <c r="V108" s="13"/>
      <c r="W108" s="13"/>
      <c r="X108" s="13"/>
      <c r="Y108" s="13"/>
      <c r="Z108" s="13"/>
      <c r="AA108" s="13"/>
      <c r="AB108" s="13"/>
      <c r="AC108" s="13"/>
      <c r="AD108" s="13"/>
      <c r="AE108" s="13"/>
      <c r="AT108" s="240" t="s">
        <v>199</v>
      </c>
      <c r="AU108" s="240" t="s">
        <v>141</v>
      </c>
      <c r="AV108" s="13" t="s">
        <v>141</v>
      </c>
      <c r="AW108" s="13" t="s">
        <v>41</v>
      </c>
      <c r="AX108" s="13" t="s">
        <v>79</v>
      </c>
      <c r="AY108" s="240" t="s">
        <v>132</v>
      </c>
    </row>
    <row r="109" s="14" customFormat="1">
      <c r="A109" s="14"/>
      <c r="B109" s="241"/>
      <c r="C109" s="242"/>
      <c r="D109" s="225" t="s">
        <v>199</v>
      </c>
      <c r="E109" s="243" t="s">
        <v>32</v>
      </c>
      <c r="F109" s="244" t="s">
        <v>201</v>
      </c>
      <c r="G109" s="242"/>
      <c r="H109" s="245">
        <v>43.200000000000003</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199</v>
      </c>
      <c r="AU109" s="251" t="s">
        <v>141</v>
      </c>
      <c r="AV109" s="14" t="s">
        <v>150</v>
      </c>
      <c r="AW109" s="14" t="s">
        <v>41</v>
      </c>
      <c r="AX109" s="14" t="s">
        <v>21</v>
      </c>
      <c r="AY109" s="251" t="s">
        <v>132</v>
      </c>
    </row>
    <row r="110" s="2" customFormat="1" ht="24.15" customHeight="1">
      <c r="A110" s="40"/>
      <c r="B110" s="41"/>
      <c r="C110" s="205" t="s">
        <v>141</v>
      </c>
      <c r="D110" s="205" t="s">
        <v>135</v>
      </c>
      <c r="E110" s="206" t="s">
        <v>202</v>
      </c>
      <c r="F110" s="207" t="s">
        <v>203</v>
      </c>
      <c r="G110" s="208" t="s">
        <v>204</v>
      </c>
      <c r="H110" s="209">
        <v>56.700000000000003</v>
      </c>
      <c r="I110" s="210"/>
      <c r="J110" s="211">
        <f>ROUND(I110*H110,2)</f>
        <v>0</v>
      </c>
      <c r="K110" s="207" t="s">
        <v>139</v>
      </c>
      <c r="L110" s="46"/>
      <c r="M110" s="212" t="s">
        <v>32</v>
      </c>
      <c r="N110" s="213" t="s">
        <v>51</v>
      </c>
      <c r="O110" s="86"/>
      <c r="P110" s="214">
        <f>O110*H110</f>
        <v>0</v>
      </c>
      <c r="Q110" s="214">
        <v>0</v>
      </c>
      <c r="R110" s="214">
        <f>Q110*H110</f>
        <v>0</v>
      </c>
      <c r="S110" s="214">
        <v>0</v>
      </c>
      <c r="T110" s="215">
        <f>S110*H110</f>
        <v>0</v>
      </c>
      <c r="U110" s="40"/>
      <c r="V110" s="40"/>
      <c r="W110" s="40"/>
      <c r="X110" s="40"/>
      <c r="Y110" s="40"/>
      <c r="Z110" s="40"/>
      <c r="AA110" s="40"/>
      <c r="AB110" s="40"/>
      <c r="AC110" s="40"/>
      <c r="AD110" s="40"/>
      <c r="AE110" s="40"/>
      <c r="AR110" s="216" t="s">
        <v>150</v>
      </c>
      <c r="AT110" s="216" t="s">
        <v>135</v>
      </c>
      <c r="AU110" s="216" t="s">
        <v>141</v>
      </c>
      <c r="AY110" s="18" t="s">
        <v>132</v>
      </c>
      <c r="BE110" s="217">
        <f>IF(N110="základní",J110,0)</f>
        <v>0</v>
      </c>
      <c r="BF110" s="217">
        <f>IF(N110="snížená",J110,0)</f>
        <v>0</v>
      </c>
      <c r="BG110" s="217">
        <f>IF(N110="zákl. přenesená",J110,0)</f>
        <v>0</v>
      </c>
      <c r="BH110" s="217">
        <f>IF(N110="sníž. přenesená",J110,0)</f>
        <v>0</v>
      </c>
      <c r="BI110" s="217">
        <f>IF(N110="nulová",J110,0)</f>
        <v>0</v>
      </c>
      <c r="BJ110" s="18" t="s">
        <v>141</v>
      </c>
      <c r="BK110" s="217">
        <f>ROUND(I110*H110,2)</f>
        <v>0</v>
      </c>
      <c r="BL110" s="18" t="s">
        <v>150</v>
      </c>
      <c r="BM110" s="216" t="s">
        <v>205</v>
      </c>
    </row>
    <row r="111" s="2" customFormat="1">
      <c r="A111" s="40"/>
      <c r="B111" s="41"/>
      <c r="C111" s="42"/>
      <c r="D111" s="225" t="s">
        <v>197</v>
      </c>
      <c r="E111" s="42"/>
      <c r="F111" s="226" t="s">
        <v>206</v>
      </c>
      <c r="G111" s="42"/>
      <c r="H111" s="42"/>
      <c r="I111" s="227"/>
      <c r="J111" s="42"/>
      <c r="K111" s="42"/>
      <c r="L111" s="46"/>
      <c r="M111" s="228"/>
      <c r="N111" s="229"/>
      <c r="O111" s="86"/>
      <c r="P111" s="86"/>
      <c r="Q111" s="86"/>
      <c r="R111" s="86"/>
      <c r="S111" s="86"/>
      <c r="T111" s="87"/>
      <c r="U111" s="40"/>
      <c r="V111" s="40"/>
      <c r="W111" s="40"/>
      <c r="X111" s="40"/>
      <c r="Y111" s="40"/>
      <c r="Z111" s="40"/>
      <c r="AA111" s="40"/>
      <c r="AB111" s="40"/>
      <c r="AC111" s="40"/>
      <c r="AD111" s="40"/>
      <c r="AE111" s="40"/>
      <c r="AT111" s="18" t="s">
        <v>197</v>
      </c>
      <c r="AU111" s="18" t="s">
        <v>141</v>
      </c>
    </row>
    <row r="112" s="13" customFormat="1">
      <c r="A112" s="13"/>
      <c r="B112" s="230"/>
      <c r="C112" s="231"/>
      <c r="D112" s="225" t="s">
        <v>199</v>
      </c>
      <c r="E112" s="232" t="s">
        <v>32</v>
      </c>
      <c r="F112" s="233" t="s">
        <v>207</v>
      </c>
      <c r="G112" s="231"/>
      <c r="H112" s="234">
        <v>56.700000000000003</v>
      </c>
      <c r="I112" s="235"/>
      <c r="J112" s="231"/>
      <c r="K112" s="231"/>
      <c r="L112" s="236"/>
      <c r="M112" s="237"/>
      <c r="N112" s="238"/>
      <c r="O112" s="238"/>
      <c r="P112" s="238"/>
      <c r="Q112" s="238"/>
      <c r="R112" s="238"/>
      <c r="S112" s="238"/>
      <c r="T112" s="239"/>
      <c r="U112" s="13"/>
      <c r="V112" s="13"/>
      <c r="W112" s="13"/>
      <c r="X112" s="13"/>
      <c r="Y112" s="13"/>
      <c r="Z112" s="13"/>
      <c r="AA112" s="13"/>
      <c r="AB112" s="13"/>
      <c r="AC112" s="13"/>
      <c r="AD112" s="13"/>
      <c r="AE112" s="13"/>
      <c r="AT112" s="240" t="s">
        <v>199</v>
      </c>
      <c r="AU112" s="240" t="s">
        <v>141</v>
      </c>
      <c r="AV112" s="13" t="s">
        <v>141</v>
      </c>
      <c r="AW112" s="13" t="s">
        <v>41</v>
      </c>
      <c r="AX112" s="13" t="s">
        <v>79</v>
      </c>
      <c r="AY112" s="240" t="s">
        <v>132</v>
      </c>
    </row>
    <row r="113" s="14" customFormat="1">
      <c r="A113" s="14"/>
      <c r="B113" s="241"/>
      <c r="C113" s="242"/>
      <c r="D113" s="225" t="s">
        <v>199</v>
      </c>
      <c r="E113" s="243" t="s">
        <v>32</v>
      </c>
      <c r="F113" s="244" t="s">
        <v>201</v>
      </c>
      <c r="G113" s="242"/>
      <c r="H113" s="245">
        <v>56.700000000000003</v>
      </c>
      <c r="I113" s="246"/>
      <c r="J113" s="242"/>
      <c r="K113" s="242"/>
      <c r="L113" s="247"/>
      <c r="M113" s="248"/>
      <c r="N113" s="249"/>
      <c r="O113" s="249"/>
      <c r="P113" s="249"/>
      <c r="Q113" s="249"/>
      <c r="R113" s="249"/>
      <c r="S113" s="249"/>
      <c r="T113" s="250"/>
      <c r="U113" s="14"/>
      <c r="V113" s="14"/>
      <c r="W113" s="14"/>
      <c r="X113" s="14"/>
      <c r="Y113" s="14"/>
      <c r="Z113" s="14"/>
      <c r="AA113" s="14"/>
      <c r="AB113" s="14"/>
      <c r="AC113" s="14"/>
      <c r="AD113" s="14"/>
      <c r="AE113" s="14"/>
      <c r="AT113" s="251" t="s">
        <v>199</v>
      </c>
      <c r="AU113" s="251" t="s">
        <v>141</v>
      </c>
      <c r="AV113" s="14" t="s">
        <v>150</v>
      </c>
      <c r="AW113" s="14" t="s">
        <v>41</v>
      </c>
      <c r="AX113" s="14" t="s">
        <v>21</v>
      </c>
      <c r="AY113" s="251" t="s">
        <v>132</v>
      </c>
    </row>
    <row r="114" s="2" customFormat="1" ht="24.15" customHeight="1">
      <c r="A114" s="40"/>
      <c r="B114" s="41"/>
      <c r="C114" s="205" t="s">
        <v>146</v>
      </c>
      <c r="D114" s="205" t="s">
        <v>135</v>
      </c>
      <c r="E114" s="206" t="s">
        <v>208</v>
      </c>
      <c r="F114" s="207" t="s">
        <v>209</v>
      </c>
      <c r="G114" s="208" t="s">
        <v>204</v>
      </c>
      <c r="H114" s="209">
        <v>56.700000000000003</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210</v>
      </c>
    </row>
    <row r="115" s="2" customFormat="1">
      <c r="A115" s="40"/>
      <c r="B115" s="41"/>
      <c r="C115" s="42"/>
      <c r="D115" s="225" t="s">
        <v>197</v>
      </c>
      <c r="E115" s="42"/>
      <c r="F115" s="226" t="s">
        <v>206</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150</v>
      </c>
      <c r="D116" s="205" t="s">
        <v>135</v>
      </c>
      <c r="E116" s="206" t="s">
        <v>211</v>
      </c>
      <c r="F116" s="207" t="s">
        <v>212</v>
      </c>
      <c r="G116" s="208" t="s">
        <v>204</v>
      </c>
      <c r="H116" s="209">
        <v>56.700000000000003</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213</v>
      </c>
    </row>
    <row r="117" s="2" customFormat="1">
      <c r="A117" s="40"/>
      <c r="B117" s="41"/>
      <c r="C117" s="42"/>
      <c r="D117" s="225" t="s">
        <v>197</v>
      </c>
      <c r="E117" s="42"/>
      <c r="F117" s="226" t="s">
        <v>214</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131</v>
      </c>
      <c r="D118" s="205" t="s">
        <v>135</v>
      </c>
      <c r="E118" s="206" t="s">
        <v>215</v>
      </c>
      <c r="F118" s="207" t="s">
        <v>216</v>
      </c>
      <c r="G118" s="208" t="s">
        <v>204</v>
      </c>
      <c r="H118" s="209">
        <v>56.700000000000003</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217</v>
      </c>
    </row>
    <row r="119" s="2" customFormat="1">
      <c r="A119" s="40"/>
      <c r="B119" s="41"/>
      <c r="C119" s="42"/>
      <c r="D119" s="225" t="s">
        <v>197</v>
      </c>
      <c r="E119" s="42"/>
      <c r="F119" s="226" t="s">
        <v>218</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157</v>
      </c>
      <c r="D120" s="205" t="s">
        <v>135</v>
      </c>
      <c r="E120" s="206" t="s">
        <v>219</v>
      </c>
      <c r="F120" s="207" t="s">
        <v>220</v>
      </c>
      <c r="G120" s="208" t="s">
        <v>204</v>
      </c>
      <c r="H120" s="209">
        <v>56.700000000000003</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221</v>
      </c>
    </row>
    <row r="121" s="2" customFormat="1">
      <c r="A121" s="40"/>
      <c r="B121" s="41"/>
      <c r="C121" s="42"/>
      <c r="D121" s="225" t="s">
        <v>197</v>
      </c>
      <c r="E121" s="42"/>
      <c r="F121" s="226" t="s">
        <v>222</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2" customFormat="1" ht="24.15" customHeight="1">
      <c r="A122" s="40"/>
      <c r="B122" s="41"/>
      <c r="C122" s="205" t="s">
        <v>161</v>
      </c>
      <c r="D122" s="205" t="s">
        <v>135</v>
      </c>
      <c r="E122" s="206" t="s">
        <v>223</v>
      </c>
      <c r="F122" s="207" t="s">
        <v>224</v>
      </c>
      <c r="G122" s="208" t="s">
        <v>204</v>
      </c>
      <c r="H122" s="209">
        <v>56.700000000000003</v>
      </c>
      <c r="I122" s="210"/>
      <c r="J122" s="211">
        <f>ROUND(I122*H122,2)</f>
        <v>0</v>
      </c>
      <c r="K122" s="207" t="s">
        <v>139</v>
      </c>
      <c r="L122" s="46"/>
      <c r="M122" s="212" t="s">
        <v>32</v>
      </c>
      <c r="N122" s="213" t="s">
        <v>51</v>
      </c>
      <c r="O122" s="86"/>
      <c r="P122" s="214">
        <f>O122*H122</f>
        <v>0</v>
      </c>
      <c r="Q122" s="214">
        <v>0</v>
      </c>
      <c r="R122" s="214">
        <f>Q122*H122</f>
        <v>0</v>
      </c>
      <c r="S122" s="214">
        <v>0</v>
      </c>
      <c r="T122" s="215">
        <f>S122*H122</f>
        <v>0</v>
      </c>
      <c r="U122" s="40"/>
      <c r="V122" s="40"/>
      <c r="W122" s="40"/>
      <c r="X122" s="40"/>
      <c r="Y122" s="40"/>
      <c r="Z122" s="40"/>
      <c r="AA122" s="40"/>
      <c r="AB122" s="40"/>
      <c r="AC122" s="40"/>
      <c r="AD122" s="40"/>
      <c r="AE122" s="40"/>
      <c r="AR122" s="216" t="s">
        <v>150</v>
      </c>
      <c r="AT122" s="216" t="s">
        <v>135</v>
      </c>
      <c r="AU122" s="216" t="s">
        <v>141</v>
      </c>
      <c r="AY122" s="18" t="s">
        <v>132</v>
      </c>
      <c r="BE122" s="217">
        <f>IF(N122="základní",J122,0)</f>
        <v>0</v>
      </c>
      <c r="BF122" s="217">
        <f>IF(N122="snížená",J122,0)</f>
        <v>0</v>
      </c>
      <c r="BG122" s="217">
        <f>IF(N122="zákl. přenesená",J122,0)</f>
        <v>0</v>
      </c>
      <c r="BH122" s="217">
        <f>IF(N122="sníž. přenesená",J122,0)</f>
        <v>0</v>
      </c>
      <c r="BI122" s="217">
        <f>IF(N122="nulová",J122,0)</f>
        <v>0</v>
      </c>
      <c r="BJ122" s="18" t="s">
        <v>141</v>
      </c>
      <c r="BK122" s="217">
        <f>ROUND(I122*H122,2)</f>
        <v>0</v>
      </c>
      <c r="BL122" s="18" t="s">
        <v>150</v>
      </c>
      <c r="BM122" s="216" t="s">
        <v>225</v>
      </c>
    </row>
    <row r="123" s="2" customFormat="1">
      <c r="A123" s="40"/>
      <c r="B123" s="41"/>
      <c r="C123" s="42"/>
      <c r="D123" s="225" t="s">
        <v>197</v>
      </c>
      <c r="E123" s="42"/>
      <c r="F123" s="226" t="s">
        <v>226</v>
      </c>
      <c r="G123" s="42"/>
      <c r="H123" s="42"/>
      <c r="I123" s="227"/>
      <c r="J123" s="42"/>
      <c r="K123" s="42"/>
      <c r="L123" s="46"/>
      <c r="M123" s="228"/>
      <c r="N123" s="229"/>
      <c r="O123" s="86"/>
      <c r="P123" s="86"/>
      <c r="Q123" s="86"/>
      <c r="R123" s="86"/>
      <c r="S123" s="86"/>
      <c r="T123" s="87"/>
      <c r="U123" s="40"/>
      <c r="V123" s="40"/>
      <c r="W123" s="40"/>
      <c r="X123" s="40"/>
      <c r="Y123" s="40"/>
      <c r="Z123" s="40"/>
      <c r="AA123" s="40"/>
      <c r="AB123" s="40"/>
      <c r="AC123" s="40"/>
      <c r="AD123" s="40"/>
      <c r="AE123" s="40"/>
      <c r="AT123" s="18" t="s">
        <v>197</v>
      </c>
      <c r="AU123" s="18" t="s">
        <v>141</v>
      </c>
    </row>
    <row r="124" s="12" customFormat="1" ht="22.8" customHeight="1">
      <c r="A124" s="12"/>
      <c r="B124" s="189"/>
      <c r="C124" s="190"/>
      <c r="D124" s="191" t="s">
        <v>78</v>
      </c>
      <c r="E124" s="203" t="s">
        <v>141</v>
      </c>
      <c r="F124" s="203" t="s">
        <v>227</v>
      </c>
      <c r="G124" s="190"/>
      <c r="H124" s="190"/>
      <c r="I124" s="193"/>
      <c r="J124" s="204">
        <f>BK124</f>
        <v>0</v>
      </c>
      <c r="K124" s="190"/>
      <c r="L124" s="195"/>
      <c r="M124" s="196"/>
      <c r="N124" s="197"/>
      <c r="O124" s="197"/>
      <c r="P124" s="198">
        <f>P125</f>
        <v>0</v>
      </c>
      <c r="Q124" s="197"/>
      <c r="R124" s="198">
        <f>R125</f>
        <v>8.6096599999999999</v>
      </c>
      <c r="S124" s="197"/>
      <c r="T124" s="199">
        <f>T125</f>
        <v>0</v>
      </c>
      <c r="U124" s="12"/>
      <c r="V124" s="12"/>
      <c r="W124" s="12"/>
      <c r="X124" s="12"/>
      <c r="Y124" s="12"/>
      <c r="Z124" s="12"/>
      <c r="AA124" s="12"/>
      <c r="AB124" s="12"/>
      <c r="AC124" s="12"/>
      <c r="AD124" s="12"/>
      <c r="AE124" s="12"/>
      <c r="AR124" s="200" t="s">
        <v>21</v>
      </c>
      <c r="AT124" s="201" t="s">
        <v>78</v>
      </c>
      <c r="AU124" s="201" t="s">
        <v>21</v>
      </c>
      <c r="AY124" s="200" t="s">
        <v>132</v>
      </c>
      <c r="BK124" s="202">
        <f>BK125</f>
        <v>0</v>
      </c>
    </row>
    <row r="125" s="2" customFormat="1" ht="24.15" customHeight="1">
      <c r="A125" s="40"/>
      <c r="B125" s="41"/>
      <c r="C125" s="205" t="s">
        <v>228</v>
      </c>
      <c r="D125" s="205" t="s">
        <v>135</v>
      </c>
      <c r="E125" s="206" t="s">
        <v>229</v>
      </c>
      <c r="F125" s="207" t="s">
        <v>230</v>
      </c>
      <c r="G125" s="208" t="s">
        <v>231</v>
      </c>
      <c r="H125" s="209">
        <v>38</v>
      </c>
      <c r="I125" s="210"/>
      <c r="J125" s="211">
        <f>ROUND(I125*H125,2)</f>
        <v>0</v>
      </c>
      <c r="K125" s="207" t="s">
        <v>620</v>
      </c>
      <c r="L125" s="46"/>
      <c r="M125" s="212" t="s">
        <v>32</v>
      </c>
      <c r="N125" s="213" t="s">
        <v>51</v>
      </c>
      <c r="O125" s="86"/>
      <c r="P125" s="214">
        <f>O125*H125</f>
        <v>0</v>
      </c>
      <c r="Q125" s="214">
        <v>0.22656999999999999</v>
      </c>
      <c r="R125" s="214">
        <f>Q125*H125</f>
        <v>8.6096599999999999</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232</v>
      </c>
    </row>
    <row r="126" s="12" customFormat="1" ht="22.8" customHeight="1">
      <c r="A126" s="12"/>
      <c r="B126" s="189"/>
      <c r="C126" s="190"/>
      <c r="D126" s="191" t="s">
        <v>78</v>
      </c>
      <c r="E126" s="203" t="s">
        <v>150</v>
      </c>
      <c r="F126" s="203" t="s">
        <v>233</v>
      </c>
      <c r="G126" s="190"/>
      <c r="H126" s="190"/>
      <c r="I126" s="193"/>
      <c r="J126" s="204">
        <f>BK126</f>
        <v>0</v>
      </c>
      <c r="K126" s="190"/>
      <c r="L126" s="195"/>
      <c r="M126" s="196"/>
      <c r="N126" s="197"/>
      <c r="O126" s="197"/>
      <c r="P126" s="198">
        <f>SUM(P127:P128)</f>
        <v>0</v>
      </c>
      <c r="Q126" s="197"/>
      <c r="R126" s="198">
        <f>SUM(R127:R128)</f>
        <v>0</v>
      </c>
      <c r="S126" s="197"/>
      <c r="T126" s="199">
        <f>SUM(T127:T128)</f>
        <v>0</v>
      </c>
      <c r="U126" s="12"/>
      <c r="V126" s="12"/>
      <c r="W126" s="12"/>
      <c r="X126" s="12"/>
      <c r="Y126" s="12"/>
      <c r="Z126" s="12"/>
      <c r="AA126" s="12"/>
      <c r="AB126" s="12"/>
      <c r="AC126" s="12"/>
      <c r="AD126" s="12"/>
      <c r="AE126" s="12"/>
      <c r="AR126" s="200" t="s">
        <v>21</v>
      </c>
      <c r="AT126" s="201" t="s">
        <v>78</v>
      </c>
      <c r="AU126" s="201" t="s">
        <v>21</v>
      </c>
      <c r="AY126" s="200" t="s">
        <v>132</v>
      </c>
      <c r="BK126" s="202">
        <f>SUM(BK127:BK128)</f>
        <v>0</v>
      </c>
    </row>
    <row r="127" s="2" customFormat="1" ht="24.15" customHeight="1">
      <c r="A127" s="40"/>
      <c r="B127" s="41"/>
      <c r="C127" s="205" t="s">
        <v>234</v>
      </c>
      <c r="D127" s="205" t="s">
        <v>135</v>
      </c>
      <c r="E127" s="206" t="s">
        <v>235</v>
      </c>
      <c r="F127" s="207" t="s">
        <v>236</v>
      </c>
      <c r="G127" s="208" t="s">
        <v>195</v>
      </c>
      <c r="H127" s="209">
        <v>43</v>
      </c>
      <c r="I127" s="210"/>
      <c r="J127" s="211">
        <f>ROUND(I127*H127,2)</f>
        <v>0</v>
      </c>
      <c r="K127" s="207" t="s">
        <v>139</v>
      </c>
      <c r="L127" s="46"/>
      <c r="M127" s="212" t="s">
        <v>32</v>
      </c>
      <c r="N127" s="213" t="s">
        <v>51</v>
      </c>
      <c r="O127" s="86"/>
      <c r="P127" s="214">
        <f>O127*H127</f>
        <v>0</v>
      </c>
      <c r="Q127" s="214">
        <v>0</v>
      </c>
      <c r="R127" s="214">
        <f>Q127*H127</f>
        <v>0</v>
      </c>
      <c r="S127" s="214">
        <v>0</v>
      </c>
      <c r="T127" s="215">
        <f>S127*H127</f>
        <v>0</v>
      </c>
      <c r="U127" s="40"/>
      <c r="V127" s="40"/>
      <c r="W127" s="40"/>
      <c r="X127" s="40"/>
      <c r="Y127" s="40"/>
      <c r="Z127" s="40"/>
      <c r="AA127" s="40"/>
      <c r="AB127" s="40"/>
      <c r="AC127" s="40"/>
      <c r="AD127" s="40"/>
      <c r="AE127" s="40"/>
      <c r="AR127" s="216" t="s">
        <v>150</v>
      </c>
      <c r="AT127" s="216" t="s">
        <v>135</v>
      </c>
      <c r="AU127" s="216" t="s">
        <v>141</v>
      </c>
      <c r="AY127" s="18" t="s">
        <v>132</v>
      </c>
      <c r="BE127" s="217">
        <f>IF(N127="základní",J127,0)</f>
        <v>0</v>
      </c>
      <c r="BF127" s="217">
        <f>IF(N127="snížená",J127,0)</f>
        <v>0</v>
      </c>
      <c r="BG127" s="217">
        <f>IF(N127="zákl. přenesená",J127,0)</f>
        <v>0</v>
      </c>
      <c r="BH127" s="217">
        <f>IF(N127="sníž. přenesená",J127,0)</f>
        <v>0</v>
      </c>
      <c r="BI127" s="217">
        <f>IF(N127="nulová",J127,0)</f>
        <v>0</v>
      </c>
      <c r="BJ127" s="18" t="s">
        <v>141</v>
      </c>
      <c r="BK127" s="217">
        <f>ROUND(I127*H127,2)</f>
        <v>0</v>
      </c>
      <c r="BL127" s="18" t="s">
        <v>150</v>
      </c>
      <c r="BM127" s="216" t="s">
        <v>237</v>
      </c>
    </row>
    <row r="128" s="2" customFormat="1">
      <c r="A128" s="40"/>
      <c r="B128" s="41"/>
      <c r="C128" s="42"/>
      <c r="D128" s="225" t="s">
        <v>197</v>
      </c>
      <c r="E128" s="42"/>
      <c r="F128" s="226" t="s">
        <v>238</v>
      </c>
      <c r="G128" s="42"/>
      <c r="H128" s="42"/>
      <c r="I128" s="227"/>
      <c r="J128" s="42"/>
      <c r="K128" s="42"/>
      <c r="L128" s="46"/>
      <c r="M128" s="228"/>
      <c r="N128" s="229"/>
      <c r="O128" s="86"/>
      <c r="P128" s="86"/>
      <c r="Q128" s="86"/>
      <c r="R128" s="86"/>
      <c r="S128" s="86"/>
      <c r="T128" s="87"/>
      <c r="U128" s="40"/>
      <c r="V128" s="40"/>
      <c r="W128" s="40"/>
      <c r="X128" s="40"/>
      <c r="Y128" s="40"/>
      <c r="Z128" s="40"/>
      <c r="AA128" s="40"/>
      <c r="AB128" s="40"/>
      <c r="AC128" s="40"/>
      <c r="AD128" s="40"/>
      <c r="AE128" s="40"/>
      <c r="AT128" s="18" t="s">
        <v>197</v>
      </c>
      <c r="AU128" s="18" t="s">
        <v>141</v>
      </c>
    </row>
    <row r="129" s="12" customFormat="1" ht="22.8" customHeight="1">
      <c r="A129" s="12"/>
      <c r="B129" s="189"/>
      <c r="C129" s="190"/>
      <c r="D129" s="191" t="s">
        <v>78</v>
      </c>
      <c r="E129" s="203" t="s">
        <v>131</v>
      </c>
      <c r="F129" s="203" t="s">
        <v>239</v>
      </c>
      <c r="G129" s="190"/>
      <c r="H129" s="190"/>
      <c r="I129" s="193"/>
      <c r="J129" s="204">
        <f>BK129</f>
        <v>0</v>
      </c>
      <c r="K129" s="190"/>
      <c r="L129" s="195"/>
      <c r="M129" s="196"/>
      <c r="N129" s="197"/>
      <c r="O129" s="197"/>
      <c r="P129" s="198">
        <f>SUM(P130:P136)</f>
        <v>0</v>
      </c>
      <c r="Q129" s="197"/>
      <c r="R129" s="198">
        <f>SUM(R130:R136)</f>
        <v>7.5731100000000007</v>
      </c>
      <c r="S129" s="197"/>
      <c r="T129" s="199">
        <f>SUM(T130:T136)</f>
        <v>0</v>
      </c>
      <c r="U129" s="12"/>
      <c r="V129" s="12"/>
      <c r="W129" s="12"/>
      <c r="X129" s="12"/>
      <c r="Y129" s="12"/>
      <c r="Z129" s="12"/>
      <c r="AA129" s="12"/>
      <c r="AB129" s="12"/>
      <c r="AC129" s="12"/>
      <c r="AD129" s="12"/>
      <c r="AE129" s="12"/>
      <c r="AR129" s="200" t="s">
        <v>21</v>
      </c>
      <c r="AT129" s="201" t="s">
        <v>78</v>
      </c>
      <c r="AU129" s="201" t="s">
        <v>21</v>
      </c>
      <c r="AY129" s="200" t="s">
        <v>132</v>
      </c>
      <c r="BK129" s="202">
        <f>SUM(BK130:BK136)</f>
        <v>0</v>
      </c>
    </row>
    <row r="130" s="2" customFormat="1" ht="37.8" customHeight="1">
      <c r="A130" s="40"/>
      <c r="B130" s="41"/>
      <c r="C130" s="205" t="s">
        <v>240</v>
      </c>
      <c r="D130" s="205" t="s">
        <v>135</v>
      </c>
      <c r="E130" s="206" t="s">
        <v>241</v>
      </c>
      <c r="F130" s="207" t="s">
        <v>242</v>
      </c>
      <c r="G130" s="208" t="s">
        <v>195</v>
      </c>
      <c r="H130" s="209">
        <v>43.200000000000003</v>
      </c>
      <c r="I130" s="210"/>
      <c r="J130" s="211">
        <f>ROUND(I130*H130,2)</f>
        <v>0</v>
      </c>
      <c r="K130" s="207" t="s">
        <v>139</v>
      </c>
      <c r="L130" s="46"/>
      <c r="M130" s="212" t="s">
        <v>32</v>
      </c>
      <c r="N130" s="213" t="s">
        <v>51</v>
      </c>
      <c r="O130" s="86"/>
      <c r="P130" s="214">
        <f>O130*H130</f>
        <v>0</v>
      </c>
      <c r="Q130" s="214">
        <v>0.088800000000000004</v>
      </c>
      <c r="R130" s="214">
        <f>Q130*H130</f>
        <v>3.8361600000000005</v>
      </c>
      <c r="S130" s="214">
        <v>0</v>
      </c>
      <c r="T130" s="215">
        <f>S130*H130</f>
        <v>0</v>
      </c>
      <c r="U130" s="40"/>
      <c r="V130" s="40"/>
      <c r="W130" s="40"/>
      <c r="X130" s="40"/>
      <c r="Y130" s="40"/>
      <c r="Z130" s="40"/>
      <c r="AA130" s="40"/>
      <c r="AB130" s="40"/>
      <c r="AC130" s="40"/>
      <c r="AD130" s="40"/>
      <c r="AE130" s="40"/>
      <c r="AR130" s="216" t="s">
        <v>150</v>
      </c>
      <c r="AT130" s="216" t="s">
        <v>135</v>
      </c>
      <c r="AU130" s="216" t="s">
        <v>141</v>
      </c>
      <c r="AY130" s="18" t="s">
        <v>132</v>
      </c>
      <c r="BE130" s="217">
        <f>IF(N130="základní",J130,0)</f>
        <v>0</v>
      </c>
      <c r="BF130" s="217">
        <f>IF(N130="snížená",J130,0)</f>
        <v>0</v>
      </c>
      <c r="BG130" s="217">
        <f>IF(N130="zákl. přenesená",J130,0)</f>
        <v>0</v>
      </c>
      <c r="BH130" s="217">
        <f>IF(N130="sníž. přenesená",J130,0)</f>
        <v>0</v>
      </c>
      <c r="BI130" s="217">
        <f>IF(N130="nulová",J130,0)</f>
        <v>0</v>
      </c>
      <c r="BJ130" s="18" t="s">
        <v>141</v>
      </c>
      <c r="BK130" s="217">
        <f>ROUND(I130*H130,2)</f>
        <v>0</v>
      </c>
      <c r="BL130" s="18" t="s">
        <v>150</v>
      </c>
      <c r="BM130" s="216" t="s">
        <v>243</v>
      </c>
    </row>
    <row r="131" s="2" customFormat="1">
      <c r="A131" s="40"/>
      <c r="B131" s="41"/>
      <c r="C131" s="42"/>
      <c r="D131" s="225" t="s">
        <v>197</v>
      </c>
      <c r="E131" s="42"/>
      <c r="F131" s="226" t="s">
        <v>244</v>
      </c>
      <c r="G131" s="42"/>
      <c r="H131" s="42"/>
      <c r="I131" s="227"/>
      <c r="J131" s="42"/>
      <c r="K131" s="42"/>
      <c r="L131" s="46"/>
      <c r="M131" s="228"/>
      <c r="N131" s="229"/>
      <c r="O131" s="86"/>
      <c r="P131" s="86"/>
      <c r="Q131" s="86"/>
      <c r="R131" s="86"/>
      <c r="S131" s="86"/>
      <c r="T131" s="87"/>
      <c r="U131" s="40"/>
      <c r="V131" s="40"/>
      <c r="W131" s="40"/>
      <c r="X131" s="40"/>
      <c r="Y131" s="40"/>
      <c r="Z131" s="40"/>
      <c r="AA131" s="40"/>
      <c r="AB131" s="40"/>
      <c r="AC131" s="40"/>
      <c r="AD131" s="40"/>
      <c r="AE131" s="40"/>
      <c r="AT131" s="18" t="s">
        <v>197</v>
      </c>
      <c r="AU131" s="18" t="s">
        <v>141</v>
      </c>
    </row>
    <row r="132" s="13" customFormat="1">
      <c r="A132" s="13"/>
      <c r="B132" s="230"/>
      <c r="C132" s="231"/>
      <c r="D132" s="225" t="s">
        <v>199</v>
      </c>
      <c r="E132" s="232" t="s">
        <v>32</v>
      </c>
      <c r="F132" s="233" t="s">
        <v>200</v>
      </c>
      <c r="G132" s="231"/>
      <c r="H132" s="234">
        <v>43.200000000000003</v>
      </c>
      <c r="I132" s="235"/>
      <c r="J132" s="231"/>
      <c r="K132" s="231"/>
      <c r="L132" s="236"/>
      <c r="M132" s="237"/>
      <c r="N132" s="238"/>
      <c r="O132" s="238"/>
      <c r="P132" s="238"/>
      <c r="Q132" s="238"/>
      <c r="R132" s="238"/>
      <c r="S132" s="238"/>
      <c r="T132" s="239"/>
      <c r="U132" s="13"/>
      <c r="V132" s="13"/>
      <c r="W132" s="13"/>
      <c r="X132" s="13"/>
      <c r="Y132" s="13"/>
      <c r="Z132" s="13"/>
      <c r="AA132" s="13"/>
      <c r="AB132" s="13"/>
      <c r="AC132" s="13"/>
      <c r="AD132" s="13"/>
      <c r="AE132" s="13"/>
      <c r="AT132" s="240" t="s">
        <v>199</v>
      </c>
      <c r="AU132" s="240" t="s">
        <v>141</v>
      </c>
      <c r="AV132" s="13" t="s">
        <v>141</v>
      </c>
      <c r="AW132" s="13" t="s">
        <v>41</v>
      </c>
      <c r="AX132" s="13" t="s">
        <v>79</v>
      </c>
      <c r="AY132" s="240" t="s">
        <v>132</v>
      </c>
    </row>
    <row r="133" s="14" customFormat="1">
      <c r="A133" s="14"/>
      <c r="B133" s="241"/>
      <c r="C133" s="242"/>
      <c r="D133" s="225" t="s">
        <v>199</v>
      </c>
      <c r="E133" s="243" t="s">
        <v>32</v>
      </c>
      <c r="F133" s="244" t="s">
        <v>201</v>
      </c>
      <c r="G133" s="242"/>
      <c r="H133" s="245">
        <v>43.200000000000003</v>
      </c>
      <c r="I133" s="246"/>
      <c r="J133" s="242"/>
      <c r="K133" s="242"/>
      <c r="L133" s="247"/>
      <c r="M133" s="248"/>
      <c r="N133" s="249"/>
      <c r="O133" s="249"/>
      <c r="P133" s="249"/>
      <c r="Q133" s="249"/>
      <c r="R133" s="249"/>
      <c r="S133" s="249"/>
      <c r="T133" s="250"/>
      <c r="U133" s="14"/>
      <c r="V133" s="14"/>
      <c r="W133" s="14"/>
      <c r="X133" s="14"/>
      <c r="Y133" s="14"/>
      <c r="Z133" s="14"/>
      <c r="AA133" s="14"/>
      <c r="AB133" s="14"/>
      <c r="AC133" s="14"/>
      <c r="AD133" s="14"/>
      <c r="AE133" s="14"/>
      <c r="AT133" s="251" t="s">
        <v>199</v>
      </c>
      <c r="AU133" s="251" t="s">
        <v>141</v>
      </c>
      <c r="AV133" s="14" t="s">
        <v>150</v>
      </c>
      <c r="AW133" s="14" t="s">
        <v>41</v>
      </c>
      <c r="AX133" s="14" t="s">
        <v>21</v>
      </c>
      <c r="AY133" s="251" t="s">
        <v>132</v>
      </c>
    </row>
    <row r="134" s="2" customFormat="1" ht="14.4" customHeight="1">
      <c r="A134" s="40"/>
      <c r="B134" s="41"/>
      <c r="C134" s="252" t="s">
        <v>245</v>
      </c>
      <c r="D134" s="252" t="s">
        <v>246</v>
      </c>
      <c r="E134" s="253" t="s">
        <v>247</v>
      </c>
      <c r="F134" s="254" t="s">
        <v>248</v>
      </c>
      <c r="G134" s="255" t="s">
        <v>195</v>
      </c>
      <c r="H134" s="256">
        <v>17.795000000000002</v>
      </c>
      <c r="I134" s="257"/>
      <c r="J134" s="258">
        <f>ROUND(I134*H134,2)</f>
        <v>0</v>
      </c>
      <c r="K134" s="254" t="s">
        <v>139</v>
      </c>
      <c r="L134" s="259"/>
      <c r="M134" s="260" t="s">
        <v>32</v>
      </c>
      <c r="N134" s="261" t="s">
        <v>51</v>
      </c>
      <c r="O134" s="86"/>
      <c r="P134" s="214">
        <f>O134*H134</f>
        <v>0</v>
      </c>
      <c r="Q134" s="214">
        <v>0.20999999999999999</v>
      </c>
      <c r="R134" s="214">
        <f>Q134*H134</f>
        <v>3.7369500000000002</v>
      </c>
      <c r="S134" s="214">
        <v>0</v>
      </c>
      <c r="T134" s="215">
        <f>S134*H134</f>
        <v>0</v>
      </c>
      <c r="U134" s="40"/>
      <c r="V134" s="40"/>
      <c r="W134" s="40"/>
      <c r="X134" s="40"/>
      <c r="Y134" s="40"/>
      <c r="Z134" s="40"/>
      <c r="AA134" s="40"/>
      <c r="AB134" s="40"/>
      <c r="AC134" s="40"/>
      <c r="AD134" s="40"/>
      <c r="AE134" s="40"/>
      <c r="AR134" s="216" t="s">
        <v>228</v>
      </c>
      <c r="AT134" s="216" t="s">
        <v>246</v>
      </c>
      <c r="AU134" s="216" t="s">
        <v>141</v>
      </c>
      <c r="AY134" s="18" t="s">
        <v>132</v>
      </c>
      <c r="BE134" s="217">
        <f>IF(N134="základní",J134,0)</f>
        <v>0</v>
      </c>
      <c r="BF134" s="217">
        <f>IF(N134="snížená",J134,0)</f>
        <v>0</v>
      </c>
      <c r="BG134" s="217">
        <f>IF(N134="zákl. přenesená",J134,0)</f>
        <v>0</v>
      </c>
      <c r="BH134" s="217">
        <f>IF(N134="sníž. přenesená",J134,0)</f>
        <v>0</v>
      </c>
      <c r="BI134" s="217">
        <f>IF(N134="nulová",J134,0)</f>
        <v>0</v>
      </c>
      <c r="BJ134" s="18" t="s">
        <v>141</v>
      </c>
      <c r="BK134" s="217">
        <f>ROUND(I134*H134,2)</f>
        <v>0</v>
      </c>
      <c r="BL134" s="18" t="s">
        <v>150</v>
      </c>
      <c r="BM134" s="216" t="s">
        <v>249</v>
      </c>
    </row>
    <row r="135" s="13" customFormat="1">
      <c r="A135" s="13"/>
      <c r="B135" s="230"/>
      <c r="C135" s="231"/>
      <c r="D135" s="225" t="s">
        <v>199</v>
      </c>
      <c r="E135" s="231"/>
      <c r="F135" s="233" t="s">
        <v>250</v>
      </c>
      <c r="G135" s="231"/>
      <c r="H135" s="234">
        <v>17.795000000000002</v>
      </c>
      <c r="I135" s="235"/>
      <c r="J135" s="231"/>
      <c r="K135" s="231"/>
      <c r="L135" s="236"/>
      <c r="M135" s="237"/>
      <c r="N135" s="238"/>
      <c r="O135" s="238"/>
      <c r="P135" s="238"/>
      <c r="Q135" s="238"/>
      <c r="R135" s="238"/>
      <c r="S135" s="238"/>
      <c r="T135" s="239"/>
      <c r="U135" s="13"/>
      <c r="V135" s="13"/>
      <c r="W135" s="13"/>
      <c r="X135" s="13"/>
      <c r="Y135" s="13"/>
      <c r="Z135" s="13"/>
      <c r="AA135" s="13"/>
      <c r="AB135" s="13"/>
      <c r="AC135" s="13"/>
      <c r="AD135" s="13"/>
      <c r="AE135" s="13"/>
      <c r="AT135" s="240" t="s">
        <v>199</v>
      </c>
      <c r="AU135" s="240" t="s">
        <v>141</v>
      </c>
      <c r="AV135" s="13" t="s">
        <v>141</v>
      </c>
      <c r="AW135" s="13" t="s">
        <v>4</v>
      </c>
      <c r="AX135" s="13" t="s">
        <v>21</v>
      </c>
      <c r="AY135" s="240" t="s">
        <v>132</v>
      </c>
    </row>
    <row r="136" s="2" customFormat="1" ht="24.15" customHeight="1">
      <c r="A136" s="40"/>
      <c r="B136" s="41"/>
      <c r="C136" s="205" t="s">
        <v>251</v>
      </c>
      <c r="D136" s="205" t="s">
        <v>135</v>
      </c>
      <c r="E136" s="206" t="s">
        <v>252</v>
      </c>
      <c r="F136" s="207" t="s">
        <v>253</v>
      </c>
      <c r="G136" s="208" t="s">
        <v>254</v>
      </c>
      <c r="H136" s="209">
        <v>10.424</v>
      </c>
      <c r="I136" s="210"/>
      <c r="J136" s="211">
        <f>ROUND(I136*H136,2)</f>
        <v>0</v>
      </c>
      <c r="K136" s="207" t="s">
        <v>139</v>
      </c>
      <c r="L136" s="46"/>
      <c r="M136" s="212" t="s">
        <v>32</v>
      </c>
      <c r="N136" s="213" t="s">
        <v>51</v>
      </c>
      <c r="O136" s="86"/>
      <c r="P136" s="214">
        <f>O136*H136</f>
        <v>0</v>
      </c>
      <c r="Q136" s="214">
        <v>0</v>
      </c>
      <c r="R136" s="214">
        <f>Q136*H136</f>
        <v>0</v>
      </c>
      <c r="S136" s="214">
        <v>0</v>
      </c>
      <c r="T136" s="215">
        <f>S136*H136</f>
        <v>0</v>
      </c>
      <c r="U136" s="40"/>
      <c r="V136" s="40"/>
      <c r="W136" s="40"/>
      <c r="X136" s="40"/>
      <c r="Y136" s="40"/>
      <c r="Z136" s="40"/>
      <c r="AA136" s="40"/>
      <c r="AB136" s="40"/>
      <c r="AC136" s="40"/>
      <c r="AD136" s="40"/>
      <c r="AE136" s="40"/>
      <c r="AR136" s="216" t="s">
        <v>150</v>
      </c>
      <c r="AT136" s="216" t="s">
        <v>135</v>
      </c>
      <c r="AU136" s="216" t="s">
        <v>141</v>
      </c>
      <c r="AY136" s="18" t="s">
        <v>132</v>
      </c>
      <c r="BE136" s="217">
        <f>IF(N136="základní",J136,0)</f>
        <v>0</v>
      </c>
      <c r="BF136" s="217">
        <f>IF(N136="snížená",J136,0)</f>
        <v>0</v>
      </c>
      <c r="BG136" s="217">
        <f>IF(N136="zákl. přenesená",J136,0)</f>
        <v>0</v>
      </c>
      <c r="BH136" s="217">
        <f>IF(N136="sníž. přenesená",J136,0)</f>
        <v>0</v>
      </c>
      <c r="BI136" s="217">
        <f>IF(N136="nulová",J136,0)</f>
        <v>0</v>
      </c>
      <c r="BJ136" s="18" t="s">
        <v>141</v>
      </c>
      <c r="BK136" s="217">
        <f>ROUND(I136*H136,2)</f>
        <v>0</v>
      </c>
      <c r="BL136" s="18" t="s">
        <v>150</v>
      </c>
      <c r="BM136" s="216" t="s">
        <v>255</v>
      </c>
    </row>
    <row r="137" s="12" customFormat="1" ht="22.8" customHeight="1">
      <c r="A137" s="12"/>
      <c r="B137" s="189"/>
      <c r="C137" s="190"/>
      <c r="D137" s="191" t="s">
        <v>78</v>
      </c>
      <c r="E137" s="203" t="s">
        <v>157</v>
      </c>
      <c r="F137" s="203" t="s">
        <v>256</v>
      </c>
      <c r="G137" s="190"/>
      <c r="H137" s="190"/>
      <c r="I137" s="193"/>
      <c r="J137" s="204">
        <f>BK137</f>
        <v>0</v>
      </c>
      <c r="K137" s="190"/>
      <c r="L137" s="195"/>
      <c r="M137" s="196"/>
      <c r="N137" s="197"/>
      <c r="O137" s="197"/>
      <c r="P137" s="198">
        <f>SUM(P138:P209)</f>
        <v>0</v>
      </c>
      <c r="Q137" s="197"/>
      <c r="R137" s="198">
        <f>SUM(R138:R209)</f>
        <v>7.2925255399999998</v>
      </c>
      <c r="S137" s="197"/>
      <c r="T137" s="199">
        <f>SUM(T138:T209)</f>
        <v>0</v>
      </c>
      <c r="U137" s="12"/>
      <c r="V137" s="12"/>
      <c r="W137" s="12"/>
      <c r="X137" s="12"/>
      <c r="Y137" s="12"/>
      <c r="Z137" s="12"/>
      <c r="AA137" s="12"/>
      <c r="AB137" s="12"/>
      <c r="AC137" s="12"/>
      <c r="AD137" s="12"/>
      <c r="AE137" s="12"/>
      <c r="AR137" s="200" t="s">
        <v>21</v>
      </c>
      <c r="AT137" s="201" t="s">
        <v>78</v>
      </c>
      <c r="AU137" s="201" t="s">
        <v>21</v>
      </c>
      <c r="AY137" s="200" t="s">
        <v>132</v>
      </c>
      <c r="BK137" s="202">
        <f>SUM(BK138:BK209)</f>
        <v>0</v>
      </c>
    </row>
    <row r="138" s="2" customFormat="1" ht="14.4" customHeight="1">
      <c r="A138" s="40"/>
      <c r="B138" s="41"/>
      <c r="C138" s="205" t="s">
        <v>257</v>
      </c>
      <c r="D138" s="205" t="s">
        <v>135</v>
      </c>
      <c r="E138" s="206" t="s">
        <v>258</v>
      </c>
      <c r="F138" s="207" t="s">
        <v>259</v>
      </c>
      <c r="G138" s="208" t="s">
        <v>195</v>
      </c>
      <c r="H138" s="209">
        <v>25.68</v>
      </c>
      <c r="I138" s="210"/>
      <c r="J138" s="211">
        <f>ROUND(I138*H138,2)</f>
        <v>0</v>
      </c>
      <c r="K138" s="207" t="s">
        <v>32</v>
      </c>
      <c r="L138" s="46"/>
      <c r="M138" s="212" t="s">
        <v>32</v>
      </c>
      <c r="N138" s="213" t="s">
        <v>51</v>
      </c>
      <c r="O138" s="86"/>
      <c r="P138" s="214">
        <f>O138*H138</f>
        <v>0</v>
      </c>
      <c r="Q138" s="214">
        <v>0.030450000000000001</v>
      </c>
      <c r="R138" s="214">
        <f>Q138*H138</f>
        <v>0.78195599999999998</v>
      </c>
      <c r="S138" s="214">
        <v>0</v>
      </c>
      <c r="T138" s="215">
        <f>S138*H138</f>
        <v>0</v>
      </c>
      <c r="U138" s="40"/>
      <c r="V138" s="40"/>
      <c r="W138" s="40"/>
      <c r="X138" s="40"/>
      <c r="Y138" s="40"/>
      <c r="Z138" s="40"/>
      <c r="AA138" s="40"/>
      <c r="AB138" s="40"/>
      <c r="AC138" s="40"/>
      <c r="AD138" s="40"/>
      <c r="AE138" s="40"/>
      <c r="AR138" s="216" t="s">
        <v>150</v>
      </c>
      <c r="AT138" s="216" t="s">
        <v>135</v>
      </c>
      <c r="AU138" s="216" t="s">
        <v>141</v>
      </c>
      <c r="AY138" s="18" t="s">
        <v>132</v>
      </c>
      <c r="BE138" s="217">
        <f>IF(N138="základní",J138,0)</f>
        <v>0</v>
      </c>
      <c r="BF138" s="217">
        <f>IF(N138="snížená",J138,0)</f>
        <v>0</v>
      </c>
      <c r="BG138" s="217">
        <f>IF(N138="zákl. přenesená",J138,0)</f>
        <v>0</v>
      </c>
      <c r="BH138" s="217">
        <f>IF(N138="sníž. přenesená",J138,0)</f>
        <v>0</v>
      </c>
      <c r="BI138" s="217">
        <f>IF(N138="nulová",J138,0)</f>
        <v>0</v>
      </c>
      <c r="BJ138" s="18" t="s">
        <v>141</v>
      </c>
      <c r="BK138" s="217">
        <f>ROUND(I138*H138,2)</f>
        <v>0</v>
      </c>
      <c r="BL138" s="18" t="s">
        <v>150</v>
      </c>
      <c r="BM138" s="216" t="s">
        <v>1286</v>
      </c>
    </row>
    <row r="139" s="2" customFormat="1">
      <c r="A139" s="40"/>
      <c r="B139" s="41"/>
      <c r="C139" s="42"/>
      <c r="D139" s="225" t="s">
        <v>197</v>
      </c>
      <c r="E139" s="42"/>
      <c r="F139" s="226" t="s">
        <v>261</v>
      </c>
      <c r="G139" s="42"/>
      <c r="H139" s="42"/>
      <c r="I139" s="227"/>
      <c r="J139" s="42"/>
      <c r="K139" s="42"/>
      <c r="L139" s="46"/>
      <c r="M139" s="228"/>
      <c r="N139" s="229"/>
      <c r="O139" s="86"/>
      <c r="P139" s="86"/>
      <c r="Q139" s="86"/>
      <c r="R139" s="86"/>
      <c r="S139" s="86"/>
      <c r="T139" s="87"/>
      <c r="U139" s="40"/>
      <c r="V139" s="40"/>
      <c r="W139" s="40"/>
      <c r="X139" s="40"/>
      <c r="Y139" s="40"/>
      <c r="Z139" s="40"/>
      <c r="AA139" s="40"/>
      <c r="AB139" s="40"/>
      <c r="AC139" s="40"/>
      <c r="AD139" s="40"/>
      <c r="AE139" s="40"/>
      <c r="AT139" s="18" t="s">
        <v>197</v>
      </c>
      <c r="AU139" s="18" t="s">
        <v>141</v>
      </c>
    </row>
    <row r="140" s="13" customFormat="1">
      <c r="A140" s="13"/>
      <c r="B140" s="230"/>
      <c r="C140" s="231"/>
      <c r="D140" s="225" t="s">
        <v>199</v>
      </c>
      <c r="E140" s="232" t="s">
        <v>32</v>
      </c>
      <c r="F140" s="233" t="s">
        <v>262</v>
      </c>
      <c r="G140" s="231"/>
      <c r="H140" s="234">
        <v>25.68</v>
      </c>
      <c r="I140" s="235"/>
      <c r="J140" s="231"/>
      <c r="K140" s="231"/>
      <c r="L140" s="236"/>
      <c r="M140" s="237"/>
      <c r="N140" s="238"/>
      <c r="O140" s="238"/>
      <c r="P140" s="238"/>
      <c r="Q140" s="238"/>
      <c r="R140" s="238"/>
      <c r="S140" s="238"/>
      <c r="T140" s="239"/>
      <c r="U140" s="13"/>
      <c r="V140" s="13"/>
      <c r="W140" s="13"/>
      <c r="X140" s="13"/>
      <c r="Y140" s="13"/>
      <c r="Z140" s="13"/>
      <c r="AA140" s="13"/>
      <c r="AB140" s="13"/>
      <c r="AC140" s="13"/>
      <c r="AD140" s="13"/>
      <c r="AE140" s="13"/>
      <c r="AT140" s="240" t="s">
        <v>199</v>
      </c>
      <c r="AU140" s="240" t="s">
        <v>141</v>
      </c>
      <c r="AV140" s="13" t="s">
        <v>141</v>
      </c>
      <c r="AW140" s="13" t="s">
        <v>41</v>
      </c>
      <c r="AX140" s="13" t="s">
        <v>79</v>
      </c>
      <c r="AY140" s="240" t="s">
        <v>132</v>
      </c>
    </row>
    <row r="141" s="14" customFormat="1">
      <c r="A141" s="14"/>
      <c r="B141" s="241"/>
      <c r="C141" s="242"/>
      <c r="D141" s="225" t="s">
        <v>199</v>
      </c>
      <c r="E141" s="243" t="s">
        <v>32</v>
      </c>
      <c r="F141" s="244" t="s">
        <v>201</v>
      </c>
      <c r="G141" s="242"/>
      <c r="H141" s="245">
        <v>25.68</v>
      </c>
      <c r="I141" s="246"/>
      <c r="J141" s="242"/>
      <c r="K141" s="242"/>
      <c r="L141" s="247"/>
      <c r="M141" s="248"/>
      <c r="N141" s="249"/>
      <c r="O141" s="249"/>
      <c r="P141" s="249"/>
      <c r="Q141" s="249"/>
      <c r="R141" s="249"/>
      <c r="S141" s="249"/>
      <c r="T141" s="250"/>
      <c r="U141" s="14"/>
      <c r="V141" s="14"/>
      <c r="W141" s="14"/>
      <c r="X141" s="14"/>
      <c r="Y141" s="14"/>
      <c r="Z141" s="14"/>
      <c r="AA141" s="14"/>
      <c r="AB141" s="14"/>
      <c r="AC141" s="14"/>
      <c r="AD141" s="14"/>
      <c r="AE141" s="14"/>
      <c r="AT141" s="251" t="s">
        <v>199</v>
      </c>
      <c r="AU141" s="251" t="s">
        <v>141</v>
      </c>
      <c r="AV141" s="14" t="s">
        <v>150</v>
      </c>
      <c r="AW141" s="14" t="s">
        <v>41</v>
      </c>
      <c r="AX141" s="14" t="s">
        <v>21</v>
      </c>
      <c r="AY141" s="251" t="s">
        <v>132</v>
      </c>
    </row>
    <row r="142" s="2" customFormat="1" ht="14.4" customHeight="1">
      <c r="A142" s="40"/>
      <c r="B142" s="41"/>
      <c r="C142" s="205" t="s">
        <v>263</v>
      </c>
      <c r="D142" s="205" t="s">
        <v>135</v>
      </c>
      <c r="E142" s="206" t="s">
        <v>264</v>
      </c>
      <c r="F142" s="207" t="s">
        <v>265</v>
      </c>
      <c r="G142" s="208" t="s">
        <v>195</v>
      </c>
      <c r="H142" s="209">
        <v>207.84</v>
      </c>
      <c r="I142" s="210"/>
      <c r="J142" s="211">
        <f>ROUND(I142*H142,2)</f>
        <v>0</v>
      </c>
      <c r="K142" s="207" t="s">
        <v>139</v>
      </c>
      <c r="L142" s="46"/>
      <c r="M142" s="212" t="s">
        <v>32</v>
      </c>
      <c r="N142" s="213" t="s">
        <v>51</v>
      </c>
      <c r="O142" s="86"/>
      <c r="P142" s="214">
        <f>O142*H142</f>
        <v>0</v>
      </c>
      <c r="Q142" s="214">
        <v>0.00025999999999999998</v>
      </c>
      <c r="R142" s="214">
        <f>Q142*H142</f>
        <v>0.054038399999999993</v>
      </c>
      <c r="S142" s="214">
        <v>0</v>
      </c>
      <c r="T142" s="215">
        <f>S142*H142</f>
        <v>0</v>
      </c>
      <c r="U142" s="40"/>
      <c r="V142" s="40"/>
      <c r="W142" s="40"/>
      <c r="X142" s="40"/>
      <c r="Y142" s="40"/>
      <c r="Z142" s="40"/>
      <c r="AA142" s="40"/>
      <c r="AB142" s="40"/>
      <c r="AC142" s="40"/>
      <c r="AD142" s="40"/>
      <c r="AE142" s="40"/>
      <c r="AR142" s="216" t="s">
        <v>150</v>
      </c>
      <c r="AT142" s="216" t="s">
        <v>135</v>
      </c>
      <c r="AU142" s="216" t="s">
        <v>141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266</v>
      </c>
    </row>
    <row r="143" s="2" customFormat="1" ht="14.4" customHeight="1">
      <c r="A143" s="40"/>
      <c r="B143" s="41"/>
      <c r="C143" s="205" t="s">
        <v>8</v>
      </c>
      <c r="D143" s="205" t="s">
        <v>135</v>
      </c>
      <c r="E143" s="206" t="s">
        <v>267</v>
      </c>
      <c r="F143" s="207" t="s">
        <v>268</v>
      </c>
      <c r="G143" s="208" t="s">
        <v>195</v>
      </c>
      <c r="H143" s="209">
        <v>207.84</v>
      </c>
      <c r="I143" s="210"/>
      <c r="J143" s="211">
        <f>ROUND(I143*H143,2)</f>
        <v>0</v>
      </c>
      <c r="K143" s="207" t="s">
        <v>139</v>
      </c>
      <c r="L143" s="46"/>
      <c r="M143" s="212" t="s">
        <v>32</v>
      </c>
      <c r="N143" s="213" t="s">
        <v>51</v>
      </c>
      <c r="O143" s="86"/>
      <c r="P143" s="214">
        <f>O143*H143</f>
        <v>0</v>
      </c>
      <c r="Q143" s="214">
        <v>0</v>
      </c>
      <c r="R143" s="214">
        <f>Q143*H143</f>
        <v>0</v>
      </c>
      <c r="S143" s="214">
        <v>0</v>
      </c>
      <c r="T143" s="215">
        <f>S143*H143</f>
        <v>0</v>
      </c>
      <c r="U143" s="40"/>
      <c r="V143" s="40"/>
      <c r="W143" s="40"/>
      <c r="X143" s="40"/>
      <c r="Y143" s="40"/>
      <c r="Z143" s="40"/>
      <c r="AA143" s="40"/>
      <c r="AB143" s="40"/>
      <c r="AC143" s="40"/>
      <c r="AD143" s="40"/>
      <c r="AE143" s="40"/>
      <c r="AR143" s="216" t="s">
        <v>150</v>
      </c>
      <c r="AT143" s="216" t="s">
        <v>135</v>
      </c>
      <c r="AU143" s="216" t="s">
        <v>141</v>
      </c>
      <c r="AY143" s="18" t="s">
        <v>132</v>
      </c>
      <c r="BE143" s="217">
        <f>IF(N143="základní",J143,0)</f>
        <v>0</v>
      </c>
      <c r="BF143" s="217">
        <f>IF(N143="snížená",J143,0)</f>
        <v>0</v>
      </c>
      <c r="BG143" s="217">
        <f>IF(N143="zákl. přenesená",J143,0)</f>
        <v>0</v>
      </c>
      <c r="BH143" s="217">
        <f>IF(N143="sníž. přenesená",J143,0)</f>
        <v>0</v>
      </c>
      <c r="BI143" s="217">
        <f>IF(N143="nulová",J143,0)</f>
        <v>0</v>
      </c>
      <c r="BJ143" s="18" t="s">
        <v>141</v>
      </c>
      <c r="BK143" s="217">
        <f>ROUND(I143*H143,2)</f>
        <v>0</v>
      </c>
      <c r="BL143" s="18" t="s">
        <v>150</v>
      </c>
      <c r="BM143" s="216" t="s">
        <v>269</v>
      </c>
    </row>
    <row r="144" s="2" customFormat="1" ht="24.15" customHeight="1">
      <c r="A144" s="40"/>
      <c r="B144" s="41"/>
      <c r="C144" s="205" t="s">
        <v>270</v>
      </c>
      <c r="D144" s="205" t="s">
        <v>135</v>
      </c>
      <c r="E144" s="206" t="s">
        <v>271</v>
      </c>
      <c r="F144" s="207" t="s">
        <v>272</v>
      </c>
      <c r="G144" s="208" t="s">
        <v>195</v>
      </c>
      <c r="H144" s="209">
        <v>43.200000000000003</v>
      </c>
      <c r="I144" s="210"/>
      <c r="J144" s="211">
        <f>ROUND(I144*H144,2)</f>
        <v>0</v>
      </c>
      <c r="K144" s="207" t="s">
        <v>620</v>
      </c>
      <c r="L144" s="46"/>
      <c r="M144" s="212" t="s">
        <v>32</v>
      </c>
      <c r="N144" s="213" t="s">
        <v>51</v>
      </c>
      <c r="O144" s="86"/>
      <c r="P144" s="214">
        <f>O144*H144</f>
        <v>0</v>
      </c>
      <c r="Q144" s="214">
        <v>0.0085199999999999998</v>
      </c>
      <c r="R144" s="214">
        <f>Q144*H144</f>
        <v>0.368064</v>
      </c>
      <c r="S144" s="214">
        <v>0</v>
      </c>
      <c r="T144" s="215">
        <f>S144*H144</f>
        <v>0</v>
      </c>
      <c r="U144" s="40"/>
      <c r="V144" s="40"/>
      <c r="W144" s="40"/>
      <c r="X144" s="40"/>
      <c r="Y144" s="40"/>
      <c r="Z144" s="40"/>
      <c r="AA144" s="40"/>
      <c r="AB144" s="40"/>
      <c r="AC144" s="40"/>
      <c r="AD144" s="40"/>
      <c r="AE144" s="40"/>
      <c r="AR144" s="216" t="s">
        <v>150</v>
      </c>
      <c r="AT144" s="216" t="s">
        <v>135</v>
      </c>
      <c r="AU144" s="216" t="s">
        <v>141</v>
      </c>
      <c r="AY144" s="18" t="s">
        <v>132</v>
      </c>
      <c r="BE144" s="217">
        <f>IF(N144="základní",J144,0)</f>
        <v>0</v>
      </c>
      <c r="BF144" s="217">
        <f>IF(N144="snížená",J144,0)</f>
        <v>0</v>
      </c>
      <c r="BG144" s="217">
        <f>IF(N144="zákl. přenesená",J144,0)</f>
        <v>0</v>
      </c>
      <c r="BH144" s="217">
        <f>IF(N144="sníž. přenesená",J144,0)</f>
        <v>0</v>
      </c>
      <c r="BI144" s="217">
        <f>IF(N144="nulová",J144,0)</f>
        <v>0</v>
      </c>
      <c r="BJ144" s="18" t="s">
        <v>141</v>
      </c>
      <c r="BK144" s="217">
        <f>ROUND(I144*H144,2)</f>
        <v>0</v>
      </c>
      <c r="BL144" s="18" t="s">
        <v>150</v>
      </c>
      <c r="BM144" s="216" t="s">
        <v>273</v>
      </c>
    </row>
    <row r="145" s="2" customFormat="1">
      <c r="A145" s="40"/>
      <c r="B145" s="41"/>
      <c r="C145" s="42"/>
      <c r="D145" s="225" t="s">
        <v>197</v>
      </c>
      <c r="E145" s="42"/>
      <c r="F145" s="226" t="s">
        <v>274</v>
      </c>
      <c r="G145" s="42"/>
      <c r="H145" s="42"/>
      <c r="I145" s="227"/>
      <c r="J145" s="42"/>
      <c r="K145" s="42"/>
      <c r="L145" s="46"/>
      <c r="M145" s="228"/>
      <c r="N145" s="229"/>
      <c r="O145" s="86"/>
      <c r="P145" s="86"/>
      <c r="Q145" s="86"/>
      <c r="R145" s="86"/>
      <c r="S145" s="86"/>
      <c r="T145" s="87"/>
      <c r="U145" s="40"/>
      <c r="V145" s="40"/>
      <c r="W145" s="40"/>
      <c r="X145" s="40"/>
      <c r="Y145" s="40"/>
      <c r="Z145" s="40"/>
      <c r="AA145" s="40"/>
      <c r="AB145" s="40"/>
      <c r="AC145" s="40"/>
      <c r="AD145" s="40"/>
      <c r="AE145" s="40"/>
      <c r="AT145" s="18" t="s">
        <v>197</v>
      </c>
      <c r="AU145" s="18" t="s">
        <v>141</v>
      </c>
    </row>
    <row r="146" s="15" customFormat="1">
      <c r="A146" s="15"/>
      <c r="B146" s="262"/>
      <c r="C146" s="263"/>
      <c r="D146" s="225" t="s">
        <v>199</v>
      </c>
      <c r="E146" s="264" t="s">
        <v>32</v>
      </c>
      <c r="F146" s="265" t="s">
        <v>275</v>
      </c>
      <c r="G146" s="263"/>
      <c r="H146" s="264" t="s">
        <v>32</v>
      </c>
      <c r="I146" s="266"/>
      <c r="J146" s="263"/>
      <c r="K146" s="263"/>
      <c r="L146" s="267"/>
      <c r="M146" s="268"/>
      <c r="N146" s="269"/>
      <c r="O146" s="269"/>
      <c r="P146" s="269"/>
      <c r="Q146" s="269"/>
      <c r="R146" s="269"/>
      <c r="S146" s="269"/>
      <c r="T146" s="270"/>
      <c r="U146" s="15"/>
      <c r="V146" s="15"/>
      <c r="W146" s="15"/>
      <c r="X146" s="15"/>
      <c r="Y146" s="15"/>
      <c r="Z146" s="15"/>
      <c r="AA146" s="15"/>
      <c r="AB146" s="15"/>
      <c r="AC146" s="15"/>
      <c r="AD146" s="15"/>
      <c r="AE146" s="15"/>
      <c r="AT146" s="271" t="s">
        <v>199</v>
      </c>
      <c r="AU146" s="271" t="s">
        <v>141</v>
      </c>
      <c r="AV146" s="15" t="s">
        <v>21</v>
      </c>
      <c r="AW146" s="15" t="s">
        <v>41</v>
      </c>
      <c r="AX146" s="15" t="s">
        <v>79</v>
      </c>
      <c r="AY146" s="271" t="s">
        <v>132</v>
      </c>
    </row>
    <row r="147" s="13" customFormat="1">
      <c r="A147" s="13"/>
      <c r="B147" s="230"/>
      <c r="C147" s="231"/>
      <c r="D147" s="225" t="s">
        <v>199</v>
      </c>
      <c r="E147" s="232" t="s">
        <v>32</v>
      </c>
      <c r="F147" s="233" t="s">
        <v>276</v>
      </c>
      <c r="G147" s="231"/>
      <c r="H147" s="234">
        <v>43.200000000000003</v>
      </c>
      <c r="I147" s="235"/>
      <c r="J147" s="231"/>
      <c r="K147" s="231"/>
      <c r="L147" s="236"/>
      <c r="M147" s="237"/>
      <c r="N147" s="238"/>
      <c r="O147" s="238"/>
      <c r="P147" s="238"/>
      <c r="Q147" s="238"/>
      <c r="R147" s="238"/>
      <c r="S147" s="238"/>
      <c r="T147" s="239"/>
      <c r="U147" s="13"/>
      <c r="V147" s="13"/>
      <c r="W147" s="13"/>
      <c r="X147" s="13"/>
      <c r="Y147" s="13"/>
      <c r="Z147" s="13"/>
      <c r="AA147" s="13"/>
      <c r="AB147" s="13"/>
      <c r="AC147" s="13"/>
      <c r="AD147" s="13"/>
      <c r="AE147" s="13"/>
      <c r="AT147" s="240" t="s">
        <v>199</v>
      </c>
      <c r="AU147" s="240" t="s">
        <v>141</v>
      </c>
      <c r="AV147" s="13" t="s">
        <v>141</v>
      </c>
      <c r="AW147" s="13" t="s">
        <v>41</v>
      </c>
      <c r="AX147" s="13" t="s">
        <v>79</v>
      </c>
      <c r="AY147" s="240" t="s">
        <v>132</v>
      </c>
    </row>
    <row r="148" s="14" customFormat="1">
      <c r="A148" s="14"/>
      <c r="B148" s="241"/>
      <c r="C148" s="242"/>
      <c r="D148" s="225" t="s">
        <v>199</v>
      </c>
      <c r="E148" s="243" t="s">
        <v>32</v>
      </c>
      <c r="F148" s="244" t="s">
        <v>201</v>
      </c>
      <c r="G148" s="242"/>
      <c r="H148" s="245">
        <v>43.200000000000003</v>
      </c>
      <c r="I148" s="246"/>
      <c r="J148" s="242"/>
      <c r="K148" s="242"/>
      <c r="L148" s="247"/>
      <c r="M148" s="248"/>
      <c r="N148" s="249"/>
      <c r="O148" s="249"/>
      <c r="P148" s="249"/>
      <c r="Q148" s="249"/>
      <c r="R148" s="249"/>
      <c r="S148" s="249"/>
      <c r="T148" s="250"/>
      <c r="U148" s="14"/>
      <c r="V148" s="14"/>
      <c r="W148" s="14"/>
      <c r="X148" s="14"/>
      <c r="Y148" s="14"/>
      <c r="Z148" s="14"/>
      <c r="AA148" s="14"/>
      <c r="AB148" s="14"/>
      <c r="AC148" s="14"/>
      <c r="AD148" s="14"/>
      <c r="AE148" s="14"/>
      <c r="AT148" s="251" t="s">
        <v>199</v>
      </c>
      <c r="AU148" s="251" t="s">
        <v>141</v>
      </c>
      <c r="AV148" s="14" t="s">
        <v>150</v>
      </c>
      <c r="AW148" s="14" t="s">
        <v>41</v>
      </c>
      <c r="AX148" s="14" t="s">
        <v>21</v>
      </c>
      <c r="AY148" s="251" t="s">
        <v>132</v>
      </c>
    </row>
    <row r="149" s="2" customFormat="1" ht="14.4" customHeight="1">
      <c r="A149" s="40"/>
      <c r="B149" s="41"/>
      <c r="C149" s="252" t="s">
        <v>277</v>
      </c>
      <c r="D149" s="252" t="s">
        <v>246</v>
      </c>
      <c r="E149" s="253" t="s">
        <v>278</v>
      </c>
      <c r="F149" s="254" t="s">
        <v>279</v>
      </c>
      <c r="G149" s="255" t="s">
        <v>195</v>
      </c>
      <c r="H149" s="256">
        <v>44.064</v>
      </c>
      <c r="I149" s="257"/>
      <c r="J149" s="258">
        <f>ROUND(I149*H149,2)</f>
        <v>0</v>
      </c>
      <c r="K149" s="254" t="s">
        <v>139</v>
      </c>
      <c r="L149" s="259"/>
      <c r="M149" s="260" t="s">
        <v>32</v>
      </c>
      <c r="N149" s="261" t="s">
        <v>51</v>
      </c>
      <c r="O149" s="86"/>
      <c r="P149" s="214">
        <f>O149*H149</f>
        <v>0</v>
      </c>
      <c r="Q149" s="214">
        <v>0.0035999999999999999</v>
      </c>
      <c r="R149" s="214">
        <f>Q149*H149</f>
        <v>0.15863040000000001</v>
      </c>
      <c r="S149" s="214">
        <v>0</v>
      </c>
      <c r="T149" s="215">
        <f>S149*H149</f>
        <v>0</v>
      </c>
      <c r="U149" s="40"/>
      <c r="V149" s="40"/>
      <c r="W149" s="40"/>
      <c r="X149" s="40"/>
      <c r="Y149" s="40"/>
      <c r="Z149" s="40"/>
      <c r="AA149" s="40"/>
      <c r="AB149" s="40"/>
      <c r="AC149" s="40"/>
      <c r="AD149" s="40"/>
      <c r="AE149" s="40"/>
      <c r="AR149" s="216" t="s">
        <v>228</v>
      </c>
      <c r="AT149" s="216" t="s">
        <v>246</v>
      </c>
      <c r="AU149" s="216" t="s">
        <v>141</v>
      </c>
      <c r="AY149" s="18" t="s">
        <v>132</v>
      </c>
      <c r="BE149" s="217">
        <f>IF(N149="základní",J149,0)</f>
        <v>0</v>
      </c>
      <c r="BF149" s="217">
        <f>IF(N149="snížená",J149,0)</f>
        <v>0</v>
      </c>
      <c r="BG149" s="217">
        <f>IF(N149="zákl. přenesená",J149,0)</f>
        <v>0</v>
      </c>
      <c r="BH149" s="217">
        <f>IF(N149="sníž. přenesená",J149,0)</f>
        <v>0</v>
      </c>
      <c r="BI149" s="217">
        <f>IF(N149="nulová",J149,0)</f>
        <v>0</v>
      </c>
      <c r="BJ149" s="18" t="s">
        <v>141</v>
      </c>
      <c r="BK149" s="217">
        <f>ROUND(I149*H149,2)</f>
        <v>0</v>
      </c>
      <c r="BL149" s="18" t="s">
        <v>150</v>
      </c>
      <c r="BM149" s="216" t="s">
        <v>1287</v>
      </c>
    </row>
    <row r="150" s="13" customFormat="1">
      <c r="A150" s="13"/>
      <c r="B150" s="230"/>
      <c r="C150" s="231"/>
      <c r="D150" s="225" t="s">
        <v>199</v>
      </c>
      <c r="E150" s="231"/>
      <c r="F150" s="233" t="s">
        <v>281</v>
      </c>
      <c r="G150" s="231"/>
      <c r="H150" s="234">
        <v>44.064</v>
      </c>
      <c r="I150" s="235"/>
      <c r="J150" s="231"/>
      <c r="K150" s="231"/>
      <c r="L150" s="236"/>
      <c r="M150" s="237"/>
      <c r="N150" s="238"/>
      <c r="O150" s="238"/>
      <c r="P150" s="238"/>
      <c r="Q150" s="238"/>
      <c r="R150" s="238"/>
      <c r="S150" s="238"/>
      <c r="T150" s="239"/>
      <c r="U150" s="13"/>
      <c r="V150" s="13"/>
      <c r="W150" s="13"/>
      <c r="X150" s="13"/>
      <c r="Y150" s="13"/>
      <c r="Z150" s="13"/>
      <c r="AA150" s="13"/>
      <c r="AB150" s="13"/>
      <c r="AC150" s="13"/>
      <c r="AD150" s="13"/>
      <c r="AE150" s="13"/>
      <c r="AT150" s="240" t="s">
        <v>199</v>
      </c>
      <c r="AU150" s="240" t="s">
        <v>141</v>
      </c>
      <c r="AV150" s="13" t="s">
        <v>141</v>
      </c>
      <c r="AW150" s="13" t="s">
        <v>4</v>
      </c>
      <c r="AX150" s="13" t="s">
        <v>21</v>
      </c>
      <c r="AY150" s="240" t="s">
        <v>132</v>
      </c>
    </row>
    <row r="151" s="2" customFormat="1" ht="24.15" customHeight="1">
      <c r="A151" s="40"/>
      <c r="B151" s="41"/>
      <c r="C151" s="205" t="s">
        <v>282</v>
      </c>
      <c r="D151" s="205" t="s">
        <v>135</v>
      </c>
      <c r="E151" s="206" t="s">
        <v>283</v>
      </c>
      <c r="F151" s="207" t="s">
        <v>284</v>
      </c>
      <c r="G151" s="208" t="s">
        <v>195</v>
      </c>
      <c r="H151" s="209">
        <v>216.76300000000001</v>
      </c>
      <c r="I151" s="210"/>
      <c r="J151" s="211">
        <f>ROUND(I151*H151,2)</f>
        <v>0</v>
      </c>
      <c r="K151" s="207" t="s">
        <v>139</v>
      </c>
      <c r="L151" s="46"/>
      <c r="M151" s="212" t="s">
        <v>32</v>
      </c>
      <c r="N151" s="213" t="s">
        <v>51</v>
      </c>
      <c r="O151" s="86"/>
      <c r="P151" s="214">
        <f>O151*H151</f>
        <v>0</v>
      </c>
      <c r="Q151" s="214">
        <v>0.0086</v>
      </c>
      <c r="R151" s="214">
        <f>Q151*H151</f>
        <v>1.8641618</v>
      </c>
      <c r="S151" s="214">
        <v>0</v>
      </c>
      <c r="T151" s="215">
        <f>S151*H151</f>
        <v>0</v>
      </c>
      <c r="U151" s="40"/>
      <c r="V151" s="40"/>
      <c r="W151" s="40"/>
      <c r="X151" s="40"/>
      <c r="Y151" s="40"/>
      <c r="Z151" s="40"/>
      <c r="AA151" s="40"/>
      <c r="AB151" s="40"/>
      <c r="AC151" s="40"/>
      <c r="AD151" s="40"/>
      <c r="AE151" s="40"/>
      <c r="AR151" s="216" t="s">
        <v>150</v>
      </c>
      <c r="AT151" s="216" t="s">
        <v>135</v>
      </c>
      <c r="AU151" s="216" t="s">
        <v>141</v>
      </c>
      <c r="AY151" s="18" t="s">
        <v>132</v>
      </c>
      <c r="BE151" s="217">
        <f>IF(N151="základní",J151,0)</f>
        <v>0</v>
      </c>
      <c r="BF151" s="217">
        <f>IF(N151="snížená",J151,0)</f>
        <v>0</v>
      </c>
      <c r="BG151" s="217">
        <f>IF(N151="zákl. přenesená",J151,0)</f>
        <v>0</v>
      </c>
      <c r="BH151" s="217">
        <f>IF(N151="sníž. přenesená",J151,0)</f>
        <v>0</v>
      </c>
      <c r="BI151" s="217">
        <f>IF(N151="nulová",J151,0)</f>
        <v>0</v>
      </c>
      <c r="BJ151" s="18" t="s">
        <v>141</v>
      </c>
      <c r="BK151" s="217">
        <f>ROUND(I151*H151,2)</f>
        <v>0</v>
      </c>
      <c r="BL151" s="18" t="s">
        <v>150</v>
      </c>
      <c r="BM151" s="216" t="s">
        <v>285</v>
      </c>
    </row>
    <row r="152" s="2" customFormat="1">
      <c r="A152" s="40"/>
      <c r="B152" s="41"/>
      <c r="C152" s="42"/>
      <c r="D152" s="225" t="s">
        <v>197</v>
      </c>
      <c r="E152" s="42"/>
      <c r="F152" s="226" t="s">
        <v>274</v>
      </c>
      <c r="G152" s="42"/>
      <c r="H152" s="42"/>
      <c r="I152" s="227"/>
      <c r="J152" s="42"/>
      <c r="K152" s="42"/>
      <c r="L152" s="46"/>
      <c r="M152" s="228"/>
      <c r="N152" s="229"/>
      <c r="O152" s="86"/>
      <c r="P152" s="86"/>
      <c r="Q152" s="86"/>
      <c r="R152" s="86"/>
      <c r="S152" s="86"/>
      <c r="T152" s="87"/>
      <c r="U152" s="40"/>
      <c r="V152" s="40"/>
      <c r="W152" s="40"/>
      <c r="X152" s="40"/>
      <c r="Y152" s="40"/>
      <c r="Z152" s="40"/>
      <c r="AA152" s="40"/>
      <c r="AB152" s="40"/>
      <c r="AC152" s="40"/>
      <c r="AD152" s="40"/>
      <c r="AE152" s="40"/>
      <c r="AT152" s="18" t="s">
        <v>197</v>
      </c>
      <c r="AU152" s="18" t="s">
        <v>141</v>
      </c>
    </row>
    <row r="153" s="13" customFormat="1">
      <c r="A153" s="13"/>
      <c r="B153" s="230"/>
      <c r="C153" s="231"/>
      <c r="D153" s="225" t="s">
        <v>199</v>
      </c>
      <c r="E153" s="232" t="s">
        <v>32</v>
      </c>
      <c r="F153" s="233" t="s">
        <v>286</v>
      </c>
      <c r="G153" s="231"/>
      <c r="H153" s="234">
        <v>248.40000000000001</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3" customFormat="1">
      <c r="A154" s="13"/>
      <c r="B154" s="230"/>
      <c r="C154" s="231"/>
      <c r="D154" s="225" t="s">
        <v>199</v>
      </c>
      <c r="E154" s="232" t="s">
        <v>32</v>
      </c>
      <c r="F154" s="233" t="s">
        <v>287</v>
      </c>
      <c r="G154" s="231"/>
      <c r="H154" s="234">
        <v>-16.199999999999999</v>
      </c>
      <c r="I154" s="235"/>
      <c r="J154" s="231"/>
      <c r="K154" s="231"/>
      <c r="L154" s="236"/>
      <c r="M154" s="237"/>
      <c r="N154" s="238"/>
      <c r="O154" s="238"/>
      <c r="P154" s="238"/>
      <c r="Q154" s="238"/>
      <c r="R154" s="238"/>
      <c r="S154" s="238"/>
      <c r="T154" s="239"/>
      <c r="U154" s="13"/>
      <c r="V154" s="13"/>
      <c r="W154" s="13"/>
      <c r="X154" s="13"/>
      <c r="Y154" s="13"/>
      <c r="Z154" s="13"/>
      <c r="AA154" s="13"/>
      <c r="AB154" s="13"/>
      <c r="AC154" s="13"/>
      <c r="AD154" s="13"/>
      <c r="AE154" s="13"/>
      <c r="AT154" s="240" t="s">
        <v>199</v>
      </c>
      <c r="AU154" s="240" t="s">
        <v>141</v>
      </c>
      <c r="AV154" s="13" t="s">
        <v>141</v>
      </c>
      <c r="AW154" s="13" t="s">
        <v>41</v>
      </c>
      <c r="AX154" s="13" t="s">
        <v>79</v>
      </c>
      <c r="AY154" s="240" t="s">
        <v>132</v>
      </c>
    </row>
    <row r="155" s="13" customFormat="1">
      <c r="A155" s="13"/>
      <c r="B155" s="230"/>
      <c r="C155" s="231"/>
      <c r="D155" s="225" t="s">
        <v>199</v>
      </c>
      <c r="E155" s="232" t="s">
        <v>32</v>
      </c>
      <c r="F155" s="233" t="s">
        <v>288</v>
      </c>
      <c r="G155" s="231"/>
      <c r="H155" s="234">
        <v>-21.600000000000001</v>
      </c>
      <c r="I155" s="235"/>
      <c r="J155" s="231"/>
      <c r="K155" s="231"/>
      <c r="L155" s="236"/>
      <c r="M155" s="237"/>
      <c r="N155" s="238"/>
      <c r="O155" s="238"/>
      <c r="P155" s="238"/>
      <c r="Q155" s="238"/>
      <c r="R155" s="238"/>
      <c r="S155" s="238"/>
      <c r="T155" s="239"/>
      <c r="U155" s="13"/>
      <c r="V155" s="13"/>
      <c r="W155" s="13"/>
      <c r="X155" s="13"/>
      <c r="Y155" s="13"/>
      <c r="Z155" s="13"/>
      <c r="AA155" s="13"/>
      <c r="AB155" s="13"/>
      <c r="AC155" s="13"/>
      <c r="AD155" s="13"/>
      <c r="AE155" s="13"/>
      <c r="AT155" s="240" t="s">
        <v>199</v>
      </c>
      <c r="AU155" s="240" t="s">
        <v>141</v>
      </c>
      <c r="AV155" s="13" t="s">
        <v>141</v>
      </c>
      <c r="AW155" s="13" t="s">
        <v>41</v>
      </c>
      <c r="AX155" s="13" t="s">
        <v>79</v>
      </c>
      <c r="AY155" s="240" t="s">
        <v>132</v>
      </c>
    </row>
    <row r="156" s="13" customFormat="1">
      <c r="A156" s="13"/>
      <c r="B156" s="230"/>
      <c r="C156" s="231"/>
      <c r="D156" s="225" t="s">
        <v>199</v>
      </c>
      <c r="E156" s="232" t="s">
        <v>32</v>
      </c>
      <c r="F156" s="233" t="s">
        <v>289</v>
      </c>
      <c r="G156" s="231"/>
      <c r="H156" s="234">
        <v>-1.8</v>
      </c>
      <c r="I156" s="235"/>
      <c r="J156" s="231"/>
      <c r="K156" s="231"/>
      <c r="L156" s="236"/>
      <c r="M156" s="237"/>
      <c r="N156" s="238"/>
      <c r="O156" s="238"/>
      <c r="P156" s="238"/>
      <c r="Q156" s="238"/>
      <c r="R156" s="238"/>
      <c r="S156" s="238"/>
      <c r="T156" s="239"/>
      <c r="U156" s="13"/>
      <c r="V156" s="13"/>
      <c r="W156" s="13"/>
      <c r="X156" s="13"/>
      <c r="Y156" s="13"/>
      <c r="Z156" s="13"/>
      <c r="AA156" s="13"/>
      <c r="AB156" s="13"/>
      <c r="AC156" s="13"/>
      <c r="AD156" s="13"/>
      <c r="AE156" s="13"/>
      <c r="AT156" s="240" t="s">
        <v>199</v>
      </c>
      <c r="AU156" s="240" t="s">
        <v>141</v>
      </c>
      <c r="AV156" s="13" t="s">
        <v>141</v>
      </c>
      <c r="AW156" s="13" t="s">
        <v>41</v>
      </c>
      <c r="AX156" s="13" t="s">
        <v>79</v>
      </c>
      <c r="AY156" s="240" t="s">
        <v>132</v>
      </c>
    </row>
    <row r="157" s="13" customFormat="1">
      <c r="A157" s="13"/>
      <c r="B157" s="230"/>
      <c r="C157" s="231"/>
      <c r="D157" s="225" t="s">
        <v>199</v>
      </c>
      <c r="E157" s="232" t="s">
        <v>32</v>
      </c>
      <c r="F157" s="233" t="s">
        <v>290</v>
      </c>
      <c r="G157" s="231"/>
      <c r="H157" s="234">
        <v>-0.95999999999999996</v>
      </c>
      <c r="I157" s="235"/>
      <c r="J157" s="231"/>
      <c r="K157" s="231"/>
      <c r="L157" s="236"/>
      <c r="M157" s="237"/>
      <c r="N157" s="238"/>
      <c r="O157" s="238"/>
      <c r="P157" s="238"/>
      <c r="Q157" s="238"/>
      <c r="R157" s="238"/>
      <c r="S157" s="238"/>
      <c r="T157" s="239"/>
      <c r="U157" s="13"/>
      <c r="V157" s="13"/>
      <c r="W157" s="13"/>
      <c r="X157" s="13"/>
      <c r="Y157" s="13"/>
      <c r="Z157" s="13"/>
      <c r="AA157" s="13"/>
      <c r="AB157" s="13"/>
      <c r="AC157" s="13"/>
      <c r="AD157" s="13"/>
      <c r="AE157" s="13"/>
      <c r="AT157" s="240" t="s">
        <v>199</v>
      </c>
      <c r="AU157" s="240" t="s">
        <v>141</v>
      </c>
      <c r="AV157" s="13" t="s">
        <v>141</v>
      </c>
      <c r="AW157" s="13" t="s">
        <v>41</v>
      </c>
      <c r="AX157" s="13" t="s">
        <v>79</v>
      </c>
      <c r="AY157" s="240" t="s">
        <v>132</v>
      </c>
    </row>
    <row r="158" s="13" customFormat="1">
      <c r="A158" s="13"/>
      <c r="B158" s="230"/>
      <c r="C158" s="231"/>
      <c r="D158" s="225" t="s">
        <v>199</v>
      </c>
      <c r="E158" s="232" t="s">
        <v>32</v>
      </c>
      <c r="F158" s="233" t="s">
        <v>291</v>
      </c>
      <c r="G158" s="231"/>
      <c r="H158" s="234">
        <v>12.443</v>
      </c>
      <c r="I158" s="235"/>
      <c r="J158" s="231"/>
      <c r="K158" s="231"/>
      <c r="L158" s="236"/>
      <c r="M158" s="237"/>
      <c r="N158" s="238"/>
      <c r="O158" s="238"/>
      <c r="P158" s="238"/>
      <c r="Q158" s="238"/>
      <c r="R158" s="238"/>
      <c r="S158" s="238"/>
      <c r="T158" s="239"/>
      <c r="U158" s="13"/>
      <c r="V158" s="13"/>
      <c r="W158" s="13"/>
      <c r="X158" s="13"/>
      <c r="Y158" s="13"/>
      <c r="Z158" s="13"/>
      <c r="AA158" s="13"/>
      <c r="AB158" s="13"/>
      <c r="AC158" s="13"/>
      <c r="AD158" s="13"/>
      <c r="AE158" s="13"/>
      <c r="AT158" s="240" t="s">
        <v>199</v>
      </c>
      <c r="AU158" s="240" t="s">
        <v>141</v>
      </c>
      <c r="AV158" s="13" t="s">
        <v>141</v>
      </c>
      <c r="AW158" s="13" t="s">
        <v>41</v>
      </c>
      <c r="AX158" s="13" t="s">
        <v>79</v>
      </c>
      <c r="AY158" s="240" t="s">
        <v>132</v>
      </c>
    </row>
    <row r="159" s="13" customFormat="1">
      <c r="A159" s="13"/>
      <c r="B159" s="230"/>
      <c r="C159" s="231"/>
      <c r="D159" s="225" t="s">
        <v>199</v>
      </c>
      <c r="E159" s="232" t="s">
        <v>32</v>
      </c>
      <c r="F159" s="233" t="s">
        <v>292</v>
      </c>
      <c r="G159" s="231"/>
      <c r="H159" s="234">
        <v>-0.64000000000000001</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41</v>
      </c>
      <c r="AX159" s="13" t="s">
        <v>79</v>
      </c>
      <c r="AY159" s="240" t="s">
        <v>132</v>
      </c>
    </row>
    <row r="160" s="13" customFormat="1">
      <c r="A160" s="13"/>
      <c r="B160" s="230"/>
      <c r="C160" s="231"/>
      <c r="D160" s="225" t="s">
        <v>199</v>
      </c>
      <c r="E160" s="232" t="s">
        <v>32</v>
      </c>
      <c r="F160" s="233" t="s">
        <v>293</v>
      </c>
      <c r="G160" s="231"/>
      <c r="H160" s="234">
        <v>-2.8799999999999999</v>
      </c>
      <c r="I160" s="235"/>
      <c r="J160" s="231"/>
      <c r="K160" s="231"/>
      <c r="L160" s="236"/>
      <c r="M160" s="237"/>
      <c r="N160" s="238"/>
      <c r="O160" s="238"/>
      <c r="P160" s="238"/>
      <c r="Q160" s="238"/>
      <c r="R160" s="238"/>
      <c r="S160" s="238"/>
      <c r="T160" s="239"/>
      <c r="U160" s="13"/>
      <c r="V160" s="13"/>
      <c r="W160" s="13"/>
      <c r="X160" s="13"/>
      <c r="Y160" s="13"/>
      <c r="Z160" s="13"/>
      <c r="AA160" s="13"/>
      <c r="AB160" s="13"/>
      <c r="AC160" s="13"/>
      <c r="AD160" s="13"/>
      <c r="AE160" s="13"/>
      <c r="AT160" s="240" t="s">
        <v>199</v>
      </c>
      <c r="AU160" s="240" t="s">
        <v>141</v>
      </c>
      <c r="AV160" s="13" t="s">
        <v>141</v>
      </c>
      <c r="AW160" s="13" t="s">
        <v>41</v>
      </c>
      <c r="AX160" s="13" t="s">
        <v>79</v>
      </c>
      <c r="AY160" s="240" t="s">
        <v>132</v>
      </c>
    </row>
    <row r="161" s="14" customFormat="1">
      <c r="A161" s="14"/>
      <c r="B161" s="241"/>
      <c r="C161" s="242"/>
      <c r="D161" s="225" t="s">
        <v>199</v>
      </c>
      <c r="E161" s="243" t="s">
        <v>32</v>
      </c>
      <c r="F161" s="244" t="s">
        <v>201</v>
      </c>
      <c r="G161" s="242"/>
      <c r="H161" s="245">
        <v>216.76300000000003</v>
      </c>
      <c r="I161" s="246"/>
      <c r="J161" s="242"/>
      <c r="K161" s="242"/>
      <c r="L161" s="247"/>
      <c r="M161" s="248"/>
      <c r="N161" s="249"/>
      <c r="O161" s="249"/>
      <c r="P161" s="249"/>
      <c r="Q161" s="249"/>
      <c r="R161" s="249"/>
      <c r="S161" s="249"/>
      <c r="T161" s="250"/>
      <c r="U161" s="14"/>
      <c r="V161" s="14"/>
      <c r="W161" s="14"/>
      <c r="X161" s="14"/>
      <c r="Y161" s="14"/>
      <c r="Z161" s="14"/>
      <c r="AA161" s="14"/>
      <c r="AB161" s="14"/>
      <c r="AC161" s="14"/>
      <c r="AD161" s="14"/>
      <c r="AE161" s="14"/>
      <c r="AT161" s="251" t="s">
        <v>199</v>
      </c>
      <c r="AU161" s="251" t="s">
        <v>141</v>
      </c>
      <c r="AV161" s="14" t="s">
        <v>150</v>
      </c>
      <c r="AW161" s="14" t="s">
        <v>41</v>
      </c>
      <c r="AX161" s="14" t="s">
        <v>21</v>
      </c>
      <c r="AY161" s="251" t="s">
        <v>132</v>
      </c>
    </row>
    <row r="162" s="2" customFormat="1" ht="14.4" customHeight="1">
      <c r="A162" s="40"/>
      <c r="B162" s="41"/>
      <c r="C162" s="252" t="s">
        <v>294</v>
      </c>
      <c r="D162" s="252" t="s">
        <v>246</v>
      </c>
      <c r="E162" s="253" t="s">
        <v>295</v>
      </c>
      <c r="F162" s="254" t="s">
        <v>296</v>
      </c>
      <c r="G162" s="255" t="s">
        <v>195</v>
      </c>
      <c r="H162" s="256">
        <v>211.99700000000001</v>
      </c>
      <c r="I162" s="257"/>
      <c r="J162" s="258">
        <f>ROUND(I162*H162,2)</f>
        <v>0</v>
      </c>
      <c r="K162" s="254" t="s">
        <v>139</v>
      </c>
      <c r="L162" s="259"/>
      <c r="M162" s="260" t="s">
        <v>32</v>
      </c>
      <c r="N162" s="261" t="s">
        <v>51</v>
      </c>
      <c r="O162" s="86"/>
      <c r="P162" s="214">
        <f>O162*H162</f>
        <v>0</v>
      </c>
      <c r="Q162" s="214">
        <v>0.0023999999999999998</v>
      </c>
      <c r="R162" s="214">
        <f>Q162*H162</f>
        <v>0.50879279999999993</v>
      </c>
      <c r="S162" s="214">
        <v>0</v>
      </c>
      <c r="T162" s="215">
        <f>S162*H162</f>
        <v>0</v>
      </c>
      <c r="U162" s="40"/>
      <c r="V162" s="40"/>
      <c r="W162" s="40"/>
      <c r="X162" s="40"/>
      <c r="Y162" s="40"/>
      <c r="Z162" s="40"/>
      <c r="AA162" s="40"/>
      <c r="AB162" s="40"/>
      <c r="AC162" s="40"/>
      <c r="AD162" s="40"/>
      <c r="AE162" s="40"/>
      <c r="AR162" s="216" t="s">
        <v>228</v>
      </c>
      <c r="AT162" s="216" t="s">
        <v>246</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297</v>
      </c>
    </row>
    <row r="163" s="13" customFormat="1">
      <c r="A163" s="13"/>
      <c r="B163" s="230"/>
      <c r="C163" s="231"/>
      <c r="D163" s="225" t="s">
        <v>199</v>
      </c>
      <c r="E163" s="231"/>
      <c r="F163" s="233" t="s">
        <v>298</v>
      </c>
      <c r="G163" s="231"/>
      <c r="H163" s="234">
        <v>211.99700000000001</v>
      </c>
      <c r="I163" s="235"/>
      <c r="J163" s="231"/>
      <c r="K163" s="231"/>
      <c r="L163" s="236"/>
      <c r="M163" s="237"/>
      <c r="N163" s="238"/>
      <c r="O163" s="238"/>
      <c r="P163" s="238"/>
      <c r="Q163" s="238"/>
      <c r="R163" s="238"/>
      <c r="S163" s="238"/>
      <c r="T163" s="239"/>
      <c r="U163" s="13"/>
      <c r="V163" s="13"/>
      <c r="W163" s="13"/>
      <c r="X163" s="13"/>
      <c r="Y163" s="13"/>
      <c r="Z163" s="13"/>
      <c r="AA163" s="13"/>
      <c r="AB163" s="13"/>
      <c r="AC163" s="13"/>
      <c r="AD163" s="13"/>
      <c r="AE163" s="13"/>
      <c r="AT163" s="240" t="s">
        <v>199</v>
      </c>
      <c r="AU163" s="240" t="s">
        <v>141</v>
      </c>
      <c r="AV163" s="13" t="s">
        <v>141</v>
      </c>
      <c r="AW163" s="13" t="s">
        <v>4</v>
      </c>
      <c r="AX163" s="13" t="s">
        <v>21</v>
      </c>
      <c r="AY163" s="240" t="s">
        <v>132</v>
      </c>
    </row>
    <row r="164" s="2" customFormat="1" ht="14.4" customHeight="1">
      <c r="A164" s="40"/>
      <c r="B164" s="41"/>
      <c r="C164" s="252" t="s">
        <v>299</v>
      </c>
      <c r="D164" s="252" t="s">
        <v>246</v>
      </c>
      <c r="E164" s="253" t="s">
        <v>300</v>
      </c>
      <c r="F164" s="254" t="s">
        <v>301</v>
      </c>
      <c r="G164" s="255" t="s">
        <v>195</v>
      </c>
      <c r="H164" s="256">
        <v>9.109</v>
      </c>
      <c r="I164" s="257"/>
      <c r="J164" s="258">
        <f>ROUND(I164*H164,2)</f>
        <v>0</v>
      </c>
      <c r="K164" s="254" t="s">
        <v>139</v>
      </c>
      <c r="L164" s="259"/>
      <c r="M164" s="260" t="s">
        <v>32</v>
      </c>
      <c r="N164" s="261" t="s">
        <v>51</v>
      </c>
      <c r="O164" s="86"/>
      <c r="P164" s="214">
        <f>O164*H164</f>
        <v>0</v>
      </c>
      <c r="Q164" s="214">
        <v>0.0020999999999999999</v>
      </c>
      <c r="R164" s="214">
        <f>Q164*H164</f>
        <v>0.019128899999999997</v>
      </c>
      <c r="S164" s="214">
        <v>0</v>
      </c>
      <c r="T164" s="215">
        <f>S164*H164</f>
        <v>0</v>
      </c>
      <c r="U164" s="40"/>
      <c r="V164" s="40"/>
      <c r="W164" s="40"/>
      <c r="X164" s="40"/>
      <c r="Y164" s="40"/>
      <c r="Z164" s="40"/>
      <c r="AA164" s="40"/>
      <c r="AB164" s="40"/>
      <c r="AC164" s="40"/>
      <c r="AD164" s="40"/>
      <c r="AE164" s="40"/>
      <c r="AR164" s="216" t="s">
        <v>228</v>
      </c>
      <c r="AT164" s="216" t="s">
        <v>246</v>
      </c>
      <c r="AU164" s="216" t="s">
        <v>141</v>
      </c>
      <c r="AY164" s="18" t="s">
        <v>132</v>
      </c>
      <c r="BE164" s="217">
        <f>IF(N164="základní",J164,0)</f>
        <v>0</v>
      </c>
      <c r="BF164" s="217">
        <f>IF(N164="snížená",J164,0)</f>
        <v>0</v>
      </c>
      <c r="BG164" s="217">
        <f>IF(N164="zákl. přenesená",J164,0)</f>
        <v>0</v>
      </c>
      <c r="BH164" s="217">
        <f>IF(N164="sníž. přenesená",J164,0)</f>
        <v>0</v>
      </c>
      <c r="BI164" s="217">
        <f>IF(N164="nulová",J164,0)</f>
        <v>0</v>
      </c>
      <c r="BJ164" s="18" t="s">
        <v>141</v>
      </c>
      <c r="BK164" s="217">
        <f>ROUND(I164*H164,2)</f>
        <v>0</v>
      </c>
      <c r="BL164" s="18" t="s">
        <v>150</v>
      </c>
      <c r="BM164" s="216" t="s">
        <v>1288</v>
      </c>
    </row>
    <row r="165" s="13" customFormat="1">
      <c r="A165" s="13"/>
      <c r="B165" s="230"/>
      <c r="C165" s="231"/>
      <c r="D165" s="225" t="s">
        <v>199</v>
      </c>
      <c r="E165" s="231"/>
      <c r="F165" s="233" t="s">
        <v>303</v>
      </c>
      <c r="G165" s="231"/>
      <c r="H165" s="234">
        <v>9.109</v>
      </c>
      <c r="I165" s="235"/>
      <c r="J165" s="231"/>
      <c r="K165" s="231"/>
      <c r="L165" s="236"/>
      <c r="M165" s="237"/>
      <c r="N165" s="238"/>
      <c r="O165" s="238"/>
      <c r="P165" s="238"/>
      <c r="Q165" s="238"/>
      <c r="R165" s="238"/>
      <c r="S165" s="238"/>
      <c r="T165" s="239"/>
      <c r="U165" s="13"/>
      <c r="V165" s="13"/>
      <c r="W165" s="13"/>
      <c r="X165" s="13"/>
      <c r="Y165" s="13"/>
      <c r="Z165" s="13"/>
      <c r="AA165" s="13"/>
      <c r="AB165" s="13"/>
      <c r="AC165" s="13"/>
      <c r="AD165" s="13"/>
      <c r="AE165" s="13"/>
      <c r="AT165" s="240" t="s">
        <v>199</v>
      </c>
      <c r="AU165" s="240" t="s">
        <v>141</v>
      </c>
      <c r="AV165" s="13" t="s">
        <v>141</v>
      </c>
      <c r="AW165" s="13" t="s">
        <v>4</v>
      </c>
      <c r="AX165" s="13" t="s">
        <v>21</v>
      </c>
      <c r="AY165" s="240" t="s">
        <v>132</v>
      </c>
    </row>
    <row r="166" s="2" customFormat="1" ht="24.15" customHeight="1">
      <c r="A166" s="40"/>
      <c r="B166" s="41"/>
      <c r="C166" s="205" t="s">
        <v>7</v>
      </c>
      <c r="D166" s="205" t="s">
        <v>135</v>
      </c>
      <c r="E166" s="206" t="s">
        <v>304</v>
      </c>
      <c r="F166" s="207" t="s">
        <v>305</v>
      </c>
      <c r="G166" s="208" t="s">
        <v>231</v>
      </c>
      <c r="H166" s="209">
        <v>85.599999999999994</v>
      </c>
      <c r="I166" s="210"/>
      <c r="J166" s="211">
        <f>ROUND(I166*H166,2)</f>
        <v>0</v>
      </c>
      <c r="K166" s="207" t="s">
        <v>139</v>
      </c>
      <c r="L166" s="46"/>
      <c r="M166" s="212" t="s">
        <v>32</v>
      </c>
      <c r="N166" s="213" t="s">
        <v>51</v>
      </c>
      <c r="O166" s="86"/>
      <c r="P166" s="214">
        <f>O166*H166</f>
        <v>0</v>
      </c>
      <c r="Q166" s="214">
        <v>0.0033899999999999998</v>
      </c>
      <c r="R166" s="214">
        <f>Q166*H166</f>
        <v>0.29018399999999994</v>
      </c>
      <c r="S166" s="214">
        <v>0</v>
      </c>
      <c r="T166" s="215">
        <f>S166*H166</f>
        <v>0</v>
      </c>
      <c r="U166" s="40"/>
      <c r="V166" s="40"/>
      <c r="W166" s="40"/>
      <c r="X166" s="40"/>
      <c r="Y166" s="40"/>
      <c r="Z166" s="40"/>
      <c r="AA166" s="40"/>
      <c r="AB166" s="40"/>
      <c r="AC166" s="40"/>
      <c r="AD166" s="40"/>
      <c r="AE166" s="40"/>
      <c r="AR166" s="216" t="s">
        <v>150</v>
      </c>
      <c r="AT166" s="216" t="s">
        <v>135</v>
      </c>
      <c r="AU166" s="216" t="s">
        <v>141</v>
      </c>
      <c r="AY166" s="18" t="s">
        <v>132</v>
      </c>
      <c r="BE166" s="217">
        <f>IF(N166="základní",J166,0)</f>
        <v>0</v>
      </c>
      <c r="BF166" s="217">
        <f>IF(N166="snížená",J166,0)</f>
        <v>0</v>
      </c>
      <c r="BG166" s="217">
        <f>IF(N166="zákl. přenesená",J166,0)</f>
        <v>0</v>
      </c>
      <c r="BH166" s="217">
        <f>IF(N166="sníž. přenesená",J166,0)</f>
        <v>0</v>
      </c>
      <c r="BI166" s="217">
        <f>IF(N166="nulová",J166,0)</f>
        <v>0</v>
      </c>
      <c r="BJ166" s="18" t="s">
        <v>141</v>
      </c>
      <c r="BK166" s="217">
        <f>ROUND(I166*H166,2)</f>
        <v>0</v>
      </c>
      <c r="BL166" s="18" t="s">
        <v>150</v>
      </c>
      <c r="BM166" s="216" t="s">
        <v>306</v>
      </c>
    </row>
    <row r="167" s="2" customFormat="1">
      <c r="A167" s="40"/>
      <c r="B167" s="41"/>
      <c r="C167" s="42"/>
      <c r="D167" s="225" t="s">
        <v>197</v>
      </c>
      <c r="E167" s="42"/>
      <c r="F167" s="226" t="s">
        <v>307</v>
      </c>
      <c r="G167" s="42"/>
      <c r="H167" s="42"/>
      <c r="I167" s="227"/>
      <c r="J167" s="42"/>
      <c r="K167" s="42"/>
      <c r="L167" s="46"/>
      <c r="M167" s="228"/>
      <c r="N167" s="229"/>
      <c r="O167" s="86"/>
      <c r="P167" s="86"/>
      <c r="Q167" s="86"/>
      <c r="R167" s="86"/>
      <c r="S167" s="86"/>
      <c r="T167" s="87"/>
      <c r="U167" s="40"/>
      <c r="V167" s="40"/>
      <c r="W167" s="40"/>
      <c r="X167" s="40"/>
      <c r="Y167" s="40"/>
      <c r="Z167" s="40"/>
      <c r="AA167" s="40"/>
      <c r="AB167" s="40"/>
      <c r="AC167" s="40"/>
      <c r="AD167" s="40"/>
      <c r="AE167" s="40"/>
      <c r="AT167" s="18" t="s">
        <v>197</v>
      </c>
      <c r="AU167" s="18" t="s">
        <v>141</v>
      </c>
    </row>
    <row r="168" s="13" customFormat="1">
      <c r="A168" s="13"/>
      <c r="B168" s="230"/>
      <c r="C168" s="231"/>
      <c r="D168" s="225" t="s">
        <v>199</v>
      </c>
      <c r="E168" s="232" t="s">
        <v>32</v>
      </c>
      <c r="F168" s="233" t="s">
        <v>308</v>
      </c>
      <c r="G168" s="231"/>
      <c r="H168" s="234">
        <v>85.599999999999994</v>
      </c>
      <c r="I168" s="235"/>
      <c r="J168" s="231"/>
      <c r="K168" s="231"/>
      <c r="L168" s="236"/>
      <c r="M168" s="237"/>
      <c r="N168" s="238"/>
      <c r="O168" s="238"/>
      <c r="P168" s="238"/>
      <c r="Q168" s="238"/>
      <c r="R168" s="238"/>
      <c r="S168" s="238"/>
      <c r="T168" s="239"/>
      <c r="U168" s="13"/>
      <c r="V168" s="13"/>
      <c r="W168" s="13"/>
      <c r="X168" s="13"/>
      <c r="Y168" s="13"/>
      <c r="Z168" s="13"/>
      <c r="AA168" s="13"/>
      <c r="AB168" s="13"/>
      <c r="AC168" s="13"/>
      <c r="AD168" s="13"/>
      <c r="AE168" s="13"/>
      <c r="AT168" s="240" t="s">
        <v>199</v>
      </c>
      <c r="AU168" s="240" t="s">
        <v>141</v>
      </c>
      <c r="AV168" s="13" t="s">
        <v>141</v>
      </c>
      <c r="AW168" s="13" t="s">
        <v>41</v>
      </c>
      <c r="AX168" s="13" t="s">
        <v>79</v>
      </c>
      <c r="AY168" s="240" t="s">
        <v>132</v>
      </c>
    </row>
    <row r="169" s="14" customFormat="1">
      <c r="A169" s="14"/>
      <c r="B169" s="241"/>
      <c r="C169" s="242"/>
      <c r="D169" s="225" t="s">
        <v>199</v>
      </c>
      <c r="E169" s="243" t="s">
        <v>32</v>
      </c>
      <c r="F169" s="244" t="s">
        <v>201</v>
      </c>
      <c r="G169" s="242"/>
      <c r="H169" s="245">
        <v>85.599999999999994</v>
      </c>
      <c r="I169" s="246"/>
      <c r="J169" s="242"/>
      <c r="K169" s="242"/>
      <c r="L169" s="247"/>
      <c r="M169" s="248"/>
      <c r="N169" s="249"/>
      <c r="O169" s="249"/>
      <c r="P169" s="249"/>
      <c r="Q169" s="249"/>
      <c r="R169" s="249"/>
      <c r="S169" s="249"/>
      <c r="T169" s="250"/>
      <c r="U169" s="14"/>
      <c r="V169" s="14"/>
      <c r="W169" s="14"/>
      <c r="X169" s="14"/>
      <c r="Y169" s="14"/>
      <c r="Z169" s="14"/>
      <c r="AA169" s="14"/>
      <c r="AB169" s="14"/>
      <c r="AC169" s="14"/>
      <c r="AD169" s="14"/>
      <c r="AE169" s="14"/>
      <c r="AT169" s="251" t="s">
        <v>199</v>
      </c>
      <c r="AU169" s="251" t="s">
        <v>141</v>
      </c>
      <c r="AV169" s="14" t="s">
        <v>150</v>
      </c>
      <c r="AW169" s="14" t="s">
        <v>41</v>
      </c>
      <c r="AX169" s="14" t="s">
        <v>21</v>
      </c>
      <c r="AY169" s="251" t="s">
        <v>132</v>
      </c>
    </row>
    <row r="170" s="2" customFormat="1" ht="14.4" customHeight="1">
      <c r="A170" s="40"/>
      <c r="B170" s="41"/>
      <c r="C170" s="252" t="s">
        <v>309</v>
      </c>
      <c r="D170" s="252" t="s">
        <v>246</v>
      </c>
      <c r="E170" s="253" t="s">
        <v>310</v>
      </c>
      <c r="F170" s="254" t="s">
        <v>311</v>
      </c>
      <c r="G170" s="255" t="s">
        <v>195</v>
      </c>
      <c r="H170" s="256">
        <v>94.159999999999997</v>
      </c>
      <c r="I170" s="257"/>
      <c r="J170" s="258">
        <f>ROUND(I170*H170,2)</f>
        <v>0</v>
      </c>
      <c r="K170" s="254" t="s">
        <v>139</v>
      </c>
      <c r="L170" s="259"/>
      <c r="M170" s="260" t="s">
        <v>32</v>
      </c>
      <c r="N170" s="261" t="s">
        <v>51</v>
      </c>
      <c r="O170" s="86"/>
      <c r="P170" s="214">
        <f>O170*H170</f>
        <v>0</v>
      </c>
      <c r="Q170" s="214">
        <v>0.00051000000000000004</v>
      </c>
      <c r="R170" s="214">
        <f>Q170*H170</f>
        <v>0.048021600000000005</v>
      </c>
      <c r="S170" s="214">
        <v>0</v>
      </c>
      <c r="T170" s="215">
        <f>S170*H170</f>
        <v>0</v>
      </c>
      <c r="U170" s="40"/>
      <c r="V170" s="40"/>
      <c r="W170" s="40"/>
      <c r="X170" s="40"/>
      <c r="Y170" s="40"/>
      <c r="Z170" s="40"/>
      <c r="AA170" s="40"/>
      <c r="AB170" s="40"/>
      <c r="AC170" s="40"/>
      <c r="AD170" s="40"/>
      <c r="AE170" s="40"/>
      <c r="AR170" s="216" t="s">
        <v>228</v>
      </c>
      <c r="AT170" s="216" t="s">
        <v>246</v>
      </c>
      <c r="AU170" s="216" t="s">
        <v>141</v>
      </c>
      <c r="AY170" s="18" t="s">
        <v>132</v>
      </c>
      <c r="BE170" s="217">
        <f>IF(N170="základní",J170,0)</f>
        <v>0</v>
      </c>
      <c r="BF170" s="217">
        <f>IF(N170="snížená",J170,0)</f>
        <v>0</v>
      </c>
      <c r="BG170" s="217">
        <f>IF(N170="zákl. přenesená",J170,0)</f>
        <v>0</v>
      </c>
      <c r="BH170" s="217">
        <f>IF(N170="sníž. přenesená",J170,0)</f>
        <v>0</v>
      </c>
      <c r="BI170" s="217">
        <f>IF(N170="nulová",J170,0)</f>
        <v>0</v>
      </c>
      <c r="BJ170" s="18" t="s">
        <v>141</v>
      </c>
      <c r="BK170" s="217">
        <f>ROUND(I170*H170,2)</f>
        <v>0</v>
      </c>
      <c r="BL170" s="18" t="s">
        <v>150</v>
      </c>
      <c r="BM170" s="216" t="s">
        <v>312</v>
      </c>
    </row>
    <row r="171" s="13" customFormat="1">
      <c r="A171" s="13"/>
      <c r="B171" s="230"/>
      <c r="C171" s="231"/>
      <c r="D171" s="225" t="s">
        <v>199</v>
      </c>
      <c r="E171" s="231"/>
      <c r="F171" s="233" t="s">
        <v>313</v>
      </c>
      <c r="G171" s="231"/>
      <c r="H171" s="234">
        <v>94.159999999999997</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199</v>
      </c>
      <c r="AU171" s="240" t="s">
        <v>141</v>
      </c>
      <c r="AV171" s="13" t="s">
        <v>141</v>
      </c>
      <c r="AW171" s="13" t="s">
        <v>4</v>
      </c>
      <c r="AX171" s="13" t="s">
        <v>21</v>
      </c>
      <c r="AY171" s="240" t="s">
        <v>132</v>
      </c>
    </row>
    <row r="172" s="2" customFormat="1" ht="14.4" customHeight="1">
      <c r="A172" s="40"/>
      <c r="B172" s="41"/>
      <c r="C172" s="205" t="s">
        <v>314</v>
      </c>
      <c r="D172" s="205" t="s">
        <v>135</v>
      </c>
      <c r="E172" s="206" t="s">
        <v>315</v>
      </c>
      <c r="F172" s="207" t="s">
        <v>316</v>
      </c>
      <c r="G172" s="208" t="s">
        <v>231</v>
      </c>
      <c r="H172" s="209">
        <v>36</v>
      </c>
      <c r="I172" s="210"/>
      <c r="J172" s="211">
        <f>ROUND(I172*H172,2)</f>
        <v>0</v>
      </c>
      <c r="K172" s="207" t="s">
        <v>139</v>
      </c>
      <c r="L172" s="46"/>
      <c r="M172" s="212" t="s">
        <v>32</v>
      </c>
      <c r="N172" s="213" t="s">
        <v>51</v>
      </c>
      <c r="O172" s="86"/>
      <c r="P172" s="214">
        <f>O172*H172</f>
        <v>0</v>
      </c>
      <c r="Q172" s="214">
        <v>6.0000000000000002E-05</v>
      </c>
      <c r="R172" s="214">
        <f>Q172*H172</f>
        <v>0.00216</v>
      </c>
      <c r="S172" s="214">
        <v>0</v>
      </c>
      <c r="T172" s="215">
        <f>S172*H172</f>
        <v>0</v>
      </c>
      <c r="U172" s="40"/>
      <c r="V172" s="40"/>
      <c r="W172" s="40"/>
      <c r="X172" s="40"/>
      <c r="Y172" s="40"/>
      <c r="Z172" s="40"/>
      <c r="AA172" s="40"/>
      <c r="AB172" s="40"/>
      <c r="AC172" s="40"/>
      <c r="AD172" s="40"/>
      <c r="AE172" s="40"/>
      <c r="AR172" s="216" t="s">
        <v>150</v>
      </c>
      <c r="AT172" s="216" t="s">
        <v>135</v>
      </c>
      <c r="AU172" s="216" t="s">
        <v>141</v>
      </c>
      <c r="AY172" s="18" t="s">
        <v>132</v>
      </c>
      <c r="BE172" s="217">
        <f>IF(N172="základní",J172,0)</f>
        <v>0</v>
      </c>
      <c r="BF172" s="217">
        <f>IF(N172="snížená",J172,0)</f>
        <v>0</v>
      </c>
      <c r="BG172" s="217">
        <f>IF(N172="zákl. přenesená",J172,0)</f>
        <v>0</v>
      </c>
      <c r="BH172" s="217">
        <f>IF(N172="sníž. přenesená",J172,0)</f>
        <v>0</v>
      </c>
      <c r="BI172" s="217">
        <f>IF(N172="nulová",J172,0)</f>
        <v>0</v>
      </c>
      <c r="BJ172" s="18" t="s">
        <v>141</v>
      </c>
      <c r="BK172" s="217">
        <f>ROUND(I172*H172,2)</f>
        <v>0</v>
      </c>
      <c r="BL172" s="18" t="s">
        <v>150</v>
      </c>
      <c r="BM172" s="216" t="s">
        <v>317</v>
      </c>
    </row>
    <row r="173" s="2" customFormat="1">
      <c r="A173" s="40"/>
      <c r="B173" s="41"/>
      <c r="C173" s="42"/>
      <c r="D173" s="225" t="s">
        <v>197</v>
      </c>
      <c r="E173" s="42"/>
      <c r="F173" s="226" t="s">
        <v>318</v>
      </c>
      <c r="G173" s="42"/>
      <c r="H173" s="42"/>
      <c r="I173" s="227"/>
      <c r="J173" s="42"/>
      <c r="K173" s="42"/>
      <c r="L173" s="46"/>
      <c r="M173" s="228"/>
      <c r="N173" s="229"/>
      <c r="O173" s="86"/>
      <c r="P173" s="86"/>
      <c r="Q173" s="86"/>
      <c r="R173" s="86"/>
      <c r="S173" s="86"/>
      <c r="T173" s="87"/>
      <c r="U173" s="40"/>
      <c r="V173" s="40"/>
      <c r="W173" s="40"/>
      <c r="X173" s="40"/>
      <c r="Y173" s="40"/>
      <c r="Z173" s="40"/>
      <c r="AA173" s="40"/>
      <c r="AB173" s="40"/>
      <c r="AC173" s="40"/>
      <c r="AD173" s="40"/>
      <c r="AE173" s="40"/>
      <c r="AT173" s="18" t="s">
        <v>197</v>
      </c>
      <c r="AU173" s="18" t="s">
        <v>141</v>
      </c>
    </row>
    <row r="174" s="2" customFormat="1" ht="14.4" customHeight="1">
      <c r="A174" s="40"/>
      <c r="B174" s="41"/>
      <c r="C174" s="252" t="s">
        <v>319</v>
      </c>
      <c r="D174" s="252" t="s">
        <v>246</v>
      </c>
      <c r="E174" s="253" t="s">
        <v>320</v>
      </c>
      <c r="F174" s="254" t="s">
        <v>321</v>
      </c>
      <c r="G174" s="255" t="s">
        <v>231</v>
      </c>
      <c r="H174" s="256">
        <v>37.026000000000003</v>
      </c>
      <c r="I174" s="257"/>
      <c r="J174" s="258">
        <f>ROUND(I174*H174,2)</f>
        <v>0</v>
      </c>
      <c r="K174" s="254" t="s">
        <v>139</v>
      </c>
      <c r="L174" s="259"/>
      <c r="M174" s="260" t="s">
        <v>32</v>
      </c>
      <c r="N174" s="261" t="s">
        <v>51</v>
      </c>
      <c r="O174" s="86"/>
      <c r="P174" s="214">
        <f>O174*H174</f>
        <v>0</v>
      </c>
      <c r="Q174" s="214">
        <v>0.00059999999999999995</v>
      </c>
      <c r="R174" s="214">
        <f>Q174*H174</f>
        <v>0.022215599999999999</v>
      </c>
      <c r="S174" s="214">
        <v>0</v>
      </c>
      <c r="T174" s="215">
        <f>S174*H174</f>
        <v>0</v>
      </c>
      <c r="U174" s="40"/>
      <c r="V174" s="40"/>
      <c r="W174" s="40"/>
      <c r="X174" s="40"/>
      <c r="Y174" s="40"/>
      <c r="Z174" s="40"/>
      <c r="AA174" s="40"/>
      <c r="AB174" s="40"/>
      <c r="AC174" s="40"/>
      <c r="AD174" s="40"/>
      <c r="AE174" s="40"/>
      <c r="AR174" s="216" t="s">
        <v>228</v>
      </c>
      <c r="AT174" s="216" t="s">
        <v>246</v>
      </c>
      <c r="AU174" s="216" t="s">
        <v>141</v>
      </c>
      <c r="AY174" s="18" t="s">
        <v>132</v>
      </c>
      <c r="BE174" s="217">
        <f>IF(N174="základní",J174,0)</f>
        <v>0</v>
      </c>
      <c r="BF174" s="217">
        <f>IF(N174="snížená",J174,0)</f>
        <v>0</v>
      </c>
      <c r="BG174" s="217">
        <f>IF(N174="zákl. přenesená",J174,0)</f>
        <v>0</v>
      </c>
      <c r="BH174" s="217">
        <f>IF(N174="sníž. přenesená",J174,0)</f>
        <v>0</v>
      </c>
      <c r="BI174" s="217">
        <f>IF(N174="nulová",J174,0)</f>
        <v>0</v>
      </c>
      <c r="BJ174" s="18" t="s">
        <v>141</v>
      </c>
      <c r="BK174" s="217">
        <f>ROUND(I174*H174,2)</f>
        <v>0</v>
      </c>
      <c r="BL174" s="18" t="s">
        <v>150</v>
      </c>
      <c r="BM174" s="216" t="s">
        <v>1289</v>
      </c>
    </row>
    <row r="175" s="13" customFormat="1">
      <c r="A175" s="13"/>
      <c r="B175" s="230"/>
      <c r="C175" s="231"/>
      <c r="D175" s="225" t="s">
        <v>199</v>
      </c>
      <c r="E175" s="232" t="s">
        <v>32</v>
      </c>
      <c r="F175" s="233" t="s">
        <v>323</v>
      </c>
      <c r="G175" s="231"/>
      <c r="H175" s="234">
        <v>36.299999999999997</v>
      </c>
      <c r="I175" s="235"/>
      <c r="J175" s="231"/>
      <c r="K175" s="231"/>
      <c r="L175" s="236"/>
      <c r="M175" s="237"/>
      <c r="N175" s="238"/>
      <c r="O175" s="238"/>
      <c r="P175" s="238"/>
      <c r="Q175" s="238"/>
      <c r="R175" s="238"/>
      <c r="S175" s="238"/>
      <c r="T175" s="239"/>
      <c r="U175" s="13"/>
      <c r="V175" s="13"/>
      <c r="W175" s="13"/>
      <c r="X175" s="13"/>
      <c r="Y175" s="13"/>
      <c r="Z175" s="13"/>
      <c r="AA175" s="13"/>
      <c r="AB175" s="13"/>
      <c r="AC175" s="13"/>
      <c r="AD175" s="13"/>
      <c r="AE175" s="13"/>
      <c r="AT175" s="240" t="s">
        <v>199</v>
      </c>
      <c r="AU175" s="240" t="s">
        <v>141</v>
      </c>
      <c r="AV175" s="13" t="s">
        <v>141</v>
      </c>
      <c r="AW175" s="13" t="s">
        <v>41</v>
      </c>
      <c r="AX175" s="13" t="s">
        <v>79</v>
      </c>
      <c r="AY175" s="240" t="s">
        <v>132</v>
      </c>
    </row>
    <row r="176" s="14" customFormat="1">
      <c r="A176" s="14"/>
      <c r="B176" s="241"/>
      <c r="C176" s="242"/>
      <c r="D176" s="225" t="s">
        <v>199</v>
      </c>
      <c r="E176" s="243" t="s">
        <v>32</v>
      </c>
      <c r="F176" s="244" t="s">
        <v>201</v>
      </c>
      <c r="G176" s="242"/>
      <c r="H176" s="245">
        <v>36.299999999999997</v>
      </c>
      <c r="I176" s="246"/>
      <c r="J176" s="242"/>
      <c r="K176" s="242"/>
      <c r="L176" s="247"/>
      <c r="M176" s="248"/>
      <c r="N176" s="249"/>
      <c r="O176" s="249"/>
      <c r="P176" s="249"/>
      <c r="Q176" s="249"/>
      <c r="R176" s="249"/>
      <c r="S176" s="249"/>
      <c r="T176" s="250"/>
      <c r="U176" s="14"/>
      <c r="V176" s="14"/>
      <c r="W176" s="14"/>
      <c r="X176" s="14"/>
      <c r="Y176" s="14"/>
      <c r="Z176" s="14"/>
      <c r="AA176" s="14"/>
      <c r="AB176" s="14"/>
      <c r="AC176" s="14"/>
      <c r="AD176" s="14"/>
      <c r="AE176" s="14"/>
      <c r="AT176" s="251" t="s">
        <v>199</v>
      </c>
      <c r="AU176" s="251" t="s">
        <v>141</v>
      </c>
      <c r="AV176" s="14" t="s">
        <v>150</v>
      </c>
      <c r="AW176" s="14" t="s">
        <v>41</v>
      </c>
      <c r="AX176" s="14" t="s">
        <v>21</v>
      </c>
      <c r="AY176" s="251" t="s">
        <v>132</v>
      </c>
    </row>
    <row r="177" s="13" customFormat="1">
      <c r="A177" s="13"/>
      <c r="B177" s="230"/>
      <c r="C177" s="231"/>
      <c r="D177" s="225" t="s">
        <v>199</v>
      </c>
      <c r="E177" s="231"/>
      <c r="F177" s="233" t="s">
        <v>324</v>
      </c>
      <c r="G177" s="231"/>
      <c r="H177" s="234">
        <v>37.026000000000003</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v>
      </c>
      <c r="AX177" s="13" t="s">
        <v>21</v>
      </c>
      <c r="AY177" s="240" t="s">
        <v>132</v>
      </c>
    </row>
    <row r="178" s="2" customFormat="1" ht="14.4" customHeight="1">
      <c r="A178" s="40"/>
      <c r="B178" s="41"/>
      <c r="C178" s="205" t="s">
        <v>325</v>
      </c>
      <c r="D178" s="205" t="s">
        <v>135</v>
      </c>
      <c r="E178" s="206" t="s">
        <v>326</v>
      </c>
      <c r="F178" s="207" t="s">
        <v>327</v>
      </c>
      <c r="G178" s="208" t="s">
        <v>231</v>
      </c>
      <c r="H178" s="209">
        <v>28</v>
      </c>
      <c r="I178" s="210"/>
      <c r="J178" s="211">
        <f>ROUND(I178*H178,2)</f>
        <v>0</v>
      </c>
      <c r="K178" s="207" t="s">
        <v>139</v>
      </c>
      <c r="L178" s="46"/>
      <c r="M178" s="212" t="s">
        <v>32</v>
      </c>
      <c r="N178" s="213" t="s">
        <v>51</v>
      </c>
      <c r="O178" s="86"/>
      <c r="P178" s="214">
        <f>O178*H178</f>
        <v>0</v>
      </c>
      <c r="Q178" s="214">
        <v>0.00025000000000000001</v>
      </c>
      <c r="R178" s="214">
        <f>Q178*H178</f>
        <v>0.0070000000000000001</v>
      </c>
      <c r="S178" s="214">
        <v>0</v>
      </c>
      <c r="T178" s="215">
        <f>S178*H178</f>
        <v>0</v>
      </c>
      <c r="U178" s="40"/>
      <c r="V178" s="40"/>
      <c r="W178" s="40"/>
      <c r="X178" s="40"/>
      <c r="Y178" s="40"/>
      <c r="Z178" s="40"/>
      <c r="AA178" s="40"/>
      <c r="AB178" s="40"/>
      <c r="AC178" s="40"/>
      <c r="AD178" s="40"/>
      <c r="AE178" s="40"/>
      <c r="AR178" s="216" t="s">
        <v>150</v>
      </c>
      <c r="AT178" s="216" t="s">
        <v>135</v>
      </c>
      <c r="AU178" s="216" t="s">
        <v>141</v>
      </c>
      <c r="AY178" s="18" t="s">
        <v>132</v>
      </c>
      <c r="BE178" s="217">
        <f>IF(N178="základní",J178,0)</f>
        <v>0</v>
      </c>
      <c r="BF178" s="217">
        <f>IF(N178="snížená",J178,0)</f>
        <v>0</v>
      </c>
      <c r="BG178" s="217">
        <f>IF(N178="zákl. přenesená",J178,0)</f>
        <v>0</v>
      </c>
      <c r="BH178" s="217">
        <f>IF(N178="sníž. přenesená",J178,0)</f>
        <v>0</v>
      </c>
      <c r="BI178" s="217">
        <f>IF(N178="nulová",J178,0)</f>
        <v>0</v>
      </c>
      <c r="BJ178" s="18" t="s">
        <v>141</v>
      </c>
      <c r="BK178" s="217">
        <f>ROUND(I178*H178,2)</f>
        <v>0</v>
      </c>
      <c r="BL178" s="18" t="s">
        <v>150</v>
      </c>
      <c r="BM178" s="216" t="s">
        <v>328</v>
      </c>
    </row>
    <row r="179" s="2" customFormat="1">
      <c r="A179" s="40"/>
      <c r="B179" s="41"/>
      <c r="C179" s="42"/>
      <c r="D179" s="225" t="s">
        <v>197</v>
      </c>
      <c r="E179" s="42"/>
      <c r="F179" s="226" t="s">
        <v>318</v>
      </c>
      <c r="G179" s="42"/>
      <c r="H179" s="42"/>
      <c r="I179" s="227"/>
      <c r="J179" s="42"/>
      <c r="K179" s="42"/>
      <c r="L179" s="46"/>
      <c r="M179" s="228"/>
      <c r="N179" s="229"/>
      <c r="O179" s="86"/>
      <c r="P179" s="86"/>
      <c r="Q179" s="86"/>
      <c r="R179" s="86"/>
      <c r="S179" s="86"/>
      <c r="T179" s="87"/>
      <c r="U179" s="40"/>
      <c r="V179" s="40"/>
      <c r="W179" s="40"/>
      <c r="X179" s="40"/>
      <c r="Y179" s="40"/>
      <c r="Z179" s="40"/>
      <c r="AA179" s="40"/>
      <c r="AB179" s="40"/>
      <c r="AC179" s="40"/>
      <c r="AD179" s="40"/>
      <c r="AE179" s="40"/>
      <c r="AT179" s="18" t="s">
        <v>197</v>
      </c>
      <c r="AU179" s="18" t="s">
        <v>141</v>
      </c>
    </row>
    <row r="180" s="2" customFormat="1" ht="14.4" customHeight="1">
      <c r="A180" s="40"/>
      <c r="B180" s="41"/>
      <c r="C180" s="252" t="s">
        <v>329</v>
      </c>
      <c r="D180" s="252" t="s">
        <v>246</v>
      </c>
      <c r="E180" s="253" t="s">
        <v>330</v>
      </c>
      <c r="F180" s="254" t="s">
        <v>331</v>
      </c>
      <c r="G180" s="255" t="s">
        <v>231</v>
      </c>
      <c r="H180" s="256">
        <v>29.399999999999999</v>
      </c>
      <c r="I180" s="257"/>
      <c r="J180" s="258">
        <f>ROUND(I180*H180,2)</f>
        <v>0</v>
      </c>
      <c r="K180" s="254" t="s">
        <v>139</v>
      </c>
      <c r="L180" s="259"/>
      <c r="M180" s="260" t="s">
        <v>32</v>
      </c>
      <c r="N180" s="261" t="s">
        <v>51</v>
      </c>
      <c r="O180" s="86"/>
      <c r="P180" s="214">
        <f>O180*H180</f>
        <v>0</v>
      </c>
      <c r="Q180" s="214">
        <v>0</v>
      </c>
      <c r="R180" s="214">
        <f>Q180*H180</f>
        <v>0</v>
      </c>
      <c r="S180" s="214">
        <v>0</v>
      </c>
      <c r="T180" s="215">
        <f>S180*H180</f>
        <v>0</v>
      </c>
      <c r="U180" s="40"/>
      <c r="V180" s="40"/>
      <c r="W180" s="40"/>
      <c r="X180" s="40"/>
      <c r="Y180" s="40"/>
      <c r="Z180" s="40"/>
      <c r="AA180" s="40"/>
      <c r="AB180" s="40"/>
      <c r="AC180" s="40"/>
      <c r="AD180" s="40"/>
      <c r="AE180" s="40"/>
      <c r="AR180" s="216" t="s">
        <v>228</v>
      </c>
      <c r="AT180" s="216" t="s">
        <v>246</v>
      </c>
      <c r="AU180" s="216" t="s">
        <v>141</v>
      </c>
      <c r="AY180" s="18" t="s">
        <v>132</v>
      </c>
      <c r="BE180" s="217">
        <f>IF(N180="základní",J180,0)</f>
        <v>0</v>
      </c>
      <c r="BF180" s="217">
        <f>IF(N180="snížená",J180,0)</f>
        <v>0</v>
      </c>
      <c r="BG180" s="217">
        <f>IF(N180="zákl. přenesená",J180,0)</f>
        <v>0</v>
      </c>
      <c r="BH180" s="217">
        <f>IF(N180="sníž. přenesená",J180,0)</f>
        <v>0</v>
      </c>
      <c r="BI180" s="217">
        <f>IF(N180="nulová",J180,0)</f>
        <v>0</v>
      </c>
      <c r="BJ180" s="18" t="s">
        <v>141</v>
      </c>
      <c r="BK180" s="217">
        <f>ROUND(I180*H180,2)</f>
        <v>0</v>
      </c>
      <c r="BL180" s="18" t="s">
        <v>150</v>
      </c>
      <c r="BM180" s="216" t="s">
        <v>332</v>
      </c>
    </row>
    <row r="181" s="13" customFormat="1">
      <c r="A181" s="13"/>
      <c r="B181" s="230"/>
      <c r="C181" s="231"/>
      <c r="D181" s="225" t="s">
        <v>199</v>
      </c>
      <c r="E181" s="232" t="s">
        <v>32</v>
      </c>
      <c r="F181" s="233" t="s">
        <v>333</v>
      </c>
      <c r="G181" s="231"/>
      <c r="H181" s="234">
        <v>29.399999999999999</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4" customFormat="1">
      <c r="A182" s="14"/>
      <c r="B182" s="241"/>
      <c r="C182" s="242"/>
      <c r="D182" s="225" t="s">
        <v>199</v>
      </c>
      <c r="E182" s="243" t="s">
        <v>32</v>
      </c>
      <c r="F182" s="244" t="s">
        <v>201</v>
      </c>
      <c r="G182" s="242"/>
      <c r="H182" s="245">
        <v>29.399999999999999</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199</v>
      </c>
      <c r="AU182" s="251" t="s">
        <v>141</v>
      </c>
      <c r="AV182" s="14" t="s">
        <v>150</v>
      </c>
      <c r="AW182" s="14" t="s">
        <v>41</v>
      </c>
      <c r="AX182" s="14" t="s">
        <v>21</v>
      </c>
      <c r="AY182" s="251" t="s">
        <v>132</v>
      </c>
    </row>
    <row r="183" s="2" customFormat="1" ht="24.15" customHeight="1">
      <c r="A183" s="40"/>
      <c r="B183" s="41"/>
      <c r="C183" s="205" t="s">
        <v>334</v>
      </c>
      <c r="D183" s="205" t="s">
        <v>135</v>
      </c>
      <c r="E183" s="206" t="s">
        <v>335</v>
      </c>
      <c r="F183" s="207" t="s">
        <v>336</v>
      </c>
      <c r="G183" s="208" t="s">
        <v>195</v>
      </c>
      <c r="H183" s="209">
        <v>42</v>
      </c>
      <c r="I183" s="210"/>
      <c r="J183" s="211">
        <f>ROUND(I183*H183,2)</f>
        <v>0</v>
      </c>
      <c r="K183" s="207" t="s">
        <v>139</v>
      </c>
      <c r="L183" s="46"/>
      <c r="M183" s="212" t="s">
        <v>32</v>
      </c>
      <c r="N183" s="213" t="s">
        <v>51</v>
      </c>
      <c r="O183" s="86"/>
      <c r="P183" s="214">
        <f>O183*H183</f>
        <v>0</v>
      </c>
      <c r="Q183" s="214">
        <v>0.01188</v>
      </c>
      <c r="R183" s="214">
        <f>Q183*H183</f>
        <v>0.49896000000000001</v>
      </c>
      <c r="S183" s="214">
        <v>0</v>
      </c>
      <c r="T183" s="215">
        <f>S183*H183</f>
        <v>0</v>
      </c>
      <c r="U183" s="40"/>
      <c r="V183" s="40"/>
      <c r="W183" s="40"/>
      <c r="X183" s="40"/>
      <c r="Y183" s="40"/>
      <c r="Z183" s="40"/>
      <c r="AA183" s="40"/>
      <c r="AB183" s="40"/>
      <c r="AC183" s="40"/>
      <c r="AD183" s="40"/>
      <c r="AE183" s="40"/>
      <c r="AR183" s="216" t="s">
        <v>150</v>
      </c>
      <c r="AT183" s="216" t="s">
        <v>135</v>
      </c>
      <c r="AU183" s="216" t="s">
        <v>141</v>
      </c>
      <c r="AY183" s="18" t="s">
        <v>132</v>
      </c>
      <c r="BE183" s="217">
        <f>IF(N183="základní",J183,0)</f>
        <v>0</v>
      </c>
      <c r="BF183" s="217">
        <f>IF(N183="snížená",J183,0)</f>
        <v>0</v>
      </c>
      <c r="BG183" s="217">
        <f>IF(N183="zákl. přenesená",J183,0)</f>
        <v>0</v>
      </c>
      <c r="BH183" s="217">
        <f>IF(N183="sníž. přenesená",J183,0)</f>
        <v>0</v>
      </c>
      <c r="BI183" s="217">
        <f>IF(N183="nulová",J183,0)</f>
        <v>0</v>
      </c>
      <c r="BJ183" s="18" t="s">
        <v>141</v>
      </c>
      <c r="BK183" s="217">
        <f>ROUND(I183*H183,2)</f>
        <v>0</v>
      </c>
      <c r="BL183" s="18" t="s">
        <v>150</v>
      </c>
      <c r="BM183" s="216" t="s">
        <v>337</v>
      </c>
    </row>
    <row r="184" s="2" customFormat="1" ht="24.15" customHeight="1">
      <c r="A184" s="40"/>
      <c r="B184" s="41"/>
      <c r="C184" s="205" t="s">
        <v>338</v>
      </c>
      <c r="D184" s="205" t="s">
        <v>135</v>
      </c>
      <c r="E184" s="206" t="s">
        <v>339</v>
      </c>
      <c r="F184" s="207" t="s">
        <v>340</v>
      </c>
      <c r="G184" s="208" t="s">
        <v>195</v>
      </c>
      <c r="H184" s="209">
        <v>247.958</v>
      </c>
      <c r="I184" s="210"/>
      <c r="J184" s="211">
        <f>ROUND(I184*H184,2)</f>
        <v>0</v>
      </c>
      <c r="K184" s="207" t="s">
        <v>139</v>
      </c>
      <c r="L184" s="46"/>
      <c r="M184" s="212" t="s">
        <v>32</v>
      </c>
      <c r="N184" s="213" t="s">
        <v>51</v>
      </c>
      <c r="O184" s="86"/>
      <c r="P184" s="214">
        <f>O184*H184</f>
        <v>0</v>
      </c>
      <c r="Q184" s="214">
        <v>0.00348</v>
      </c>
      <c r="R184" s="214">
        <f>Q184*H184</f>
        <v>0.86289384000000002</v>
      </c>
      <c r="S184" s="214">
        <v>0</v>
      </c>
      <c r="T184" s="215">
        <f>S184*H184</f>
        <v>0</v>
      </c>
      <c r="U184" s="40"/>
      <c r="V184" s="40"/>
      <c r="W184" s="40"/>
      <c r="X184" s="40"/>
      <c r="Y184" s="40"/>
      <c r="Z184" s="40"/>
      <c r="AA184" s="40"/>
      <c r="AB184" s="40"/>
      <c r="AC184" s="40"/>
      <c r="AD184" s="40"/>
      <c r="AE184" s="40"/>
      <c r="AR184" s="216" t="s">
        <v>150</v>
      </c>
      <c r="AT184" s="216" t="s">
        <v>135</v>
      </c>
      <c r="AU184" s="216" t="s">
        <v>141</v>
      </c>
      <c r="AY184" s="18" t="s">
        <v>132</v>
      </c>
      <c r="BE184" s="217">
        <f>IF(N184="základní",J184,0)</f>
        <v>0</v>
      </c>
      <c r="BF184" s="217">
        <f>IF(N184="snížená",J184,0)</f>
        <v>0</v>
      </c>
      <c r="BG184" s="217">
        <f>IF(N184="zákl. přenesená",J184,0)</f>
        <v>0</v>
      </c>
      <c r="BH184" s="217">
        <f>IF(N184="sníž. přenesená",J184,0)</f>
        <v>0</v>
      </c>
      <c r="BI184" s="217">
        <f>IF(N184="nulová",J184,0)</f>
        <v>0</v>
      </c>
      <c r="BJ184" s="18" t="s">
        <v>141</v>
      </c>
      <c r="BK184" s="217">
        <f>ROUND(I184*H184,2)</f>
        <v>0</v>
      </c>
      <c r="BL184" s="18" t="s">
        <v>150</v>
      </c>
      <c r="BM184" s="216" t="s">
        <v>1290</v>
      </c>
    </row>
    <row r="185" s="13" customFormat="1">
      <c r="A185" s="13"/>
      <c r="B185" s="230"/>
      <c r="C185" s="231"/>
      <c r="D185" s="225" t="s">
        <v>199</v>
      </c>
      <c r="E185" s="232" t="s">
        <v>32</v>
      </c>
      <c r="F185" s="233" t="s">
        <v>1291</v>
      </c>
      <c r="G185" s="231"/>
      <c r="H185" s="234">
        <v>279.58800000000002</v>
      </c>
      <c r="I185" s="235"/>
      <c r="J185" s="231"/>
      <c r="K185" s="231"/>
      <c r="L185" s="236"/>
      <c r="M185" s="237"/>
      <c r="N185" s="238"/>
      <c r="O185" s="238"/>
      <c r="P185" s="238"/>
      <c r="Q185" s="238"/>
      <c r="R185" s="238"/>
      <c r="S185" s="238"/>
      <c r="T185" s="239"/>
      <c r="U185" s="13"/>
      <c r="V185" s="13"/>
      <c r="W185" s="13"/>
      <c r="X185" s="13"/>
      <c r="Y185" s="13"/>
      <c r="Z185" s="13"/>
      <c r="AA185" s="13"/>
      <c r="AB185" s="13"/>
      <c r="AC185" s="13"/>
      <c r="AD185" s="13"/>
      <c r="AE185" s="13"/>
      <c r="AT185" s="240" t="s">
        <v>199</v>
      </c>
      <c r="AU185" s="240" t="s">
        <v>141</v>
      </c>
      <c r="AV185" s="13" t="s">
        <v>141</v>
      </c>
      <c r="AW185" s="13" t="s">
        <v>41</v>
      </c>
      <c r="AX185" s="13" t="s">
        <v>79</v>
      </c>
      <c r="AY185" s="240" t="s">
        <v>132</v>
      </c>
    </row>
    <row r="186" s="13" customFormat="1">
      <c r="A186" s="13"/>
      <c r="B186" s="230"/>
      <c r="C186" s="231"/>
      <c r="D186" s="225" t="s">
        <v>199</v>
      </c>
      <c r="E186" s="232" t="s">
        <v>32</v>
      </c>
      <c r="F186" s="233" t="s">
        <v>287</v>
      </c>
      <c r="G186" s="231"/>
      <c r="H186" s="234">
        <v>-16.199999999999999</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41</v>
      </c>
      <c r="AX186" s="13" t="s">
        <v>79</v>
      </c>
      <c r="AY186" s="240" t="s">
        <v>132</v>
      </c>
    </row>
    <row r="187" s="13" customFormat="1">
      <c r="A187" s="13"/>
      <c r="B187" s="230"/>
      <c r="C187" s="231"/>
      <c r="D187" s="225" t="s">
        <v>199</v>
      </c>
      <c r="E187" s="232" t="s">
        <v>32</v>
      </c>
      <c r="F187" s="233" t="s">
        <v>288</v>
      </c>
      <c r="G187" s="231"/>
      <c r="H187" s="234">
        <v>-21.600000000000001</v>
      </c>
      <c r="I187" s="235"/>
      <c r="J187" s="231"/>
      <c r="K187" s="231"/>
      <c r="L187" s="236"/>
      <c r="M187" s="237"/>
      <c r="N187" s="238"/>
      <c r="O187" s="238"/>
      <c r="P187" s="238"/>
      <c r="Q187" s="238"/>
      <c r="R187" s="238"/>
      <c r="S187" s="238"/>
      <c r="T187" s="239"/>
      <c r="U187" s="13"/>
      <c r="V187" s="13"/>
      <c r="W187" s="13"/>
      <c r="X187" s="13"/>
      <c r="Y187" s="13"/>
      <c r="Z187" s="13"/>
      <c r="AA187" s="13"/>
      <c r="AB187" s="13"/>
      <c r="AC187" s="13"/>
      <c r="AD187" s="13"/>
      <c r="AE187" s="13"/>
      <c r="AT187" s="240" t="s">
        <v>199</v>
      </c>
      <c r="AU187" s="240" t="s">
        <v>141</v>
      </c>
      <c r="AV187" s="13" t="s">
        <v>141</v>
      </c>
      <c r="AW187" s="13" t="s">
        <v>41</v>
      </c>
      <c r="AX187" s="13" t="s">
        <v>79</v>
      </c>
      <c r="AY187" s="240" t="s">
        <v>132</v>
      </c>
    </row>
    <row r="188" s="13" customFormat="1">
      <c r="A188" s="13"/>
      <c r="B188" s="230"/>
      <c r="C188" s="231"/>
      <c r="D188" s="225" t="s">
        <v>199</v>
      </c>
      <c r="E188" s="232" t="s">
        <v>32</v>
      </c>
      <c r="F188" s="233" t="s">
        <v>289</v>
      </c>
      <c r="G188" s="231"/>
      <c r="H188" s="234">
        <v>-1.8</v>
      </c>
      <c r="I188" s="235"/>
      <c r="J188" s="231"/>
      <c r="K188" s="231"/>
      <c r="L188" s="236"/>
      <c r="M188" s="237"/>
      <c r="N188" s="238"/>
      <c r="O188" s="238"/>
      <c r="P188" s="238"/>
      <c r="Q188" s="238"/>
      <c r="R188" s="238"/>
      <c r="S188" s="238"/>
      <c r="T188" s="239"/>
      <c r="U188" s="13"/>
      <c r="V188" s="13"/>
      <c r="W188" s="13"/>
      <c r="X188" s="13"/>
      <c r="Y188" s="13"/>
      <c r="Z188" s="13"/>
      <c r="AA188" s="13"/>
      <c r="AB188" s="13"/>
      <c r="AC188" s="13"/>
      <c r="AD188" s="13"/>
      <c r="AE188" s="13"/>
      <c r="AT188" s="240" t="s">
        <v>199</v>
      </c>
      <c r="AU188" s="240" t="s">
        <v>141</v>
      </c>
      <c r="AV188" s="13" t="s">
        <v>141</v>
      </c>
      <c r="AW188" s="13" t="s">
        <v>41</v>
      </c>
      <c r="AX188" s="13" t="s">
        <v>79</v>
      </c>
      <c r="AY188" s="240" t="s">
        <v>132</v>
      </c>
    </row>
    <row r="189" s="13" customFormat="1">
      <c r="A189" s="13"/>
      <c r="B189" s="230"/>
      <c r="C189" s="231"/>
      <c r="D189" s="225" t="s">
        <v>199</v>
      </c>
      <c r="E189" s="232" t="s">
        <v>32</v>
      </c>
      <c r="F189" s="233" t="s">
        <v>290</v>
      </c>
      <c r="G189" s="231"/>
      <c r="H189" s="234">
        <v>-0.95999999999999996</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79</v>
      </c>
      <c r="AY189" s="240" t="s">
        <v>132</v>
      </c>
    </row>
    <row r="190" s="13" customFormat="1">
      <c r="A190" s="13"/>
      <c r="B190" s="230"/>
      <c r="C190" s="231"/>
      <c r="D190" s="225" t="s">
        <v>199</v>
      </c>
      <c r="E190" s="232" t="s">
        <v>32</v>
      </c>
      <c r="F190" s="233" t="s">
        <v>1168</v>
      </c>
      <c r="G190" s="231"/>
      <c r="H190" s="234">
        <v>8.9299999999999997</v>
      </c>
      <c r="I190" s="235"/>
      <c r="J190" s="231"/>
      <c r="K190" s="231"/>
      <c r="L190" s="236"/>
      <c r="M190" s="237"/>
      <c r="N190" s="238"/>
      <c r="O190" s="238"/>
      <c r="P190" s="238"/>
      <c r="Q190" s="238"/>
      <c r="R190" s="238"/>
      <c r="S190" s="238"/>
      <c r="T190" s="239"/>
      <c r="U190" s="13"/>
      <c r="V190" s="13"/>
      <c r="W190" s="13"/>
      <c r="X190" s="13"/>
      <c r="Y190" s="13"/>
      <c r="Z190" s="13"/>
      <c r="AA190" s="13"/>
      <c r="AB190" s="13"/>
      <c r="AC190" s="13"/>
      <c r="AD190" s="13"/>
      <c r="AE190" s="13"/>
      <c r="AT190" s="240" t="s">
        <v>199</v>
      </c>
      <c r="AU190" s="240" t="s">
        <v>141</v>
      </c>
      <c r="AV190" s="13" t="s">
        <v>141</v>
      </c>
      <c r="AW190" s="13" t="s">
        <v>41</v>
      </c>
      <c r="AX190" s="13" t="s">
        <v>79</v>
      </c>
      <c r="AY190" s="240" t="s">
        <v>132</v>
      </c>
    </row>
    <row r="191" s="14" customFormat="1">
      <c r="A191" s="14"/>
      <c r="B191" s="241"/>
      <c r="C191" s="242"/>
      <c r="D191" s="225" t="s">
        <v>199</v>
      </c>
      <c r="E191" s="243" t="s">
        <v>32</v>
      </c>
      <c r="F191" s="244" t="s">
        <v>201</v>
      </c>
      <c r="G191" s="242"/>
      <c r="H191" s="245">
        <v>247.95800000000003</v>
      </c>
      <c r="I191" s="246"/>
      <c r="J191" s="242"/>
      <c r="K191" s="242"/>
      <c r="L191" s="247"/>
      <c r="M191" s="248"/>
      <c r="N191" s="249"/>
      <c r="O191" s="249"/>
      <c r="P191" s="249"/>
      <c r="Q191" s="249"/>
      <c r="R191" s="249"/>
      <c r="S191" s="249"/>
      <c r="T191" s="250"/>
      <c r="U191" s="14"/>
      <c r="V191" s="14"/>
      <c r="W191" s="14"/>
      <c r="X191" s="14"/>
      <c r="Y191" s="14"/>
      <c r="Z191" s="14"/>
      <c r="AA191" s="14"/>
      <c r="AB191" s="14"/>
      <c r="AC191" s="14"/>
      <c r="AD191" s="14"/>
      <c r="AE191" s="14"/>
      <c r="AT191" s="251" t="s">
        <v>199</v>
      </c>
      <c r="AU191" s="251" t="s">
        <v>141</v>
      </c>
      <c r="AV191" s="14" t="s">
        <v>150</v>
      </c>
      <c r="AW191" s="14" t="s">
        <v>41</v>
      </c>
      <c r="AX191" s="14" t="s">
        <v>21</v>
      </c>
      <c r="AY191" s="251" t="s">
        <v>132</v>
      </c>
    </row>
    <row r="192" s="2" customFormat="1" ht="14.4" customHeight="1">
      <c r="A192" s="40"/>
      <c r="B192" s="41"/>
      <c r="C192" s="205" t="s">
        <v>343</v>
      </c>
      <c r="D192" s="205" t="s">
        <v>135</v>
      </c>
      <c r="E192" s="206" t="s">
        <v>344</v>
      </c>
      <c r="F192" s="207" t="s">
        <v>345</v>
      </c>
      <c r="G192" s="208" t="s">
        <v>195</v>
      </c>
      <c r="H192" s="209">
        <v>247.958</v>
      </c>
      <c r="I192" s="210"/>
      <c r="J192" s="211">
        <f>ROUND(I192*H192,2)</f>
        <v>0</v>
      </c>
      <c r="K192" s="207" t="s">
        <v>139</v>
      </c>
      <c r="L192" s="46"/>
      <c r="M192" s="212" t="s">
        <v>32</v>
      </c>
      <c r="N192" s="213" t="s">
        <v>51</v>
      </c>
      <c r="O192" s="86"/>
      <c r="P192" s="214">
        <f>O192*H192</f>
        <v>0</v>
      </c>
      <c r="Q192" s="214">
        <v>0</v>
      </c>
      <c r="R192" s="214">
        <f>Q192*H192</f>
        <v>0</v>
      </c>
      <c r="S192" s="214">
        <v>0</v>
      </c>
      <c r="T192" s="215">
        <f>S192*H192</f>
        <v>0</v>
      </c>
      <c r="U192" s="40"/>
      <c r="V192" s="40"/>
      <c r="W192" s="40"/>
      <c r="X192" s="40"/>
      <c r="Y192" s="40"/>
      <c r="Z192" s="40"/>
      <c r="AA192" s="40"/>
      <c r="AB192" s="40"/>
      <c r="AC192" s="40"/>
      <c r="AD192" s="40"/>
      <c r="AE192" s="40"/>
      <c r="AR192" s="216" t="s">
        <v>150</v>
      </c>
      <c r="AT192" s="216" t="s">
        <v>135</v>
      </c>
      <c r="AU192" s="216" t="s">
        <v>141</v>
      </c>
      <c r="AY192" s="18" t="s">
        <v>132</v>
      </c>
      <c r="BE192" s="217">
        <f>IF(N192="základní",J192,0)</f>
        <v>0</v>
      </c>
      <c r="BF192" s="217">
        <f>IF(N192="snížená",J192,0)</f>
        <v>0</v>
      </c>
      <c r="BG192" s="217">
        <f>IF(N192="zákl. přenesená",J192,0)</f>
        <v>0</v>
      </c>
      <c r="BH192" s="217">
        <f>IF(N192="sníž. přenesená",J192,0)</f>
        <v>0</v>
      </c>
      <c r="BI192" s="217">
        <f>IF(N192="nulová",J192,0)</f>
        <v>0</v>
      </c>
      <c r="BJ192" s="18" t="s">
        <v>141</v>
      </c>
      <c r="BK192" s="217">
        <f>ROUND(I192*H192,2)</f>
        <v>0</v>
      </c>
      <c r="BL192" s="18" t="s">
        <v>150</v>
      </c>
      <c r="BM192" s="216" t="s">
        <v>346</v>
      </c>
    </row>
    <row r="193" s="2" customFormat="1" ht="14.4" customHeight="1">
      <c r="A193" s="40"/>
      <c r="B193" s="41"/>
      <c r="C193" s="205" t="s">
        <v>347</v>
      </c>
      <c r="D193" s="205" t="s">
        <v>135</v>
      </c>
      <c r="E193" s="206" t="s">
        <v>348</v>
      </c>
      <c r="F193" s="207" t="s">
        <v>349</v>
      </c>
      <c r="G193" s="208" t="s">
        <v>195</v>
      </c>
      <c r="H193" s="209">
        <v>43.200000000000003</v>
      </c>
      <c r="I193" s="210"/>
      <c r="J193" s="211">
        <f>ROUND(I193*H193,2)</f>
        <v>0</v>
      </c>
      <c r="K193" s="207" t="s">
        <v>32</v>
      </c>
      <c r="L193" s="46"/>
      <c r="M193" s="212" t="s">
        <v>32</v>
      </c>
      <c r="N193" s="213" t="s">
        <v>51</v>
      </c>
      <c r="O193" s="86"/>
      <c r="P193" s="214">
        <f>O193*H193</f>
        <v>0</v>
      </c>
      <c r="Q193" s="214">
        <v>0.0047800000000000004</v>
      </c>
      <c r="R193" s="214">
        <f>Q193*H193</f>
        <v>0.20649600000000004</v>
      </c>
      <c r="S193" s="214">
        <v>0</v>
      </c>
      <c r="T193" s="215">
        <f>S193*H193</f>
        <v>0</v>
      </c>
      <c r="U193" s="40"/>
      <c r="V193" s="40"/>
      <c r="W193" s="40"/>
      <c r="X193" s="40"/>
      <c r="Y193" s="40"/>
      <c r="Z193" s="40"/>
      <c r="AA193" s="40"/>
      <c r="AB193" s="40"/>
      <c r="AC193" s="40"/>
      <c r="AD193" s="40"/>
      <c r="AE193" s="40"/>
      <c r="AR193" s="216" t="s">
        <v>150</v>
      </c>
      <c r="AT193" s="216" t="s">
        <v>135</v>
      </c>
      <c r="AU193" s="216" t="s">
        <v>141</v>
      </c>
      <c r="AY193" s="18" t="s">
        <v>132</v>
      </c>
      <c r="BE193" s="217">
        <f>IF(N193="základní",J193,0)</f>
        <v>0</v>
      </c>
      <c r="BF193" s="217">
        <f>IF(N193="snížená",J193,0)</f>
        <v>0</v>
      </c>
      <c r="BG193" s="217">
        <f>IF(N193="zákl. přenesená",J193,0)</f>
        <v>0</v>
      </c>
      <c r="BH193" s="217">
        <f>IF(N193="sníž. přenesená",J193,0)</f>
        <v>0</v>
      </c>
      <c r="BI193" s="217">
        <f>IF(N193="nulová",J193,0)</f>
        <v>0</v>
      </c>
      <c r="BJ193" s="18" t="s">
        <v>141</v>
      </c>
      <c r="BK193" s="217">
        <f>ROUND(I193*H193,2)</f>
        <v>0</v>
      </c>
      <c r="BL193" s="18" t="s">
        <v>150</v>
      </c>
      <c r="BM193" s="216" t="s">
        <v>1292</v>
      </c>
    </row>
    <row r="194" s="2" customFormat="1" ht="24.15" customHeight="1">
      <c r="A194" s="40"/>
      <c r="B194" s="41"/>
      <c r="C194" s="205" t="s">
        <v>351</v>
      </c>
      <c r="D194" s="205" t="s">
        <v>135</v>
      </c>
      <c r="E194" s="206" t="s">
        <v>352</v>
      </c>
      <c r="F194" s="207" t="s">
        <v>353</v>
      </c>
      <c r="G194" s="208" t="s">
        <v>195</v>
      </c>
      <c r="H194" s="209">
        <v>3.375</v>
      </c>
      <c r="I194" s="210"/>
      <c r="J194" s="211">
        <f>ROUND(I194*H194,2)</f>
        <v>0</v>
      </c>
      <c r="K194" s="207" t="s">
        <v>139</v>
      </c>
      <c r="L194" s="46"/>
      <c r="M194" s="212" t="s">
        <v>32</v>
      </c>
      <c r="N194" s="213" t="s">
        <v>51</v>
      </c>
      <c r="O194" s="86"/>
      <c r="P194" s="214">
        <f>O194*H194</f>
        <v>0</v>
      </c>
      <c r="Q194" s="214">
        <v>0.00316</v>
      </c>
      <c r="R194" s="214">
        <f>Q194*H194</f>
        <v>0.010665000000000001</v>
      </c>
      <c r="S194" s="214">
        <v>0</v>
      </c>
      <c r="T194" s="215">
        <f>S194*H194</f>
        <v>0</v>
      </c>
      <c r="U194" s="40"/>
      <c r="V194" s="40"/>
      <c r="W194" s="40"/>
      <c r="X194" s="40"/>
      <c r="Y194" s="40"/>
      <c r="Z194" s="40"/>
      <c r="AA194" s="40"/>
      <c r="AB194" s="40"/>
      <c r="AC194" s="40"/>
      <c r="AD194" s="40"/>
      <c r="AE194" s="40"/>
      <c r="AR194" s="216" t="s">
        <v>150</v>
      </c>
      <c r="AT194" s="216" t="s">
        <v>135</v>
      </c>
      <c r="AU194" s="216" t="s">
        <v>141</v>
      </c>
      <c r="AY194" s="18" t="s">
        <v>132</v>
      </c>
      <c r="BE194" s="217">
        <f>IF(N194="základní",J194,0)</f>
        <v>0</v>
      </c>
      <c r="BF194" s="217">
        <f>IF(N194="snížená",J194,0)</f>
        <v>0</v>
      </c>
      <c r="BG194" s="217">
        <f>IF(N194="zákl. přenesená",J194,0)</f>
        <v>0</v>
      </c>
      <c r="BH194" s="217">
        <f>IF(N194="sníž. přenesená",J194,0)</f>
        <v>0</v>
      </c>
      <c r="BI194" s="217">
        <f>IF(N194="nulová",J194,0)</f>
        <v>0</v>
      </c>
      <c r="BJ194" s="18" t="s">
        <v>141</v>
      </c>
      <c r="BK194" s="217">
        <f>ROUND(I194*H194,2)</f>
        <v>0</v>
      </c>
      <c r="BL194" s="18" t="s">
        <v>150</v>
      </c>
      <c r="BM194" s="216" t="s">
        <v>1293</v>
      </c>
    </row>
    <row r="195" s="13" customFormat="1">
      <c r="A195" s="13"/>
      <c r="B195" s="230"/>
      <c r="C195" s="231"/>
      <c r="D195" s="225" t="s">
        <v>199</v>
      </c>
      <c r="E195" s="232" t="s">
        <v>32</v>
      </c>
      <c r="F195" s="233" t="s">
        <v>355</v>
      </c>
      <c r="G195" s="231"/>
      <c r="H195" s="234">
        <v>3.375</v>
      </c>
      <c r="I195" s="235"/>
      <c r="J195" s="231"/>
      <c r="K195" s="231"/>
      <c r="L195" s="236"/>
      <c r="M195" s="237"/>
      <c r="N195" s="238"/>
      <c r="O195" s="238"/>
      <c r="P195" s="238"/>
      <c r="Q195" s="238"/>
      <c r="R195" s="238"/>
      <c r="S195" s="238"/>
      <c r="T195" s="239"/>
      <c r="U195" s="13"/>
      <c r="V195" s="13"/>
      <c r="W195" s="13"/>
      <c r="X195" s="13"/>
      <c r="Y195" s="13"/>
      <c r="Z195" s="13"/>
      <c r="AA195" s="13"/>
      <c r="AB195" s="13"/>
      <c r="AC195" s="13"/>
      <c r="AD195" s="13"/>
      <c r="AE195" s="13"/>
      <c r="AT195" s="240" t="s">
        <v>199</v>
      </c>
      <c r="AU195" s="240" t="s">
        <v>141</v>
      </c>
      <c r="AV195" s="13" t="s">
        <v>141</v>
      </c>
      <c r="AW195" s="13" t="s">
        <v>41</v>
      </c>
      <c r="AX195" s="13" t="s">
        <v>21</v>
      </c>
      <c r="AY195" s="240" t="s">
        <v>132</v>
      </c>
    </row>
    <row r="196" s="2" customFormat="1" ht="24.15" customHeight="1">
      <c r="A196" s="40"/>
      <c r="B196" s="41"/>
      <c r="C196" s="205" t="s">
        <v>356</v>
      </c>
      <c r="D196" s="205" t="s">
        <v>135</v>
      </c>
      <c r="E196" s="206" t="s">
        <v>357</v>
      </c>
      <c r="F196" s="207" t="s">
        <v>358</v>
      </c>
      <c r="G196" s="208" t="s">
        <v>195</v>
      </c>
      <c r="H196" s="209">
        <v>40.700000000000003</v>
      </c>
      <c r="I196" s="210"/>
      <c r="J196" s="211">
        <f>ROUND(I196*H196,2)</f>
        <v>0</v>
      </c>
      <c r="K196" s="207" t="s">
        <v>139</v>
      </c>
      <c r="L196" s="46"/>
      <c r="M196" s="212" t="s">
        <v>32</v>
      </c>
      <c r="N196" s="213" t="s">
        <v>51</v>
      </c>
      <c r="O196" s="86"/>
      <c r="P196" s="214">
        <f>O196*H196</f>
        <v>0</v>
      </c>
      <c r="Q196" s="214">
        <v>0.037999999999999999</v>
      </c>
      <c r="R196" s="214">
        <f>Q196*H196</f>
        <v>1.5466</v>
      </c>
      <c r="S196" s="214">
        <v>0</v>
      </c>
      <c r="T196" s="215">
        <f>S196*H196</f>
        <v>0</v>
      </c>
      <c r="U196" s="40"/>
      <c r="V196" s="40"/>
      <c r="W196" s="40"/>
      <c r="X196" s="40"/>
      <c r="Y196" s="40"/>
      <c r="Z196" s="40"/>
      <c r="AA196" s="40"/>
      <c r="AB196" s="40"/>
      <c r="AC196" s="40"/>
      <c r="AD196" s="40"/>
      <c r="AE196" s="40"/>
      <c r="AR196" s="216" t="s">
        <v>150</v>
      </c>
      <c r="AT196" s="216" t="s">
        <v>135</v>
      </c>
      <c r="AU196" s="216" t="s">
        <v>141</v>
      </c>
      <c r="AY196" s="18" t="s">
        <v>132</v>
      </c>
      <c r="BE196" s="217">
        <f>IF(N196="základní",J196,0)</f>
        <v>0</v>
      </c>
      <c r="BF196" s="217">
        <f>IF(N196="snížená",J196,0)</f>
        <v>0</v>
      </c>
      <c r="BG196" s="217">
        <f>IF(N196="zákl. přenesená",J196,0)</f>
        <v>0</v>
      </c>
      <c r="BH196" s="217">
        <f>IF(N196="sníž. přenesená",J196,0)</f>
        <v>0</v>
      </c>
      <c r="BI196" s="217">
        <f>IF(N196="nulová",J196,0)</f>
        <v>0</v>
      </c>
      <c r="BJ196" s="18" t="s">
        <v>141</v>
      </c>
      <c r="BK196" s="217">
        <f>ROUND(I196*H196,2)</f>
        <v>0</v>
      </c>
      <c r="BL196" s="18" t="s">
        <v>150</v>
      </c>
      <c r="BM196" s="216" t="s">
        <v>1294</v>
      </c>
    </row>
    <row r="197" s="2" customFormat="1">
      <c r="A197" s="40"/>
      <c r="B197" s="41"/>
      <c r="C197" s="42"/>
      <c r="D197" s="225" t="s">
        <v>197</v>
      </c>
      <c r="E197" s="42"/>
      <c r="F197" s="226" t="s">
        <v>360</v>
      </c>
      <c r="G197" s="42"/>
      <c r="H197" s="42"/>
      <c r="I197" s="227"/>
      <c r="J197" s="42"/>
      <c r="K197" s="42"/>
      <c r="L197" s="46"/>
      <c r="M197" s="228"/>
      <c r="N197" s="229"/>
      <c r="O197" s="86"/>
      <c r="P197" s="86"/>
      <c r="Q197" s="86"/>
      <c r="R197" s="86"/>
      <c r="S197" s="86"/>
      <c r="T197" s="87"/>
      <c r="U197" s="40"/>
      <c r="V197" s="40"/>
      <c r="W197" s="40"/>
      <c r="X197" s="40"/>
      <c r="Y197" s="40"/>
      <c r="Z197" s="40"/>
      <c r="AA197" s="40"/>
      <c r="AB197" s="40"/>
      <c r="AC197" s="40"/>
      <c r="AD197" s="40"/>
      <c r="AE197" s="40"/>
      <c r="AT197" s="18" t="s">
        <v>197</v>
      </c>
      <c r="AU197" s="18" t="s">
        <v>141</v>
      </c>
    </row>
    <row r="198" s="13" customFormat="1">
      <c r="A198" s="13"/>
      <c r="B198" s="230"/>
      <c r="C198" s="231"/>
      <c r="D198" s="225" t="s">
        <v>199</v>
      </c>
      <c r="E198" s="232" t="s">
        <v>32</v>
      </c>
      <c r="F198" s="233" t="s">
        <v>361</v>
      </c>
      <c r="G198" s="231"/>
      <c r="H198" s="234">
        <v>40.700000000000003</v>
      </c>
      <c r="I198" s="235"/>
      <c r="J198" s="231"/>
      <c r="K198" s="231"/>
      <c r="L198" s="236"/>
      <c r="M198" s="237"/>
      <c r="N198" s="238"/>
      <c r="O198" s="238"/>
      <c r="P198" s="238"/>
      <c r="Q198" s="238"/>
      <c r="R198" s="238"/>
      <c r="S198" s="238"/>
      <c r="T198" s="239"/>
      <c r="U198" s="13"/>
      <c r="V198" s="13"/>
      <c r="W198" s="13"/>
      <c r="X198" s="13"/>
      <c r="Y198" s="13"/>
      <c r="Z198" s="13"/>
      <c r="AA198" s="13"/>
      <c r="AB198" s="13"/>
      <c r="AC198" s="13"/>
      <c r="AD198" s="13"/>
      <c r="AE198" s="13"/>
      <c r="AT198" s="240" t="s">
        <v>199</v>
      </c>
      <c r="AU198" s="240" t="s">
        <v>141</v>
      </c>
      <c r="AV198" s="13" t="s">
        <v>141</v>
      </c>
      <c r="AW198" s="13" t="s">
        <v>41</v>
      </c>
      <c r="AX198" s="13" t="s">
        <v>79</v>
      </c>
      <c r="AY198" s="240" t="s">
        <v>132</v>
      </c>
    </row>
    <row r="199" s="14" customFormat="1">
      <c r="A199" s="14"/>
      <c r="B199" s="241"/>
      <c r="C199" s="242"/>
      <c r="D199" s="225" t="s">
        <v>199</v>
      </c>
      <c r="E199" s="243" t="s">
        <v>32</v>
      </c>
      <c r="F199" s="244" t="s">
        <v>201</v>
      </c>
      <c r="G199" s="242"/>
      <c r="H199" s="245">
        <v>40.700000000000003</v>
      </c>
      <c r="I199" s="246"/>
      <c r="J199" s="242"/>
      <c r="K199" s="242"/>
      <c r="L199" s="247"/>
      <c r="M199" s="248"/>
      <c r="N199" s="249"/>
      <c r="O199" s="249"/>
      <c r="P199" s="249"/>
      <c r="Q199" s="249"/>
      <c r="R199" s="249"/>
      <c r="S199" s="249"/>
      <c r="T199" s="250"/>
      <c r="U199" s="14"/>
      <c r="V199" s="14"/>
      <c r="W199" s="14"/>
      <c r="X199" s="14"/>
      <c r="Y199" s="14"/>
      <c r="Z199" s="14"/>
      <c r="AA199" s="14"/>
      <c r="AB199" s="14"/>
      <c r="AC199" s="14"/>
      <c r="AD199" s="14"/>
      <c r="AE199" s="14"/>
      <c r="AT199" s="251" t="s">
        <v>199</v>
      </c>
      <c r="AU199" s="251" t="s">
        <v>141</v>
      </c>
      <c r="AV199" s="14" t="s">
        <v>150</v>
      </c>
      <c r="AW199" s="14" t="s">
        <v>41</v>
      </c>
      <c r="AX199" s="14" t="s">
        <v>21</v>
      </c>
      <c r="AY199" s="251" t="s">
        <v>132</v>
      </c>
    </row>
    <row r="200" s="2" customFormat="1" ht="24.15" customHeight="1">
      <c r="A200" s="40"/>
      <c r="B200" s="41"/>
      <c r="C200" s="205" t="s">
        <v>362</v>
      </c>
      <c r="D200" s="205" t="s">
        <v>135</v>
      </c>
      <c r="E200" s="206" t="s">
        <v>363</v>
      </c>
      <c r="F200" s="207" t="s">
        <v>364</v>
      </c>
      <c r="G200" s="208" t="s">
        <v>195</v>
      </c>
      <c r="H200" s="209">
        <v>40.560000000000002</v>
      </c>
      <c r="I200" s="210"/>
      <c r="J200" s="211">
        <f>ROUND(I200*H200,2)</f>
        <v>0</v>
      </c>
      <c r="K200" s="207" t="s">
        <v>139</v>
      </c>
      <c r="L200" s="46"/>
      <c r="M200" s="212" t="s">
        <v>32</v>
      </c>
      <c r="N200" s="213" t="s">
        <v>51</v>
      </c>
      <c r="O200" s="86"/>
      <c r="P200" s="214">
        <f>O200*H200</f>
        <v>0</v>
      </c>
      <c r="Q200" s="214">
        <v>0.00012</v>
      </c>
      <c r="R200" s="214">
        <f>Q200*H200</f>
        <v>0.0048672000000000003</v>
      </c>
      <c r="S200" s="214">
        <v>0</v>
      </c>
      <c r="T200" s="215">
        <f>S200*H200</f>
        <v>0</v>
      </c>
      <c r="U200" s="40"/>
      <c r="V200" s="40"/>
      <c r="W200" s="40"/>
      <c r="X200" s="40"/>
      <c r="Y200" s="40"/>
      <c r="Z200" s="40"/>
      <c r="AA200" s="40"/>
      <c r="AB200" s="40"/>
      <c r="AC200" s="40"/>
      <c r="AD200" s="40"/>
      <c r="AE200" s="40"/>
      <c r="AR200" s="216" t="s">
        <v>150</v>
      </c>
      <c r="AT200" s="216" t="s">
        <v>135</v>
      </c>
      <c r="AU200" s="216" t="s">
        <v>141</v>
      </c>
      <c r="AY200" s="18" t="s">
        <v>132</v>
      </c>
      <c r="BE200" s="217">
        <f>IF(N200="základní",J200,0)</f>
        <v>0</v>
      </c>
      <c r="BF200" s="217">
        <f>IF(N200="snížená",J200,0)</f>
        <v>0</v>
      </c>
      <c r="BG200" s="217">
        <f>IF(N200="zákl. přenesená",J200,0)</f>
        <v>0</v>
      </c>
      <c r="BH200" s="217">
        <f>IF(N200="sníž. přenesená",J200,0)</f>
        <v>0</v>
      </c>
      <c r="BI200" s="217">
        <f>IF(N200="nulová",J200,0)</f>
        <v>0</v>
      </c>
      <c r="BJ200" s="18" t="s">
        <v>141</v>
      </c>
      <c r="BK200" s="217">
        <f>ROUND(I200*H200,2)</f>
        <v>0</v>
      </c>
      <c r="BL200" s="18" t="s">
        <v>150</v>
      </c>
      <c r="BM200" s="216" t="s">
        <v>365</v>
      </c>
    </row>
    <row r="201" s="2" customFormat="1">
      <c r="A201" s="40"/>
      <c r="B201" s="41"/>
      <c r="C201" s="42"/>
      <c r="D201" s="225" t="s">
        <v>197</v>
      </c>
      <c r="E201" s="42"/>
      <c r="F201" s="226" t="s">
        <v>366</v>
      </c>
      <c r="G201" s="42"/>
      <c r="H201" s="42"/>
      <c r="I201" s="227"/>
      <c r="J201" s="42"/>
      <c r="K201" s="42"/>
      <c r="L201" s="46"/>
      <c r="M201" s="228"/>
      <c r="N201" s="229"/>
      <c r="O201" s="86"/>
      <c r="P201" s="86"/>
      <c r="Q201" s="86"/>
      <c r="R201" s="86"/>
      <c r="S201" s="86"/>
      <c r="T201" s="87"/>
      <c r="U201" s="40"/>
      <c r="V201" s="40"/>
      <c r="W201" s="40"/>
      <c r="X201" s="40"/>
      <c r="Y201" s="40"/>
      <c r="Z201" s="40"/>
      <c r="AA201" s="40"/>
      <c r="AB201" s="40"/>
      <c r="AC201" s="40"/>
      <c r="AD201" s="40"/>
      <c r="AE201" s="40"/>
      <c r="AT201" s="18" t="s">
        <v>197</v>
      </c>
      <c r="AU201" s="18" t="s">
        <v>141</v>
      </c>
    </row>
    <row r="202" s="13" customFormat="1">
      <c r="A202" s="13"/>
      <c r="B202" s="230"/>
      <c r="C202" s="231"/>
      <c r="D202" s="225" t="s">
        <v>199</v>
      </c>
      <c r="E202" s="232" t="s">
        <v>32</v>
      </c>
      <c r="F202" s="233" t="s">
        <v>367</v>
      </c>
      <c r="G202" s="231"/>
      <c r="H202" s="234">
        <v>40.560000000000002</v>
      </c>
      <c r="I202" s="235"/>
      <c r="J202" s="231"/>
      <c r="K202" s="231"/>
      <c r="L202" s="236"/>
      <c r="M202" s="237"/>
      <c r="N202" s="238"/>
      <c r="O202" s="238"/>
      <c r="P202" s="238"/>
      <c r="Q202" s="238"/>
      <c r="R202" s="238"/>
      <c r="S202" s="238"/>
      <c r="T202" s="239"/>
      <c r="U202" s="13"/>
      <c r="V202" s="13"/>
      <c r="W202" s="13"/>
      <c r="X202" s="13"/>
      <c r="Y202" s="13"/>
      <c r="Z202" s="13"/>
      <c r="AA202" s="13"/>
      <c r="AB202" s="13"/>
      <c r="AC202" s="13"/>
      <c r="AD202" s="13"/>
      <c r="AE202" s="13"/>
      <c r="AT202" s="240" t="s">
        <v>199</v>
      </c>
      <c r="AU202" s="240" t="s">
        <v>141</v>
      </c>
      <c r="AV202" s="13" t="s">
        <v>141</v>
      </c>
      <c r="AW202" s="13" t="s">
        <v>41</v>
      </c>
      <c r="AX202" s="13" t="s">
        <v>79</v>
      </c>
      <c r="AY202" s="240" t="s">
        <v>132</v>
      </c>
    </row>
    <row r="203" s="14" customFormat="1">
      <c r="A203" s="14"/>
      <c r="B203" s="241"/>
      <c r="C203" s="242"/>
      <c r="D203" s="225" t="s">
        <v>199</v>
      </c>
      <c r="E203" s="243" t="s">
        <v>32</v>
      </c>
      <c r="F203" s="244" t="s">
        <v>201</v>
      </c>
      <c r="G203" s="242"/>
      <c r="H203" s="245">
        <v>40.560000000000002</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199</v>
      </c>
      <c r="AU203" s="251" t="s">
        <v>141</v>
      </c>
      <c r="AV203" s="14" t="s">
        <v>150</v>
      </c>
      <c r="AW203" s="14" t="s">
        <v>41</v>
      </c>
      <c r="AX203" s="14" t="s">
        <v>21</v>
      </c>
      <c r="AY203" s="251" t="s">
        <v>132</v>
      </c>
    </row>
    <row r="204" s="2" customFormat="1" ht="14.4" customHeight="1">
      <c r="A204" s="40"/>
      <c r="B204" s="41"/>
      <c r="C204" s="205" t="s">
        <v>368</v>
      </c>
      <c r="D204" s="205" t="s">
        <v>135</v>
      </c>
      <c r="E204" s="206" t="s">
        <v>369</v>
      </c>
      <c r="F204" s="207" t="s">
        <v>370</v>
      </c>
      <c r="G204" s="208" t="s">
        <v>195</v>
      </c>
      <c r="H204" s="209">
        <v>259.97000000000003</v>
      </c>
      <c r="I204" s="210"/>
      <c r="J204" s="211">
        <f>ROUND(I204*H204,2)</f>
        <v>0</v>
      </c>
      <c r="K204" s="207" t="s">
        <v>139</v>
      </c>
      <c r="L204" s="46"/>
      <c r="M204" s="212" t="s">
        <v>32</v>
      </c>
      <c r="N204" s="213" t="s">
        <v>51</v>
      </c>
      <c r="O204" s="86"/>
      <c r="P204" s="214">
        <f>O204*H204</f>
        <v>0</v>
      </c>
      <c r="Q204" s="214">
        <v>0</v>
      </c>
      <c r="R204" s="214">
        <f>Q204*H204</f>
        <v>0</v>
      </c>
      <c r="S204" s="214">
        <v>0</v>
      </c>
      <c r="T204" s="215">
        <f>S204*H204</f>
        <v>0</v>
      </c>
      <c r="U204" s="40"/>
      <c r="V204" s="40"/>
      <c r="W204" s="40"/>
      <c r="X204" s="40"/>
      <c r="Y204" s="40"/>
      <c r="Z204" s="40"/>
      <c r="AA204" s="40"/>
      <c r="AB204" s="40"/>
      <c r="AC204" s="40"/>
      <c r="AD204" s="40"/>
      <c r="AE204" s="40"/>
      <c r="AR204" s="216" t="s">
        <v>150</v>
      </c>
      <c r="AT204" s="216" t="s">
        <v>135</v>
      </c>
      <c r="AU204" s="216" t="s">
        <v>141</v>
      </c>
      <c r="AY204" s="18" t="s">
        <v>132</v>
      </c>
      <c r="BE204" s="217">
        <f>IF(N204="základní",J204,0)</f>
        <v>0</v>
      </c>
      <c r="BF204" s="217">
        <f>IF(N204="snížená",J204,0)</f>
        <v>0</v>
      </c>
      <c r="BG204" s="217">
        <f>IF(N204="zákl. přenesená",J204,0)</f>
        <v>0</v>
      </c>
      <c r="BH204" s="217">
        <f>IF(N204="sníž. přenesená",J204,0)</f>
        <v>0</v>
      </c>
      <c r="BI204" s="217">
        <f>IF(N204="nulová",J204,0)</f>
        <v>0</v>
      </c>
      <c r="BJ204" s="18" t="s">
        <v>141</v>
      </c>
      <c r="BK204" s="217">
        <f>ROUND(I204*H204,2)</f>
        <v>0</v>
      </c>
      <c r="BL204" s="18" t="s">
        <v>150</v>
      </c>
      <c r="BM204" s="216" t="s">
        <v>371</v>
      </c>
    </row>
    <row r="205" s="13" customFormat="1">
      <c r="A205" s="13"/>
      <c r="B205" s="230"/>
      <c r="C205" s="231"/>
      <c r="D205" s="225" t="s">
        <v>199</v>
      </c>
      <c r="E205" s="232" t="s">
        <v>32</v>
      </c>
      <c r="F205" s="233" t="s">
        <v>372</v>
      </c>
      <c r="G205" s="231"/>
      <c r="H205" s="234">
        <v>259.97000000000003</v>
      </c>
      <c r="I205" s="235"/>
      <c r="J205" s="231"/>
      <c r="K205" s="231"/>
      <c r="L205" s="236"/>
      <c r="M205" s="237"/>
      <c r="N205" s="238"/>
      <c r="O205" s="238"/>
      <c r="P205" s="238"/>
      <c r="Q205" s="238"/>
      <c r="R205" s="238"/>
      <c r="S205" s="238"/>
      <c r="T205" s="239"/>
      <c r="U205" s="13"/>
      <c r="V205" s="13"/>
      <c r="W205" s="13"/>
      <c r="X205" s="13"/>
      <c r="Y205" s="13"/>
      <c r="Z205" s="13"/>
      <c r="AA205" s="13"/>
      <c r="AB205" s="13"/>
      <c r="AC205" s="13"/>
      <c r="AD205" s="13"/>
      <c r="AE205" s="13"/>
      <c r="AT205" s="240" t="s">
        <v>199</v>
      </c>
      <c r="AU205" s="240" t="s">
        <v>141</v>
      </c>
      <c r="AV205" s="13" t="s">
        <v>141</v>
      </c>
      <c r="AW205" s="13" t="s">
        <v>41</v>
      </c>
      <c r="AX205" s="13" t="s">
        <v>79</v>
      </c>
      <c r="AY205" s="240" t="s">
        <v>132</v>
      </c>
    </row>
    <row r="206" s="14" customFormat="1">
      <c r="A206" s="14"/>
      <c r="B206" s="241"/>
      <c r="C206" s="242"/>
      <c r="D206" s="225" t="s">
        <v>199</v>
      </c>
      <c r="E206" s="243" t="s">
        <v>32</v>
      </c>
      <c r="F206" s="244" t="s">
        <v>201</v>
      </c>
      <c r="G206" s="242"/>
      <c r="H206" s="245">
        <v>259.97000000000003</v>
      </c>
      <c r="I206" s="246"/>
      <c r="J206" s="242"/>
      <c r="K206" s="242"/>
      <c r="L206" s="247"/>
      <c r="M206" s="248"/>
      <c r="N206" s="249"/>
      <c r="O206" s="249"/>
      <c r="P206" s="249"/>
      <c r="Q206" s="249"/>
      <c r="R206" s="249"/>
      <c r="S206" s="249"/>
      <c r="T206" s="250"/>
      <c r="U206" s="14"/>
      <c r="V206" s="14"/>
      <c r="W206" s="14"/>
      <c r="X206" s="14"/>
      <c r="Y206" s="14"/>
      <c r="Z206" s="14"/>
      <c r="AA206" s="14"/>
      <c r="AB206" s="14"/>
      <c r="AC206" s="14"/>
      <c r="AD206" s="14"/>
      <c r="AE206" s="14"/>
      <c r="AT206" s="251" t="s">
        <v>199</v>
      </c>
      <c r="AU206" s="251" t="s">
        <v>141</v>
      </c>
      <c r="AV206" s="14" t="s">
        <v>150</v>
      </c>
      <c r="AW206" s="14" t="s">
        <v>41</v>
      </c>
      <c r="AX206" s="14" t="s">
        <v>21</v>
      </c>
      <c r="AY206" s="251" t="s">
        <v>132</v>
      </c>
    </row>
    <row r="207" s="2" customFormat="1" ht="24.15" customHeight="1">
      <c r="A207" s="40"/>
      <c r="B207" s="41"/>
      <c r="C207" s="205" t="s">
        <v>373</v>
      </c>
      <c r="D207" s="205" t="s">
        <v>135</v>
      </c>
      <c r="E207" s="206" t="s">
        <v>374</v>
      </c>
      <c r="F207" s="207" t="s">
        <v>375</v>
      </c>
      <c r="G207" s="208" t="s">
        <v>376</v>
      </c>
      <c r="H207" s="209">
        <v>1</v>
      </c>
      <c r="I207" s="210"/>
      <c r="J207" s="211">
        <f>ROUND(I207*H207,2)</f>
        <v>0</v>
      </c>
      <c r="K207" s="207" t="s">
        <v>139</v>
      </c>
      <c r="L207" s="46"/>
      <c r="M207" s="212" t="s">
        <v>32</v>
      </c>
      <c r="N207" s="213" t="s">
        <v>51</v>
      </c>
      <c r="O207" s="86"/>
      <c r="P207" s="214">
        <f>O207*H207</f>
        <v>0</v>
      </c>
      <c r="Q207" s="214">
        <v>0.017770000000000001</v>
      </c>
      <c r="R207" s="214">
        <f>Q207*H207</f>
        <v>0.017770000000000001</v>
      </c>
      <c r="S207" s="214">
        <v>0</v>
      </c>
      <c r="T207" s="215">
        <f>S207*H207</f>
        <v>0</v>
      </c>
      <c r="U207" s="40"/>
      <c r="V207" s="40"/>
      <c r="W207" s="40"/>
      <c r="X207" s="40"/>
      <c r="Y207" s="40"/>
      <c r="Z207" s="40"/>
      <c r="AA207" s="40"/>
      <c r="AB207" s="40"/>
      <c r="AC207" s="40"/>
      <c r="AD207" s="40"/>
      <c r="AE207" s="40"/>
      <c r="AR207" s="216" t="s">
        <v>150</v>
      </c>
      <c r="AT207" s="216" t="s">
        <v>135</v>
      </c>
      <c r="AU207" s="216" t="s">
        <v>141</v>
      </c>
      <c r="AY207" s="18" t="s">
        <v>132</v>
      </c>
      <c r="BE207" s="217">
        <f>IF(N207="základní",J207,0)</f>
        <v>0</v>
      </c>
      <c r="BF207" s="217">
        <f>IF(N207="snížená",J207,0)</f>
        <v>0</v>
      </c>
      <c r="BG207" s="217">
        <f>IF(N207="zákl. přenesená",J207,0)</f>
        <v>0</v>
      </c>
      <c r="BH207" s="217">
        <f>IF(N207="sníž. přenesená",J207,0)</f>
        <v>0</v>
      </c>
      <c r="BI207" s="217">
        <f>IF(N207="nulová",J207,0)</f>
        <v>0</v>
      </c>
      <c r="BJ207" s="18" t="s">
        <v>141</v>
      </c>
      <c r="BK207" s="217">
        <f>ROUND(I207*H207,2)</f>
        <v>0</v>
      </c>
      <c r="BL207" s="18" t="s">
        <v>150</v>
      </c>
      <c r="BM207" s="216" t="s">
        <v>1295</v>
      </c>
    </row>
    <row r="208" s="2" customFormat="1">
      <c r="A208" s="40"/>
      <c r="B208" s="41"/>
      <c r="C208" s="42"/>
      <c r="D208" s="225" t="s">
        <v>197</v>
      </c>
      <c r="E208" s="42"/>
      <c r="F208" s="226" t="s">
        <v>378</v>
      </c>
      <c r="G208" s="42"/>
      <c r="H208" s="42"/>
      <c r="I208" s="227"/>
      <c r="J208" s="42"/>
      <c r="K208" s="42"/>
      <c r="L208" s="46"/>
      <c r="M208" s="228"/>
      <c r="N208" s="229"/>
      <c r="O208" s="86"/>
      <c r="P208" s="86"/>
      <c r="Q208" s="86"/>
      <c r="R208" s="86"/>
      <c r="S208" s="86"/>
      <c r="T208" s="87"/>
      <c r="U208" s="40"/>
      <c r="V208" s="40"/>
      <c r="W208" s="40"/>
      <c r="X208" s="40"/>
      <c r="Y208" s="40"/>
      <c r="Z208" s="40"/>
      <c r="AA208" s="40"/>
      <c r="AB208" s="40"/>
      <c r="AC208" s="40"/>
      <c r="AD208" s="40"/>
      <c r="AE208" s="40"/>
      <c r="AT208" s="18" t="s">
        <v>197</v>
      </c>
      <c r="AU208" s="18" t="s">
        <v>141</v>
      </c>
    </row>
    <row r="209" s="2" customFormat="1" ht="14.4" customHeight="1">
      <c r="A209" s="40"/>
      <c r="B209" s="41"/>
      <c r="C209" s="252" t="s">
        <v>379</v>
      </c>
      <c r="D209" s="252" t="s">
        <v>246</v>
      </c>
      <c r="E209" s="253" t="s">
        <v>380</v>
      </c>
      <c r="F209" s="254" t="s">
        <v>381</v>
      </c>
      <c r="G209" s="255" t="s">
        <v>376</v>
      </c>
      <c r="H209" s="256">
        <v>1</v>
      </c>
      <c r="I209" s="257"/>
      <c r="J209" s="258">
        <f>ROUND(I209*H209,2)</f>
        <v>0</v>
      </c>
      <c r="K209" s="254" t="s">
        <v>139</v>
      </c>
      <c r="L209" s="259"/>
      <c r="M209" s="260" t="s">
        <v>32</v>
      </c>
      <c r="N209" s="261" t="s">
        <v>51</v>
      </c>
      <c r="O209" s="86"/>
      <c r="P209" s="214">
        <f>O209*H209</f>
        <v>0</v>
      </c>
      <c r="Q209" s="214">
        <v>0.01992</v>
      </c>
      <c r="R209" s="214">
        <f>Q209*H209</f>
        <v>0.01992</v>
      </c>
      <c r="S209" s="214">
        <v>0</v>
      </c>
      <c r="T209" s="215">
        <f>S209*H209</f>
        <v>0</v>
      </c>
      <c r="U209" s="40"/>
      <c r="V209" s="40"/>
      <c r="W209" s="40"/>
      <c r="X209" s="40"/>
      <c r="Y209" s="40"/>
      <c r="Z209" s="40"/>
      <c r="AA209" s="40"/>
      <c r="AB209" s="40"/>
      <c r="AC209" s="40"/>
      <c r="AD209" s="40"/>
      <c r="AE209" s="40"/>
      <c r="AR209" s="216" t="s">
        <v>228</v>
      </c>
      <c r="AT209" s="216" t="s">
        <v>246</v>
      </c>
      <c r="AU209" s="216" t="s">
        <v>141</v>
      </c>
      <c r="AY209" s="18" t="s">
        <v>132</v>
      </c>
      <c r="BE209" s="217">
        <f>IF(N209="základní",J209,0)</f>
        <v>0</v>
      </c>
      <c r="BF209" s="217">
        <f>IF(N209="snížená",J209,0)</f>
        <v>0</v>
      </c>
      <c r="BG209" s="217">
        <f>IF(N209="zákl. přenesená",J209,0)</f>
        <v>0</v>
      </c>
      <c r="BH209" s="217">
        <f>IF(N209="sníž. přenesená",J209,0)</f>
        <v>0</v>
      </c>
      <c r="BI209" s="217">
        <f>IF(N209="nulová",J209,0)</f>
        <v>0</v>
      </c>
      <c r="BJ209" s="18" t="s">
        <v>141</v>
      </c>
      <c r="BK209" s="217">
        <f>ROUND(I209*H209,2)</f>
        <v>0</v>
      </c>
      <c r="BL209" s="18" t="s">
        <v>150</v>
      </c>
      <c r="BM209" s="216" t="s">
        <v>1296</v>
      </c>
    </row>
    <row r="210" s="12" customFormat="1" ht="22.8" customHeight="1">
      <c r="A210" s="12"/>
      <c r="B210" s="189"/>
      <c r="C210" s="190"/>
      <c r="D210" s="191" t="s">
        <v>78</v>
      </c>
      <c r="E210" s="203" t="s">
        <v>228</v>
      </c>
      <c r="F210" s="203" t="s">
        <v>383</v>
      </c>
      <c r="G210" s="190"/>
      <c r="H210" s="190"/>
      <c r="I210" s="193"/>
      <c r="J210" s="204">
        <f>BK210</f>
        <v>0</v>
      </c>
      <c r="K210" s="190"/>
      <c r="L210" s="195"/>
      <c r="M210" s="196"/>
      <c r="N210" s="197"/>
      <c r="O210" s="197"/>
      <c r="P210" s="198">
        <f>SUM(P211:P220)</f>
        <v>0</v>
      </c>
      <c r="Q210" s="197"/>
      <c r="R210" s="198">
        <f>SUM(R211:R220)</f>
        <v>0.10314999999999999</v>
      </c>
      <c r="S210" s="197"/>
      <c r="T210" s="199">
        <f>SUM(T211:T220)</f>
        <v>0</v>
      </c>
      <c r="U210" s="12"/>
      <c r="V210" s="12"/>
      <c r="W210" s="12"/>
      <c r="X210" s="12"/>
      <c r="Y210" s="12"/>
      <c r="Z210" s="12"/>
      <c r="AA210" s="12"/>
      <c r="AB210" s="12"/>
      <c r="AC210" s="12"/>
      <c r="AD210" s="12"/>
      <c r="AE210" s="12"/>
      <c r="AR210" s="200" t="s">
        <v>21</v>
      </c>
      <c r="AT210" s="201" t="s">
        <v>78</v>
      </c>
      <c r="AU210" s="201" t="s">
        <v>21</v>
      </c>
      <c r="AY210" s="200" t="s">
        <v>132</v>
      </c>
      <c r="BK210" s="202">
        <f>SUM(BK211:BK220)</f>
        <v>0</v>
      </c>
    </row>
    <row r="211" s="2" customFormat="1" ht="24.15" customHeight="1">
      <c r="A211" s="40"/>
      <c r="B211" s="41"/>
      <c r="C211" s="205" t="s">
        <v>384</v>
      </c>
      <c r="D211" s="205" t="s">
        <v>135</v>
      </c>
      <c r="E211" s="206" t="s">
        <v>385</v>
      </c>
      <c r="F211" s="207" t="s">
        <v>386</v>
      </c>
      <c r="G211" s="208" t="s">
        <v>376</v>
      </c>
      <c r="H211" s="209">
        <v>1</v>
      </c>
      <c r="I211" s="210"/>
      <c r="J211" s="211">
        <f>ROUND(I211*H211,2)</f>
        <v>0</v>
      </c>
      <c r="K211" s="207" t="s">
        <v>139</v>
      </c>
      <c r="L211" s="46"/>
      <c r="M211" s="212" t="s">
        <v>32</v>
      </c>
      <c r="N211" s="213" t="s">
        <v>51</v>
      </c>
      <c r="O211" s="86"/>
      <c r="P211" s="214">
        <f>O211*H211</f>
        <v>0</v>
      </c>
      <c r="Q211" s="214">
        <v>0.064049999999999996</v>
      </c>
      <c r="R211" s="214">
        <f>Q211*H211</f>
        <v>0.064049999999999996</v>
      </c>
      <c r="S211" s="214">
        <v>0</v>
      </c>
      <c r="T211" s="215">
        <f>S211*H211</f>
        <v>0</v>
      </c>
      <c r="U211" s="40"/>
      <c r="V211" s="40"/>
      <c r="W211" s="40"/>
      <c r="X211" s="40"/>
      <c r="Y211" s="40"/>
      <c r="Z211" s="40"/>
      <c r="AA211" s="40"/>
      <c r="AB211" s="40"/>
      <c r="AC211" s="40"/>
      <c r="AD211" s="40"/>
      <c r="AE211" s="40"/>
      <c r="AR211" s="216" t="s">
        <v>150</v>
      </c>
      <c r="AT211" s="216" t="s">
        <v>135</v>
      </c>
      <c r="AU211" s="216" t="s">
        <v>141</v>
      </c>
      <c r="AY211" s="18" t="s">
        <v>132</v>
      </c>
      <c r="BE211" s="217">
        <f>IF(N211="základní",J211,0)</f>
        <v>0</v>
      </c>
      <c r="BF211" s="217">
        <f>IF(N211="snížená",J211,0)</f>
        <v>0</v>
      </c>
      <c r="BG211" s="217">
        <f>IF(N211="zákl. přenesená",J211,0)</f>
        <v>0</v>
      </c>
      <c r="BH211" s="217">
        <f>IF(N211="sníž. přenesená",J211,0)</f>
        <v>0</v>
      </c>
      <c r="BI211" s="217">
        <f>IF(N211="nulová",J211,0)</f>
        <v>0</v>
      </c>
      <c r="BJ211" s="18" t="s">
        <v>141</v>
      </c>
      <c r="BK211" s="217">
        <f>ROUND(I211*H211,2)</f>
        <v>0</v>
      </c>
      <c r="BL211" s="18" t="s">
        <v>150</v>
      </c>
      <c r="BM211" s="216" t="s">
        <v>387</v>
      </c>
    </row>
    <row r="212" s="2" customFormat="1">
      <c r="A212" s="40"/>
      <c r="B212" s="41"/>
      <c r="C212" s="42"/>
      <c r="D212" s="225" t="s">
        <v>197</v>
      </c>
      <c r="E212" s="42"/>
      <c r="F212" s="226" t="s">
        <v>388</v>
      </c>
      <c r="G212" s="42"/>
      <c r="H212" s="42"/>
      <c r="I212" s="227"/>
      <c r="J212" s="42"/>
      <c r="K212" s="42"/>
      <c r="L212" s="46"/>
      <c r="M212" s="228"/>
      <c r="N212" s="229"/>
      <c r="O212" s="86"/>
      <c r="P212" s="86"/>
      <c r="Q212" s="86"/>
      <c r="R212" s="86"/>
      <c r="S212" s="86"/>
      <c r="T212" s="87"/>
      <c r="U212" s="40"/>
      <c r="V212" s="40"/>
      <c r="W212" s="40"/>
      <c r="X212" s="40"/>
      <c r="Y212" s="40"/>
      <c r="Z212" s="40"/>
      <c r="AA212" s="40"/>
      <c r="AB212" s="40"/>
      <c r="AC212" s="40"/>
      <c r="AD212" s="40"/>
      <c r="AE212" s="40"/>
      <c r="AT212" s="18" t="s">
        <v>197</v>
      </c>
      <c r="AU212" s="18" t="s">
        <v>141</v>
      </c>
    </row>
    <row r="213" s="2" customFormat="1" ht="24.15" customHeight="1">
      <c r="A213" s="40"/>
      <c r="B213" s="41"/>
      <c r="C213" s="205" t="s">
        <v>389</v>
      </c>
      <c r="D213" s="205" t="s">
        <v>135</v>
      </c>
      <c r="E213" s="206" t="s">
        <v>390</v>
      </c>
      <c r="F213" s="207" t="s">
        <v>391</v>
      </c>
      <c r="G213" s="208" t="s">
        <v>376</v>
      </c>
      <c r="H213" s="209">
        <v>1</v>
      </c>
      <c r="I213" s="210"/>
      <c r="J213" s="211">
        <f>ROUND(I213*H213,2)</f>
        <v>0</v>
      </c>
      <c r="K213" s="207" t="s">
        <v>139</v>
      </c>
      <c r="L213" s="46"/>
      <c r="M213" s="212" t="s">
        <v>32</v>
      </c>
      <c r="N213" s="213" t="s">
        <v>51</v>
      </c>
      <c r="O213" s="86"/>
      <c r="P213" s="214">
        <f>O213*H213</f>
        <v>0</v>
      </c>
      <c r="Q213" s="214">
        <v>0.011950000000000001</v>
      </c>
      <c r="R213" s="214">
        <f>Q213*H213</f>
        <v>0.011950000000000001</v>
      </c>
      <c r="S213" s="214">
        <v>0</v>
      </c>
      <c r="T213" s="215">
        <f>S213*H213</f>
        <v>0</v>
      </c>
      <c r="U213" s="40"/>
      <c r="V213" s="40"/>
      <c r="W213" s="40"/>
      <c r="X213" s="40"/>
      <c r="Y213" s="40"/>
      <c r="Z213" s="40"/>
      <c r="AA213" s="40"/>
      <c r="AB213" s="40"/>
      <c r="AC213" s="40"/>
      <c r="AD213" s="40"/>
      <c r="AE213" s="40"/>
      <c r="AR213" s="216" t="s">
        <v>150</v>
      </c>
      <c r="AT213" s="216" t="s">
        <v>135</v>
      </c>
      <c r="AU213" s="216" t="s">
        <v>141</v>
      </c>
      <c r="AY213" s="18" t="s">
        <v>132</v>
      </c>
      <c r="BE213" s="217">
        <f>IF(N213="základní",J213,0)</f>
        <v>0</v>
      </c>
      <c r="BF213" s="217">
        <f>IF(N213="snížená",J213,0)</f>
        <v>0</v>
      </c>
      <c r="BG213" s="217">
        <f>IF(N213="zákl. přenesená",J213,0)</f>
        <v>0</v>
      </c>
      <c r="BH213" s="217">
        <f>IF(N213="sníž. přenesená",J213,0)</f>
        <v>0</v>
      </c>
      <c r="BI213" s="217">
        <f>IF(N213="nulová",J213,0)</f>
        <v>0</v>
      </c>
      <c r="BJ213" s="18" t="s">
        <v>141</v>
      </c>
      <c r="BK213" s="217">
        <f>ROUND(I213*H213,2)</f>
        <v>0</v>
      </c>
      <c r="BL213" s="18" t="s">
        <v>150</v>
      </c>
      <c r="BM213" s="216" t="s">
        <v>392</v>
      </c>
    </row>
    <row r="214" s="2" customFormat="1">
      <c r="A214" s="40"/>
      <c r="B214" s="41"/>
      <c r="C214" s="42"/>
      <c r="D214" s="225" t="s">
        <v>197</v>
      </c>
      <c r="E214" s="42"/>
      <c r="F214" s="226" t="s">
        <v>388</v>
      </c>
      <c r="G214" s="42"/>
      <c r="H214" s="42"/>
      <c r="I214" s="227"/>
      <c r="J214" s="42"/>
      <c r="K214" s="42"/>
      <c r="L214" s="46"/>
      <c r="M214" s="228"/>
      <c r="N214" s="229"/>
      <c r="O214" s="86"/>
      <c r="P214" s="86"/>
      <c r="Q214" s="86"/>
      <c r="R214" s="86"/>
      <c r="S214" s="86"/>
      <c r="T214" s="87"/>
      <c r="U214" s="40"/>
      <c r="V214" s="40"/>
      <c r="W214" s="40"/>
      <c r="X214" s="40"/>
      <c r="Y214" s="40"/>
      <c r="Z214" s="40"/>
      <c r="AA214" s="40"/>
      <c r="AB214" s="40"/>
      <c r="AC214" s="40"/>
      <c r="AD214" s="40"/>
      <c r="AE214" s="40"/>
      <c r="AT214" s="18" t="s">
        <v>197</v>
      </c>
      <c r="AU214" s="18" t="s">
        <v>141</v>
      </c>
    </row>
    <row r="215" s="2" customFormat="1" ht="24.15" customHeight="1">
      <c r="A215" s="40"/>
      <c r="B215" s="41"/>
      <c r="C215" s="205" t="s">
        <v>393</v>
      </c>
      <c r="D215" s="205" t="s">
        <v>135</v>
      </c>
      <c r="E215" s="206" t="s">
        <v>394</v>
      </c>
      <c r="F215" s="207" t="s">
        <v>395</v>
      </c>
      <c r="G215" s="208" t="s">
        <v>376</v>
      </c>
      <c r="H215" s="209">
        <v>1</v>
      </c>
      <c r="I215" s="210"/>
      <c r="J215" s="211">
        <f>ROUND(I215*H215,2)</f>
        <v>0</v>
      </c>
      <c r="K215" s="207" t="s">
        <v>139</v>
      </c>
      <c r="L215" s="46"/>
      <c r="M215" s="212" t="s">
        <v>32</v>
      </c>
      <c r="N215" s="213" t="s">
        <v>51</v>
      </c>
      <c r="O215" s="86"/>
      <c r="P215" s="214">
        <f>O215*H215</f>
        <v>0</v>
      </c>
      <c r="Q215" s="214">
        <v>0</v>
      </c>
      <c r="R215" s="214">
        <f>Q215*H215</f>
        <v>0</v>
      </c>
      <c r="S215" s="214">
        <v>0</v>
      </c>
      <c r="T215" s="215">
        <f>S215*H215</f>
        <v>0</v>
      </c>
      <c r="U215" s="40"/>
      <c r="V215" s="40"/>
      <c r="W215" s="40"/>
      <c r="X215" s="40"/>
      <c r="Y215" s="40"/>
      <c r="Z215" s="40"/>
      <c r="AA215" s="40"/>
      <c r="AB215" s="40"/>
      <c r="AC215" s="40"/>
      <c r="AD215" s="40"/>
      <c r="AE215" s="40"/>
      <c r="AR215" s="216" t="s">
        <v>150</v>
      </c>
      <c r="AT215" s="216" t="s">
        <v>135</v>
      </c>
      <c r="AU215" s="216" t="s">
        <v>141</v>
      </c>
      <c r="AY215" s="18" t="s">
        <v>132</v>
      </c>
      <c r="BE215" s="217">
        <f>IF(N215="základní",J215,0)</f>
        <v>0</v>
      </c>
      <c r="BF215" s="217">
        <f>IF(N215="snížená",J215,0)</f>
        <v>0</v>
      </c>
      <c r="BG215" s="217">
        <f>IF(N215="zákl. přenesená",J215,0)</f>
        <v>0</v>
      </c>
      <c r="BH215" s="217">
        <f>IF(N215="sníž. přenesená",J215,0)</f>
        <v>0</v>
      </c>
      <c r="BI215" s="217">
        <f>IF(N215="nulová",J215,0)</f>
        <v>0</v>
      </c>
      <c r="BJ215" s="18" t="s">
        <v>141</v>
      </c>
      <c r="BK215" s="217">
        <f>ROUND(I215*H215,2)</f>
        <v>0</v>
      </c>
      <c r="BL215" s="18" t="s">
        <v>150</v>
      </c>
      <c r="BM215" s="216" t="s">
        <v>396</v>
      </c>
    </row>
    <row r="216" s="2" customFormat="1">
      <c r="A216" s="40"/>
      <c r="B216" s="41"/>
      <c r="C216" s="42"/>
      <c r="D216" s="225" t="s">
        <v>197</v>
      </c>
      <c r="E216" s="42"/>
      <c r="F216" s="226" t="s">
        <v>388</v>
      </c>
      <c r="G216" s="42"/>
      <c r="H216" s="42"/>
      <c r="I216" s="227"/>
      <c r="J216" s="42"/>
      <c r="K216" s="42"/>
      <c r="L216" s="46"/>
      <c r="M216" s="228"/>
      <c r="N216" s="229"/>
      <c r="O216" s="86"/>
      <c r="P216" s="86"/>
      <c r="Q216" s="86"/>
      <c r="R216" s="86"/>
      <c r="S216" s="86"/>
      <c r="T216" s="87"/>
      <c r="U216" s="40"/>
      <c r="V216" s="40"/>
      <c r="W216" s="40"/>
      <c r="X216" s="40"/>
      <c r="Y216" s="40"/>
      <c r="Z216" s="40"/>
      <c r="AA216" s="40"/>
      <c r="AB216" s="40"/>
      <c r="AC216" s="40"/>
      <c r="AD216" s="40"/>
      <c r="AE216" s="40"/>
      <c r="AT216" s="18" t="s">
        <v>197</v>
      </c>
      <c r="AU216" s="18" t="s">
        <v>141</v>
      </c>
    </row>
    <row r="217" s="2" customFormat="1" ht="24.15" customHeight="1">
      <c r="A217" s="40"/>
      <c r="B217" s="41"/>
      <c r="C217" s="205" t="s">
        <v>397</v>
      </c>
      <c r="D217" s="205" t="s">
        <v>135</v>
      </c>
      <c r="E217" s="206" t="s">
        <v>398</v>
      </c>
      <c r="F217" s="207" t="s">
        <v>399</v>
      </c>
      <c r="G217" s="208" t="s">
        <v>376</v>
      </c>
      <c r="H217" s="209">
        <v>1</v>
      </c>
      <c r="I217" s="210"/>
      <c r="J217" s="211">
        <f>ROUND(I217*H217,2)</f>
        <v>0</v>
      </c>
      <c r="K217" s="207" t="s">
        <v>139</v>
      </c>
      <c r="L217" s="46"/>
      <c r="M217" s="212" t="s">
        <v>32</v>
      </c>
      <c r="N217" s="213" t="s">
        <v>51</v>
      </c>
      <c r="O217" s="86"/>
      <c r="P217" s="214">
        <f>O217*H217</f>
        <v>0</v>
      </c>
      <c r="Q217" s="214">
        <v>0.027150000000000001</v>
      </c>
      <c r="R217" s="214">
        <f>Q217*H217</f>
        <v>0.027150000000000001</v>
      </c>
      <c r="S217" s="214">
        <v>0</v>
      </c>
      <c r="T217" s="215">
        <f>S217*H217</f>
        <v>0</v>
      </c>
      <c r="U217" s="40"/>
      <c r="V217" s="40"/>
      <c r="W217" s="40"/>
      <c r="X217" s="40"/>
      <c r="Y217" s="40"/>
      <c r="Z217" s="40"/>
      <c r="AA217" s="40"/>
      <c r="AB217" s="40"/>
      <c r="AC217" s="40"/>
      <c r="AD217" s="40"/>
      <c r="AE217" s="40"/>
      <c r="AR217" s="216" t="s">
        <v>150</v>
      </c>
      <c r="AT217" s="216" t="s">
        <v>135</v>
      </c>
      <c r="AU217" s="216" t="s">
        <v>141</v>
      </c>
      <c r="AY217" s="18" t="s">
        <v>132</v>
      </c>
      <c r="BE217" s="217">
        <f>IF(N217="základní",J217,0)</f>
        <v>0</v>
      </c>
      <c r="BF217" s="217">
        <f>IF(N217="snížená",J217,0)</f>
        <v>0</v>
      </c>
      <c r="BG217" s="217">
        <f>IF(N217="zákl. přenesená",J217,0)</f>
        <v>0</v>
      </c>
      <c r="BH217" s="217">
        <f>IF(N217="sníž. přenesená",J217,0)</f>
        <v>0</v>
      </c>
      <c r="BI217" s="217">
        <f>IF(N217="nulová",J217,0)</f>
        <v>0</v>
      </c>
      <c r="BJ217" s="18" t="s">
        <v>141</v>
      </c>
      <c r="BK217" s="217">
        <f>ROUND(I217*H217,2)</f>
        <v>0</v>
      </c>
      <c r="BL217" s="18" t="s">
        <v>150</v>
      </c>
      <c r="BM217" s="216" t="s">
        <v>400</v>
      </c>
    </row>
    <row r="218" s="2" customFormat="1">
      <c r="A218" s="40"/>
      <c r="B218" s="41"/>
      <c r="C218" s="42"/>
      <c r="D218" s="225" t="s">
        <v>197</v>
      </c>
      <c r="E218" s="42"/>
      <c r="F218" s="226" t="s">
        <v>388</v>
      </c>
      <c r="G218" s="42"/>
      <c r="H218" s="42"/>
      <c r="I218" s="227"/>
      <c r="J218" s="42"/>
      <c r="K218" s="42"/>
      <c r="L218" s="46"/>
      <c r="M218" s="228"/>
      <c r="N218" s="229"/>
      <c r="O218" s="86"/>
      <c r="P218" s="86"/>
      <c r="Q218" s="86"/>
      <c r="R218" s="86"/>
      <c r="S218" s="86"/>
      <c r="T218" s="87"/>
      <c r="U218" s="40"/>
      <c r="V218" s="40"/>
      <c r="W218" s="40"/>
      <c r="X218" s="40"/>
      <c r="Y218" s="40"/>
      <c r="Z218" s="40"/>
      <c r="AA218" s="40"/>
      <c r="AB218" s="40"/>
      <c r="AC218" s="40"/>
      <c r="AD218" s="40"/>
      <c r="AE218" s="40"/>
      <c r="AT218" s="18" t="s">
        <v>197</v>
      </c>
      <c r="AU218" s="18" t="s">
        <v>141</v>
      </c>
    </row>
    <row r="219" s="2" customFormat="1" ht="24.15" customHeight="1">
      <c r="A219" s="40"/>
      <c r="B219" s="41"/>
      <c r="C219" s="205" t="s">
        <v>29</v>
      </c>
      <c r="D219" s="205" t="s">
        <v>135</v>
      </c>
      <c r="E219" s="206" t="s">
        <v>1297</v>
      </c>
      <c r="F219" s="207" t="s">
        <v>1298</v>
      </c>
      <c r="G219" s="208" t="s">
        <v>254</v>
      </c>
      <c r="H219" s="209">
        <v>0.10299999999999999</v>
      </c>
      <c r="I219" s="210"/>
      <c r="J219" s="211">
        <f>ROUND(I219*H219,2)</f>
        <v>0</v>
      </c>
      <c r="K219" s="207" t="s">
        <v>139</v>
      </c>
      <c r="L219" s="46"/>
      <c r="M219" s="212" t="s">
        <v>32</v>
      </c>
      <c r="N219" s="213" t="s">
        <v>51</v>
      </c>
      <c r="O219" s="86"/>
      <c r="P219" s="214">
        <f>O219*H219</f>
        <v>0</v>
      </c>
      <c r="Q219" s="214">
        <v>0</v>
      </c>
      <c r="R219" s="214">
        <f>Q219*H219</f>
        <v>0</v>
      </c>
      <c r="S219" s="214">
        <v>0</v>
      </c>
      <c r="T219" s="215">
        <f>S219*H219</f>
        <v>0</v>
      </c>
      <c r="U219" s="40"/>
      <c r="V219" s="40"/>
      <c r="W219" s="40"/>
      <c r="X219" s="40"/>
      <c r="Y219" s="40"/>
      <c r="Z219" s="40"/>
      <c r="AA219" s="40"/>
      <c r="AB219" s="40"/>
      <c r="AC219" s="40"/>
      <c r="AD219" s="40"/>
      <c r="AE219" s="40"/>
      <c r="AR219" s="216" t="s">
        <v>150</v>
      </c>
      <c r="AT219" s="216" t="s">
        <v>135</v>
      </c>
      <c r="AU219" s="216" t="s">
        <v>141</v>
      </c>
      <c r="AY219" s="18" t="s">
        <v>132</v>
      </c>
      <c r="BE219" s="217">
        <f>IF(N219="základní",J219,0)</f>
        <v>0</v>
      </c>
      <c r="BF219" s="217">
        <f>IF(N219="snížená",J219,0)</f>
        <v>0</v>
      </c>
      <c r="BG219" s="217">
        <f>IF(N219="zákl. přenesená",J219,0)</f>
        <v>0</v>
      </c>
      <c r="BH219" s="217">
        <f>IF(N219="sníž. přenesená",J219,0)</f>
        <v>0</v>
      </c>
      <c r="BI219" s="217">
        <f>IF(N219="nulová",J219,0)</f>
        <v>0</v>
      </c>
      <c r="BJ219" s="18" t="s">
        <v>141</v>
      </c>
      <c r="BK219" s="217">
        <f>ROUND(I219*H219,2)</f>
        <v>0</v>
      </c>
      <c r="BL219" s="18" t="s">
        <v>150</v>
      </c>
      <c r="BM219" s="216" t="s">
        <v>1299</v>
      </c>
    </row>
    <row r="220" s="2" customFormat="1">
      <c r="A220" s="40"/>
      <c r="B220" s="41"/>
      <c r="C220" s="42"/>
      <c r="D220" s="225" t="s">
        <v>197</v>
      </c>
      <c r="E220" s="42"/>
      <c r="F220" s="226" t="s">
        <v>1300</v>
      </c>
      <c r="G220" s="42"/>
      <c r="H220" s="42"/>
      <c r="I220" s="227"/>
      <c r="J220" s="42"/>
      <c r="K220" s="42"/>
      <c r="L220" s="46"/>
      <c r="M220" s="228"/>
      <c r="N220" s="229"/>
      <c r="O220" s="86"/>
      <c r="P220" s="86"/>
      <c r="Q220" s="86"/>
      <c r="R220" s="86"/>
      <c r="S220" s="86"/>
      <c r="T220" s="87"/>
      <c r="U220" s="40"/>
      <c r="V220" s="40"/>
      <c r="W220" s="40"/>
      <c r="X220" s="40"/>
      <c r="Y220" s="40"/>
      <c r="Z220" s="40"/>
      <c r="AA220" s="40"/>
      <c r="AB220" s="40"/>
      <c r="AC220" s="40"/>
      <c r="AD220" s="40"/>
      <c r="AE220" s="40"/>
      <c r="AT220" s="18" t="s">
        <v>197</v>
      </c>
      <c r="AU220" s="18" t="s">
        <v>141</v>
      </c>
    </row>
    <row r="221" s="12" customFormat="1" ht="22.8" customHeight="1">
      <c r="A221" s="12"/>
      <c r="B221" s="189"/>
      <c r="C221" s="190"/>
      <c r="D221" s="191" t="s">
        <v>78</v>
      </c>
      <c r="E221" s="203" t="s">
        <v>234</v>
      </c>
      <c r="F221" s="203" t="s">
        <v>401</v>
      </c>
      <c r="G221" s="190"/>
      <c r="H221" s="190"/>
      <c r="I221" s="193"/>
      <c r="J221" s="204">
        <f>BK221</f>
        <v>0</v>
      </c>
      <c r="K221" s="190"/>
      <c r="L221" s="195"/>
      <c r="M221" s="196"/>
      <c r="N221" s="197"/>
      <c r="O221" s="197"/>
      <c r="P221" s="198">
        <f>SUM(P222:P244)</f>
        <v>0</v>
      </c>
      <c r="Q221" s="197"/>
      <c r="R221" s="198">
        <f>SUM(R222:R244)</f>
        <v>0.0112686</v>
      </c>
      <c r="S221" s="197"/>
      <c r="T221" s="199">
        <f>SUM(T222:T244)</f>
        <v>10.332946000000002</v>
      </c>
      <c r="U221" s="12"/>
      <c r="V221" s="12"/>
      <c r="W221" s="12"/>
      <c r="X221" s="12"/>
      <c r="Y221" s="12"/>
      <c r="Z221" s="12"/>
      <c r="AA221" s="12"/>
      <c r="AB221" s="12"/>
      <c r="AC221" s="12"/>
      <c r="AD221" s="12"/>
      <c r="AE221" s="12"/>
      <c r="AR221" s="200" t="s">
        <v>21</v>
      </c>
      <c r="AT221" s="201" t="s">
        <v>78</v>
      </c>
      <c r="AU221" s="201" t="s">
        <v>21</v>
      </c>
      <c r="AY221" s="200" t="s">
        <v>132</v>
      </c>
      <c r="BK221" s="202">
        <f>SUM(BK222:BK244)</f>
        <v>0</v>
      </c>
    </row>
    <row r="222" s="2" customFormat="1" ht="24.15" customHeight="1">
      <c r="A222" s="40"/>
      <c r="B222" s="41"/>
      <c r="C222" s="205" t="s">
        <v>407</v>
      </c>
      <c r="D222" s="205" t="s">
        <v>135</v>
      </c>
      <c r="E222" s="206" t="s">
        <v>402</v>
      </c>
      <c r="F222" s="207" t="s">
        <v>403</v>
      </c>
      <c r="G222" s="208" t="s">
        <v>195</v>
      </c>
      <c r="H222" s="209">
        <v>362.10000000000002</v>
      </c>
      <c r="I222" s="210"/>
      <c r="J222" s="211">
        <f>ROUND(I222*H222,2)</f>
        <v>0</v>
      </c>
      <c r="K222" s="207" t="s">
        <v>139</v>
      </c>
      <c r="L222" s="46"/>
      <c r="M222" s="212" t="s">
        <v>32</v>
      </c>
      <c r="N222" s="213" t="s">
        <v>51</v>
      </c>
      <c r="O222" s="86"/>
      <c r="P222" s="214">
        <f>O222*H222</f>
        <v>0</v>
      </c>
      <c r="Q222" s="214">
        <v>0</v>
      </c>
      <c r="R222" s="214">
        <f>Q222*H222</f>
        <v>0</v>
      </c>
      <c r="S222" s="214">
        <v>0</v>
      </c>
      <c r="T222" s="215">
        <f>S222*H222</f>
        <v>0</v>
      </c>
      <c r="U222" s="40"/>
      <c r="V222" s="40"/>
      <c r="W222" s="40"/>
      <c r="X222" s="40"/>
      <c r="Y222" s="40"/>
      <c r="Z222" s="40"/>
      <c r="AA222" s="40"/>
      <c r="AB222" s="40"/>
      <c r="AC222" s="40"/>
      <c r="AD222" s="40"/>
      <c r="AE222" s="40"/>
      <c r="AR222" s="216" t="s">
        <v>150</v>
      </c>
      <c r="AT222" s="216" t="s">
        <v>135</v>
      </c>
      <c r="AU222" s="216" t="s">
        <v>141</v>
      </c>
      <c r="AY222" s="18" t="s">
        <v>132</v>
      </c>
      <c r="BE222" s="217">
        <f>IF(N222="základní",J222,0)</f>
        <v>0</v>
      </c>
      <c r="BF222" s="217">
        <f>IF(N222="snížená",J222,0)</f>
        <v>0</v>
      </c>
      <c r="BG222" s="217">
        <f>IF(N222="zákl. přenesená",J222,0)</f>
        <v>0</v>
      </c>
      <c r="BH222" s="217">
        <f>IF(N222="sníž. přenesená",J222,0)</f>
        <v>0</v>
      </c>
      <c r="BI222" s="217">
        <f>IF(N222="nulová",J222,0)</f>
        <v>0</v>
      </c>
      <c r="BJ222" s="18" t="s">
        <v>141</v>
      </c>
      <c r="BK222" s="217">
        <f>ROUND(I222*H222,2)</f>
        <v>0</v>
      </c>
      <c r="BL222" s="18" t="s">
        <v>150</v>
      </c>
      <c r="BM222" s="216" t="s">
        <v>1301</v>
      </c>
    </row>
    <row r="223" s="2" customFormat="1">
      <c r="A223" s="40"/>
      <c r="B223" s="41"/>
      <c r="C223" s="42"/>
      <c r="D223" s="225" t="s">
        <v>197</v>
      </c>
      <c r="E223" s="42"/>
      <c r="F223" s="226" t="s">
        <v>405</v>
      </c>
      <c r="G223" s="42"/>
      <c r="H223" s="42"/>
      <c r="I223" s="227"/>
      <c r="J223" s="42"/>
      <c r="K223" s="42"/>
      <c r="L223" s="46"/>
      <c r="M223" s="228"/>
      <c r="N223" s="229"/>
      <c r="O223" s="86"/>
      <c r="P223" s="86"/>
      <c r="Q223" s="86"/>
      <c r="R223" s="86"/>
      <c r="S223" s="86"/>
      <c r="T223" s="87"/>
      <c r="U223" s="40"/>
      <c r="V223" s="40"/>
      <c r="W223" s="40"/>
      <c r="X223" s="40"/>
      <c r="Y223" s="40"/>
      <c r="Z223" s="40"/>
      <c r="AA223" s="40"/>
      <c r="AB223" s="40"/>
      <c r="AC223" s="40"/>
      <c r="AD223" s="40"/>
      <c r="AE223" s="40"/>
      <c r="AT223" s="18" t="s">
        <v>197</v>
      </c>
      <c r="AU223" s="18" t="s">
        <v>141</v>
      </c>
    </row>
    <row r="224" s="13" customFormat="1">
      <c r="A224" s="13"/>
      <c r="B224" s="230"/>
      <c r="C224" s="231"/>
      <c r="D224" s="225" t="s">
        <v>199</v>
      </c>
      <c r="E224" s="232" t="s">
        <v>32</v>
      </c>
      <c r="F224" s="233" t="s">
        <v>1302</v>
      </c>
      <c r="G224" s="231"/>
      <c r="H224" s="234">
        <v>321.30000000000001</v>
      </c>
      <c r="I224" s="235"/>
      <c r="J224" s="231"/>
      <c r="K224" s="231"/>
      <c r="L224" s="236"/>
      <c r="M224" s="237"/>
      <c r="N224" s="238"/>
      <c r="O224" s="238"/>
      <c r="P224" s="238"/>
      <c r="Q224" s="238"/>
      <c r="R224" s="238"/>
      <c r="S224" s="238"/>
      <c r="T224" s="239"/>
      <c r="U224" s="13"/>
      <c r="V224" s="13"/>
      <c r="W224" s="13"/>
      <c r="X224" s="13"/>
      <c r="Y224" s="13"/>
      <c r="Z224" s="13"/>
      <c r="AA224" s="13"/>
      <c r="AB224" s="13"/>
      <c r="AC224" s="13"/>
      <c r="AD224" s="13"/>
      <c r="AE224" s="13"/>
      <c r="AT224" s="240" t="s">
        <v>199</v>
      </c>
      <c r="AU224" s="240" t="s">
        <v>141</v>
      </c>
      <c r="AV224" s="13" t="s">
        <v>141</v>
      </c>
      <c r="AW224" s="13" t="s">
        <v>41</v>
      </c>
      <c r="AX224" s="13" t="s">
        <v>79</v>
      </c>
      <c r="AY224" s="240" t="s">
        <v>132</v>
      </c>
    </row>
    <row r="225" s="13" customFormat="1">
      <c r="A225" s="13"/>
      <c r="B225" s="230"/>
      <c r="C225" s="231"/>
      <c r="D225" s="225" t="s">
        <v>199</v>
      </c>
      <c r="E225" s="232" t="s">
        <v>32</v>
      </c>
      <c r="F225" s="233" t="s">
        <v>1183</v>
      </c>
      <c r="G225" s="231"/>
      <c r="H225" s="234">
        <v>40.799999999999997</v>
      </c>
      <c r="I225" s="235"/>
      <c r="J225" s="231"/>
      <c r="K225" s="231"/>
      <c r="L225" s="236"/>
      <c r="M225" s="237"/>
      <c r="N225" s="238"/>
      <c r="O225" s="238"/>
      <c r="P225" s="238"/>
      <c r="Q225" s="238"/>
      <c r="R225" s="238"/>
      <c r="S225" s="238"/>
      <c r="T225" s="239"/>
      <c r="U225" s="13"/>
      <c r="V225" s="13"/>
      <c r="W225" s="13"/>
      <c r="X225" s="13"/>
      <c r="Y225" s="13"/>
      <c r="Z225" s="13"/>
      <c r="AA225" s="13"/>
      <c r="AB225" s="13"/>
      <c r="AC225" s="13"/>
      <c r="AD225" s="13"/>
      <c r="AE225" s="13"/>
      <c r="AT225" s="240" t="s">
        <v>199</v>
      </c>
      <c r="AU225" s="240" t="s">
        <v>141</v>
      </c>
      <c r="AV225" s="13" t="s">
        <v>141</v>
      </c>
      <c r="AW225" s="13" t="s">
        <v>41</v>
      </c>
      <c r="AX225" s="13" t="s">
        <v>79</v>
      </c>
      <c r="AY225" s="240" t="s">
        <v>132</v>
      </c>
    </row>
    <row r="226" s="14" customFormat="1">
      <c r="A226" s="14"/>
      <c r="B226" s="241"/>
      <c r="C226" s="242"/>
      <c r="D226" s="225" t="s">
        <v>199</v>
      </c>
      <c r="E226" s="243" t="s">
        <v>32</v>
      </c>
      <c r="F226" s="244" t="s">
        <v>201</v>
      </c>
      <c r="G226" s="242"/>
      <c r="H226" s="245">
        <v>362.10000000000002</v>
      </c>
      <c r="I226" s="246"/>
      <c r="J226" s="242"/>
      <c r="K226" s="242"/>
      <c r="L226" s="247"/>
      <c r="M226" s="248"/>
      <c r="N226" s="249"/>
      <c r="O226" s="249"/>
      <c r="P226" s="249"/>
      <c r="Q226" s="249"/>
      <c r="R226" s="249"/>
      <c r="S226" s="249"/>
      <c r="T226" s="250"/>
      <c r="U226" s="14"/>
      <c r="V226" s="14"/>
      <c r="W226" s="14"/>
      <c r="X226" s="14"/>
      <c r="Y226" s="14"/>
      <c r="Z226" s="14"/>
      <c r="AA226" s="14"/>
      <c r="AB226" s="14"/>
      <c r="AC226" s="14"/>
      <c r="AD226" s="14"/>
      <c r="AE226" s="14"/>
      <c r="AT226" s="251" t="s">
        <v>199</v>
      </c>
      <c r="AU226" s="251" t="s">
        <v>141</v>
      </c>
      <c r="AV226" s="14" t="s">
        <v>150</v>
      </c>
      <c r="AW226" s="14" t="s">
        <v>41</v>
      </c>
      <c r="AX226" s="14" t="s">
        <v>21</v>
      </c>
      <c r="AY226" s="251" t="s">
        <v>132</v>
      </c>
    </row>
    <row r="227" s="2" customFormat="1" ht="24.15" customHeight="1">
      <c r="A227" s="40"/>
      <c r="B227" s="41"/>
      <c r="C227" s="205" t="s">
        <v>412</v>
      </c>
      <c r="D227" s="205" t="s">
        <v>135</v>
      </c>
      <c r="E227" s="206" t="s">
        <v>408</v>
      </c>
      <c r="F227" s="207" t="s">
        <v>409</v>
      </c>
      <c r="G227" s="208" t="s">
        <v>195</v>
      </c>
      <c r="H227" s="209">
        <v>10863</v>
      </c>
      <c r="I227" s="210"/>
      <c r="J227" s="211">
        <f>ROUND(I227*H227,2)</f>
        <v>0</v>
      </c>
      <c r="K227" s="207" t="s">
        <v>139</v>
      </c>
      <c r="L227" s="46"/>
      <c r="M227" s="212" t="s">
        <v>32</v>
      </c>
      <c r="N227" s="213" t="s">
        <v>51</v>
      </c>
      <c r="O227" s="86"/>
      <c r="P227" s="214">
        <f>O227*H227</f>
        <v>0</v>
      </c>
      <c r="Q227" s="214">
        <v>0</v>
      </c>
      <c r="R227" s="214">
        <f>Q227*H227</f>
        <v>0</v>
      </c>
      <c r="S227" s="214">
        <v>0</v>
      </c>
      <c r="T227" s="215">
        <f>S227*H227</f>
        <v>0</v>
      </c>
      <c r="U227" s="40"/>
      <c r="V227" s="40"/>
      <c r="W227" s="40"/>
      <c r="X227" s="40"/>
      <c r="Y227" s="40"/>
      <c r="Z227" s="40"/>
      <c r="AA227" s="40"/>
      <c r="AB227" s="40"/>
      <c r="AC227" s="40"/>
      <c r="AD227" s="40"/>
      <c r="AE227" s="40"/>
      <c r="AR227" s="216" t="s">
        <v>150</v>
      </c>
      <c r="AT227" s="216" t="s">
        <v>135</v>
      </c>
      <c r="AU227" s="216" t="s">
        <v>141</v>
      </c>
      <c r="AY227" s="18" t="s">
        <v>132</v>
      </c>
      <c r="BE227" s="217">
        <f>IF(N227="základní",J227,0)</f>
        <v>0</v>
      </c>
      <c r="BF227" s="217">
        <f>IF(N227="snížená",J227,0)</f>
        <v>0</v>
      </c>
      <c r="BG227" s="217">
        <f>IF(N227="zákl. přenesená",J227,0)</f>
        <v>0</v>
      </c>
      <c r="BH227" s="217">
        <f>IF(N227="sníž. přenesená",J227,0)</f>
        <v>0</v>
      </c>
      <c r="BI227" s="217">
        <f>IF(N227="nulová",J227,0)</f>
        <v>0</v>
      </c>
      <c r="BJ227" s="18" t="s">
        <v>141</v>
      </c>
      <c r="BK227" s="217">
        <f>ROUND(I227*H227,2)</f>
        <v>0</v>
      </c>
      <c r="BL227" s="18" t="s">
        <v>150</v>
      </c>
      <c r="BM227" s="216" t="s">
        <v>410</v>
      </c>
    </row>
    <row r="228" s="2" customFormat="1">
      <c r="A228" s="40"/>
      <c r="B228" s="41"/>
      <c r="C228" s="42"/>
      <c r="D228" s="225" t="s">
        <v>197</v>
      </c>
      <c r="E228" s="42"/>
      <c r="F228" s="226" t="s">
        <v>405</v>
      </c>
      <c r="G228" s="42"/>
      <c r="H228" s="42"/>
      <c r="I228" s="227"/>
      <c r="J228" s="42"/>
      <c r="K228" s="42"/>
      <c r="L228" s="46"/>
      <c r="M228" s="228"/>
      <c r="N228" s="229"/>
      <c r="O228" s="86"/>
      <c r="P228" s="86"/>
      <c r="Q228" s="86"/>
      <c r="R228" s="86"/>
      <c r="S228" s="86"/>
      <c r="T228" s="87"/>
      <c r="U228" s="40"/>
      <c r="V228" s="40"/>
      <c r="W228" s="40"/>
      <c r="X228" s="40"/>
      <c r="Y228" s="40"/>
      <c r="Z228" s="40"/>
      <c r="AA228" s="40"/>
      <c r="AB228" s="40"/>
      <c r="AC228" s="40"/>
      <c r="AD228" s="40"/>
      <c r="AE228" s="40"/>
      <c r="AT228" s="18" t="s">
        <v>197</v>
      </c>
      <c r="AU228" s="18" t="s">
        <v>141</v>
      </c>
    </row>
    <row r="229" s="13" customFormat="1">
      <c r="A229" s="13"/>
      <c r="B229" s="230"/>
      <c r="C229" s="231"/>
      <c r="D229" s="225" t="s">
        <v>199</v>
      </c>
      <c r="E229" s="232" t="s">
        <v>32</v>
      </c>
      <c r="F229" s="233" t="s">
        <v>411</v>
      </c>
      <c r="G229" s="231"/>
      <c r="H229" s="234">
        <v>10863</v>
      </c>
      <c r="I229" s="235"/>
      <c r="J229" s="231"/>
      <c r="K229" s="231"/>
      <c r="L229" s="236"/>
      <c r="M229" s="237"/>
      <c r="N229" s="238"/>
      <c r="O229" s="238"/>
      <c r="P229" s="238"/>
      <c r="Q229" s="238"/>
      <c r="R229" s="238"/>
      <c r="S229" s="238"/>
      <c r="T229" s="239"/>
      <c r="U229" s="13"/>
      <c r="V229" s="13"/>
      <c r="W229" s="13"/>
      <c r="X229" s="13"/>
      <c r="Y229" s="13"/>
      <c r="Z229" s="13"/>
      <c r="AA229" s="13"/>
      <c r="AB229" s="13"/>
      <c r="AC229" s="13"/>
      <c r="AD229" s="13"/>
      <c r="AE229" s="13"/>
      <c r="AT229" s="240" t="s">
        <v>199</v>
      </c>
      <c r="AU229" s="240" t="s">
        <v>141</v>
      </c>
      <c r="AV229" s="13" t="s">
        <v>141</v>
      </c>
      <c r="AW229" s="13" t="s">
        <v>41</v>
      </c>
      <c r="AX229" s="13" t="s">
        <v>21</v>
      </c>
      <c r="AY229" s="240" t="s">
        <v>132</v>
      </c>
    </row>
    <row r="230" s="2" customFormat="1" ht="24.15" customHeight="1">
      <c r="A230" s="40"/>
      <c r="B230" s="41"/>
      <c r="C230" s="205" t="s">
        <v>417</v>
      </c>
      <c r="D230" s="205" t="s">
        <v>135</v>
      </c>
      <c r="E230" s="206" t="s">
        <v>413</v>
      </c>
      <c r="F230" s="207" t="s">
        <v>414</v>
      </c>
      <c r="G230" s="208" t="s">
        <v>195</v>
      </c>
      <c r="H230" s="209">
        <v>362.10000000000002</v>
      </c>
      <c r="I230" s="210"/>
      <c r="J230" s="211">
        <f>ROUND(I230*H230,2)</f>
        <v>0</v>
      </c>
      <c r="K230" s="207" t="s">
        <v>139</v>
      </c>
      <c r="L230" s="46"/>
      <c r="M230" s="212" t="s">
        <v>32</v>
      </c>
      <c r="N230" s="213" t="s">
        <v>51</v>
      </c>
      <c r="O230" s="86"/>
      <c r="P230" s="214">
        <f>O230*H230</f>
        <v>0</v>
      </c>
      <c r="Q230" s="214">
        <v>0</v>
      </c>
      <c r="R230" s="214">
        <f>Q230*H230</f>
        <v>0</v>
      </c>
      <c r="S230" s="214">
        <v>0</v>
      </c>
      <c r="T230" s="215">
        <f>S230*H230</f>
        <v>0</v>
      </c>
      <c r="U230" s="40"/>
      <c r="V230" s="40"/>
      <c r="W230" s="40"/>
      <c r="X230" s="40"/>
      <c r="Y230" s="40"/>
      <c r="Z230" s="40"/>
      <c r="AA230" s="40"/>
      <c r="AB230" s="40"/>
      <c r="AC230" s="40"/>
      <c r="AD230" s="40"/>
      <c r="AE230" s="40"/>
      <c r="AR230" s="216" t="s">
        <v>150</v>
      </c>
      <c r="AT230" s="216" t="s">
        <v>135</v>
      </c>
      <c r="AU230" s="216" t="s">
        <v>141</v>
      </c>
      <c r="AY230" s="18" t="s">
        <v>132</v>
      </c>
      <c r="BE230" s="217">
        <f>IF(N230="základní",J230,0)</f>
        <v>0</v>
      </c>
      <c r="BF230" s="217">
        <f>IF(N230="snížená",J230,0)</f>
        <v>0</v>
      </c>
      <c r="BG230" s="217">
        <f>IF(N230="zákl. přenesená",J230,0)</f>
        <v>0</v>
      </c>
      <c r="BH230" s="217">
        <f>IF(N230="sníž. přenesená",J230,0)</f>
        <v>0</v>
      </c>
      <c r="BI230" s="217">
        <f>IF(N230="nulová",J230,0)</f>
        <v>0</v>
      </c>
      <c r="BJ230" s="18" t="s">
        <v>141</v>
      </c>
      <c r="BK230" s="217">
        <f>ROUND(I230*H230,2)</f>
        <v>0</v>
      </c>
      <c r="BL230" s="18" t="s">
        <v>150</v>
      </c>
      <c r="BM230" s="216" t="s">
        <v>415</v>
      </c>
    </row>
    <row r="231" s="2" customFormat="1">
      <c r="A231" s="40"/>
      <c r="B231" s="41"/>
      <c r="C231" s="42"/>
      <c r="D231" s="225" t="s">
        <v>197</v>
      </c>
      <c r="E231" s="42"/>
      <c r="F231" s="226" t="s">
        <v>416</v>
      </c>
      <c r="G231" s="42"/>
      <c r="H231" s="42"/>
      <c r="I231" s="227"/>
      <c r="J231" s="42"/>
      <c r="K231" s="42"/>
      <c r="L231" s="46"/>
      <c r="M231" s="228"/>
      <c r="N231" s="229"/>
      <c r="O231" s="86"/>
      <c r="P231" s="86"/>
      <c r="Q231" s="86"/>
      <c r="R231" s="86"/>
      <c r="S231" s="86"/>
      <c r="T231" s="87"/>
      <c r="U231" s="40"/>
      <c r="V231" s="40"/>
      <c r="W231" s="40"/>
      <c r="X231" s="40"/>
      <c r="Y231" s="40"/>
      <c r="Z231" s="40"/>
      <c r="AA231" s="40"/>
      <c r="AB231" s="40"/>
      <c r="AC231" s="40"/>
      <c r="AD231" s="40"/>
      <c r="AE231" s="40"/>
      <c r="AT231" s="18" t="s">
        <v>197</v>
      </c>
      <c r="AU231" s="18" t="s">
        <v>141</v>
      </c>
    </row>
    <row r="232" s="2" customFormat="1" ht="24.15" customHeight="1">
      <c r="A232" s="40"/>
      <c r="B232" s="41"/>
      <c r="C232" s="205" t="s">
        <v>426</v>
      </c>
      <c r="D232" s="205" t="s">
        <v>135</v>
      </c>
      <c r="E232" s="206" t="s">
        <v>418</v>
      </c>
      <c r="F232" s="207" t="s">
        <v>419</v>
      </c>
      <c r="G232" s="208" t="s">
        <v>195</v>
      </c>
      <c r="H232" s="209">
        <v>53.659999999999997</v>
      </c>
      <c r="I232" s="210"/>
      <c r="J232" s="211">
        <f>ROUND(I232*H232,2)</f>
        <v>0</v>
      </c>
      <c r="K232" s="207" t="s">
        <v>139</v>
      </c>
      <c r="L232" s="46"/>
      <c r="M232" s="212" t="s">
        <v>32</v>
      </c>
      <c r="N232" s="213" t="s">
        <v>51</v>
      </c>
      <c r="O232" s="86"/>
      <c r="P232" s="214">
        <f>O232*H232</f>
        <v>0</v>
      </c>
      <c r="Q232" s="214">
        <v>0.00021000000000000001</v>
      </c>
      <c r="R232" s="214">
        <f>Q232*H232</f>
        <v>0.0112686</v>
      </c>
      <c r="S232" s="214">
        <v>0</v>
      </c>
      <c r="T232" s="215">
        <f>S232*H232</f>
        <v>0</v>
      </c>
      <c r="U232" s="40"/>
      <c r="V232" s="40"/>
      <c r="W232" s="40"/>
      <c r="X232" s="40"/>
      <c r="Y232" s="40"/>
      <c r="Z232" s="40"/>
      <c r="AA232" s="40"/>
      <c r="AB232" s="40"/>
      <c r="AC232" s="40"/>
      <c r="AD232" s="40"/>
      <c r="AE232" s="40"/>
      <c r="AR232" s="216" t="s">
        <v>150</v>
      </c>
      <c r="AT232" s="216" t="s">
        <v>135</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420</v>
      </c>
    </row>
    <row r="233" s="2" customFormat="1">
      <c r="A233" s="40"/>
      <c r="B233" s="41"/>
      <c r="C233" s="42"/>
      <c r="D233" s="225" t="s">
        <v>197</v>
      </c>
      <c r="E233" s="42"/>
      <c r="F233" s="226" t="s">
        <v>421</v>
      </c>
      <c r="G233" s="42"/>
      <c r="H233" s="42"/>
      <c r="I233" s="227"/>
      <c r="J233" s="42"/>
      <c r="K233" s="42"/>
      <c r="L233" s="46"/>
      <c r="M233" s="228"/>
      <c r="N233" s="229"/>
      <c r="O233" s="86"/>
      <c r="P233" s="86"/>
      <c r="Q233" s="86"/>
      <c r="R233" s="86"/>
      <c r="S233" s="86"/>
      <c r="T233" s="87"/>
      <c r="U233" s="40"/>
      <c r="V233" s="40"/>
      <c r="W233" s="40"/>
      <c r="X233" s="40"/>
      <c r="Y233" s="40"/>
      <c r="Z233" s="40"/>
      <c r="AA233" s="40"/>
      <c r="AB233" s="40"/>
      <c r="AC233" s="40"/>
      <c r="AD233" s="40"/>
      <c r="AE233" s="40"/>
      <c r="AT233" s="18" t="s">
        <v>197</v>
      </c>
      <c r="AU233" s="18" t="s">
        <v>141</v>
      </c>
    </row>
    <row r="234" s="15" customFormat="1">
      <c r="A234" s="15"/>
      <c r="B234" s="262"/>
      <c r="C234" s="263"/>
      <c r="D234" s="225" t="s">
        <v>199</v>
      </c>
      <c r="E234" s="264" t="s">
        <v>32</v>
      </c>
      <c r="F234" s="265" t="s">
        <v>422</v>
      </c>
      <c r="G234" s="263"/>
      <c r="H234" s="264" t="s">
        <v>32</v>
      </c>
      <c r="I234" s="266"/>
      <c r="J234" s="263"/>
      <c r="K234" s="263"/>
      <c r="L234" s="267"/>
      <c r="M234" s="268"/>
      <c r="N234" s="269"/>
      <c r="O234" s="269"/>
      <c r="P234" s="269"/>
      <c r="Q234" s="269"/>
      <c r="R234" s="269"/>
      <c r="S234" s="269"/>
      <c r="T234" s="270"/>
      <c r="U234" s="15"/>
      <c r="V234" s="15"/>
      <c r="W234" s="15"/>
      <c r="X234" s="15"/>
      <c r="Y234" s="15"/>
      <c r="Z234" s="15"/>
      <c r="AA234" s="15"/>
      <c r="AB234" s="15"/>
      <c r="AC234" s="15"/>
      <c r="AD234" s="15"/>
      <c r="AE234" s="15"/>
      <c r="AT234" s="271" t="s">
        <v>199</v>
      </c>
      <c r="AU234" s="271" t="s">
        <v>141</v>
      </c>
      <c r="AV234" s="15" t="s">
        <v>21</v>
      </c>
      <c r="AW234" s="15" t="s">
        <v>41</v>
      </c>
      <c r="AX234" s="15" t="s">
        <v>79</v>
      </c>
      <c r="AY234" s="271" t="s">
        <v>132</v>
      </c>
    </row>
    <row r="235" s="13" customFormat="1">
      <c r="A235" s="13"/>
      <c r="B235" s="230"/>
      <c r="C235" s="231"/>
      <c r="D235" s="225" t="s">
        <v>199</v>
      </c>
      <c r="E235" s="232" t="s">
        <v>32</v>
      </c>
      <c r="F235" s="233" t="s">
        <v>423</v>
      </c>
      <c r="G235" s="231"/>
      <c r="H235" s="234">
        <v>32.859999999999999</v>
      </c>
      <c r="I235" s="235"/>
      <c r="J235" s="231"/>
      <c r="K235" s="231"/>
      <c r="L235" s="236"/>
      <c r="M235" s="237"/>
      <c r="N235" s="238"/>
      <c r="O235" s="238"/>
      <c r="P235" s="238"/>
      <c r="Q235" s="238"/>
      <c r="R235" s="238"/>
      <c r="S235" s="238"/>
      <c r="T235" s="239"/>
      <c r="U235" s="13"/>
      <c r="V235" s="13"/>
      <c r="W235" s="13"/>
      <c r="X235" s="13"/>
      <c r="Y235" s="13"/>
      <c r="Z235" s="13"/>
      <c r="AA235" s="13"/>
      <c r="AB235" s="13"/>
      <c r="AC235" s="13"/>
      <c r="AD235" s="13"/>
      <c r="AE235" s="13"/>
      <c r="AT235" s="240" t="s">
        <v>199</v>
      </c>
      <c r="AU235" s="240" t="s">
        <v>141</v>
      </c>
      <c r="AV235" s="13" t="s">
        <v>141</v>
      </c>
      <c r="AW235" s="13" t="s">
        <v>41</v>
      </c>
      <c r="AX235" s="13" t="s">
        <v>79</v>
      </c>
      <c r="AY235" s="240" t="s">
        <v>132</v>
      </c>
    </row>
    <row r="236" s="15" customFormat="1">
      <c r="A236" s="15"/>
      <c r="B236" s="262"/>
      <c r="C236" s="263"/>
      <c r="D236" s="225" t="s">
        <v>199</v>
      </c>
      <c r="E236" s="264" t="s">
        <v>32</v>
      </c>
      <c r="F236" s="265" t="s">
        <v>424</v>
      </c>
      <c r="G236" s="263"/>
      <c r="H236" s="264" t="s">
        <v>32</v>
      </c>
      <c r="I236" s="266"/>
      <c r="J236" s="263"/>
      <c r="K236" s="263"/>
      <c r="L236" s="267"/>
      <c r="M236" s="268"/>
      <c r="N236" s="269"/>
      <c r="O236" s="269"/>
      <c r="P236" s="269"/>
      <c r="Q236" s="269"/>
      <c r="R236" s="269"/>
      <c r="S236" s="269"/>
      <c r="T236" s="270"/>
      <c r="U236" s="15"/>
      <c r="V236" s="15"/>
      <c r="W236" s="15"/>
      <c r="X236" s="15"/>
      <c r="Y236" s="15"/>
      <c r="Z236" s="15"/>
      <c r="AA236" s="15"/>
      <c r="AB236" s="15"/>
      <c r="AC236" s="15"/>
      <c r="AD236" s="15"/>
      <c r="AE236" s="15"/>
      <c r="AT236" s="271" t="s">
        <v>199</v>
      </c>
      <c r="AU236" s="271" t="s">
        <v>141</v>
      </c>
      <c r="AV236" s="15" t="s">
        <v>21</v>
      </c>
      <c r="AW236" s="15" t="s">
        <v>41</v>
      </c>
      <c r="AX236" s="15" t="s">
        <v>79</v>
      </c>
      <c r="AY236" s="271" t="s">
        <v>132</v>
      </c>
    </row>
    <row r="237" s="13" customFormat="1">
      <c r="A237" s="13"/>
      <c r="B237" s="230"/>
      <c r="C237" s="231"/>
      <c r="D237" s="225" t="s">
        <v>199</v>
      </c>
      <c r="E237" s="232" t="s">
        <v>32</v>
      </c>
      <c r="F237" s="233" t="s">
        <v>425</v>
      </c>
      <c r="G237" s="231"/>
      <c r="H237" s="234">
        <v>20.800000000000001</v>
      </c>
      <c r="I237" s="235"/>
      <c r="J237" s="231"/>
      <c r="K237" s="231"/>
      <c r="L237" s="236"/>
      <c r="M237" s="237"/>
      <c r="N237" s="238"/>
      <c r="O237" s="238"/>
      <c r="P237" s="238"/>
      <c r="Q237" s="238"/>
      <c r="R237" s="238"/>
      <c r="S237" s="238"/>
      <c r="T237" s="239"/>
      <c r="U237" s="13"/>
      <c r="V237" s="13"/>
      <c r="W237" s="13"/>
      <c r="X237" s="13"/>
      <c r="Y237" s="13"/>
      <c r="Z237" s="13"/>
      <c r="AA237" s="13"/>
      <c r="AB237" s="13"/>
      <c r="AC237" s="13"/>
      <c r="AD237" s="13"/>
      <c r="AE237" s="13"/>
      <c r="AT237" s="240" t="s">
        <v>199</v>
      </c>
      <c r="AU237" s="240" t="s">
        <v>141</v>
      </c>
      <c r="AV237" s="13" t="s">
        <v>141</v>
      </c>
      <c r="AW237" s="13" t="s">
        <v>41</v>
      </c>
      <c r="AX237" s="13" t="s">
        <v>79</v>
      </c>
      <c r="AY237" s="240" t="s">
        <v>132</v>
      </c>
    </row>
    <row r="238" s="14" customFormat="1">
      <c r="A238" s="14"/>
      <c r="B238" s="241"/>
      <c r="C238" s="242"/>
      <c r="D238" s="225" t="s">
        <v>199</v>
      </c>
      <c r="E238" s="243" t="s">
        <v>32</v>
      </c>
      <c r="F238" s="244" t="s">
        <v>201</v>
      </c>
      <c r="G238" s="242"/>
      <c r="H238" s="245">
        <v>53.659999999999997</v>
      </c>
      <c r="I238" s="246"/>
      <c r="J238" s="242"/>
      <c r="K238" s="242"/>
      <c r="L238" s="247"/>
      <c r="M238" s="248"/>
      <c r="N238" s="249"/>
      <c r="O238" s="249"/>
      <c r="P238" s="249"/>
      <c r="Q238" s="249"/>
      <c r="R238" s="249"/>
      <c r="S238" s="249"/>
      <c r="T238" s="250"/>
      <c r="U238" s="14"/>
      <c r="V238" s="14"/>
      <c r="W238" s="14"/>
      <c r="X238" s="14"/>
      <c r="Y238" s="14"/>
      <c r="Z238" s="14"/>
      <c r="AA238" s="14"/>
      <c r="AB238" s="14"/>
      <c r="AC238" s="14"/>
      <c r="AD238" s="14"/>
      <c r="AE238" s="14"/>
      <c r="AT238" s="251" t="s">
        <v>199</v>
      </c>
      <c r="AU238" s="251" t="s">
        <v>141</v>
      </c>
      <c r="AV238" s="14" t="s">
        <v>150</v>
      </c>
      <c r="AW238" s="14" t="s">
        <v>41</v>
      </c>
      <c r="AX238" s="14" t="s">
        <v>21</v>
      </c>
      <c r="AY238" s="251" t="s">
        <v>132</v>
      </c>
    </row>
    <row r="239" s="2" customFormat="1" ht="24.15" customHeight="1">
      <c r="A239" s="40"/>
      <c r="B239" s="41"/>
      <c r="C239" s="205" t="s">
        <v>1055</v>
      </c>
      <c r="D239" s="205" t="s">
        <v>135</v>
      </c>
      <c r="E239" s="206" t="s">
        <v>427</v>
      </c>
      <c r="F239" s="207" t="s">
        <v>428</v>
      </c>
      <c r="G239" s="208" t="s">
        <v>195</v>
      </c>
      <c r="H239" s="209">
        <v>41</v>
      </c>
      <c r="I239" s="210"/>
      <c r="J239" s="211">
        <f>ROUND(I239*H239,2)</f>
        <v>0</v>
      </c>
      <c r="K239" s="207" t="s">
        <v>139</v>
      </c>
      <c r="L239" s="46"/>
      <c r="M239" s="212" t="s">
        <v>32</v>
      </c>
      <c r="N239" s="213" t="s">
        <v>51</v>
      </c>
      <c r="O239" s="86"/>
      <c r="P239" s="214">
        <f>O239*H239</f>
        <v>0</v>
      </c>
      <c r="Q239" s="214">
        <v>0</v>
      </c>
      <c r="R239" s="214">
        <f>Q239*H239</f>
        <v>0</v>
      </c>
      <c r="S239" s="214">
        <v>0.13100000000000001</v>
      </c>
      <c r="T239" s="215">
        <f>S239*H239</f>
        <v>5.3710000000000004</v>
      </c>
      <c r="U239" s="40"/>
      <c r="V239" s="40"/>
      <c r="W239" s="40"/>
      <c r="X239" s="40"/>
      <c r="Y239" s="40"/>
      <c r="Z239" s="40"/>
      <c r="AA239" s="40"/>
      <c r="AB239" s="40"/>
      <c r="AC239" s="40"/>
      <c r="AD239" s="40"/>
      <c r="AE239" s="40"/>
      <c r="AR239" s="216" t="s">
        <v>150</v>
      </c>
      <c r="AT239" s="216" t="s">
        <v>135</v>
      </c>
      <c r="AU239" s="216" t="s">
        <v>141</v>
      </c>
      <c r="AY239" s="18" t="s">
        <v>132</v>
      </c>
      <c r="BE239" s="217">
        <f>IF(N239="základní",J239,0)</f>
        <v>0</v>
      </c>
      <c r="BF239" s="217">
        <f>IF(N239="snížená",J239,0)</f>
        <v>0</v>
      </c>
      <c r="BG239" s="217">
        <f>IF(N239="zákl. přenesená",J239,0)</f>
        <v>0</v>
      </c>
      <c r="BH239" s="217">
        <f>IF(N239="sníž. přenesená",J239,0)</f>
        <v>0</v>
      </c>
      <c r="BI239" s="217">
        <f>IF(N239="nulová",J239,0)</f>
        <v>0</v>
      </c>
      <c r="BJ239" s="18" t="s">
        <v>141</v>
      </c>
      <c r="BK239" s="217">
        <f>ROUND(I239*H239,2)</f>
        <v>0</v>
      </c>
      <c r="BL239" s="18" t="s">
        <v>150</v>
      </c>
      <c r="BM239" s="216" t="s">
        <v>1303</v>
      </c>
    </row>
    <row r="240" s="2" customFormat="1" ht="24.15" customHeight="1">
      <c r="A240" s="40"/>
      <c r="B240" s="41"/>
      <c r="C240" s="205" t="s">
        <v>430</v>
      </c>
      <c r="D240" s="205" t="s">
        <v>135</v>
      </c>
      <c r="E240" s="206" t="s">
        <v>431</v>
      </c>
      <c r="F240" s="207" t="s">
        <v>432</v>
      </c>
      <c r="G240" s="208" t="s">
        <v>204</v>
      </c>
      <c r="H240" s="209">
        <v>1.8089999999999999</v>
      </c>
      <c r="I240" s="210"/>
      <c r="J240" s="211">
        <f>ROUND(I240*H240,2)</f>
        <v>0</v>
      </c>
      <c r="K240" s="207" t="s">
        <v>139</v>
      </c>
      <c r="L240" s="46"/>
      <c r="M240" s="212" t="s">
        <v>32</v>
      </c>
      <c r="N240" s="213" t="s">
        <v>51</v>
      </c>
      <c r="O240" s="86"/>
      <c r="P240" s="214">
        <f>O240*H240</f>
        <v>0</v>
      </c>
      <c r="Q240" s="214">
        <v>0</v>
      </c>
      <c r="R240" s="214">
        <f>Q240*H240</f>
        <v>0</v>
      </c>
      <c r="S240" s="214">
        <v>1.5940000000000001</v>
      </c>
      <c r="T240" s="215">
        <f>S240*H240</f>
        <v>2.8835459999999999</v>
      </c>
      <c r="U240" s="40"/>
      <c r="V240" s="40"/>
      <c r="W240" s="40"/>
      <c r="X240" s="40"/>
      <c r="Y240" s="40"/>
      <c r="Z240" s="40"/>
      <c r="AA240" s="40"/>
      <c r="AB240" s="40"/>
      <c r="AC240" s="40"/>
      <c r="AD240" s="40"/>
      <c r="AE240" s="40"/>
      <c r="AR240" s="216" t="s">
        <v>150</v>
      </c>
      <c r="AT240" s="216" t="s">
        <v>135</v>
      </c>
      <c r="AU240" s="216" t="s">
        <v>141</v>
      </c>
      <c r="AY240" s="18" t="s">
        <v>132</v>
      </c>
      <c r="BE240" s="217">
        <f>IF(N240="základní",J240,0)</f>
        <v>0</v>
      </c>
      <c r="BF240" s="217">
        <f>IF(N240="snížená",J240,0)</f>
        <v>0</v>
      </c>
      <c r="BG240" s="217">
        <f>IF(N240="zákl. přenesená",J240,0)</f>
        <v>0</v>
      </c>
      <c r="BH240" s="217">
        <f>IF(N240="sníž. přenesená",J240,0)</f>
        <v>0</v>
      </c>
      <c r="BI240" s="217">
        <f>IF(N240="nulová",J240,0)</f>
        <v>0</v>
      </c>
      <c r="BJ240" s="18" t="s">
        <v>141</v>
      </c>
      <c r="BK240" s="217">
        <f>ROUND(I240*H240,2)</f>
        <v>0</v>
      </c>
      <c r="BL240" s="18" t="s">
        <v>150</v>
      </c>
      <c r="BM240" s="216" t="s">
        <v>1304</v>
      </c>
    </row>
    <row r="241" s="2" customFormat="1">
      <c r="A241" s="40"/>
      <c r="B241" s="41"/>
      <c r="C241" s="42"/>
      <c r="D241" s="225" t="s">
        <v>197</v>
      </c>
      <c r="E241" s="42"/>
      <c r="F241" s="226" t="s">
        <v>434</v>
      </c>
      <c r="G241" s="42"/>
      <c r="H241" s="42"/>
      <c r="I241" s="227"/>
      <c r="J241" s="42"/>
      <c r="K241" s="42"/>
      <c r="L241" s="46"/>
      <c r="M241" s="228"/>
      <c r="N241" s="229"/>
      <c r="O241" s="86"/>
      <c r="P241" s="86"/>
      <c r="Q241" s="86"/>
      <c r="R241" s="86"/>
      <c r="S241" s="86"/>
      <c r="T241" s="87"/>
      <c r="U241" s="40"/>
      <c r="V241" s="40"/>
      <c r="W241" s="40"/>
      <c r="X241" s="40"/>
      <c r="Y241" s="40"/>
      <c r="Z241" s="40"/>
      <c r="AA241" s="40"/>
      <c r="AB241" s="40"/>
      <c r="AC241" s="40"/>
      <c r="AD241" s="40"/>
      <c r="AE241" s="40"/>
      <c r="AT241" s="18" t="s">
        <v>197</v>
      </c>
      <c r="AU241" s="18" t="s">
        <v>141</v>
      </c>
    </row>
    <row r="242" s="13" customFormat="1">
      <c r="A242" s="13"/>
      <c r="B242" s="230"/>
      <c r="C242" s="231"/>
      <c r="D242" s="225" t="s">
        <v>199</v>
      </c>
      <c r="E242" s="232" t="s">
        <v>32</v>
      </c>
      <c r="F242" s="233" t="s">
        <v>435</v>
      </c>
      <c r="G242" s="231"/>
      <c r="H242" s="234">
        <v>1.8089999999999999</v>
      </c>
      <c r="I242" s="235"/>
      <c r="J242" s="231"/>
      <c r="K242" s="231"/>
      <c r="L242" s="236"/>
      <c r="M242" s="237"/>
      <c r="N242" s="238"/>
      <c r="O242" s="238"/>
      <c r="P242" s="238"/>
      <c r="Q242" s="238"/>
      <c r="R242" s="238"/>
      <c r="S242" s="238"/>
      <c r="T242" s="239"/>
      <c r="U242" s="13"/>
      <c r="V242" s="13"/>
      <c r="W242" s="13"/>
      <c r="X242" s="13"/>
      <c r="Y242" s="13"/>
      <c r="Z242" s="13"/>
      <c r="AA242" s="13"/>
      <c r="AB242" s="13"/>
      <c r="AC242" s="13"/>
      <c r="AD242" s="13"/>
      <c r="AE242" s="13"/>
      <c r="AT242" s="240" t="s">
        <v>199</v>
      </c>
      <c r="AU242" s="240" t="s">
        <v>141</v>
      </c>
      <c r="AV242" s="13" t="s">
        <v>141</v>
      </c>
      <c r="AW242" s="13" t="s">
        <v>41</v>
      </c>
      <c r="AX242" s="13" t="s">
        <v>79</v>
      </c>
      <c r="AY242" s="240" t="s">
        <v>132</v>
      </c>
    </row>
    <row r="243" s="14" customFormat="1">
      <c r="A243" s="14"/>
      <c r="B243" s="241"/>
      <c r="C243" s="242"/>
      <c r="D243" s="225" t="s">
        <v>199</v>
      </c>
      <c r="E243" s="243" t="s">
        <v>32</v>
      </c>
      <c r="F243" s="244" t="s">
        <v>201</v>
      </c>
      <c r="G243" s="242"/>
      <c r="H243" s="245">
        <v>1.8089999999999999</v>
      </c>
      <c r="I243" s="246"/>
      <c r="J243" s="242"/>
      <c r="K243" s="242"/>
      <c r="L243" s="247"/>
      <c r="M243" s="248"/>
      <c r="N243" s="249"/>
      <c r="O243" s="249"/>
      <c r="P243" s="249"/>
      <c r="Q243" s="249"/>
      <c r="R243" s="249"/>
      <c r="S243" s="249"/>
      <c r="T243" s="250"/>
      <c r="U243" s="14"/>
      <c r="V243" s="14"/>
      <c r="W243" s="14"/>
      <c r="X243" s="14"/>
      <c r="Y243" s="14"/>
      <c r="Z243" s="14"/>
      <c r="AA243" s="14"/>
      <c r="AB243" s="14"/>
      <c r="AC243" s="14"/>
      <c r="AD243" s="14"/>
      <c r="AE243" s="14"/>
      <c r="AT243" s="251" t="s">
        <v>199</v>
      </c>
      <c r="AU243" s="251" t="s">
        <v>141</v>
      </c>
      <c r="AV243" s="14" t="s">
        <v>150</v>
      </c>
      <c r="AW243" s="14" t="s">
        <v>41</v>
      </c>
      <c r="AX243" s="14" t="s">
        <v>21</v>
      </c>
      <c r="AY243" s="251" t="s">
        <v>132</v>
      </c>
    </row>
    <row r="244" s="2" customFormat="1" ht="24.15" customHeight="1">
      <c r="A244" s="40"/>
      <c r="B244" s="41"/>
      <c r="C244" s="205" t="s">
        <v>436</v>
      </c>
      <c r="D244" s="205" t="s">
        <v>135</v>
      </c>
      <c r="E244" s="206" t="s">
        <v>437</v>
      </c>
      <c r="F244" s="207" t="s">
        <v>438</v>
      </c>
      <c r="G244" s="208" t="s">
        <v>195</v>
      </c>
      <c r="H244" s="209">
        <v>207.84</v>
      </c>
      <c r="I244" s="210"/>
      <c r="J244" s="211">
        <f>ROUND(I244*H244,2)</f>
        <v>0</v>
      </c>
      <c r="K244" s="207" t="s">
        <v>139</v>
      </c>
      <c r="L244" s="46"/>
      <c r="M244" s="212" t="s">
        <v>32</v>
      </c>
      <c r="N244" s="213" t="s">
        <v>51</v>
      </c>
      <c r="O244" s="86"/>
      <c r="P244" s="214">
        <f>O244*H244</f>
        <v>0</v>
      </c>
      <c r="Q244" s="214">
        <v>0</v>
      </c>
      <c r="R244" s="214">
        <f>Q244*H244</f>
        <v>0</v>
      </c>
      <c r="S244" s="214">
        <v>0.01</v>
      </c>
      <c r="T244" s="215">
        <f>S244*H244</f>
        <v>2.0784000000000002</v>
      </c>
      <c r="U244" s="40"/>
      <c r="V244" s="40"/>
      <c r="W244" s="40"/>
      <c r="X244" s="40"/>
      <c r="Y244" s="40"/>
      <c r="Z244" s="40"/>
      <c r="AA244" s="40"/>
      <c r="AB244" s="40"/>
      <c r="AC244" s="40"/>
      <c r="AD244" s="40"/>
      <c r="AE244" s="40"/>
      <c r="AR244" s="216" t="s">
        <v>150</v>
      </c>
      <c r="AT244" s="216" t="s">
        <v>135</v>
      </c>
      <c r="AU244" s="216" t="s">
        <v>141</v>
      </c>
      <c r="AY244" s="18" t="s">
        <v>132</v>
      </c>
      <c r="BE244" s="217">
        <f>IF(N244="základní",J244,0)</f>
        <v>0</v>
      </c>
      <c r="BF244" s="217">
        <f>IF(N244="snížená",J244,0)</f>
        <v>0</v>
      </c>
      <c r="BG244" s="217">
        <f>IF(N244="zákl. přenesená",J244,0)</f>
        <v>0</v>
      </c>
      <c r="BH244" s="217">
        <f>IF(N244="sníž. přenesená",J244,0)</f>
        <v>0</v>
      </c>
      <c r="BI244" s="217">
        <f>IF(N244="nulová",J244,0)</f>
        <v>0</v>
      </c>
      <c r="BJ244" s="18" t="s">
        <v>141</v>
      </c>
      <c r="BK244" s="217">
        <f>ROUND(I244*H244,2)</f>
        <v>0</v>
      </c>
      <c r="BL244" s="18" t="s">
        <v>150</v>
      </c>
      <c r="BM244" s="216" t="s">
        <v>439</v>
      </c>
    </row>
    <row r="245" s="12" customFormat="1" ht="22.8" customHeight="1">
      <c r="A245" s="12"/>
      <c r="B245" s="189"/>
      <c r="C245" s="190"/>
      <c r="D245" s="191" t="s">
        <v>78</v>
      </c>
      <c r="E245" s="203" t="s">
        <v>440</v>
      </c>
      <c r="F245" s="203" t="s">
        <v>441</v>
      </c>
      <c r="G245" s="190"/>
      <c r="H245" s="190"/>
      <c r="I245" s="193"/>
      <c r="J245" s="204">
        <f>BK245</f>
        <v>0</v>
      </c>
      <c r="K245" s="190"/>
      <c r="L245" s="195"/>
      <c r="M245" s="196"/>
      <c r="N245" s="197"/>
      <c r="O245" s="197"/>
      <c r="P245" s="198">
        <f>SUM(P246:P255)</f>
        <v>0</v>
      </c>
      <c r="Q245" s="197"/>
      <c r="R245" s="198">
        <f>SUM(R246:R255)</f>
        <v>0</v>
      </c>
      <c r="S245" s="197"/>
      <c r="T245" s="199">
        <f>SUM(T246:T255)</f>
        <v>0</v>
      </c>
      <c r="U245" s="12"/>
      <c r="V245" s="12"/>
      <c r="W245" s="12"/>
      <c r="X245" s="12"/>
      <c r="Y245" s="12"/>
      <c r="Z245" s="12"/>
      <c r="AA245" s="12"/>
      <c r="AB245" s="12"/>
      <c r="AC245" s="12"/>
      <c r="AD245" s="12"/>
      <c r="AE245" s="12"/>
      <c r="AR245" s="200" t="s">
        <v>21</v>
      </c>
      <c r="AT245" s="201" t="s">
        <v>78</v>
      </c>
      <c r="AU245" s="201" t="s">
        <v>21</v>
      </c>
      <c r="AY245" s="200" t="s">
        <v>132</v>
      </c>
      <c r="BK245" s="202">
        <f>SUM(BK246:BK255)</f>
        <v>0</v>
      </c>
    </row>
    <row r="246" s="2" customFormat="1" ht="24.15" customHeight="1">
      <c r="A246" s="40"/>
      <c r="B246" s="41"/>
      <c r="C246" s="205" t="s">
        <v>442</v>
      </c>
      <c r="D246" s="205" t="s">
        <v>135</v>
      </c>
      <c r="E246" s="206" t="s">
        <v>443</v>
      </c>
      <c r="F246" s="207" t="s">
        <v>444</v>
      </c>
      <c r="G246" s="208" t="s">
        <v>254</v>
      </c>
      <c r="H246" s="209">
        <v>29.603999999999999</v>
      </c>
      <c r="I246" s="210"/>
      <c r="J246" s="211">
        <f>ROUND(I246*H246,2)</f>
        <v>0</v>
      </c>
      <c r="K246" s="207" t="s">
        <v>139</v>
      </c>
      <c r="L246" s="46"/>
      <c r="M246" s="212" t="s">
        <v>32</v>
      </c>
      <c r="N246" s="213" t="s">
        <v>51</v>
      </c>
      <c r="O246" s="86"/>
      <c r="P246" s="214">
        <f>O246*H246</f>
        <v>0</v>
      </c>
      <c r="Q246" s="214">
        <v>0</v>
      </c>
      <c r="R246" s="214">
        <f>Q246*H246</f>
        <v>0</v>
      </c>
      <c r="S246" s="214">
        <v>0</v>
      </c>
      <c r="T246" s="215">
        <f>S246*H246</f>
        <v>0</v>
      </c>
      <c r="U246" s="40"/>
      <c r="V246" s="40"/>
      <c r="W246" s="40"/>
      <c r="X246" s="40"/>
      <c r="Y246" s="40"/>
      <c r="Z246" s="40"/>
      <c r="AA246" s="40"/>
      <c r="AB246" s="40"/>
      <c r="AC246" s="40"/>
      <c r="AD246" s="40"/>
      <c r="AE246" s="40"/>
      <c r="AR246" s="216" t="s">
        <v>150</v>
      </c>
      <c r="AT246" s="216" t="s">
        <v>135</v>
      </c>
      <c r="AU246" s="216" t="s">
        <v>141</v>
      </c>
      <c r="AY246" s="18" t="s">
        <v>132</v>
      </c>
      <c r="BE246" s="217">
        <f>IF(N246="základní",J246,0)</f>
        <v>0</v>
      </c>
      <c r="BF246" s="217">
        <f>IF(N246="snížená",J246,0)</f>
        <v>0</v>
      </c>
      <c r="BG246" s="217">
        <f>IF(N246="zákl. přenesená",J246,0)</f>
        <v>0</v>
      </c>
      <c r="BH246" s="217">
        <f>IF(N246="sníž. přenesená",J246,0)</f>
        <v>0</v>
      </c>
      <c r="BI246" s="217">
        <f>IF(N246="nulová",J246,0)</f>
        <v>0</v>
      </c>
      <c r="BJ246" s="18" t="s">
        <v>141</v>
      </c>
      <c r="BK246" s="217">
        <f>ROUND(I246*H246,2)</f>
        <v>0</v>
      </c>
      <c r="BL246" s="18" t="s">
        <v>150</v>
      </c>
      <c r="BM246" s="216" t="s">
        <v>445</v>
      </c>
    </row>
    <row r="247" s="2" customFormat="1">
      <c r="A247" s="40"/>
      <c r="B247" s="41"/>
      <c r="C247" s="42"/>
      <c r="D247" s="225" t="s">
        <v>197</v>
      </c>
      <c r="E247" s="42"/>
      <c r="F247" s="226" t="s">
        <v>446</v>
      </c>
      <c r="G247" s="42"/>
      <c r="H247" s="42"/>
      <c r="I247" s="227"/>
      <c r="J247" s="42"/>
      <c r="K247" s="42"/>
      <c r="L247" s="46"/>
      <c r="M247" s="228"/>
      <c r="N247" s="229"/>
      <c r="O247" s="86"/>
      <c r="P247" s="86"/>
      <c r="Q247" s="86"/>
      <c r="R247" s="86"/>
      <c r="S247" s="86"/>
      <c r="T247" s="87"/>
      <c r="U247" s="40"/>
      <c r="V247" s="40"/>
      <c r="W247" s="40"/>
      <c r="X247" s="40"/>
      <c r="Y247" s="40"/>
      <c r="Z247" s="40"/>
      <c r="AA247" s="40"/>
      <c r="AB247" s="40"/>
      <c r="AC247" s="40"/>
      <c r="AD247" s="40"/>
      <c r="AE247" s="40"/>
      <c r="AT247" s="18" t="s">
        <v>197</v>
      </c>
      <c r="AU247" s="18" t="s">
        <v>141</v>
      </c>
    </row>
    <row r="248" s="2" customFormat="1" ht="24.15" customHeight="1">
      <c r="A248" s="40"/>
      <c r="B248" s="41"/>
      <c r="C248" s="205" t="s">
        <v>447</v>
      </c>
      <c r="D248" s="205" t="s">
        <v>135</v>
      </c>
      <c r="E248" s="206" t="s">
        <v>448</v>
      </c>
      <c r="F248" s="207" t="s">
        <v>449</v>
      </c>
      <c r="G248" s="208" t="s">
        <v>254</v>
      </c>
      <c r="H248" s="209">
        <v>414.45600000000002</v>
      </c>
      <c r="I248" s="210"/>
      <c r="J248" s="211">
        <f>ROUND(I248*H248,2)</f>
        <v>0</v>
      </c>
      <c r="K248" s="207" t="s">
        <v>139</v>
      </c>
      <c r="L248" s="46"/>
      <c r="M248" s="212" t="s">
        <v>32</v>
      </c>
      <c r="N248" s="213" t="s">
        <v>51</v>
      </c>
      <c r="O248" s="86"/>
      <c r="P248" s="214">
        <f>O248*H248</f>
        <v>0</v>
      </c>
      <c r="Q248" s="214">
        <v>0</v>
      </c>
      <c r="R248" s="214">
        <f>Q248*H248</f>
        <v>0</v>
      </c>
      <c r="S248" s="214">
        <v>0</v>
      </c>
      <c r="T248" s="215">
        <f>S248*H248</f>
        <v>0</v>
      </c>
      <c r="U248" s="40"/>
      <c r="V248" s="40"/>
      <c r="W248" s="40"/>
      <c r="X248" s="40"/>
      <c r="Y248" s="40"/>
      <c r="Z248" s="40"/>
      <c r="AA248" s="40"/>
      <c r="AB248" s="40"/>
      <c r="AC248" s="40"/>
      <c r="AD248" s="40"/>
      <c r="AE248" s="40"/>
      <c r="AR248" s="216" t="s">
        <v>150</v>
      </c>
      <c r="AT248" s="216" t="s">
        <v>135</v>
      </c>
      <c r="AU248" s="216" t="s">
        <v>141</v>
      </c>
      <c r="AY248" s="18" t="s">
        <v>132</v>
      </c>
      <c r="BE248" s="217">
        <f>IF(N248="základní",J248,0)</f>
        <v>0</v>
      </c>
      <c r="BF248" s="217">
        <f>IF(N248="snížená",J248,0)</f>
        <v>0</v>
      </c>
      <c r="BG248" s="217">
        <f>IF(N248="zákl. přenesená",J248,0)</f>
        <v>0</v>
      </c>
      <c r="BH248" s="217">
        <f>IF(N248="sníž. přenesená",J248,0)</f>
        <v>0</v>
      </c>
      <c r="BI248" s="217">
        <f>IF(N248="nulová",J248,0)</f>
        <v>0</v>
      </c>
      <c r="BJ248" s="18" t="s">
        <v>141</v>
      </c>
      <c r="BK248" s="217">
        <f>ROUND(I248*H248,2)</f>
        <v>0</v>
      </c>
      <c r="BL248" s="18" t="s">
        <v>150</v>
      </c>
      <c r="BM248" s="216" t="s">
        <v>450</v>
      </c>
    </row>
    <row r="249" s="2" customFormat="1">
      <c r="A249" s="40"/>
      <c r="B249" s="41"/>
      <c r="C249" s="42"/>
      <c r="D249" s="225" t="s">
        <v>197</v>
      </c>
      <c r="E249" s="42"/>
      <c r="F249" s="226" t="s">
        <v>451</v>
      </c>
      <c r="G249" s="42"/>
      <c r="H249" s="42"/>
      <c r="I249" s="227"/>
      <c r="J249" s="42"/>
      <c r="K249" s="42"/>
      <c r="L249" s="46"/>
      <c r="M249" s="228"/>
      <c r="N249" s="229"/>
      <c r="O249" s="86"/>
      <c r="P249" s="86"/>
      <c r="Q249" s="86"/>
      <c r="R249" s="86"/>
      <c r="S249" s="86"/>
      <c r="T249" s="87"/>
      <c r="U249" s="40"/>
      <c r="V249" s="40"/>
      <c r="W249" s="40"/>
      <c r="X249" s="40"/>
      <c r="Y249" s="40"/>
      <c r="Z249" s="40"/>
      <c r="AA249" s="40"/>
      <c r="AB249" s="40"/>
      <c r="AC249" s="40"/>
      <c r="AD249" s="40"/>
      <c r="AE249" s="40"/>
      <c r="AT249" s="18" t="s">
        <v>197</v>
      </c>
      <c r="AU249" s="18" t="s">
        <v>141</v>
      </c>
    </row>
    <row r="250" s="13" customFormat="1">
      <c r="A250" s="13"/>
      <c r="B250" s="230"/>
      <c r="C250" s="231"/>
      <c r="D250" s="225" t="s">
        <v>199</v>
      </c>
      <c r="E250" s="232" t="s">
        <v>32</v>
      </c>
      <c r="F250" s="233" t="s">
        <v>452</v>
      </c>
      <c r="G250" s="231"/>
      <c r="H250" s="234">
        <v>414.45600000000002</v>
      </c>
      <c r="I250" s="235"/>
      <c r="J250" s="231"/>
      <c r="K250" s="231"/>
      <c r="L250" s="236"/>
      <c r="M250" s="237"/>
      <c r="N250" s="238"/>
      <c r="O250" s="238"/>
      <c r="P250" s="238"/>
      <c r="Q250" s="238"/>
      <c r="R250" s="238"/>
      <c r="S250" s="238"/>
      <c r="T250" s="239"/>
      <c r="U250" s="13"/>
      <c r="V250" s="13"/>
      <c r="W250" s="13"/>
      <c r="X250" s="13"/>
      <c r="Y250" s="13"/>
      <c r="Z250" s="13"/>
      <c r="AA250" s="13"/>
      <c r="AB250" s="13"/>
      <c r="AC250" s="13"/>
      <c r="AD250" s="13"/>
      <c r="AE250" s="13"/>
      <c r="AT250" s="240" t="s">
        <v>199</v>
      </c>
      <c r="AU250" s="240" t="s">
        <v>141</v>
      </c>
      <c r="AV250" s="13" t="s">
        <v>141</v>
      </c>
      <c r="AW250" s="13" t="s">
        <v>41</v>
      </c>
      <c r="AX250" s="13" t="s">
        <v>79</v>
      </c>
      <c r="AY250" s="240" t="s">
        <v>132</v>
      </c>
    </row>
    <row r="251" s="14" customFormat="1">
      <c r="A251" s="14"/>
      <c r="B251" s="241"/>
      <c r="C251" s="242"/>
      <c r="D251" s="225" t="s">
        <v>199</v>
      </c>
      <c r="E251" s="243" t="s">
        <v>32</v>
      </c>
      <c r="F251" s="244" t="s">
        <v>201</v>
      </c>
      <c r="G251" s="242"/>
      <c r="H251" s="245">
        <v>414.45600000000002</v>
      </c>
      <c r="I251" s="246"/>
      <c r="J251" s="242"/>
      <c r="K251" s="242"/>
      <c r="L251" s="247"/>
      <c r="M251" s="248"/>
      <c r="N251" s="249"/>
      <c r="O251" s="249"/>
      <c r="P251" s="249"/>
      <c r="Q251" s="249"/>
      <c r="R251" s="249"/>
      <c r="S251" s="249"/>
      <c r="T251" s="250"/>
      <c r="U251" s="14"/>
      <c r="V251" s="14"/>
      <c r="W251" s="14"/>
      <c r="X251" s="14"/>
      <c r="Y251" s="14"/>
      <c r="Z251" s="14"/>
      <c r="AA251" s="14"/>
      <c r="AB251" s="14"/>
      <c r="AC251" s="14"/>
      <c r="AD251" s="14"/>
      <c r="AE251" s="14"/>
      <c r="AT251" s="251" t="s">
        <v>199</v>
      </c>
      <c r="AU251" s="251" t="s">
        <v>141</v>
      </c>
      <c r="AV251" s="14" t="s">
        <v>150</v>
      </c>
      <c r="AW251" s="14" t="s">
        <v>41</v>
      </c>
      <c r="AX251" s="14" t="s">
        <v>21</v>
      </c>
      <c r="AY251" s="251" t="s">
        <v>132</v>
      </c>
    </row>
    <row r="252" s="2" customFormat="1" ht="14.4" customHeight="1">
      <c r="A252" s="40"/>
      <c r="B252" s="41"/>
      <c r="C252" s="205" t="s">
        <v>453</v>
      </c>
      <c r="D252" s="205" t="s">
        <v>135</v>
      </c>
      <c r="E252" s="206" t="s">
        <v>454</v>
      </c>
      <c r="F252" s="207" t="s">
        <v>455</v>
      </c>
      <c r="G252" s="208" t="s">
        <v>254</v>
      </c>
      <c r="H252" s="209">
        <v>29.603999999999999</v>
      </c>
      <c r="I252" s="210"/>
      <c r="J252" s="211">
        <f>ROUND(I252*H252,2)</f>
        <v>0</v>
      </c>
      <c r="K252" s="207" t="s">
        <v>139</v>
      </c>
      <c r="L252" s="46"/>
      <c r="M252" s="212" t="s">
        <v>32</v>
      </c>
      <c r="N252" s="213" t="s">
        <v>51</v>
      </c>
      <c r="O252" s="86"/>
      <c r="P252" s="214">
        <f>O252*H252</f>
        <v>0</v>
      </c>
      <c r="Q252" s="214">
        <v>0</v>
      </c>
      <c r="R252" s="214">
        <f>Q252*H252</f>
        <v>0</v>
      </c>
      <c r="S252" s="214">
        <v>0</v>
      </c>
      <c r="T252" s="215">
        <f>S252*H252</f>
        <v>0</v>
      </c>
      <c r="U252" s="40"/>
      <c r="V252" s="40"/>
      <c r="W252" s="40"/>
      <c r="X252" s="40"/>
      <c r="Y252" s="40"/>
      <c r="Z252" s="40"/>
      <c r="AA252" s="40"/>
      <c r="AB252" s="40"/>
      <c r="AC252" s="40"/>
      <c r="AD252" s="40"/>
      <c r="AE252" s="40"/>
      <c r="AR252" s="216" t="s">
        <v>150</v>
      </c>
      <c r="AT252" s="216" t="s">
        <v>135</v>
      </c>
      <c r="AU252" s="216" t="s">
        <v>141</v>
      </c>
      <c r="AY252" s="18" t="s">
        <v>132</v>
      </c>
      <c r="BE252" s="217">
        <f>IF(N252="základní",J252,0)</f>
        <v>0</v>
      </c>
      <c r="BF252" s="217">
        <f>IF(N252="snížená",J252,0)</f>
        <v>0</v>
      </c>
      <c r="BG252" s="217">
        <f>IF(N252="zákl. přenesená",J252,0)</f>
        <v>0</v>
      </c>
      <c r="BH252" s="217">
        <f>IF(N252="sníž. přenesená",J252,0)</f>
        <v>0</v>
      </c>
      <c r="BI252" s="217">
        <f>IF(N252="nulová",J252,0)</f>
        <v>0</v>
      </c>
      <c r="BJ252" s="18" t="s">
        <v>141</v>
      </c>
      <c r="BK252" s="217">
        <f>ROUND(I252*H252,2)</f>
        <v>0</v>
      </c>
      <c r="BL252" s="18" t="s">
        <v>150</v>
      </c>
      <c r="BM252" s="216" t="s">
        <v>456</v>
      </c>
    </row>
    <row r="253" s="2" customFormat="1">
      <c r="A253" s="40"/>
      <c r="B253" s="41"/>
      <c r="C253" s="42"/>
      <c r="D253" s="225" t="s">
        <v>197</v>
      </c>
      <c r="E253" s="42"/>
      <c r="F253" s="226" t="s">
        <v>457</v>
      </c>
      <c r="G253" s="42"/>
      <c r="H253" s="42"/>
      <c r="I253" s="227"/>
      <c r="J253" s="42"/>
      <c r="K253" s="42"/>
      <c r="L253" s="46"/>
      <c r="M253" s="228"/>
      <c r="N253" s="229"/>
      <c r="O253" s="86"/>
      <c r="P253" s="86"/>
      <c r="Q253" s="86"/>
      <c r="R253" s="86"/>
      <c r="S253" s="86"/>
      <c r="T253" s="87"/>
      <c r="U253" s="40"/>
      <c r="V253" s="40"/>
      <c r="W253" s="40"/>
      <c r="X253" s="40"/>
      <c r="Y253" s="40"/>
      <c r="Z253" s="40"/>
      <c r="AA253" s="40"/>
      <c r="AB253" s="40"/>
      <c r="AC253" s="40"/>
      <c r="AD253" s="40"/>
      <c r="AE253" s="40"/>
      <c r="AT253" s="18" t="s">
        <v>197</v>
      </c>
      <c r="AU253" s="18" t="s">
        <v>141</v>
      </c>
    </row>
    <row r="254" s="2" customFormat="1" ht="24.15" customHeight="1">
      <c r="A254" s="40"/>
      <c r="B254" s="41"/>
      <c r="C254" s="205" t="s">
        <v>458</v>
      </c>
      <c r="D254" s="205" t="s">
        <v>135</v>
      </c>
      <c r="E254" s="206" t="s">
        <v>459</v>
      </c>
      <c r="F254" s="207" t="s">
        <v>460</v>
      </c>
      <c r="G254" s="208" t="s">
        <v>254</v>
      </c>
      <c r="H254" s="209">
        <v>29.603999999999999</v>
      </c>
      <c r="I254" s="210"/>
      <c r="J254" s="211">
        <f>ROUND(I254*H254,2)</f>
        <v>0</v>
      </c>
      <c r="K254" s="207" t="s">
        <v>139</v>
      </c>
      <c r="L254" s="46"/>
      <c r="M254" s="212" t="s">
        <v>32</v>
      </c>
      <c r="N254" s="213" t="s">
        <v>51</v>
      </c>
      <c r="O254" s="86"/>
      <c r="P254" s="214">
        <f>O254*H254</f>
        <v>0</v>
      </c>
      <c r="Q254" s="214">
        <v>0</v>
      </c>
      <c r="R254" s="214">
        <f>Q254*H254</f>
        <v>0</v>
      </c>
      <c r="S254" s="214">
        <v>0</v>
      </c>
      <c r="T254" s="215">
        <f>S254*H254</f>
        <v>0</v>
      </c>
      <c r="U254" s="40"/>
      <c r="V254" s="40"/>
      <c r="W254" s="40"/>
      <c r="X254" s="40"/>
      <c r="Y254" s="40"/>
      <c r="Z254" s="40"/>
      <c r="AA254" s="40"/>
      <c r="AB254" s="40"/>
      <c r="AC254" s="40"/>
      <c r="AD254" s="40"/>
      <c r="AE254" s="40"/>
      <c r="AR254" s="216" t="s">
        <v>150</v>
      </c>
      <c r="AT254" s="216" t="s">
        <v>135</v>
      </c>
      <c r="AU254" s="216" t="s">
        <v>141</v>
      </c>
      <c r="AY254" s="18" t="s">
        <v>132</v>
      </c>
      <c r="BE254" s="217">
        <f>IF(N254="základní",J254,0)</f>
        <v>0</v>
      </c>
      <c r="BF254" s="217">
        <f>IF(N254="snížená",J254,0)</f>
        <v>0</v>
      </c>
      <c r="BG254" s="217">
        <f>IF(N254="zákl. přenesená",J254,0)</f>
        <v>0</v>
      </c>
      <c r="BH254" s="217">
        <f>IF(N254="sníž. přenesená",J254,0)</f>
        <v>0</v>
      </c>
      <c r="BI254" s="217">
        <f>IF(N254="nulová",J254,0)</f>
        <v>0</v>
      </c>
      <c r="BJ254" s="18" t="s">
        <v>141</v>
      </c>
      <c r="BK254" s="217">
        <f>ROUND(I254*H254,2)</f>
        <v>0</v>
      </c>
      <c r="BL254" s="18" t="s">
        <v>150</v>
      </c>
      <c r="BM254" s="216" t="s">
        <v>461</v>
      </c>
    </row>
    <row r="255" s="2" customFormat="1">
      <c r="A255" s="40"/>
      <c r="B255" s="41"/>
      <c r="C255" s="42"/>
      <c r="D255" s="225" t="s">
        <v>197</v>
      </c>
      <c r="E255" s="42"/>
      <c r="F255" s="226" t="s">
        <v>462</v>
      </c>
      <c r="G255" s="42"/>
      <c r="H255" s="42"/>
      <c r="I255" s="227"/>
      <c r="J255" s="42"/>
      <c r="K255" s="42"/>
      <c r="L255" s="46"/>
      <c r="M255" s="228"/>
      <c r="N255" s="229"/>
      <c r="O255" s="86"/>
      <c r="P255" s="86"/>
      <c r="Q255" s="86"/>
      <c r="R255" s="86"/>
      <c r="S255" s="86"/>
      <c r="T255" s="87"/>
      <c r="U255" s="40"/>
      <c r="V255" s="40"/>
      <c r="W255" s="40"/>
      <c r="X255" s="40"/>
      <c r="Y255" s="40"/>
      <c r="Z255" s="40"/>
      <c r="AA255" s="40"/>
      <c r="AB255" s="40"/>
      <c r="AC255" s="40"/>
      <c r="AD255" s="40"/>
      <c r="AE255" s="40"/>
      <c r="AT255" s="18" t="s">
        <v>197</v>
      </c>
      <c r="AU255" s="18" t="s">
        <v>141</v>
      </c>
    </row>
    <row r="256" s="12" customFormat="1" ht="22.8" customHeight="1">
      <c r="A256" s="12"/>
      <c r="B256" s="189"/>
      <c r="C256" s="190"/>
      <c r="D256" s="191" t="s">
        <v>78</v>
      </c>
      <c r="E256" s="203" t="s">
        <v>463</v>
      </c>
      <c r="F256" s="203" t="s">
        <v>464</v>
      </c>
      <c r="G256" s="190"/>
      <c r="H256" s="190"/>
      <c r="I256" s="193"/>
      <c r="J256" s="204">
        <f>BK256</f>
        <v>0</v>
      </c>
      <c r="K256" s="190"/>
      <c r="L256" s="195"/>
      <c r="M256" s="196"/>
      <c r="N256" s="197"/>
      <c r="O256" s="197"/>
      <c r="P256" s="198">
        <f>SUM(P257:P258)</f>
        <v>0</v>
      </c>
      <c r="Q256" s="197"/>
      <c r="R256" s="198">
        <f>SUM(R257:R258)</f>
        <v>0</v>
      </c>
      <c r="S256" s="197"/>
      <c r="T256" s="199">
        <f>SUM(T257:T258)</f>
        <v>0</v>
      </c>
      <c r="U256" s="12"/>
      <c r="V256" s="12"/>
      <c r="W256" s="12"/>
      <c r="X256" s="12"/>
      <c r="Y256" s="12"/>
      <c r="Z256" s="12"/>
      <c r="AA256" s="12"/>
      <c r="AB256" s="12"/>
      <c r="AC256" s="12"/>
      <c r="AD256" s="12"/>
      <c r="AE256" s="12"/>
      <c r="AR256" s="200" t="s">
        <v>21</v>
      </c>
      <c r="AT256" s="201" t="s">
        <v>78</v>
      </c>
      <c r="AU256" s="201" t="s">
        <v>21</v>
      </c>
      <c r="AY256" s="200" t="s">
        <v>132</v>
      </c>
      <c r="BK256" s="202">
        <f>SUM(BK257:BK258)</f>
        <v>0</v>
      </c>
    </row>
    <row r="257" s="2" customFormat="1" ht="24.15" customHeight="1">
      <c r="A257" s="40"/>
      <c r="B257" s="41"/>
      <c r="C257" s="205" t="s">
        <v>465</v>
      </c>
      <c r="D257" s="205" t="s">
        <v>135</v>
      </c>
      <c r="E257" s="206" t="s">
        <v>466</v>
      </c>
      <c r="F257" s="207" t="s">
        <v>467</v>
      </c>
      <c r="G257" s="208" t="s">
        <v>254</v>
      </c>
      <c r="H257" s="209">
        <v>31.716999999999999</v>
      </c>
      <c r="I257" s="210"/>
      <c r="J257" s="211">
        <f>ROUND(I257*H257,2)</f>
        <v>0</v>
      </c>
      <c r="K257" s="207" t="s">
        <v>139</v>
      </c>
      <c r="L257" s="46"/>
      <c r="M257" s="212" t="s">
        <v>32</v>
      </c>
      <c r="N257" s="213" t="s">
        <v>51</v>
      </c>
      <c r="O257" s="86"/>
      <c r="P257" s="214">
        <f>O257*H257</f>
        <v>0</v>
      </c>
      <c r="Q257" s="214">
        <v>0</v>
      </c>
      <c r="R257" s="214">
        <f>Q257*H257</f>
        <v>0</v>
      </c>
      <c r="S257" s="214">
        <v>0</v>
      </c>
      <c r="T257" s="215">
        <f>S257*H257</f>
        <v>0</v>
      </c>
      <c r="U257" s="40"/>
      <c r="V257" s="40"/>
      <c r="W257" s="40"/>
      <c r="X257" s="40"/>
      <c r="Y257" s="40"/>
      <c r="Z257" s="40"/>
      <c r="AA257" s="40"/>
      <c r="AB257" s="40"/>
      <c r="AC257" s="40"/>
      <c r="AD257" s="40"/>
      <c r="AE257" s="40"/>
      <c r="AR257" s="216" t="s">
        <v>150</v>
      </c>
      <c r="AT257" s="216" t="s">
        <v>135</v>
      </c>
      <c r="AU257" s="216" t="s">
        <v>141</v>
      </c>
      <c r="AY257" s="18" t="s">
        <v>132</v>
      </c>
      <c r="BE257" s="217">
        <f>IF(N257="základní",J257,0)</f>
        <v>0</v>
      </c>
      <c r="BF257" s="217">
        <f>IF(N257="snížená",J257,0)</f>
        <v>0</v>
      </c>
      <c r="BG257" s="217">
        <f>IF(N257="zákl. přenesená",J257,0)</f>
        <v>0</v>
      </c>
      <c r="BH257" s="217">
        <f>IF(N257="sníž. přenesená",J257,0)</f>
        <v>0</v>
      </c>
      <c r="BI257" s="217">
        <f>IF(N257="nulová",J257,0)</f>
        <v>0</v>
      </c>
      <c r="BJ257" s="18" t="s">
        <v>141</v>
      </c>
      <c r="BK257" s="217">
        <f>ROUND(I257*H257,2)</f>
        <v>0</v>
      </c>
      <c r="BL257" s="18" t="s">
        <v>150</v>
      </c>
      <c r="BM257" s="216" t="s">
        <v>468</v>
      </c>
    </row>
    <row r="258" s="2" customFormat="1">
      <c r="A258" s="40"/>
      <c r="B258" s="41"/>
      <c r="C258" s="42"/>
      <c r="D258" s="225" t="s">
        <v>197</v>
      </c>
      <c r="E258" s="42"/>
      <c r="F258" s="226" t="s">
        <v>469</v>
      </c>
      <c r="G258" s="42"/>
      <c r="H258" s="42"/>
      <c r="I258" s="227"/>
      <c r="J258" s="42"/>
      <c r="K258" s="42"/>
      <c r="L258" s="46"/>
      <c r="M258" s="228"/>
      <c r="N258" s="229"/>
      <c r="O258" s="86"/>
      <c r="P258" s="86"/>
      <c r="Q258" s="86"/>
      <c r="R258" s="86"/>
      <c r="S258" s="86"/>
      <c r="T258" s="87"/>
      <c r="U258" s="40"/>
      <c r="V258" s="40"/>
      <c r="W258" s="40"/>
      <c r="X258" s="40"/>
      <c r="Y258" s="40"/>
      <c r="Z258" s="40"/>
      <c r="AA258" s="40"/>
      <c r="AB258" s="40"/>
      <c r="AC258" s="40"/>
      <c r="AD258" s="40"/>
      <c r="AE258" s="40"/>
      <c r="AT258" s="18" t="s">
        <v>197</v>
      </c>
      <c r="AU258" s="18" t="s">
        <v>141</v>
      </c>
    </row>
    <row r="259" s="12" customFormat="1" ht="25.92" customHeight="1">
      <c r="A259" s="12"/>
      <c r="B259" s="189"/>
      <c r="C259" s="190"/>
      <c r="D259" s="191" t="s">
        <v>78</v>
      </c>
      <c r="E259" s="192" t="s">
        <v>470</v>
      </c>
      <c r="F259" s="192" t="s">
        <v>471</v>
      </c>
      <c r="G259" s="190"/>
      <c r="H259" s="190"/>
      <c r="I259" s="193"/>
      <c r="J259" s="194">
        <f>BK259</f>
        <v>0</v>
      </c>
      <c r="K259" s="190"/>
      <c r="L259" s="195"/>
      <c r="M259" s="196"/>
      <c r="N259" s="197"/>
      <c r="O259" s="197"/>
      <c r="P259" s="198">
        <f>SUM(P260:P290)</f>
        <v>0</v>
      </c>
      <c r="Q259" s="197"/>
      <c r="R259" s="198">
        <f>SUM(R260:R290)</f>
        <v>2.6987739999999993</v>
      </c>
      <c r="S259" s="197"/>
      <c r="T259" s="199">
        <f>SUM(T260:T290)</f>
        <v>0.16776000000000002</v>
      </c>
      <c r="U259" s="12"/>
      <c r="V259" s="12"/>
      <c r="W259" s="12"/>
      <c r="X259" s="12"/>
      <c r="Y259" s="12"/>
      <c r="Z259" s="12"/>
      <c r="AA259" s="12"/>
      <c r="AB259" s="12"/>
      <c r="AC259" s="12"/>
      <c r="AD259" s="12"/>
      <c r="AE259" s="12"/>
      <c r="AR259" s="200" t="s">
        <v>141</v>
      </c>
      <c r="AT259" s="201" t="s">
        <v>78</v>
      </c>
      <c r="AU259" s="201" t="s">
        <v>79</v>
      </c>
      <c r="AY259" s="200" t="s">
        <v>132</v>
      </c>
      <c r="BK259" s="202">
        <f>SUM(BK260:BK290)</f>
        <v>0</v>
      </c>
    </row>
    <row r="260" s="2" customFormat="1" ht="14.4" customHeight="1">
      <c r="A260" s="40"/>
      <c r="B260" s="41"/>
      <c r="C260" s="205" t="s">
        <v>472</v>
      </c>
      <c r="D260" s="205" t="s">
        <v>135</v>
      </c>
      <c r="E260" s="206" t="s">
        <v>948</v>
      </c>
      <c r="F260" s="207" t="s">
        <v>949</v>
      </c>
      <c r="G260" s="208" t="s">
        <v>195</v>
      </c>
      <c r="H260" s="209">
        <v>277.19999999999999</v>
      </c>
      <c r="I260" s="210"/>
      <c r="J260" s="211">
        <f>ROUND(I260*H260,2)</f>
        <v>0</v>
      </c>
      <c r="K260" s="207" t="s">
        <v>139</v>
      </c>
      <c r="L260" s="46"/>
      <c r="M260" s="212" t="s">
        <v>32</v>
      </c>
      <c r="N260" s="213" t="s">
        <v>51</v>
      </c>
      <c r="O260" s="86"/>
      <c r="P260" s="214">
        <f>O260*H260</f>
        <v>0</v>
      </c>
      <c r="Q260" s="214">
        <v>0</v>
      </c>
      <c r="R260" s="214">
        <f>Q260*H260</f>
        <v>0</v>
      </c>
      <c r="S260" s="214">
        <v>0</v>
      </c>
      <c r="T260" s="215">
        <f>S260*H260</f>
        <v>0</v>
      </c>
      <c r="U260" s="40"/>
      <c r="V260" s="40"/>
      <c r="W260" s="40"/>
      <c r="X260" s="40"/>
      <c r="Y260" s="40"/>
      <c r="Z260" s="40"/>
      <c r="AA260" s="40"/>
      <c r="AB260" s="40"/>
      <c r="AC260" s="40"/>
      <c r="AD260" s="40"/>
      <c r="AE260" s="40"/>
      <c r="AR260" s="216" t="s">
        <v>270</v>
      </c>
      <c r="AT260" s="216" t="s">
        <v>135</v>
      </c>
      <c r="AU260" s="216" t="s">
        <v>21</v>
      </c>
      <c r="AY260" s="18" t="s">
        <v>132</v>
      </c>
      <c r="BE260" s="217">
        <f>IF(N260="základní",J260,0)</f>
        <v>0</v>
      </c>
      <c r="BF260" s="217">
        <f>IF(N260="snížená",J260,0)</f>
        <v>0</v>
      </c>
      <c r="BG260" s="217">
        <f>IF(N260="zákl. přenesená",J260,0)</f>
        <v>0</v>
      </c>
      <c r="BH260" s="217">
        <f>IF(N260="sníž. přenesená",J260,0)</f>
        <v>0</v>
      </c>
      <c r="BI260" s="217">
        <f>IF(N260="nulová",J260,0)</f>
        <v>0</v>
      </c>
      <c r="BJ260" s="18" t="s">
        <v>141</v>
      </c>
      <c r="BK260" s="217">
        <f>ROUND(I260*H260,2)</f>
        <v>0</v>
      </c>
      <c r="BL260" s="18" t="s">
        <v>270</v>
      </c>
      <c r="BM260" s="216" t="s">
        <v>1305</v>
      </c>
    </row>
    <row r="261" s="13" customFormat="1">
      <c r="A261" s="13"/>
      <c r="B261" s="230"/>
      <c r="C261" s="231"/>
      <c r="D261" s="225" t="s">
        <v>199</v>
      </c>
      <c r="E261" s="232" t="s">
        <v>32</v>
      </c>
      <c r="F261" s="233" t="s">
        <v>1306</v>
      </c>
      <c r="G261" s="231"/>
      <c r="H261" s="234">
        <v>277.19999999999999</v>
      </c>
      <c r="I261" s="235"/>
      <c r="J261" s="231"/>
      <c r="K261" s="231"/>
      <c r="L261" s="236"/>
      <c r="M261" s="237"/>
      <c r="N261" s="238"/>
      <c r="O261" s="238"/>
      <c r="P261" s="238"/>
      <c r="Q261" s="238"/>
      <c r="R261" s="238"/>
      <c r="S261" s="238"/>
      <c r="T261" s="239"/>
      <c r="U261" s="13"/>
      <c r="V261" s="13"/>
      <c r="W261" s="13"/>
      <c r="X261" s="13"/>
      <c r="Y261" s="13"/>
      <c r="Z261" s="13"/>
      <c r="AA261" s="13"/>
      <c r="AB261" s="13"/>
      <c r="AC261" s="13"/>
      <c r="AD261" s="13"/>
      <c r="AE261" s="13"/>
      <c r="AT261" s="240" t="s">
        <v>199</v>
      </c>
      <c r="AU261" s="240" t="s">
        <v>21</v>
      </c>
      <c r="AV261" s="13" t="s">
        <v>141</v>
      </c>
      <c r="AW261" s="13" t="s">
        <v>41</v>
      </c>
      <c r="AX261" s="13" t="s">
        <v>79</v>
      </c>
      <c r="AY261" s="240" t="s">
        <v>132</v>
      </c>
    </row>
    <row r="262" s="14" customFormat="1">
      <c r="A262" s="14"/>
      <c r="B262" s="241"/>
      <c r="C262" s="242"/>
      <c r="D262" s="225" t="s">
        <v>199</v>
      </c>
      <c r="E262" s="243" t="s">
        <v>32</v>
      </c>
      <c r="F262" s="244" t="s">
        <v>201</v>
      </c>
      <c r="G262" s="242"/>
      <c r="H262" s="245">
        <v>277.19999999999999</v>
      </c>
      <c r="I262" s="246"/>
      <c r="J262" s="242"/>
      <c r="K262" s="242"/>
      <c r="L262" s="247"/>
      <c r="M262" s="248"/>
      <c r="N262" s="249"/>
      <c r="O262" s="249"/>
      <c r="P262" s="249"/>
      <c r="Q262" s="249"/>
      <c r="R262" s="249"/>
      <c r="S262" s="249"/>
      <c r="T262" s="250"/>
      <c r="U262" s="14"/>
      <c r="V262" s="14"/>
      <c r="W262" s="14"/>
      <c r="X262" s="14"/>
      <c r="Y262" s="14"/>
      <c r="Z262" s="14"/>
      <c r="AA262" s="14"/>
      <c r="AB262" s="14"/>
      <c r="AC262" s="14"/>
      <c r="AD262" s="14"/>
      <c r="AE262" s="14"/>
      <c r="AT262" s="251" t="s">
        <v>199</v>
      </c>
      <c r="AU262" s="251" t="s">
        <v>21</v>
      </c>
      <c r="AV262" s="14" t="s">
        <v>150</v>
      </c>
      <c r="AW262" s="14" t="s">
        <v>41</v>
      </c>
      <c r="AX262" s="14" t="s">
        <v>21</v>
      </c>
      <c r="AY262" s="251" t="s">
        <v>132</v>
      </c>
    </row>
    <row r="263" s="2" customFormat="1" ht="14.4" customHeight="1">
      <c r="A263" s="40"/>
      <c r="B263" s="41"/>
      <c r="C263" s="205" t="s">
        <v>476</v>
      </c>
      <c r="D263" s="205" t="s">
        <v>135</v>
      </c>
      <c r="E263" s="206" t="s">
        <v>1307</v>
      </c>
      <c r="F263" s="207" t="s">
        <v>1308</v>
      </c>
      <c r="G263" s="208" t="s">
        <v>231</v>
      </c>
      <c r="H263" s="209">
        <v>18</v>
      </c>
      <c r="I263" s="210"/>
      <c r="J263" s="211">
        <f>ROUND(I263*H263,2)</f>
        <v>0</v>
      </c>
      <c r="K263" s="207" t="s">
        <v>139</v>
      </c>
      <c r="L263" s="46"/>
      <c r="M263" s="212" t="s">
        <v>32</v>
      </c>
      <c r="N263" s="213" t="s">
        <v>51</v>
      </c>
      <c r="O263" s="86"/>
      <c r="P263" s="214">
        <f>O263*H263</f>
        <v>0</v>
      </c>
      <c r="Q263" s="214">
        <v>0</v>
      </c>
      <c r="R263" s="214">
        <f>Q263*H263</f>
        <v>0</v>
      </c>
      <c r="S263" s="214">
        <v>0</v>
      </c>
      <c r="T263" s="215">
        <f>S263*H263</f>
        <v>0</v>
      </c>
      <c r="U263" s="40"/>
      <c r="V263" s="40"/>
      <c r="W263" s="40"/>
      <c r="X263" s="40"/>
      <c r="Y263" s="40"/>
      <c r="Z263" s="40"/>
      <c r="AA263" s="40"/>
      <c r="AB263" s="40"/>
      <c r="AC263" s="40"/>
      <c r="AD263" s="40"/>
      <c r="AE263" s="40"/>
      <c r="AR263" s="216" t="s">
        <v>270</v>
      </c>
      <c r="AT263" s="216" t="s">
        <v>135</v>
      </c>
      <c r="AU263" s="216" t="s">
        <v>21</v>
      </c>
      <c r="AY263" s="18" t="s">
        <v>132</v>
      </c>
      <c r="BE263" s="217">
        <f>IF(N263="základní",J263,0)</f>
        <v>0</v>
      </c>
      <c r="BF263" s="217">
        <f>IF(N263="snížená",J263,0)</f>
        <v>0</v>
      </c>
      <c r="BG263" s="217">
        <f>IF(N263="zákl. přenesená",J263,0)</f>
        <v>0</v>
      </c>
      <c r="BH263" s="217">
        <f>IF(N263="sníž. přenesená",J263,0)</f>
        <v>0</v>
      </c>
      <c r="BI263" s="217">
        <f>IF(N263="nulová",J263,0)</f>
        <v>0</v>
      </c>
      <c r="BJ263" s="18" t="s">
        <v>141</v>
      </c>
      <c r="BK263" s="217">
        <f>ROUND(I263*H263,2)</f>
        <v>0</v>
      </c>
      <c r="BL263" s="18" t="s">
        <v>270</v>
      </c>
      <c r="BM263" s="216" t="s">
        <v>1309</v>
      </c>
    </row>
    <row r="264" s="2" customFormat="1" ht="14.4" customHeight="1">
      <c r="A264" s="40"/>
      <c r="B264" s="41"/>
      <c r="C264" s="205" t="s">
        <v>480</v>
      </c>
      <c r="D264" s="205" t="s">
        <v>135</v>
      </c>
      <c r="E264" s="206" t="s">
        <v>481</v>
      </c>
      <c r="F264" s="207" t="s">
        <v>482</v>
      </c>
      <c r="G264" s="208" t="s">
        <v>231</v>
      </c>
      <c r="H264" s="209">
        <v>36</v>
      </c>
      <c r="I264" s="210"/>
      <c r="J264" s="211">
        <f>ROUND(I264*H264,2)</f>
        <v>0</v>
      </c>
      <c r="K264" s="207" t="s">
        <v>139</v>
      </c>
      <c r="L264" s="46"/>
      <c r="M264" s="212" t="s">
        <v>32</v>
      </c>
      <c r="N264" s="213" t="s">
        <v>51</v>
      </c>
      <c r="O264" s="86"/>
      <c r="P264" s="214">
        <f>O264*H264</f>
        <v>0</v>
      </c>
      <c r="Q264" s="214">
        <v>0</v>
      </c>
      <c r="R264" s="214">
        <f>Q264*H264</f>
        <v>0</v>
      </c>
      <c r="S264" s="214">
        <v>0.00191</v>
      </c>
      <c r="T264" s="215">
        <f>S264*H264</f>
        <v>0.068760000000000002</v>
      </c>
      <c r="U264" s="40"/>
      <c r="V264" s="40"/>
      <c r="W264" s="40"/>
      <c r="X264" s="40"/>
      <c r="Y264" s="40"/>
      <c r="Z264" s="40"/>
      <c r="AA264" s="40"/>
      <c r="AB264" s="40"/>
      <c r="AC264" s="40"/>
      <c r="AD264" s="40"/>
      <c r="AE264" s="40"/>
      <c r="AR264" s="216" t="s">
        <v>270</v>
      </c>
      <c r="AT264" s="216" t="s">
        <v>135</v>
      </c>
      <c r="AU264" s="216" t="s">
        <v>21</v>
      </c>
      <c r="AY264" s="18" t="s">
        <v>132</v>
      </c>
      <c r="BE264" s="217">
        <f>IF(N264="základní",J264,0)</f>
        <v>0</v>
      </c>
      <c r="BF264" s="217">
        <f>IF(N264="snížená",J264,0)</f>
        <v>0</v>
      </c>
      <c r="BG264" s="217">
        <f>IF(N264="zákl. přenesená",J264,0)</f>
        <v>0</v>
      </c>
      <c r="BH264" s="217">
        <f>IF(N264="sníž. přenesená",J264,0)</f>
        <v>0</v>
      </c>
      <c r="BI264" s="217">
        <f>IF(N264="nulová",J264,0)</f>
        <v>0</v>
      </c>
      <c r="BJ264" s="18" t="s">
        <v>141</v>
      </c>
      <c r="BK264" s="217">
        <f>ROUND(I264*H264,2)</f>
        <v>0</v>
      </c>
      <c r="BL264" s="18" t="s">
        <v>270</v>
      </c>
      <c r="BM264" s="216" t="s">
        <v>483</v>
      </c>
    </row>
    <row r="265" s="2" customFormat="1" ht="14.4" customHeight="1">
      <c r="A265" s="40"/>
      <c r="B265" s="41"/>
      <c r="C265" s="205" t="s">
        <v>484</v>
      </c>
      <c r="D265" s="205" t="s">
        <v>135</v>
      </c>
      <c r="E265" s="206" t="s">
        <v>485</v>
      </c>
      <c r="F265" s="207" t="s">
        <v>486</v>
      </c>
      <c r="G265" s="208" t="s">
        <v>231</v>
      </c>
      <c r="H265" s="209">
        <v>36</v>
      </c>
      <c r="I265" s="210"/>
      <c r="J265" s="211">
        <f>ROUND(I265*H265,2)</f>
        <v>0</v>
      </c>
      <c r="K265" s="207" t="s">
        <v>139</v>
      </c>
      <c r="L265" s="46"/>
      <c r="M265" s="212" t="s">
        <v>32</v>
      </c>
      <c r="N265" s="213" t="s">
        <v>51</v>
      </c>
      <c r="O265" s="86"/>
      <c r="P265" s="214">
        <f>O265*H265</f>
        <v>0</v>
      </c>
      <c r="Q265" s="214">
        <v>0</v>
      </c>
      <c r="R265" s="214">
        <f>Q265*H265</f>
        <v>0</v>
      </c>
      <c r="S265" s="214">
        <v>0</v>
      </c>
      <c r="T265" s="215">
        <f>S265*H265</f>
        <v>0</v>
      </c>
      <c r="U265" s="40"/>
      <c r="V265" s="40"/>
      <c r="W265" s="40"/>
      <c r="X265" s="40"/>
      <c r="Y265" s="40"/>
      <c r="Z265" s="40"/>
      <c r="AA265" s="40"/>
      <c r="AB265" s="40"/>
      <c r="AC265" s="40"/>
      <c r="AD265" s="40"/>
      <c r="AE265" s="40"/>
      <c r="AR265" s="216" t="s">
        <v>270</v>
      </c>
      <c r="AT265" s="216" t="s">
        <v>135</v>
      </c>
      <c r="AU265" s="216" t="s">
        <v>21</v>
      </c>
      <c r="AY265" s="18" t="s">
        <v>132</v>
      </c>
      <c r="BE265" s="217">
        <f>IF(N265="základní",J265,0)</f>
        <v>0</v>
      </c>
      <c r="BF265" s="217">
        <f>IF(N265="snížená",J265,0)</f>
        <v>0</v>
      </c>
      <c r="BG265" s="217">
        <f>IF(N265="zákl. přenesená",J265,0)</f>
        <v>0</v>
      </c>
      <c r="BH265" s="217">
        <f>IF(N265="sníž. přenesená",J265,0)</f>
        <v>0</v>
      </c>
      <c r="BI265" s="217">
        <f>IF(N265="nulová",J265,0)</f>
        <v>0</v>
      </c>
      <c r="BJ265" s="18" t="s">
        <v>141</v>
      </c>
      <c r="BK265" s="217">
        <f>ROUND(I265*H265,2)</f>
        <v>0</v>
      </c>
      <c r="BL265" s="18" t="s">
        <v>270</v>
      </c>
      <c r="BM265" s="216" t="s">
        <v>487</v>
      </c>
    </row>
    <row r="266" s="2" customFormat="1" ht="14.4" customHeight="1">
      <c r="A266" s="40"/>
      <c r="B266" s="41"/>
      <c r="C266" s="205" t="s">
        <v>488</v>
      </c>
      <c r="D266" s="205" t="s">
        <v>135</v>
      </c>
      <c r="E266" s="206" t="s">
        <v>489</v>
      </c>
      <c r="F266" s="207" t="s">
        <v>490</v>
      </c>
      <c r="G266" s="208" t="s">
        <v>231</v>
      </c>
      <c r="H266" s="209">
        <v>30.399999999999999</v>
      </c>
      <c r="I266" s="210"/>
      <c r="J266" s="211">
        <f>ROUND(I266*H266,2)</f>
        <v>0</v>
      </c>
      <c r="K266" s="207" t="s">
        <v>139</v>
      </c>
      <c r="L266" s="46"/>
      <c r="M266" s="212" t="s">
        <v>32</v>
      </c>
      <c r="N266" s="213" t="s">
        <v>51</v>
      </c>
      <c r="O266" s="86"/>
      <c r="P266" s="214">
        <f>O266*H266</f>
        <v>0</v>
      </c>
      <c r="Q266" s="214">
        <v>0</v>
      </c>
      <c r="R266" s="214">
        <f>Q266*H266</f>
        <v>0</v>
      </c>
      <c r="S266" s="214">
        <v>0</v>
      </c>
      <c r="T266" s="215">
        <f>S266*H266</f>
        <v>0</v>
      </c>
      <c r="U266" s="40"/>
      <c r="V266" s="40"/>
      <c r="W266" s="40"/>
      <c r="X266" s="40"/>
      <c r="Y266" s="40"/>
      <c r="Z266" s="40"/>
      <c r="AA266" s="40"/>
      <c r="AB266" s="40"/>
      <c r="AC266" s="40"/>
      <c r="AD266" s="40"/>
      <c r="AE266" s="40"/>
      <c r="AR266" s="216" t="s">
        <v>270</v>
      </c>
      <c r="AT266" s="216" t="s">
        <v>135</v>
      </c>
      <c r="AU266" s="216" t="s">
        <v>21</v>
      </c>
      <c r="AY266" s="18" t="s">
        <v>132</v>
      </c>
      <c r="BE266" s="217">
        <f>IF(N266="základní",J266,0)</f>
        <v>0</v>
      </c>
      <c r="BF266" s="217">
        <f>IF(N266="snížená",J266,0)</f>
        <v>0</v>
      </c>
      <c r="BG266" s="217">
        <f>IF(N266="zákl. přenesená",J266,0)</f>
        <v>0</v>
      </c>
      <c r="BH266" s="217">
        <f>IF(N266="sníž. přenesená",J266,0)</f>
        <v>0</v>
      </c>
      <c r="BI266" s="217">
        <f>IF(N266="nulová",J266,0)</f>
        <v>0</v>
      </c>
      <c r="BJ266" s="18" t="s">
        <v>141</v>
      </c>
      <c r="BK266" s="217">
        <f>ROUND(I266*H266,2)</f>
        <v>0</v>
      </c>
      <c r="BL266" s="18" t="s">
        <v>270</v>
      </c>
      <c r="BM266" s="216" t="s">
        <v>491</v>
      </c>
    </row>
    <row r="267" s="13" customFormat="1">
      <c r="A267" s="13"/>
      <c r="B267" s="230"/>
      <c r="C267" s="231"/>
      <c r="D267" s="225" t="s">
        <v>199</v>
      </c>
      <c r="E267" s="232" t="s">
        <v>32</v>
      </c>
      <c r="F267" s="233" t="s">
        <v>492</v>
      </c>
      <c r="G267" s="231"/>
      <c r="H267" s="234">
        <v>30.399999999999999</v>
      </c>
      <c r="I267" s="235"/>
      <c r="J267" s="231"/>
      <c r="K267" s="231"/>
      <c r="L267" s="236"/>
      <c r="M267" s="237"/>
      <c r="N267" s="238"/>
      <c r="O267" s="238"/>
      <c r="P267" s="238"/>
      <c r="Q267" s="238"/>
      <c r="R267" s="238"/>
      <c r="S267" s="238"/>
      <c r="T267" s="239"/>
      <c r="U267" s="13"/>
      <c r="V267" s="13"/>
      <c r="W267" s="13"/>
      <c r="X267" s="13"/>
      <c r="Y267" s="13"/>
      <c r="Z267" s="13"/>
      <c r="AA267" s="13"/>
      <c r="AB267" s="13"/>
      <c r="AC267" s="13"/>
      <c r="AD267" s="13"/>
      <c r="AE267" s="13"/>
      <c r="AT267" s="240" t="s">
        <v>199</v>
      </c>
      <c r="AU267" s="240" t="s">
        <v>21</v>
      </c>
      <c r="AV267" s="13" t="s">
        <v>141</v>
      </c>
      <c r="AW267" s="13" t="s">
        <v>41</v>
      </c>
      <c r="AX267" s="13" t="s">
        <v>79</v>
      </c>
      <c r="AY267" s="240" t="s">
        <v>132</v>
      </c>
    </row>
    <row r="268" s="14" customFormat="1">
      <c r="A268" s="14"/>
      <c r="B268" s="241"/>
      <c r="C268" s="242"/>
      <c r="D268" s="225" t="s">
        <v>199</v>
      </c>
      <c r="E268" s="243" t="s">
        <v>32</v>
      </c>
      <c r="F268" s="244" t="s">
        <v>201</v>
      </c>
      <c r="G268" s="242"/>
      <c r="H268" s="245">
        <v>30.399999999999999</v>
      </c>
      <c r="I268" s="246"/>
      <c r="J268" s="242"/>
      <c r="K268" s="242"/>
      <c r="L268" s="247"/>
      <c r="M268" s="248"/>
      <c r="N268" s="249"/>
      <c r="O268" s="249"/>
      <c r="P268" s="249"/>
      <c r="Q268" s="249"/>
      <c r="R268" s="249"/>
      <c r="S268" s="249"/>
      <c r="T268" s="250"/>
      <c r="U268" s="14"/>
      <c r="V268" s="14"/>
      <c r="W268" s="14"/>
      <c r="X268" s="14"/>
      <c r="Y268" s="14"/>
      <c r="Z268" s="14"/>
      <c r="AA268" s="14"/>
      <c r="AB268" s="14"/>
      <c r="AC268" s="14"/>
      <c r="AD268" s="14"/>
      <c r="AE268" s="14"/>
      <c r="AT268" s="251" t="s">
        <v>199</v>
      </c>
      <c r="AU268" s="251" t="s">
        <v>21</v>
      </c>
      <c r="AV268" s="14" t="s">
        <v>150</v>
      </c>
      <c r="AW268" s="14" t="s">
        <v>41</v>
      </c>
      <c r="AX268" s="14" t="s">
        <v>21</v>
      </c>
      <c r="AY268" s="251" t="s">
        <v>132</v>
      </c>
    </row>
    <row r="269" s="2" customFormat="1" ht="14.4" customHeight="1">
      <c r="A269" s="40"/>
      <c r="B269" s="41"/>
      <c r="C269" s="205" t="s">
        <v>493</v>
      </c>
      <c r="D269" s="205" t="s">
        <v>135</v>
      </c>
      <c r="E269" s="206" t="s">
        <v>494</v>
      </c>
      <c r="F269" s="207" t="s">
        <v>495</v>
      </c>
      <c r="G269" s="208" t="s">
        <v>231</v>
      </c>
      <c r="H269" s="209">
        <v>18</v>
      </c>
      <c r="I269" s="210"/>
      <c r="J269" s="211">
        <f>ROUND(I269*H269,2)</f>
        <v>0</v>
      </c>
      <c r="K269" s="207" t="s">
        <v>139</v>
      </c>
      <c r="L269" s="46"/>
      <c r="M269" s="212" t="s">
        <v>32</v>
      </c>
      <c r="N269" s="213" t="s">
        <v>51</v>
      </c>
      <c r="O269" s="86"/>
      <c r="P269" s="214">
        <f>O269*H269</f>
        <v>0</v>
      </c>
      <c r="Q269" s="214">
        <v>0</v>
      </c>
      <c r="R269" s="214">
        <f>Q269*H269</f>
        <v>0</v>
      </c>
      <c r="S269" s="214">
        <v>0</v>
      </c>
      <c r="T269" s="215">
        <f>S269*H269</f>
        <v>0</v>
      </c>
      <c r="U269" s="40"/>
      <c r="V269" s="40"/>
      <c r="W269" s="40"/>
      <c r="X269" s="40"/>
      <c r="Y269" s="40"/>
      <c r="Z269" s="40"/>
      <c r="AA269" s="40"/>
      <c r="AB269" s="40"/>
      <c r="AC269" s="40"/>
      <c r="AD269" s="40"/>
      <c r="AE269" s="40"/>
      <c r="AR269" s="216" t="s">
        <v>270</v>
      </c>
      <c r="AT269" s="216" t="s">
        <v>135</v>
      </c>
      <c r="AU269" s="216" t="s">
        <v>21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270</v>
      </c>
      <c r="BM269" s="216" t="s">
        <v>496</v>
      </c>
    </row>
    <row r="270" s="2" customFormat="1" ht="24.15" customHeight="1">
      <c r="A270" s="40"/>
      <c r="B270" s="41"/>
      <c r="C270" s="205" t="s">
        <v>497</v>
      </c>
      <c r="D270" s="205" t="s">
        <v>135</v>
      </c>
      <c r="E270" s="206" t="s">
        <v>498</v>
      </c>
      <c r="F270" s="207" t="s">
        <v>499</v>
      </c>
      <c r="G270" s="208" t="s">
        <v>195</v>
      </c>
      <c r="H270" s="209">
        <v>277.19999999999999</v>
      </c>
      <c r="I270" s="210"/>
      <c r="J270" s="211">
        <f>ROUND(I270*H270,2)</f>
        <v>0</v>
      </c>
      <c r="K270" s="207" t="s">
        <v>139</v>
      </c>
      <c r="L270" s="46"/>
      <c r="M270" s="212" t="s">
        <v>32</v>
      </c>
      <c r="N270" s="213" t="s">
        <v>51</v>
      </c>
      <c r="O270" s="86"/>
      <c r="P270" s="214">
        <f>O270*H270</f>
        <v>0</v>
      </c>
      <c r="Q270" s="214">
        <v>0.0075599999999999999</v>
      </c>
      <c r="R270" s="214">
        <f>Q270*H270</f>
        <v>2.0956319999999997</v>
      </c>
      <c r="S270" s="214">
        <v>0</v>
      </c>
      <c r="T270" s="215">
        <f>S270*H270</f>
        <v>0</v>
      </c>
      <c r="U270" s="40"/>
      <c r="V270" s="40"/>
      <c r="W270" s="40"/>
      <c r="X270" s="40"/>
      <c r="Y270" s="40"/>
      <c r="Z270" s="40"/>
      <c r="AA270" s="40"/>
      <c r="AB270" s="40"/>
      <c r="AC270" s="40"/>
      <c r="AD270" s="40"/>
      <c r="AE270" s="40"/>
      <c r="AR270" s="216" t="s">
        <v>270</v>
      </c>
      <c r="AT270" s="216" t="s">
        <v>135</v>
      </c>
      <c r="AU270" s="216" t="s">
        <v>21</v>
      </c>
      <c r="AY270" s="18" t="s">
        <v>132</v>
      </c>
      <c r="BE270" s="217">
        <f>IF(N270="základní",J270,0)</f>
        <v>0</v>
      </c>
      <c r="BF270" s="217">
        <f>IF(N270="snížená",J270,0)</f>
        <v>0</v>
      </c>
      <c r="BG270" s="217">
        <f>IF(N270="zákl. přenesená",J270,0)</f>
        <v>0</v>
      </c>
      <c r="BH270" s="217">
        <f>IF(N270="sníž. přenesená",J270,0)</f>
        <v>0</v>
      </c>
      <c r="BI270" s="217">
        <f>IF(N270="nulová",J270,0)</f>
        <v>0</v>
      </c>
      <c r="BJ270" s="18" t="s">
        <v>141</v>
      </c>
      <c r="BK270" s="217">
        <f>ROUND(I270*H270,2)</f>
        <v>0</v>
      </c>
      <c r="BL270" s="18" t="s">
        <v>270</v>
      </c>
      <c r="BM270" s="216" t="s">
        <v>500</v>
      </c>
    </row>
    <row r="271" s="2" customFormat="1" ht="14.4" customHeight="1">
      <c r="A271" s="40"/>
      <c r="B271" s="41"/>
      <c r="C271" s="205" t="s">
        <v>501</v>
      </c>
      <c r="D271" s="205" t="s">
        <v>135</v>
      </c>
      <c r="E271" s="206" t="s">
        <v>502</v>
      </c>
      <c r="F271" s="207" t="s">
        <v>503</v>
      </c>
      <c r="G271" s="208" t="s">
        <v>376</v>
      </c>
      <c r="H271" s="209">
        <v>6</v>
      </c>
      <c r="I271" s="210"/>
      <c r="J271" s="211">
        <f>ROUND(I271*H271,2)</f>
        <v>0</v>
      </c>
      <c r="K271" s="207" t="s">
        <v>139</v>
      </c>
      <c r="L271" s="46"/>
      <c r="M271" s="212" t="s">
        <v>32</v>
      </c>
      <c r="N271" s="213" t="s">
        <v>51</v>
      </c>
      <c r="O271" s="86"/>
      <c r="P271" s="214">
        <f>O271*H271</f>
        <v>0</v>
      </c>
      <c r="Q271" s="214">
        <v>0</v>
      </c>
      <c r="R271" s="214">
        <f>Q271*H271</f>
        <v>0</v>
      </c>
      <c r="S271" s="214">
        <v>0</v>
      </c>
      <c r="T271" s="215">
        <f>S271*H271</f>
        <v>0</v>
      </c>
      <c r="U271" s="40"/>
      <c r="V271" s="40"/>
      <c r="W271" s="40"/>
      <c r="X271" s="40"/>
      <c r="Y271" s="40"/>
      <c r="Z271" s="40"/>
      <c r="AA271" s="40"/>
      <c r="AB271" s="40"/>
      <c r="AC271" s="40"/>
      <c r="AD271" s="40"/>
      <c r="AE271" s="40"/>
      <c r="AR271" s="216" t="s">
        <v>270</v>
      </c>
      <c r="AT271" s="216" t="s">
        <v>135</v>
      </c>
      <c r="AU271" s="216" t="s">
        <v>21</v>
      </c>
      <c r="AY271" s="18" t="s">
        <v>132</v>
      </c>
      <c r="BE271" s="217">
        <f>IF(N271="základní",J271,0)</f>
        <v>0</v>
      </c>
      <c r="BF271" s="217">
        <f>IF(N271="snížená",J271,0)</f>
        <v>0</v>
      </c>
      <c r="BG271" s="217">
        <f>IF(N271="zákl. přenesená",J271,0)</f>
        <v>0</v>
      </c>
      <c r="BH271" s="217">
        <f>IF(N271="sníž. přenesená",J271,0)</f>
        <v>0</v>
      </c>
      <c r="BI271" s="217">
        <f>IF(N271="nulová",J271,0)</f>
        <v>0</v>
      </c>
      <c r="BJ271" s="18" t="s">
        <v>141</v>
      </c>
      <c r="BK271" s="217">
        <f>ROUND(I271*H271,2)</f>
        <v>0</v>
      </c>
      <c r="BL271" s="18" t="s">
        <v>270</v>
      </c>
      <c r="BM271" s="216" t="s">
        <v>1310</v>
      </c>
    </row>
    <row r="272" s="2" customFormat="1" ht="14.4" customHeight="1">
      <c r="A272" s="40"/>
      <c r="B272" s="41"/>
      <c r="C272" s="252" t="s">
        <v>505</v>
      </c>
      <c r="D272" s="252" t="s">
        <v>246</v>
      </c>
      <c r="E272" s="253" t="s">
        <v>506</v>
      </c>
      <c r="F272" s="254" t="s">
        <v>507</v>
      </c>
      <c r="G272" s="255" t="s">
        <v>376</v>
      </c>
      <c r="H272" s="256">
        <v>6</v>
      </c>
      <c r="I272" s="257"/>
      <c r="J272" s="258">
        <f>ROUND(I272*H272,2)</f>
        <v>0</v>
      </c>
      <c r="K272" s="254" t="s">
        <v>139</v>
      </c>
      <c r="L272" s="259"/>
      <c r="M272" s="260" t="s">
        <v>32</v>
      </c>
      <c r="N272" s="261" t="s">
        <v>51</v>
      </c>
      <c r="O272" s="86"/>
      <c r="P272" s="214">
        <f>O272*H272</f>
        <v>0</v>
      </c>
      <c r="Q272" s="214">
        <v>0.0086999999999999994</v>
      </c>
      <c r="R272" s="214">
        <f>Q272*H272</f>
        <v>0.052199999999999996</v>
      </c>
      <c r="S272" s="214">
        <v>0</v>
      </c>
      <c r="T272" s="215">
        <f>S272*H272</f>
        <v>0</v>
      </c>
      <c r="U272" s="40"/>
      <c r="V272" s="40"/>
      <c r="W272" s="40"/>
      <c r="X272" s="40"/>
      <c r="Y272" s="40"/>
      <c r="Z272" s="40"/>
      <c r="AA272" s="40"/>
      <c r="AB272" s="40"/>
      <c r="AC272" s="40"/>
      <c r="AD272" s="40"/>
      <c r="AE272" s="40"/>
      <c r="AR272" s="216" t="s">
        <v>356</v>
      </c>
      <c r="AT272" s="216" t="s">
        <v>246</v>
      </c>
      <c r="AU272" s="216" t="s">
        <v>21</v>
      </c>
      <c r="AY272" s="18" t="s">
        <v>132</v>
      </c>
      <c r="BE272" s="217">
        <f>IF(N272="základní",J272,0)</f>
        <v>0</v>
      </c>
      <c r="BF272" s="217">
        <f>IF(N272="snížená",J272,0)</f>
        <v>0</v>
      </c>
      <c r="BG272" s="217">
        <f>IF(N272="zákl. přenesená",J272,0)</f>
        <v>0</v>
      </c>
      <c r="BH272" s="217">
        <f>IF(N272="sníž. přenesená",J272,0)</f>
        <v>0</v>
      </c>
      <c r="BI272" s="217">
        <f>IF(N272="nulová",J272,0)</f>
        <v>0</v>
      </c>
      <c r="BJ272" s="18" t="s">
        <v>141</v>
      </c>
      <c r="BK272" s="217">
        <f>ROUND(I272*H272,2)</f>
        <v>0</v>
      </c>
      <c r="BL272" s="18" t="s">
        <v>270</v>
      </c>
      <c r="BM272" s="216" t="s">
        <v>1311</v>
      </c>
    </row>
    <row r="273" s="2" customFormat="1" ht="14.4" customHeight="1">
      <c r="A273" s="40"/>
      <c r="B273" s="41"/>
      <c r="C273" s="205" t="s">
        <v>509</v>
      </c>
      <c r="D273" s="205" t="s">
        <v>135</v>
      </c>
      <c r="E273" s="206" t="s">
        <v>510</v>
      </c>
      <c r="F273" s="207" t="s">
        <v>511</v>
      </c>
      <c r="G273" s="208" t="s">
        <v>231</v>
      </c>
      <c r="H273" s="209">
        <v>18</v>
      </c>
      <c r="I273" s="210"/>
      <c r="J273" s="211">
        <f>ROUND(I273*H273,2)</f>
        <v>0</v>
      </c>
      <c r="K273" s="207" t="s">
        <v>139</v>
      </c>
      <c r="L273" s="46"/>
      <c r="M273" s="212" t="s">
        <v>32</v>
      </c>
      <c r="N273" s="213" t="s">
        <v>51</v>
      </c>
      <c r="O273" s="86"/>
      <c r="P273" s="214">
        <f>O273*H273</f>
        <v>0</v>
      </c>
      <c r="Q273" s="214">
        <v>0</v>
      </c>
      <c r="R273" s="214">
        <f>Q273*H273</f>
        <v>0</v>
      </c>
      <c r="S273" s="214">
        <v>0</v>
      </c>
      <c r="T273" s="215">
        <f>S273*H273</f>
        <v>0</v>
      </c>
      <c r="U273" s="40"/>
      <c r="V273" s="40"/>
      <c r="W273" s="40"/>
      <c r="X273" s="40"/>
      <c r="Y273" s="40"/>
      <c r="Z273" s="40"/>
      <c r="AA273" s="40"/>
      <c r="AB273" s="40"/>
      <c r="AC273" s="40"/>
      <c r="AD273" s="40"/>
      <c r="AE273" s="40"/>
      <c r="AR273" s="216" t="s">
        <v>270</v>
      </c>
      <c r="AT273" s="216" t="s">
        <v>135</v>
      </c>
      <c r="AU273" s="216" t="s">
        <v>21</v>
      </c>
      <c r="AY273" s="18" t="s">
        <v>132</v>
      </c>
      <c r="BE273" s="217">
        <f>IF(N273="základní",J273,0)</f>
        <v>0</v>
      </c>
      <c r="BF273" s="217">
        <f>IF(N273="snížená",J273,0)</f>
        <v>0</v>
      </c>
      <c r="BG273" s="217">
        <f>IF(N273="zákl. přenesená",J273,0)</f>
        <v>0</v>
      </c>
      <c r="BH273" s="217">
        <f>IF(N273="sníž. přenesená",J273,0)</f>
        <v>0</v>
      </c>
      <c r="BI273" s="217">
        <f>IF(N273="nulová",J273,0)</f>
        <v>0</v>
      </c>
      <c r="BJ273" s="18" t="s">
        <v>141</v>
      </c>
      <c r="BK273" s="217">
        <f>ROUND(I273*H273,2)</f>
        <v>0</v>
      </c>
      <c r="BL273" s="18" t="s">
        <v>270</v>
      </c>
      <c r="BM273" s="216" t="s">
        <v>512</v>
      </c>
    </row>
    <row r="274" s="2" customFormat="1" ht="24.15" customHeight="1">
      <c r="A274" s="40"/>
      <c r="B274" s="41"/>
      <c r="C274" s="205" t="s">
        <v>513</v>
      </c>
      <c r="D274" s="205" t="s">
        <v>135</v>
      </c>
      <c r="E274" s="206" t="s">
        <v>514</v>
      </c>
      <c r="F274" s="207" t="s">
        <v>515</v>
      </c>
      <c r="G274" s="208" t="s">
        <v>231</v>
      </c>
      <c r="H274" s="209">
        <v>18</v>
      </c>
      <c r="I274" s="210"/>
      <c r="J274" s="211">
        <f>ROUND(I274*H274,2)</f>
        <v>0</v>
      </c>
      <c r="K274" s="207" t="s">
        <v>139</v>
      </c>
      <c r="L274" s="46"/>
      <c r="M274" s="212" t="s">
        <v>32</v>
      </c>
      <c r="N274" s="213" t="s">
        <v>51</v>
      </c>
      <c r="O274" s="86"/>
      <c r="P274" s="214">
        <f>O274*H274</f>
        <v>0</v>
      </c>
      <c r="Q274" s="214">
        <v>0.00362</v>
      </c>
      <c r="R274" s="214">
        <f>Q274*H274</f>
        <v>0.065159999999999996</v>
      </c>
      <c r="S274" s="214">
        <v>0</v>
      </c>
      <c r="T274" s="215">
        <f>S274*H274</f>
        <v>0</v>
      </c>
      <c r="U274" s="40"/>
      <c r="V274" s="40"/>
      <c r="W274" s="40"/>
      <c r="X274" s="40"/>
      <c r="Y274" s="40"/>
      <c r="Z274" s="40"/>
      <c r="AA274" s="40"/>
      <c r="AB274" s="40"/>
      <c r="AC274" s="40"/>
      <c r="AD274" s="40"/>
      <c r="AE274" s="40"/>
      <c r="AR274" s="216" t="s">
        <v>270</v>
      </c>
      <c r="AT274" s="216" t="s">
        <v>135</v>
      </c>
      <c r="AU274" s="216" t="s">
        <v>21</v>
      </c>
      <c r="AY274" s="18" t="s">
        <v>132</v>
      </c>
      <c r="BE274" s="217">
        <f>IF(N274="základní",J274,0)</f>
        <v>0</v>
      </c>
      <c r="BF274" s="217">
        <f>IF(N274="snížená",J274,0)</f>
        <v>0</v>
      </c>
      <c r="BG274" s="217">
        <f>IF(N274="zákl. přenesená",J274,0)</f>
        <v>0</v>
      </c>
      <c r="BH274" s="217">
        <f>IF(N274="sníž. přenesená",J274,0)</f>
        <v>0</v>
      </c>
      <c r="BI274" s="217">
        <f>IF(N274="nulová",J274,0)</f>
        <v>0</v>
      </c>
      <c r="BJ274" s="18" t="s">
        <v>141</v>
      </c>
      <c r="BK274" s="217">
        <f>ROUND(I274*H274,2)</f>
        <v>0</v>
      </c>
      <c r="BL274" s="18" t="s">
        <v>270</v>
      </c>
      <c r="BM274" s="216" t="s">
        <v>516</v>
      </c>
    </row>
    <row r="275" s="2" customFormat="1">
      <c r="A275" s="40"/>
      <c r="B275" s="41"/>
      <c r="C275" s="42"/>
      <c r="D275" s="225" t="s">
        <v>197</v>
      </c>
      <c r="E275" s="42"/>
      <c r="F275" s="226" t="s">
        <v>517</v>
      </c>
      <c r="G275" s="42"/>
      <c r="H275" s="42"/>
      <c r="I275" s="227"/>
      <c r="J275" s="42"/>
      <c r="K275" s="42"/>
      <c r="L275" s="46"/>
      <c r="M275" s="228"/>
      <c r="N275" s="229"/>
      <c r="O275" s="86"/>
      <c r="P275" s="86"/>
      <c r="Q275" s="86"/>
      <c r="R275" s="86"/>
      <c r="S275" s="86"/>
      <c r="T275" s="87"/>
      <c r="U275" s="40"/>
      <c r="V275" s="40"/>
      <c r="W275" s="40"/>
      <c r="X275" s="40"/>
      <c r="Y275" s="40"/>
      <c r="Z275" s="40"/>
      <c r="AA275" s="40"/>
      <c r="AB275" s="40"/>
      <c r="AC275" s="40"/>
      <c r="AD275" s="40"/>
      <c r="AE275" s="40"/>
      <c r="AT275" s="18" t="s">
        <v>197</v>
      </c>
      <c r="AU275" s="18" t="s">
        <v>21</v>
      </c>
    </row>
    <row r="276" s="2" customFormat="1" ht="14.4" customHeight="1">
      <c r="A276" s="40"/>
      <c r="B276" s="41"/>
      <c r="C276" s="205" t="s">
        <v>518</v>
      </c>
      <c r="D276" s="205" t="s">
        <v>135</v>
      </c>
      <c r="E276" s="206" t="s">
        <v>519</v>
      </c>
      <c r="F276" s="207" t="s">
        <v>520</v>
      </c>
      <c r="G276" s="208" t="s">
        <v>376</v>
      </c>
      <c r="H276" s="209">
        <v>72</v>
      </c>
      <c r="I276" s="210"/>
      <c r="J276" s="211">
        <f>ROUND(I276*H276,2)</f>
        <v>0</v>
      </c>
      <c r="K276" s="207" t="s">
        <v>139</v>
      </c>
      <c r="L276" s="46"/>
      <c r="M276" s="212" t="s">
        <v>32</v>
      </c>
      <c r="N276" s="213" t="s">
        <v>51</v>
      </c>
      <c r="O276" s="86"/>
      <c r="P276" s="214">
        <f>O276*H276</f>
        <v>0</v>
      </c>
      <c r="Q276" s="214">
        <v>0.00040000000000000002</v>
      </c>
      <c r="R276" s="214">
        <f>Q276*H276</f>
        <v>0.028800000000000003</v>
      </c>
      <c r="S276" s="214">
        <v>0</v>
      </c>
      <c r="T276" s="215">
        <f>S276*H276</f>
        <v>0</v>
      </c>
      <c r="U276" s="40"/>
      <c r="V276" s="40"/>
      <c r="W276" s="40"/>
      <c r="X276" s="40"/>
      <c r="Y276" s="40"/>
      <c r="Z276" s="40"/>
      <c r="AA276" s="40"/>
      <c r="AB276" s="40"/>
      <c r="AC276" s="40"/>
      <c r="AD276" s="40"/>
      <c r="AE276" s="40"/>
      <c r="AR276" s="216" t="s">
        <v>150</v>
      </c>
      <c r="AT276" s="216" t="s">
        <v>135</v>
      </c>
      <c r="AU276" s="216" t="s">
        <v>21</v>
      </c>
      <c r="AY276" s="18" t="s">
        <v>132</v>
      </c>
      <c r="BE276" s="217">
        <f>IF(N276="základní",J276,0)</f>
        <v>0</v>
      </c>
      <c r="BF276" s="217">
        <f>IF(N276="snížená",J276,0)</f>
        <v>0</v>
      </c>
      <c r="BG276" s="217">
        <f>IF(N276="zákl. přenesená",J276,0)</f>
        <v>0</v>
      </c>
      <c r="BH276" s="217">
        <f>IF(N276="sníž. přenesená",J276,0)</f>
        <v>0</v>
      </c>
      <c r="BI276" s="217">
        <f>IF(N276="nulová",J276,0)</f>
        <v>0</v>
      </c>
      <c r="BJ276" s="18" t="s">
        <v>141</v>
      </c>
      <c r="BK276" s="217">
        <f>ROUND(I276*H276,2)</f>
        <v>0</v>
      </c>
      <c r="BL276" s="18" t="s">
        <v>150</v>
      </c>
      <c r="BM276" s="216" t="s">
        <v>1312</v>
      </c>
    </row>
    <row r="277" s="2" customFormat="1">
      <c r="A277" s="40"/>
      <c r="B277" s="41"/>
      <c r="C277" s="42"/>
      <c r="D277" s="225" t="s">
        <v>197</v>
      </c>
      <c r="E277" s="42"/>
      <c r="F277" s="226" t="s">
        <v>522</v>
      </c>
      <c r="G277" s="42"/>
      <c r="H277" s="42"/>
      <c r="I277" s="227"/>
      <c r="J277" s="42"/>
      <c r="K277" s="42"/>
      <c r="L277" s="46"/>
      <c r="M277" s="228"/>
      <c r="N277" s="229"/>
      <c r="O277" s="86"/>
      <c r="P277" s="86"/>
      <c r="Q277" s="86"/>
      <c r="R277" s="86"/>
      <c r="S277" s="86"/>
      <c r="T277" s="87"/>
      <c r="U277" s="40"/>
      <c r="V277" s="40"/>
      <c r="W277" s="40"/>
      <c r="X277" s="40"/>
      <c r="Y277" s="40"/>
      <c r="Z277" s="40"/>
      <c r="AA277" s="40"/>
      <c r="AB277" s="40"/>
      <c r="AC277" s="40"/>
      <c r="AD277" s="40"/>
      <c r="AE277" s="40"/>
      <c r="AT277" s="18" t="s">
        <v>197</v>
      </c>
      <c r="AU277" s="18" t="s">
        <v>21</v>
      </c>
    </row>
    <row r="278" s="2" customFormat="1" ht="24.15" customHeight="1">
      <c r="A278" s="40"/>
      <c r="B278" s="41"/>
      <c r="C278" s="205" t="s">
        <v>523</v>
      </c>
      <c r="D278" s="205" t="s">
        <v>135</v>
      </c>
      <c r="E278" s="206" t="s">
        <v>524</v>
      </c>
      <c r="F278" s="207" t="s">
        <v>525</v>
      </c>
      <c r="G278" s="208" t="s">
        <v>231</v>
      </c>
      <c r="H278" s="209">
        <v>36</v>
      </c>
      <c r="I278" s="210"/>
      <c r="J278" s="211">
        <f>ROUND(I278*H278,2)</f>
        <v>0</v>
      </c>
      <c r="K278" s="207" t="s">
        <v>139</v>
      </c>
      <c r="L278" s="46"/>
      <c r="M278" s="212" t="s">
        <v>32</v>
      </c>
      <c r="N278" s="213" t="s">
        <v>51</v>
      </c>
      <c r="O278" s="86"/>
      <c r="P278" s="214">
        <f>O278*H278</f>
        <v>0</v>
      </c>
      <c r="Q278" s="214">
        <v>0.0056499999999999996</v>
      </c>
      <c r="R278" s="214">
        <f>Q278*H278</f>
        <v>0.2034</v>
      </c>
      <c r="S278" s="214">
        <v>0</v>
      </c>
      <c r="T278" s="215">
        <f>S278*H278</f>
        <v>0</v>
      </c>
      <c r="U278" s="40"/>
      <c r="V278" s="40"/>
      <c r="W278" s="40"/>
      <c r="X278" s="40"/>
      <c r="Y278" s="40"/>
      <c r="Z278" s="40"/>
      <c r="AA278" s="40"/>
      <c r="AB278" s="40"/>
      <c r="AC278" s="40"/>
      <c r="AD278" s="40"/>
      <c r="AE278" s="40"/>
      <c r="AR278" s="216" t="s">
        <v>270</v>
      </c>
      <c r="AT278" s="216" t="s">
        <v>135</v>
      </c>
      <c r="AU278" s="216" t="s">
        <v>21</v>
      </c>
      <c r="AY278" s="18" t="s">
        <v>132</v>
      </c>
      <c r="BE278" s="217">
        <f>IF(N278="základní",J278,0)</f>
        <v>0</v>
      </c>
      <c r="BF278" s="217">
        <f>IF(N278="snížená",J278,0)</f>
        <v>0</v>
      </c>
      <c r="BG278" s="217">
        <f>IF(N278="zákl. přenesená",J278,0)</f>
        <v>0</v>
      </c>
      <c r="BH278" s="217">
        <f>IF(N278="sníž. přenesená",J278,0)</f>
        <v>0</v>
      </c>
      <c r="BI278" s="217">
        <f>IF(N278="nulová",J278,0)</f>
        <v>0</v>
      </c>
      <c r="BJ278" s="18" t="s">
        <v>141</v>
      </c>
      <c r="BK278" s="217">
        <f>ROUND(I278*H278,2)</f>
        <v>0</v>
      </c>
      <c r="BL278" s="18" t="s">
        <v>270</v>
      </c>
      <c r="BM278" s="216" t="s">
        <v>526</v>
      </c>
    </row>
    <row r="279" s="2" customFormat="1" ht="24.15" customHeight="1">
      <c r="A279" s="40"/>
      <c r="B279" s="41"/>
      <c r="C279" s="205" t="s">
        <v>527</v>
      </c>
      <c r="D279" s="205" t="s">
        <v>135</v>
      </c>
      <c r="E279" s="206" t="s">
        <v>528</v>
      </c>
      <c r="F279" s="207" t="s">
        <v>529</v>
      </c>
      <c r="G279" s="208" t="s">
        <v>231</v>
      </c>
      <c r="H279" s="209">
        <v>28.600000000000001</v>
      </c>
      <c r="I279" s="210"/>
      <c r="J279" s="211">
        <f>ROUND(I279*H279,2)</f>
        <v>0</v>
      </c>
      <c r="K279" s="207" t="s">
        <v>139</v>
      </c>
      <c r="L279" s="46"/>
      <c r="M279" s="212" t="s">
        <v>32</v>
      </c>
      <c r="N279" s="213" t="s">
        <v>51</v>
      </c>
      <c r="O279" s="86"/>
      <c r="P279" s="214">
        <f>O279*H279</f>
        <v>0</v>
      </c>
      <c r="Q279" s="214">
        <v>0.0042900000000000004</v>
      </c>
      <c r="R279" s="214">
        <f>Q279*H279</f>
        <v>0.12269400000000001</v>
      </c>
      <c r="S279" s="214">
        <v>0</v>
      </c>
      <c r="T279" s="215">
        <f>S279*H279</f>
        <v>0</v>
      </c>
      <c r="U279" s="40"/>
      <c r="V279" s="40"/>
      <c r="W279" s="40"/>
      <c r="X279" s="40"/>
      <c r="Y279" s="40"/>
      <c r="Z279" s="40"/>
      <c r="AA279" s="40"/>
      <c r="AB279" s="40"/>
      <c r="AC279" s="40"/>
      <c r="AD279" s="40"/>
      <c r="AE279" s="40"/>
      <c r="AR279" s="216" t="s">
        <v>270</v>
      </c>
      <c r="AT279" s="216" t="s">
        <v>135</v>
      </c>
      <c r="AU279" s="216" t="s">
        <v>21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270</v>
      </c>
      <c r="BM279" s="216" t="s">
        <v>1313</v>
      </c>
    </row>
    <row r="280" s="2" customFormat="1" ht="24.15" customHeight="1">
      <c r="A280" s="40"/>
      <c r="B280" s="41"/>
      <c r="C280" s="205" t="s">
        <v>531</v>
      </c>
      <c r="D280" s="205" t="s">
        <v>135</v>
      </c>
      <c r="E280" s="206" t="s">
        <v>532</v>
      </c>
      <c r="F280" s="207" t="s">
        <v>533</v>
      </c>
      <c r="G280" s="208" t="s">
        <v>195</v>
      </c>
      <c r="H280" s="209">
        <v>6</v>
      </c>
      <c r="I280" s="210"/>
      <c r="J280" s="211">
        <f>ROUND(I280*H280,2)</f>
        <v>0</v>
      </c>
      <c r="K280" s="207" t="s">
        <v>139</v>
      </c>
      <c r="L280" s="46"/>
      <c r="M280" s="212" t="s">
        <v>32</v>
      </c>
      <c r="N280" s="213" t="s">
        <v>51</v>
      </c>
      <c r="O280" s="86"/>
      <c r="P280" s="214">
        <f>O280*H280</f>
        <v>0</v>
      </c>
      <c r="Q280" s="214">
        <v>0.01082</v>
      </c>
      <c r="R280" s="214">
        <f>Q280*H280</f>
        <v>0.064920000000000005</v>
      </c>
      <c r="S280" s="214">
        <v>0</v>
      </c>
      <c r="T280" s="215">
        <f>S280*H280</f>
        <v>0</v>
      </c>
      <c r="U280" s="40"/>
      <c r="V280" s="40"/>
      <c r="W280" s="40"/>
      <c r="X280" s="40"/>
      <c r="Y280" s="40"/>
      <c r="Z280" s="40"/>
      <c r="AA280" s="40"/>
      <c r="AB280" s="40"/>
      <c r="AC280" s="40"/>
      <c r="AD280" s="40"/>
      <c r="AE280" s="40"/>
      <c r="AR280" s="216" t="s">
        <v>270</v>
      </c>
      <c r="AT280" s="216" t="s">
        <v>135</v>
      </c>
      <c r="AU280" s="216" t="s">
        <v>21</v>
      </c>
      <c r="AY280" s="18" t="s">
        <v>132</v>
      </c>
      <c r="BE280" s="217">
        <f>IF(N280="základní",J280,0)</f>
        <v>0</v>
      </c>
      <c r="BF280" s="217">
        <f>IF(N280="snížená",J280,0)</f>
        <v>0</v>
      </c>
      <c r="BG280" s="217">
        <f>IF(N280="zákl. přenesená",J280,0)</f>
        <v>0</v>
      </c>
      <c r="BH280" s="217">
        <f>IF(N280="sníž. přenesená",J280,0)</f>
        <v>0</v>
      </c>
      <c r="BI280" s="217">
        <f>IF(N280="nulová",J280,0)</f>
        <v>0</v>
      </c>
      <c r="BJ280" s="18" t="s">
        <v>141</v>
      </c>
      <c r="BK280" s="217">
        <f>ROUND(I280*H280,2)</f>
        <v>0</v>
      </c>
      <c r="BL280" s="18" t="s">
        <v>270</v>
      </c>
      <c r="BM280" s="216" t="s">
        <v>534</v>
      </c>
    </row>
    <row r="281" s="2" customFormat="1">
      <c r="A281" s="40"/>
      <c r="B281" s="41"/>
      <c r="C281" s="42"/>
      <c r="D281" s="225" t="s">
        <v>197</v>
      </c>
      <c r="E281" s="42"/>
      <c r="F281" s="226" t="s">
        <v>535</v>
      </c>
      <c r="G281" s="42"/>
      <c r="H281" s="42"/>
      <c r="I281" s="227"/>
      <c r="J281" s="42"/>
      <c r="K281" s="42"/>
      <c r="L281" s="46"/>
      <c r="M281" s="228"/>
      <c r="N281" s="229"/>
      <c r="O281" s="86"/>
      <c r="P281" s="86"/>
      <c r="Q281" s="86"/>
      <c r="R281" s="86"/>
      <c r="S281" s="86"/>
      <c r="T281" s="87"/>
      <c r="U281" s="40"/>
      <c r="V281" s="40"/>
      <c r="W281" s="40"/>
      <c r="X281" s="40"/>
      <c r="Y281" s="40"/>
      <c r="Z281" s="40"/>
      <c r="AA281" s="40"/>
      <c r="AB281" s="40"/>
      <c r="AC281" s="40"/>
      <c r="AD281" s="40"/>
      <c r="AE281" s="40"/>
      <c r="AT281" s="18" t="s">
        <v>197</v>
      </c>
      <c r="AU281" s="18" t="s">
        <v>21</v>
      </c>
    </row>
    <row r="282" s="2" customFormat="1" ht="14.4" customHeight="1">
      <c r="A282" s="40"/>
      <c r="B282" s="41"/>
      <c r="C282" s="205" t="s">
        <v>536</v>
      </c>
      <c r="D282" s="205" t="s">
        <v>135</v>
      </c>
      <c r="E282" s="206" t="s">
        <v>537</v>
      </c>
      <c r="F282" s="207" t="s">
        <v>538</v>
      </c>
      <c r="G282" s="208" t="s">
        <v>231</v>
      </c>
      <c r="H282" s="209">
        <v>39.200000000000003</v>
      </c>
      <c r="I282" s="210"/>
      <c r="J282" s="211">
        <f>ROUND(I282*H282,2)</f>
        <v>0</v>
      </c>
      <c r="K282" s="207" t="s">
        <v>139</v>
      </c>
      <c r="L282" s="46"/>
      <c r="M282" s="212" t="s">
        <v>32</v>
      </c>
      <c r="N282" s="213" t="s">
        <v>51</v>
      </c>
      <c r="O282" s="86"/>
      <c r="P282" s="214">
        <f>O282*H282</f>
        <v>0</v>
      </c>
      <c r="Q282" s="214">
        <v>0</v>
      </c>
      <c r="R282" s="214">
        <f>Q282*H282</f>
        <v>0</v>
      </c>
      <c r="S282" s="214">
        <v>0</v>
      </c>
      <c r="T282" s="215">
        <f>S282*H282</f>
        <v>0</v>
      </c>
      <c r="U282" s="40"/>
      <c r="V282" s="40"/>
      <c r="W282" s="40"/>
      <c r="X282" s="40"/>
      <c r="Y282" s="40"/>
      <c r="Z282" s="40"/>
      <c r="AA282" s="40"/>
      <c r="AB282" s="40"/>
      <c r="AC282" s="40"/>
      <c r="AD282" s="40"/>
      <c r="AE282" s="40"/>
      <c r="AR282" s="216" t="s">
        <v>270</v>
      </c>
      <c r="AT282" s="216" t="s">
        <v>135</v>
      </c>
      <c r="AU282" s="216" t="s">
        <v>21</v>
      </c>
      <c r="AY282" s="18" t="s">
        <v>132</v>
      </c>
      <c r="BE282" s="217">
        <f>IF(N282="základní",J282,0)</f>
        <v>0</v>
      </c>
      <c r="BF282" s="217">
        <f>IF(N282="snížená",J282,0)</f>
        <v>0</v>
      </c>
      <c r="BG282" s="217">
        <f>IF(N282="zákl. přenesená",J282,0)</f>
        <v>0</v>
      </c>
      <c r="BH282" s="217">
        <f>IF(N282="sníž. přenesená",J282,0)</f>
        <v>0</v>
      </c>
      <c r="BI282" s="217">
        <f>IF(N282="nulová",J282,0)</f>
        <v>0</v>
      </c>
      <c r="BJ282" s="18" t="s">
        <v>141</v>
      </c>
      <c r="BK282" s="217">
        <f>ROUND(I282*H282,2)</f>
        <v>0</v>
      </c>
      <c r="BL282" s="18" t="s">
        <v>270</v>
      </c>
      <c r="BM282" s="216" t="s">
        <v>539</v>
      </c>
    </row>
    <row r="283" s="2" customFormat="1" ht="14.4" customHeight="1">
      <c r="A283" s="40"/>
      <c r="B283" s="41"/>
      <c r="C283" s="205" t="s">
        <v>540</v>
      </c>
      <c r="D283" s="205" t="s">
        <v>135</v>
      </c>
      <c r="E283" s="206" t="s">
        <v>541</v>
      </c>
      <c r="F283" s="207" t="s">
        <v>542</v>
      </c>
      <c r="G283" s="208" t="s">
        <v>376</v>
      </c>
      <c r="H283" s="209">
        <v>4</v>
      </c>
      <c r="I283" s="210"/>
      <c r="J283" s="211">
        <f>ROUND(I283*H283,2)</f>
        <v>0</v>
      </c>
      <c r="K283" s="207" t="s">
        <v>139</v>
      </c>
      <c r="L283" s="46"/>
      <c r="M283" s="212" t="s">
        <v>32</v>
      </c>
      <c r="N283" s="213" t="s">
        <v>51</v>
      </c>
      <c r="O283" s="86"/>
      <c r="P283" s="214">
        <f>O283*H283</f>
        <v>0</v>
      </c>
      <c r="Q283" s="214">
        <v>0</v>
      </c>
      <c r="R283" s="214">
        <f>Q283*H283</f>
        <v>0</v>
      </c>
      <c r="S283" s="214">
        <v>0</v>
      </c>
      <c r="T283" s="215">
        <f>S283*H283</f>
        <v>0</v>
      </c>
      <c r="U283" s="40"/>
      <c r="V283" s="40"/>
      <c r="W283" s="40"/>
      <c r="X283" s="40"/>
      <c r="Y283" s="40"/>
      <c r="Z283" s="40"/>
      <c r="AA283" s="40"/>
      <c r="AB283" s="40"/>
      <c r="AC283" s="40"/>
      <c r="AD283" s="40"/>
      <c r="AE283" s="40"/>
      <c r="AR283" s="216" t="s">
        <v>270</v>
      </c>
      <c r="AT283" s="216" t="s">
        <v>135</v>
      </c>
      <c r="AU283" s="216" t="s">
        <v>21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543</v>
      </c>
    </row>
    <row r="284" s="2" customFormat="1" ht="24.15" customHeight="1">
      <c r="A284" s="40"/>
      <c r="B284" s="41"/>
      <c r="C284" s="205" t="s">
        <v>544</v>
      </c>
      <c r="D284" s="205" t="s">
        <v>135</v>
      </c>
      <c r="E284" s="206" t="s">
        <v>545</v>
      </c>
      <c r="F284" s="207" t="s">
        <v>546</v>
      </c>
      <c r="G284" s="208" t="s">
        <v>231</v>
      </c>
      <c r="H284" s="209">
        <v>30.399999999999999</v>
      </c>
      <c r="I284" s="210"/>
      <c r="J284" s="211">
        <f>ROUND(I284*H284,2)</f>
        <v>0</v>
      </c>
      <c r="K284" s="207" t="s">
        <v>139</v>
      </c>
      <c r="L284" s="46"/>
      <c r="M284" s="212" t="s">
        <v>32</v>
      </c>
      <c r="N284" s="213" t="s">
        <v>51</v>
      </c>
      <c r="O284" s="86"/>
      <c r="P284" s="214">
        <f>O284*H284</f>
        <v>0</v>
      </c>
      <c r="Q284" s="214">
        <v>0.0021700000000000001</v>
      </c>
      <c r="R284" s="214">
        <f>Q284*H284</f>
        <v>0.065967999999999999</v>
      </c>
      <c r="S284" s="214">
        <v>0</v>
      </c>
      <c r="T284" s="215">
        <f>S284*H284</f>
        <v>0</v>
      </c>
      <c r="U284" s="40"/>
      <c r="V284" s="40"/>
      <c r="W284" s="40"/>
      <c r="X284" s="40"/>
      <c r="Y284" s="40"/>
      <c r="Z284" s="40"/>
      <c r="AA284" s="40"/>
      <c r="AB284" s="40"/>
      <c r="AC284" s="40"/>
      <c r="AD284" s="40"/>
      <c r="AE284" s="40"/>
      <c r="AR284" s="216" t="s">
        <v>270</v>
      </c>
      <c r="AT284" s="216" t="s">
        <v>135</v>
      </c>
      <c r="AU284" s="216" t="s">
        <v>21</v>
      </c>
      <c r="AY284" s="18" t="s">
        <v>132</v>
      </c>
      <c r="BE284" s="217">
        <f>IF(N284="základní",J284,0)</f>
        <v>0</v>
      </c>
      <c r="BF284" s="217">
        <f>IF(N284="snížená",J284,0)</f>
        <v>0</v>
      </c>
      <c r="BG284" s="217">
        <f>IF(N284="zákl. přenesená",J284,0)</f>
        <v>0</v>
      </c>
      <c r="BH284" s="217">
        <f>IF(N284="sníž. přenesená",J284,0)</f>
        <v>0</v>
      </c>
      <c r="BI284" s="217">
        <f>IF(N284="nulová",J284,0)</f>
        <v>0</v>
      </c>
      <c r="BJ284" s="18" t="s">
        <v>141</v>
      </c>
      <c r="BK284" s="217">
        <f>ROUND(I284*H284,2)</f>
        <v>0</v>
      </c>
      <c r="BL284" s="18" t="s">
        <v>270</v>
      </c>
      <c r="BM284" s="216" t="s">
        <v>1314</v>
      </c>
    </row>
    <row r="285" s="2" customFormat="1" ht="14.4" customHeight="1">
      <c r="A285" s="40"/>
      <c r="B285" s="41"/>
      <c r="C285" s="205" t="s">
        <v>548</v>
      </c>
      <c r="D285" s="205" t="s">
        <v>135</v>
      </c>
      <c r="E285" s="206" t="s">
        <v>549</v>
      </c>
      <c r="F285" s="207" t="s">
        <v>550</v>
      </c>
      <c r="G285" s="208" t="s">
        <v>376</v>
      </c>
      <c r="H285" s="209">
        <v>6</v>
      </c>
      <c r="I285" s="210"/>
      <c r="J285" s="211">
        <f>ROUND(I285*H285,2)</f>
        <v>0</v>
      </c>
      <c r="K285" s="207" t="s">
        <v>32</v>
      </c>
      <c r="L285" s="46"/>
      <c r="M285" s="212" t="s">
        <v>32</v>
      </c>
      <c r="N285" s="213" t="s">
        <v>51</v>
      </c>
      <c r="O285" s="86"/>
      <c r="P285" s="214">
        <f>O285*H285</f>
        <v>0</v>
      </c>
      <c r="Q285" s="214">
        <v>0</v>
      </c>
      <c r="R285" s="214">
        <f>Q285*H285</f>
        <v>0</v>
      </c>
      <c r="S285" s="214">
        <v>0</v>
      </c>
      <c r="T285" s="215">
        <f>S285*H285</f>
        <v>0</v>
      </c>
      <c r="U285" s="40"/>
      <c r="V285" s="40"/>
      <c r="W285" s="40"/>
      <c r="X285" s="40"/>
      <c r="Y285" s="40"/>
      <c r="Z285" s="40"/>
      <c r="AA285" s="40"/>
      <c r="AB285" s="40"/>
      <c r="AC285" s="40"/>
      <c r="AD285" s="40"/>
      <c r="AE285" s="40"/>
      <c r="AR285" s="216" t="s">
        <v>270</v>
      </c>
      <c r="AT285" s="216" t="s">
        <v>135</v>
      </c>
      <c r="AU285" s="216" t="s">
        <v>21</v>
      </c>
      <c r="AY285" s="18" t="s">
        <v>132</v>
      </c>
      <c r="BE285" s="217">
        <f>IF(N285="základní",J285,0)</f>
        <v>0</v>
      </c>
      <c r="BF285" s="217">
        <f>IF(N285="snížená",J285,0)</f>
        <v>0</v>
      </c>
      <c r="BG285" s="217">
        <f>IF(N285="zákl. přenesená",J285,0)</f>
        <v>0</v>
      </c>
      <c r="BH285" s="217">
        <f>IF(N285="sníž. přenesená",J285,0)</f>
        <v>0</v>
      </c>
      <c r="BI285" s="217">
        <f>IF(N285="nulová",J285,0)</f>
        <v>0</v>
      </c>
      <c r="BJ285" s="18" t="s">
        <v>141</v>
      </c>
      <c r="BK285" s="217">
        <f>ROUND(I285*H285,2)</f>
        <v>0</v>
      </c>
      <c r="BL285" s="18" t="s">
        <v>270</v>
      </c>
      <c r="BM285" s="216" t="s">
        <v>1315</v>
      </c>
    </row>
    <row r="286" s="2" customFormat="1" ht="14.4" customHeight="1">
      <c r="A286" s="40"/>
      <c r="B286" s="41"/>
      <c r="C286" s="205" t="s">
        <v>552</v>
      </c>
      <c r="D286" s="205" t="s">
        <v>135</v>
      </c>
      <c r="E286" s="206" t="s">
        <v>553</v>
      </c>
      <c r="F286" s="207" t="s">
        <v>554</v>
      </c>
      <c r="G286" s="208" t="s">
        <v>376</v>
      </c>
      <c r="H286" s="209">
        <v>6</v>
      </c>
      <c r="I286" s="210"/>
      <c r="J286" s="211">
        <f>ROUND(I286*H286,2)</f>
        <v>0</v>
      </c>
      <c r="K286" s="207" t="s">
        <v>139</v>
      </c>
      <c r="L286" s="46"/>
      <c r="M286" s="212" t="s">
        <v>32</v>
      </c>
      <c r="N286" s="213" t="s">
        <v>51</v>
      </c>
      <c r="O286" s="86"/>
      <c r="P286" s="214">
        <f>O286*H286</f>
        <v>0</v>
      </c>
      <c r="Q286" s="214">
        <v>0</v>
      </c>
      <c r="R286" s="214">
        <f>Q286*H286</f>
        <v>0</v>
      </c>
      <c r="S286" s="214">
        <v>0.016500000000000001</v>
      </c>
      <c r="T286" s="215">
        <f>S286*H286</f>
        <v>0.099000000000000005</v>
      </c>
      <c r="U286" s="40"/>
      <c r="V286" s="40"/>
      <c r="W286" s="40"/>
      <c r="X286" s="40"/>
      <c r="Y286" s="40"/>
      <c r="Z286" s="40"/>
      <c r="AA286" s="40"/>
      <c r="AB286" s="40"/>
      <c r="AC286" s="40"/>
      <c r="AD286" s="40"/>
      <c r="AE286" s="40"/>
      <c r="AR286" s="216" t="s">
        <v>270</v>
      </c>
      <c r="AT286" s="216" t="s">
        <v>135</v>
      </c>
      <c r="AU286" s="216" t="s">
        <v>21</v>
      </c>
      <c r="AY286" s="18" t="s">
        <v>132</v>
      </c>
      <c r="BE286" s="217">
        <f>IF(N286="základní",J286,0)</f>
        <v>0</v>
      </c>
      <c r="BF286" s="217">
        <f>IF(N286="snížená",J286,0)</f>
        <v>0</v>
      </c>
      <c r="BG286" s="217">
        <f>IF(N286="zákl. přenesená",J286,0)</f>
        <v>0</v>
      </c>
      <c r="BH286" s="217">
        <f>IF(N286="sníž. přenesená",J286,0)</f>
        <v>0</v>
      </c>
      <c r="BI286" s="217">
        <f>IF(N286="nulová",J286,0)</f>
        <v>0</v>
      </c>
      <c r="BJ286" s="18" t="s">
        <v>141</v>
      </c>
      <c r="BK286" s="217">
        <f>ROUND(I286*H286,2)</f>
        <v>0</v>
      </c>
      <c r="BL286" s="18" t="s">
        <v>270</v>
      </c>
      <c r="BM286" s="216" t="s">
        <v>1316</v>
      </c>
    </row>
    <row r="287" s="2" customFormat="1">
      <c r="A287" s="40"/>
      <c r="B287" s="41"/>
      <c r="C287" s="42"/>
      <c r="D287" s="225" t="s">
        <v>197</v>
      </c>
      <c r="E287" s="42"/>
      <c r="F287" s="226" t="s">
        <v>556</v>
      </c>
      <c r="G287" s="42"/>
      <c r="H287" s="42"/>
      <c r="I287" s="227"/>
      <c r="J287" s="42"/>
      <c r="K287" s="42"/>
      <c r="L287" s="46"/>
      <c r="M287" s="228"/>
      <c r="N287" s="229"/>
      <c r="O287" s="86"/>
      <c r="P287" s="86"/>
      <c r="Q287" s="86"/>
      <c r="R287" s="86"/>
      <c r="S287" s="86"/>
      <c r="T287" s="87"/>
      <c r="U287" s="40"/>
      <c r="V287" s="40"/>
      <c r="W287" s="40"/>
      <c r="X287" s="40"/>
      <c r="Y287" s="40"/>
      <c r="Z287" s="40"/>
      <c r="AA287" s="40"/>
      <c r="AB287" s="40"/>
      <c r="AC287" s="40"/>
      <c r="AD287" s="40"/>
      <c r="AE287" s="40"/>
      <c r="AT287" s="18" t="s">
        <v>197</v>
      </c>
      <c r="AU287" s="18" t="s">
        <v>21</v>
      </c>
    </row>
    <row r="288" s="2" customFormat="1" ht="14.4" customHeight="1">
      <c r="A288" s="40"/>
      <c r="B288" s="41"/>
      <c r="C288" s="205" t="s">
        <v>557</v>
      </c>
      <c r="D288" s="205" t="s">
        <v>135</v>
      </c>
      <c r="E288" s="206" t="s">
        <v>558</v>
      </c>
      <c r="F288" s="207" t="s">
        <v>559</v>
      </c>
      <c r="G288" s="208" t="s">
        <v>254</v>
      </c>
      <c r="H288" s="209">
        <v>2.29</v>
      </c>
      <c r="I288" s="210"/>
      <c r="J288" s="211">
        <f>ROUND(I288*H288,2)</f>
        <v>0</v>
      </c>
      <c r="K288" s="207" t="s">
        <v>139</v>
      </c>
      <c r="L288" s="46"/>
      <c r="M288" s="212" t="s">
        <v>32</v>
      </c>
      <c r="N288" s="213" t="s">
        <v>51</v>
      </c>
      <c r="O288" s="86"/>
      <c r="P288" s="214">
        <f>O288*H288</f>
        <v>0</v>
      </c>
      <c r="Q288" s="214">
        <v>0</v>
      </c>
      <c r="R288" s="214">
        <f>Q288*H288</f>
        <v>0</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560</v>
      </c>
    </row>
    <row r="289" s="2" customFormat="1" ht="24.15" customHeight="1">
      <c r="A289" s="40"/>
      <c r="B289" s="41"/>
      <c r="C289" s="205" t="s">
        <v>561</v>
      </c>
      <c r="D289" s="205" t="s">
        <v>135</v>
      </c>
      <c r="E289" s="206" t="s">
        <v>562</v>
      </c>
      <c r="F289" s="207" t="s">
        <v>563</v>
      </c>
      <c r="G289" s="208" t="s">
        <v>254</v>
      </c>
      <c r="H289" s="209">
        <v>0.16600000000000001</v>
      </c>
      <c r="I289" s="210"/>
      <c r="J289" s="211">
        <f>ROUND(I289*H289,2)</f>
        <v>0</v>
      </c>
      <c r="K289" s="207" t="s">
        <v>139</v>
      </c>
      <c r="L289" s="46"/>
      <c r="M289" s="212" t="s">
        <v>32</v>
      </c>
      <c r="N289" s="213" t="s">
        <v>51</v>
      </c>
      <c r="O289" s="86"/>
      <c r="P289" s="214">
        <f>O289*H289</f>
        <v>0</v>
      </c>
      <c r="Q289" s="214">
        <v>0</v>
      </c>
      <c r="R289" s="214">
        <f>Q289*H289</f>
        <v>0</v>
      </c>
      <c r="S289" s="214">
        <v>0</v>
      </c>
      <c r="T289" s="215">
        <f>S289*H289</f>
        <v>0</v>
      </c>
      <c r="U289" s="40"/>
      <c r="V289" s="40"/>
      <c r="W289" s="40"/>
      <c r="X289" s="40"/>
      <c r="Y289" s="40"/>
      <c r="Z289" s="40"/>
      <c r="AA289" s="40"/>
      <c r="AB289" s="40"/>
      <c r="AC289" s="40"/>
      <c r="AD289" s="40"/>
      <c r="AE289" s="40"/>
      <c r="AR289" s="216" t="s">
        <v>270</v>
      </c>
      <c r="AT289" s="216" t="s">
        <v>135</v>
      </c>
      <c r="AU289" s="216" t="s">
        <v>21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564</v>
      </c>
    </row>
    <row r="290" s="2" customFormat="1">
      <c r="A290" s="40"/>
      <c r="B290" s="41"/>
      <c r="C290" s="42"/>
      <c r="D290" s="225" t="s">
        <v>197</v>
      </c>
      <c r="E290" s="42"/>
      <c r="F290" s="226" t="s">
        <v>565</v>
      </c>
      <c r="G290" s="42"/>
      <c r="H290" s="42"/>
      <c r="I290" s="227"/>
      <c r="J290" s="42"/>
      <c r="K290" s="42"/>
      <c r="L290" s="46"/>
      <c r="M290" s="228"/>
      <c r="N290" s="229"/>
      <c r="O290" s="86"/>
      <c r="P290" s="86"/>
      <c r="Q290" s="86"/>
      <c r="R290" s="86"/>
      <c r="S290" s="86"/>
      <c r="T290" s="87"/>
      <c r="U290" s="40"/>
      <c r="V290" s="40"/>
      <c r="W290" s="40"/>
      <c r="X290" s="40"/>
      <c r="Y290" s="40"/>
      <c r="Z290" s="40"/>
      <c r="AA290" s="40"/>
      <c r="AB290" s="40"/>
      <c r="AC290" s="40"/>
      <c r="AD290" s="40"/>
      <c r="AE290" s="40"/>
      <c r="AT290" s="18" t="s">
        <v>197</v>
      </c>
      <c r="AU290" s="18" t="s">
        <v>21</v>
      </c>
    </row>
    <row r="291" s="12" customFormat="1" ht="25.92" customHeight="1">
      <c r="A291" s="12"/>
      <c r="B291" s="189"/>
      <c r="C291" s="190"/>
      <c r="D291" s="191" t="s">
        <v>78</v>
      </c>
      <c r="E291" s="192" t="s">
        <v>566</v>
      </c>
      <c r="F291" s="192" t="s">
        <v>567</v>
      </c>
      <c r="G291" s="190"/>
      <c r="H291" s="190"/>
      <c r="I291" s="193"/>
      <c r="J291" s="194">
        <f>BK291</f>
        <v>0</v>
      </c>
      <c r="K291" s="190"/>
      <c r="L291" s="195"/>
      <c r="M291" s="196"/>
      <c r="N291" s="197"/>
      <c r="O291" s="197"/>
      <c r="P291" s="198">
        <f>P292+P309+P341+P347+P350+P353+P368+P373+P376+P382+P390+P397</f>
        <v>0</v>
      </c>
      <c r="Q291" s="197"/>
      <c r="R291" s="198">
        <f>R292+R309+R341+R347+R350+R353+R368+R373+R376+R382+R390+R397</f>
        <v>8.2351741200000017</v>
      </c>
      <c r="S291" s="197"/>
      <c r="T291" s="199">
        <f>T292+T309+T341+T347+T350+T353+T368+T373+T376+T382+T390+T397</f>
        <v>0.42039000000000004</v>
      </c>
      <c r="U291" s="12"/>
      <c r="V291" s="12"/>
      <c r="W291" s="12"/>
      <c r="X291" s="12"/>
      <c r="Y291" s="12"/>
      <c r="Z291" s="12"/>
      <c r="AA291" s="12"/>
      <c r="AB291" s="12"/>
      <c r="AC291" s="12"/>
      <c r="AD291" s="12"/>
      <c r="AE291" s="12"/>
      <c r="AR291" s="200" t="s">
        <v>141</v>
      </c>
      <c r="AT291" s="201" t="s">
        <v>78</v>
      </c>
      <c r="AU291" s="201" t="s">
        <v>79</v>
      </c>
      <c r="AY291" s="200" t="s">
        <v>132</v>
      </c>
      <c r="BK291" s="202">
        <f>BK292+BK309+BK341+BK347+BK350+BK353+BK368+BK373+BK376+BK382+BK390+BK397</f>
        <v>0</v>
      </c>
    </row>
    <row r="292" s="12" customFormat="1" ht="22.8" customHeight="1">
      <c r="A292" s="12"/>
      <c r="B292" s="189"/>
      <c r="C292" s="190"/>
      <c r="D292" s="191" t="s">
        <v>78</v>
      </c>
      <c r="E292" s="203" t="s">
        <v>568</v>
      </c>
      <c r="F292" s="203" t="s">
        <v>569</v>
      </c>
      <c r="G292" s="190"/>
      <c r="H292" s="190"/>
      <c r="I292" s="193"/>
      <c r="J292" s="204">
        <f>BK292</f>
        <v>0</v>
      </c>
      <c r="K292" s="190"/>
      <c r="L292" s="195"/>
      <c r="M292" s="196"/>
      <c r="N292" s="197"/>
      <c r="O292" s="197"/>
      <c r="P292" s="198">
        <f>SUM(P293:P308)</f>
        <v>0</v>
      </c>
      <c r="Q292" s="197"/>
      <c r="R292" s="198">
        <f>SUM(R293:R308)</f>
        <v>0.42784800000000001</v>
      </c>
      <c r="S292" s="197"/>
      <c r="T292" s="199">
        <f>SUM(T293:T308)</f>
        <v>0</v>
      </c>
      <c r="U292" s="12"/>
      <c r="V292" s="12"/>
      <c r="W292" s="12"/>
      <c r="X292" s="12"/>
      <c r="Y292" s="12"/>
      <c r="Z292" s="12"/>
      <c r="AA292" s="12"/>
      <c r="AB292" s="12"/>
      <c r="AC292" s="12"/>
      <c r="AD292" s="12"/>
      <c r="AE292" s="12"/>
      <c r="AR292" s="200" t="s">
        <v>141</v>
      </c>
      <c r="AT292" s="201" t="s">
        <v>78</v>
      </c>
      <c r="AU292" s="201" t="s">
        <v>21</v>
      </c>
      <c r="AY292" s="200" t="s">
        <v>132</v>
      </c>
      <c r="BK292" s="202">
        <f>SUM(BK293:BK308)</f>
        <v>0</v>
      </c>
    </row>
    <row r="293" s="2" customFormat="1" ht="24.15" customHeight="1">
      <c r="A293" s="40"/>
      <c r="B293" s="41"/>
      <c r="C293" s="205" t="s">
        <v>570</v>
      </c>
      <c r="D293" s="205" t="s">
        <v>135</v>
      </c>
      <c r="E293" s="206" t="s">
        <v>571</v>
      </c>
      <c r="F293" s="207" t="s">
        <v>572</v>
      </c>
      <c r="G293" s="208" t="s">
        <v>195</v>
      </c>
      <c r="H293" s="209">
        <v>63</v>
      </c>
      <c r="I293" s="210"/>
      <c r="J293" s="211">
        <f>ROUND(I293*H293,2)</f>
        <v>0</v>
      </c>
      <c r="K293" s="207" t="s">
        <v>139</v>
      </c>
      <c r="L293" s="46"/>
      <c r="M293" s="212" t="s">
        <v>32</v>
      </c>
      <c r="N293" s="213" t="s">
        <v>51</v>
      </c>
      <c r="O293" s="86"/>
      <c r="P293" s="214">
        <f>O293*H293</f>
        <v>0</v>
      </c>
      <c r="Q293" s="214">
        <v>0</v>
      </c>
      <c r="R293" s="214">
        <f>Q293*H293</f>
        <v>0</v>
      </c>
      <c r="S293" s="214">
        <v>0</v>
      </c>
      <c r="T293" s="215">
        <f>S293*H293</f>
        <v>0</v>
      </c>
      <c r="U293" s="40"/>
      <c r="V293" s="40"/>
      <c r="W293" s="40"/>
      <c r="X293" s="40"/>
      <c r="Y293" s="40"/>
      <c r="Z293" s="40"/>
      <c r="AA293" s="40"/>
      <c r="AB293" s="40"/>
      <c r="AC293" s="40"/>
      <c r="AD293" s="40"/>
      <c r="AE293" s="40"/>
      <c r="AR293" s="216" t="s">
        <v>270</v>
      </c>
      <c r="AT293" s="216" t="s">
        <v>135</v>
      </c>
      <c r="AU293" s="216" t="s">
        <v>141</v>
      </c>
      <c r="AY293" s="18" t="s">
        <v>132</v>
      </c>
      <c r="BE293" s="217">
        <f>IF(N293="základní",J293,0)</f>
        <v>0</v>
      </c>
      <c r="BF293" s="217">
        <f>IF(N293="snížená",J293,0)</f>
        <v>0</v>
      </c>
      <c r="BG293" s="217">
        <f>IF(N293="zákl. přenesená",J293,0)</f>
        <v>0</v>
      </c>
      <c r="BH293" s="217">
        <f>IF(N293="sníž. přenesená",J293,0)</f>
        <v>0</v>
      </c>
      <c r="BI293" s="217">
        <f>IF(N293="nulová",J293,0)</f>
        <v>0</v>
      </c>
      <c r="BJ293" s="18" t="s">
        <v>141</v>
      </c>
      <c r="BK293" s="217">
        <f>ROUND(I293*H293,2)</f>
        <v>0</v>
      </c>
      <c r="BL293" s="18" t="s">
        <v>270</v>
      </c>
      <c r="BM293" s="216" t="s">
        <v>573</v>
      </c>
    </row>
    <row r="294" s="2" customFormat="1">
      <c r="A294" s="40"/>
      <c r="B294" s="41"/>
      <c r="C294" s="42"/>
      <c r="D294" s="225" t="s">
        <v>197</v>
      </c>
      <c r="E294" s="42"/>
      <c r="F294" s="226" t="s">
        <v>574</v>
      </c>
      <c r="G294" s="42"/>
      <c r="H294" s="42"/>
      <c r="I294" s="227"/>
      <c r="J294" s="42"/>
      <c r="K294" s="42"/>
      <c r="L294" s="46"/>
      <c r="M294" s="228"/>
      <c r="N294" s="229"/>
      <c r="O294" s="86"/>
      <c r="P294" s="86"/>
      <c r="Q294" s="86"/>
      <c r="R294" s="86"/>
      <c r="S294" s="86"/>
      <c r="T294" s="87"/>
      <c r="U294" s="40"/>
      <c r="V294" s="40"/>
      <c r="W294" s="40"/>
      <c r="X294" s="40"/>
      <c r="Y294" s="40"/>
      <c r="Z294" s="40"/>
      <c r="AA294" s="40"/>
      <c r="AB294" s="40"/>
      <c r="AC294" s="40"/>
      <c r="AD294" s="40"/>
      <c r="AE294" s="40"/>
      <c r="AT294" s="18" t="s">
        <v>197</v>
      </c>
      <c r="AU294" s="18" t="s">
        <v>141</v>
      </c>
    </row>
    <row r="295" s="13" customFormat="1">
      <c r="A295" s="13"/>
      <c r="B295" s="230"/>
      <c r="C295" s="231"/>
      <c r="D295" s="225" t="s">
        <v>199</v>
      </c>
      <c r="E295" s="232" t="s">
        <v>32</v>
      </c>
      <c r="F295" s="233" t="s">
        <v>575</v>
      </c>
      <c r="G295" s="231"/>
      <c r="H295" s="234">
        <v>63</v>
      </c>
      <c r="I295" s="235"/>
      <c r="J295" s="231"/>
      <c r="K295" s="231"/>
      <c r="L295" s="236"/>
      <c r="M295" s="237"/>
      <c r="N295" s="238"/>
      <c r="O295" s="238"/>
      <c r="P295" s="238"/>
      <c r="Q295" s="238"/>
      <c r="R295" s="238"/>
      <c r="S295" s="238"/>
      <c r="T295" s="239"/>
      <c r="U295" s="13"/>
      <c r="V295" s="13"/>
      <c r="W295" s="13"/>
      <c r="X295" s="13"/>
      <c r="Y295" s="13"/>
      <c r="Z295" s="13"/>
      <c r="AA295" s="13"/>
      <c r="AB295" s="13"/>
      <c r="AC295" s="13"/>
      <c r="AD295" s="13"/>
      <c r="AE295" s="13"/>
      <c r="AT295" s="240" t="s">
        <v>199</v>
      </c>
      <c r="AU295" s="240" t="s">
        <v>141</v>
      </c>
      <c r="AV295" s="13" t="s">
        <v>141</v>
      </c>
      <c r="AW295" s="13" t="s">
        <v>41</v>
      </c>
      <c r="AX295" s="13" t="s">
        <v>79</v>
      </c>
      <c r="AY295" s="240" t="s">
        <v>132</v>
      </c>
    </row>
    <row r="296" s="14" customFormat="1">
      <c r="A296" s="14"/>
      <c r="B296" s="241"/>
      <c r="C296" s="242"/>
      <c r="D296" s="225" t="s">
        <v>199</v>
      </c>
      <c r="E296" s="243" t="s">
        <v>32</v>
      </c>
      <c r="F296" s="244" t="s">
        <v>201</v>
      </c>
      <c r="G296" s="242"/>
      <c r="H296" s="245">
        <v>63</v>
      </c>
      <c r="I296" s="246"/>
      <c r="J296" s="242"/>
      <c r="K296" s="242"/>
      <c r="L296" s="247"/>
      <c r="M296" s="248"/>
      <c r="N296" s="249"/>
      <c r="O296" s="249"/>
      <c r="P296" s="249"/>
      <c r="Q296" s="249"/>
      <c r="R296" s="249"/>
      <c r="S296" s="249"/>
      <c r="T296" s="250"/>
      <c r="U296" s="14"/>
      <c r="V296" s="14"/>
      <c r="W296" s="14"/>
      <c r="X296" s="14"/>
      <c r="Y296" s="14"/>
      <c r="Z296" s="14"/>
      <c r="AA296" s="14"/>
      <c r="AB296" s="14"/>
      <c r="AC296" s="14"/>
      <c r="AD296" s="14"/>
      <c r="AE296" s="14"/>
      <c r="AT296" s="251" t="s">
        <v>199</v>
      </c>
      <c r="AU296" s="251" t="s">
        <v>141</v>
      </c>
      <c r="AV296" s="14" t="s">
        <v>150</v>
      </c>
      <c r="AW296" s="14" t="s">
        <v>41</v>
      </c>
      <c r="AX296" s="14" t="s">
        <v>21</v>
      </c>
      <c r="AY296" s="251" t="s">
        <v>132</v>
      </c>
    </row>
    <row r="297" s="2" customFormat="1" ht="14.4" customHeight="1">
      <c r="A297" s="40"/>
      <c r="B297" s="41"/>
      <c r="C297" s="252" t="s">
        <v>576</v>
      </c>
      <c r="D297" s="252" t="s">
        <v>246</v>
      </c>
      <c r="E297" s="253" t="s">
        <v>577</v>
      </c>
      <c r="F297" s="254" t="s">
        <v>578</v>
      </c>
      <c r="G297" s="255" t="s">
        <v>254</v>
      </c>
      <c r="H297" s="256">
        <v>0.069000000000000006</v>
      </c>
      <c r="I297" s="257"/>
      <c r="J297" s="258">
        <f>ROUND(I297*H297,2)</f>
        <v>0</v>
      </c>
      <c r="K297" s="254" t="s">
        <v>139</v>
      </c>
      <c r="L297" s="259"/>
      <c r="M297" s="260" t="s">
        <v>32</v>
      </c>
      <c r="N297" s="261" t="s">
        <v>51</v>
      </c>
      <c r="O297" s="86"/>
      <c r="P297" s="214">
        <f>O297*H297</f>
        <v>0</v>
      </c>
      <c r="Q297" s="214">
        <v>1</v>
      </c>
      <c r="R297" s="214">
        <f>Q297*H297</f>
        <v>0.069000000000000006</v>
      </c>
      <c r="S297" s="214">
        <v>0</v>
      </c>
      <c r="T297" s="215">
        <f>S297*H297</f>
        <v>0</v>
      </c>
      <c r="U297" s="40"/>
      <c r="V297" s="40"/>
      <c r="W297" s="40"/>
      <c r="X297" s="40"/>
      <c r="Y297" s="40"/>
      <c r="Z297" s="40"/>
      <c r="AA297" s="40"/>
      <c r="AB297" s="40"/>
      <c r="AC297" s="40"/>
      <c r="AD297" s="40"/>
      <c r="AE297" s="40"/>
      <c r="AR297" s="216" t="s">
        <v>356</v>
      </c>
      <c r="AT297" s="216" t="s">
        <v>246</v>
      </c>
      <c r="AU297" s="216" t="s">
        <v>141</v>
      </c>
      <c r="AY297" s="18" t="s">
        <v>132</v>
      </c>
      <c r="BE297" s="217">
        <f>IF(N297="základní",J297,0)</f>
        <v>0</v>
      </c>
      <c r="BF297" s="217">
        <f>IF(N297="snížená",J297,0)</f>
        <v>0</v>
      </c>
      <c r="BG297" s="217">
        <f>IF(N297="zákl. přenesená",J297,0)</f>
        <v>0</v>
      </c>
      <c r="BH297" s="217">
        <f>IF(N297="sníž. přenesená",J297,0)</f>
        <v>0</v>
      </c>
      <c r="BI297" s="217">
        <f>IF(N297="nulová",J297,0)</f>
        <v>0</v>
      </c>
      <c r="BJ297" s="18" t="s">
        <v>141</v>
      </c>
      <c r="BK297" s="217">
        <f>ROUND(I297*H297,2)</f>
        <v>0</v>
      </c>
      <c r="BL297" s="18" t="s">
        <v>270</v>
      </c>
      <c r="BM297" s="216" t="s">
        <v>579</v>
      </c>
    </row>
    <row r="298" s="13" customFormat="1">
      <c r="A298" s="13"/>
      <c r="B298" s="230"/>
      <c r="C298" s="231"/>
      <c r="D298" s="225" t="s">
        <v>199</v>
      </c>
      <c r="E298" s="231"/>
      <c r="F298" s="233" t="s">
        <v>580</v>
      </c>
      <c r="G298" s="231"/>
      <c r="H298" s="234">
        <v>0.069000000000000006</v>
      </c>
      <c r="I298" s="235"/>
      <c r="J298" s="231"/>
      <c r="K298" s="231"/>
      <c r="L298" s="236"/>
      <c r="M298" s="237"/>
      <c r="N298" s="238"/>
      <c r="O298" s="238"/>
      <c r="P298" s="238"/>
      <c r="Q298" s="238"/>
      <c r="R298" s="238"/>
      <c r="S298" s="238"/>
      <c r="T298" s="239"/>
      <c r="U298" s="13"/>
      <c r="V298" s="13"/>
      <c r="W298" s="13"/>
      <c r="X298" s="13"/>
      <c r="Y298" s="13"/>
      <c r="Z298" s="13"/>
      <c r="AA298" s="13"/>
      <c r="AB298" s="13"/>
      <c r="AC298" s="13"/>
      <c r="AD298" s="13"/>
      <c r="AE298" s="13"/>
      <c r="AT298" s="240" t="s">
        <v>199</v>
      </c>
      <c r="AU298" s="240" t="s">
        <v>141</v>
      </c>
      <c r="AV298" s="13" t="s">
        <v>141</v>
      </c>
      <c r="AW298" s="13" t="s">
        <v>4</v>
      </c>
      <c r="AX298" s="13" t="s">
        <v>21</v>
      </c>
      <c r="AY298" s="240" t="s">
        <v>132</v>
      </c>
    </row>
    <row r="299" s="2" customFormat="1" ht="14.4" customHeight="1">
      <c r="A299" s="40"/>
      <c r="B299" s="41"/>
      <c r="C299" s="205" t="s">
        <v>581</v>
      </c>
      <c r="D299" s="205" t="s">
        <v>135</v>
      </c>
      <c r="E299" s="206" t="s">
        <v>582</v>
      </c>
      <c r="F299" s="207" t="s">
        <v>583</v>
      </c>
      <c r="G299" s="208" t="s">
        <v>195</v>
      </c>
      <c r="H299" s="209">
        <v>63</v>
      </c>
      <c r="I299" s="210"/>
      <c r="J299" s="211">
        <f>ROUND(I299*H299,2)</f>
        <v>0</v>
      </c>
      <c r="K299" s="207" t="s">
        <v>139</v>
      </c>
      <c r="L299" s="46"/>
      <c r="M299" s="212" t="s">
        <v>32</v>
      </c>
      <c r="N299" s="213" t="s">
        <v>51</v>
      </c>
      <c r="O299" s="86"/>
      <c r="P299" s="214">
        <f>O299*H299</f>
        <v>0</v>
      </c>
      <c r="Q299" s="214">
        <v>0.00040000000000000002</v>
      </c>
      <c r="R299" s="214">
        <f>Q299*H299</f>
        <v>0.0252</v>
      </c>
      <c r="S299" s="214">
        <v>0</v>
      </c>
      <c r="T299" s="215">
        <f>S299*H299</f>
        <v>0</v>
      </c>
      <c r="U299" s="40"/>
      <c r="V299" s="40"/>
      <c r="W299" s="40"/>
      <c r="X299" s="40"/>
      <c r="Y299" s="40"/>
      <c r="Z299" s="40"/>
      <c r="AA299" s="40"/>
      <c r="AB299" s="40"/>
      <c r="AC299" s="40"/>
      <c r="AD299" s="40"/>
      <c r="AE299" s="40"/>
      <c r="AR299" s="216" t="s">
        <v>270</v>
      </c>
      <c r="AT299" s="216" t="s">
        <v>135</v>
      </c>
      <c r="AU299" s="216" t="s">
        <v>141</v>
      </c>
      <c r="AY299" s="18" t="s">
        <v>132</v>
      </c>
      <c r="BE299" s="217">
        <f>IF(N299="základní",J299,0)</f>
        <v>0</v>
      </c>
      <c r="BF299" s="217">
        <f>IF(N299="snížená",J299,0)</f>
        <v>0</v>
      </c>
      <c r="BG299" s="217">
        <f>IF(N299="zákl. přenesená",J299,0)</f>
        <v>0</v>
      </c>
      <c r="BH299" s="217">
        <f>IF(N299="sníž. přenesená",J299,0)</f>
        <v>0</v>
      </c>
      <c r="BI299" s="217">
        <f>IF(N299="nulová",J299,0)</f>
        <v>0</v>
      </c>
      <c r="BJ299" s="18" t="s">
        <v>141</v>
      </c>
      <c r="BK299" s="217">
        <f>ROUND(I299*H299,2)</f>
        <v>0</v>
      </c>
      <c r="BL299" s="18" t="s">
        <v>270</v>
      </c>
      <c r="BM299" s="216" t="s">
        <v>584</v>
      </c>
    </row>
    <row r="300" s="2" customFormat="1">
      <c r="A300" s="40"/>
      <c r="B300" s="41"/>
      <c r="C300" s="42"/>
      <c r="D300" s="225" t="s">
        <v>197</v>
      </c>
      <c r="E300" s="42"/>
      <c r="F300" s="226" t="s">
        <v>585</v>
      </c>
      <c r="G300" s="42"/>
      <c r="H300" s="42"/>
      <c r="I300" s="227"/>
      <c r="J300" s="42"/>
      <c r="K300" s="42"/>
      <c r="L300" s="46"/>
      <c r="M300" s="228"/>
      <c r="N300" s="229"/>
      <c r="O300" s="86"/>
      <c r="P300" s="86"/>
      <c r="Q300" s="86"/>
      <c r="R300" s="86"/>
      <c r="S300" s="86"/>
      <c r="T300" s="87"/>
      <c r="U300" s="40"/>
      <c r="V300" s="40"/>
      <c r="W300" s="40"/>
      <c r="X300" s="40"/>
      <c r="Y300" s="40"/>
      <c r="Z300" s="40"/>
      <c r="AA300" s="40"/>
      <c r="AB300" s="40"/>
      <c r="AC300" s="40"/>
      <c r="AD300" s="40"/>
      <c r="AE300" s="40"/>
      <c r="AT300" s="18" t="s">
        <v>197</v>
      </c>
      <c r="AU300" s="18" t="s">
        <v>141</v>
      </c>
    </row>
    <row r="301" s="2" customFormat="1" ht="14.4" customHeight="1">
      <c r="A301" s="40"/>
      <c r="B301" s="41"/>
      <c r="C301" s="252" t="s">
        <v>586</v>
      </c>
      <c r="D301" s="252" t="s">
        <v>246</v>
      </c>
      <c r="E301" s="253" t="s">
        <v>587</v>
      </c>
      <c r="F301" s="254" t="s">
        <v>588</v>
      </c>
      <c r="G301" s="255" t="s">
        <v>195</v>
      </c>
      <c r="H301" s="256">
        <v>75.599999999999994</v>
      </c>
      <c r="I301" s="257"/>
      <c r="J301" s="258">
        <f>ROUND(I301*H301,2)</f>
        <v>0</v>
      </c>
      <c r="K301" s="254" t="s">
        <v>139</v>
      </c>
      <c r="L301" s="259"/>
      <c r="M301" s="260" t="s">
        <v>32</v>
      </c>
      <c r="N301" s="261" t="s">
        <v>51</v>
      </c>
      <c r="O301" s="86"/>
      <c r="P301" s="214">
        <f>O301*H301</f>
        <v>0</v>
      </c>
      <c r="Q301" s="214">
        <v>0.0038800000000000002</v>
      </c>
      <c r="R301" s="214">
        <f>Q301*H301</f>
        <v>0.29332799999999998</v>
      </c>
      <c r="S301" s="214">
        <v>0</v>
      </c>
      <c r="T301" s="215">
        <f>S301*H301</f>
        <v>0</v>
      </c>
      <c r="U301" s="40"/>
      <c r="V301" s="40"/>
      <c r="W301" s="40"/>
      <c r="X301" s="40"/>
      <c r="Y301" s="40"/>
      <c r="Z301" s="40"/>
      <c r="AA301" s="40"/>
      <c r="AB301" s="40"/>
      <c r="AC301" s="40"/>
      <c r="AD301" s="40"/>
      <c r="AE301" s="40"/>
      <c r="AR301" s="216" t="s">
        <v>356</v>
      </c>
      <c r="AT301" s="216" t="s">
        <v>246</v>
      </c>
      <c r="AU301" s="216" t="s">
        <v>141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270</v>
      </c>
      <c r="BM301" s="216" t="s">
        <v>589</v>
      </c>
    </row>
    <row r="302" s="13" customFormat="1">
      <c r="A302" s="13"/>
      <c r="B302" s="230"/>
      <c r="C302" s="231"/>
      <c r="D302" s="225" t="s">
        <v>199</v>
      </c>
      <c r="E302" s="231"/>
      <c r="F302" s="233" t="s">
        <v>590</v>
      </c>
      <c r="G302" s="231"/>
      <c r="H302" s="234">
        <v>75.599999999999994</v>
      </c>
      <c r="I302" s="235"/>
      <c r="J302" s="231"/>
      <c r="K302" s="231"/>
      <c r="L302" s="236"/>
      <c r="M302" s="237"/>
      <c r="N302" s="238"/>
      <c r="O302" s="238"/>
      <c r="P302" s="238"/>
      <c r="Q302" s="238"/>
      <c r="R302" s="238"/>
      <c r="S302" s="238"/>
      <c r="T302" s="239"/>
      <c r="U302" s="13"/>
      <c r="V302" s="13"/>
      <c r="W302" s="13"/>
      <c r="X302" s="13"/>
      <c r="Y302" s="13"/>
      <c r="Z302" s="13"/>
      <c r="AA302" s="13"/>
      <c r="AB302" s="13"/>
      <c r="AC302" s="13"/>
      <c r="AD302" s="13"/>
      <c r="AE302" s="13"/>
      <c r="AT302" s="240" t="s">
        <v>199</v>
      </c>
      <c r="AU302" s="240" t="s">
        <v>141</v>
      </c>
      <c r="AV302" s="13" t="s">
        <v>141</v>
      </c>
      <c r="AW302" s="13" t="s">
        <v>4</v>
      </c>
      <c r="AX302" s="13" t="s">
        <v>21</v>
      </c>
      <c r="AY302" s="240" t="s">
        <v>132</v>
      </c>
    </row>
    <row r="303" s="2" customFormat="1" ht="24.15" customHeight="1">
      <c r="A303" s="40"/>
      <c r="B303" s="41"/>
      <c r="C303" s="205" t="s">
        <v>591</v>
      </c>
      <c r="D303" s="205" t="s">
        <v>135</v>
      </c>
      <c r="E303" s="206" t="s">
        <v>592</v>
      </c>
      <c r="F303" s="207" t="s">
        <v>593</v>
      </c>
      <c r="G303" s="208" t="s">
        <v>195</v>
      </c>
      <c r="H303" s="209">
        <v>63</v>
      </c>
      <c r="I303" s="210"/>
      <c r="J303" s="211">
        <f>ROUND(I303*H303,2)</f>
        <v>0</v>
      </c>
      <c r="K303" s="207" t="s">
        <v>139</v>
      </c>
      <c r="L303" s="46"/>
      <c r="M303" s="212" t="s">
        <v>32</v>
      </c>
      <c r="N303" s="213" t="s">
        <v>51</v>
      </c>
      <c r="O303" s="86"/>
      <c r="P303" s="214">
        <f>O303*H303</f>
        <v>0</v>
      </c>
      <c r="Q303" s="214">
        <v>4.0000000000000003E-05</v>
      </c>
      <c r="R303" s="214">
        <f>Q303*H303</f>
        <v>0.0025200000000000001</v>
      </c>
      <c r="S303" s="214">
        <v>0</v>
      </c>
      <c r="T303" s="215">
        <f>S303*H303</f>
        <v>0</v>
      </c>
      <c r="U303" s="40"/>
      <c r="V303" s="40"/>
      <c r="W303" s="40"/>
      <c r="X303" s="40"/>
      <c r="Y303" s="40"/>
      <c r="Z303" s="40"/>
      <c r="AA303" s="40"/>
      <c r="AB303" s="40"/>
      <c r="AC303" s="40"/>
      <c r="AD303" s="40"/>
      <c r="AE303" s="40"/>
      <c r="AR303" s="216" t="s">
        <v>270</v>
      </c>
      <c r="AT303" s="216" t="s">
        <v>135</v>
      </c>
      <c r="AU303" s="216" t="s">
        <v>141</v>
      </c>
      <c r="AY303" s="18" t="s">
        <v>132</v>
      </c>
      <c r="BE303" s="217">
        <f>IF(N303="základní",J303,0)</f>
        <v>0</v>
      </c>
      <c r="BF303" s="217">
        <f>IF(N303="snížená",J303,0)</f>
        <v>0</v>
      </c>
      <c r="BG303" s="217">
        <f>IF(N303="zákl. přenesená",J303,0)</f>
        <v>0</v>
      </c>
      <c r="BH303" s="217">
        <f>IF(N303="sníž. přenesená",J303,0)</f>
        <v>0</v>
      </c>
      <c r="BI303" s="217">
        <f>IF(N303="nulová",J303,0)</f>
        <v>0</v>
      </c>
      <c r="BJ303" s="18" t="s">
        <v>141</v>
      </c>
      <c r="BK303" s="217">
        <f>ROUND(I303*H303,2)</f>
        <v>0</v>
      </c>
      <c r="BL303" s="18" t="s">
        <v>270</v>
      </c>
      <c r="BM303" s="216" t="s">
        <v>594</v>
      </c>
    </row>
    <row r="304" s="2" customFormat="1">
      <c r="A304" s="40"/>
      <c r="B304" s="41"/>
      <c r="C304" s="42"/>
      <c r="D304" s="225" t="s">
        <v>197</v>
      </c>
      <c r="E304" s="42"/>
      <c r="F304" s="226" t="s">
        <v>595</v>
      </c>
      <c r="G304" s="42"/>
      <c r="H304" s="42"/>
      <c r="I304" s="227"/>
      <c r="J304" s="42"/>
      <c r="K304" s="42"/>
      <c r="L304" s="46"/>
      <c r="M304" s="228"/>
      <c r="N304" s="229"/>
      <c r="O304" s="86"/>
      <c r="P304" s="86"/>
      <c r="Q304" s="86"/>
      <c r="R304" s="86"/>
      <c r="S304" s="86"/>
      <c r="T304" s="87"/>
      <c r="U304" s="40"/>
      <c r="V304" s="40"/>
      <c r="W304" s="40"/>
      <c r="X304" s="40"/>
      <c r="Y304" s="40"/>
      <c r="Z304" s="40"/>
      <c r="AA304" s="40"/>
      <c r="AB304" s="40"/>
      <c r="AC304" s="40"/>
      <c r="AD304" s="40"/>
      <c r="AE304" s="40"/>
      <c r="AT304" s="18" t="s">
        <v>197</v>
      </c>
      <c r="AU304" s="18" t="s">
        <v>141</v>
      </c>
    </row>
    <row r="305" s="2" customFormat="1" ht="14.4" customHeight="1">
      <c r="A305" s="40"/>
      <c r="B305" s="41"/>
      <c r="C305" s="252" t="s">
        <v>596</v>
      </c>
      <c r="D305" s="252" t="s">
        <v>246</v>
      </c>
      <c r="E305" s="253" t="s">
        <v>597</v>
      </c>
      <c r="F305" s="254" t="s">
        <v>598</v>
      </c>
      <c r="G305" s="255" t="s">
        <v>195</v>
      </c>
      <c r="H305" s="256">
        <v>75.599999999999994</v>
      </c>
      <c r="I305" s="257"/>
      <c r="J305" s="258">
        <f>ROUND(I305*H305,2)</f>
        <v>0</v>
      </c>
      <c r="K305" s="254" t="s">
        <v>139</v>
      </c>
      <c r="L305" s="259"/>
      <c r="M305" s="260" t="s">
        <v>32</v>
      </c>
      <c r="N305" s="261" t="s">
        <v>51</v>
      </c>
      <c r="O305" s="86"/>
      <c r="P305" s="214">
        <f>O305*H305</f>
        <v>0</v>
      </c>
      <c r="Q305" s="214">
        <v>0.00050000000000000001</v>
      </c>
      <c r="R305" s="214">
        <f>Q305*H305</f>
        <v>0.0378</v>
      </c>
      <c r="S305" s="214">
        <v>0</v>
      </c>
      <c r="T305" s="215">
        <f>S305*H305</f>
        <v>0</v>
      </c>
      <c r="U305" s="40"/>
      <c r="V305" s="40"/>
      <c r="W305" s="40"/>
      <c r="X305" s="40"/>
      <c r="Y305" s="40"/>
      <c r="Z305" s="40"/>
      <c r="AA305" s="40"/>
      <c r="AB305" s="40"/>
      <c r="AC305" s="40"/>
      <c r="AD305" s="40"/>
      <c r="AE305" s="40"/>
      <c r="AR305" s="216" t="s">
        <v>356</v>
      </c>
      <c r="AT305" s="216" t="s">
        <v>246</v>
      </c>
      <c r="AU305" s="216" t="s">
        <v>141</v>
      </c>
      <c r="AY305" s="18" t="s">
        <v>132</v>
      </c>
      <c r="BE305" s="217">
        <f>IF(N305="základní",J305,0)</f>
        <v>0</v>
      </c>
      <c r="BF305" s="217">
        <f>IF(N305="snížená",J305,0)</f>
        <v>0</v>
      </c>
      <c r="BG305" s="217">
        <f>IF(N305="zákl. přenesená",J305,0)</f>
        <v>0</v>
      </c>
      <c r="BH305" s="217">
        <f>IF(N305="sníž. přenesená",J305,0)</f>
        <v>0</v>
      </c>
      <c r="BI305" s="217">
        <f>IF(N305="nulová",J305,0)</f>
        <v>0</v>
      </c>
      <c r="BJ305" s="18" t="s">
        <v>141</v>
      </c>
      <c r="BK305" s="217">
        <f>ROUND(I305*H305,2)</f>
        <v>0</v>
      </c>
      <c r="BL305" s="18" t="s">
        <v>270</v>
      </c>
      <c r="BM305" s="216" t="s">
        <v>599</v>
      </c>
    </row>
    <row r="306" s="13" customFormat="1">
      <c r="A306" s="13"/>
      <c r="B306" s="230"/>
      <c r="C306" s="231"/>
      <c r="D306" s="225" t="s">
        <v>199</v>
      </c>
      <c r="E306" s="231"/>
      <c r="F306" s="233" t="s">
        <v>590</v>
      </c>
      <c r="G306" s="231"/>
      <c r="H306" s="234">
        <v>75.599999999999994</v>
      </c>
      <c r="I306" s="235"/>
      <c r="J306" s="231"/>
      <c r="K306" s="231"/>
      <c r="L306" s="236"/>
      <c r="M306" s="237"/>
      <c r="N306" s="238"/>
      <c r="O306" s="238"/>
      <c r="P306" s="238"/>
      <c r="Q306" s="238"/>
      <c r="R306" s="238"/>
      <c r="S306" s="238"/>
      <c r="T306" s="239"/>
      <c r="U306" s="13"/>
      <c r="V306" s="13"/>
      <c r="W306" s="13"/>
      <c r="X306" s="13"/>
      <c r="Y306" s="13"/>
      <c r="Z306" s="13"/>
      <c r="AA306" s="13"/>
      <c r="AB306" s="13"/>
      <c r="AC306" s="13"/>
      <c r="AD306" s="13"/>
      <c r="AE306" s="13"/>
      <c r="AT306" s="240" t="s">
        <v>199</v>
      </c>
      <c r="AU306" s="240" t="s">
        <v>141</v>
      </c>
      <c r="AV306" s="13" t="s">
        <v>141</v>
      </c>
      <c r="AW306" s="13" t="s">
        <v>4</v>
      </c>
      <c r="AX306" s="13" t="s">
        <v>21</v>
      </c>
      <c r="AY306" s="240" t="s">
        <v>132</v>
      </c>
    </row>
    <row r="307" s="2" customFormat="1" ht="24.15" customHeight="1">
      <c r="A307" s="40"/>
      <c r="B307" s="41"/>
      <c r="C307" s="205" t="s">
        <v>600</v>
      </c>
      <c r="D307" s="205" t="s">
        <v>135</v>
      </c>
      <c r="E307" s="206" t="s">
        <v>601</v>
      </c>
      <c r="F307" s="207" t="s">
        <v>602</v>
      </c>
      <c r="G307" s="208" t="s">
        <v>254</v>
      </c>
      <c r="H307" s="209">
        <v>0.42799999999999999</v>
      </c>
      <c r="I307" s="210"/>
      <c r="J307" s="211">
        <f>ROUND(I307*H307,2)</f>
        <v>0</v>
      </c>
      <c r="K307" s="207" t="s">
        <v>139</v>
      </c>
      <c r="L307" s="46"/>
      <c r="M307" s="212" t="s">
        <v>32</v>
      </c>
      <c r="N307" s="213" t="s">
        <v>51</v>
      </c>
      <c r="O307" s="86"/>
      <c r="P307" s="214">
        <f>O307*H307</f>
        <v>0</v>
      </c>
      <c r="Q307" s="214">
        <v>0</v>
      </c>
      <c r="R307" s="214">
        <f>Q307*H307</f>
        <v>0</v>
      </c>
      <c r="S307" s="214">
        <v>0</v>
      </c>
      <c r="T307" s="215">
        <f>S307*H307</f>
        <v>0</v>
      </c>
      <c r="U307" s="40"/>
      <c r="V307" s="40"/>
      <c r="W307" s="40"/>
      <c r="X307" s="40"/>
      <c r="Y307" s="40"/>
      <c r="Z307" s="40"/>
      <c r="AA307" s="40"/>
      <c r="AB307" s="40"/>
      <c r="AC307" s="40"/>
      <c r="AD307" s="40"/>
      <c r="AE307" s="40"/>
      <c r="AR307" s="216" t="s">
        <v>270</v>
      </c>
      <c r="AT307" s="216" t="s">
        <v>135</v>
      </c>
      <c r="AU307" s="216" t="s">
        <v>141</v>
      </c>
      <c r="AY307" s="18" t="s">
        <v>132</v>
      </c>
      <c r="BE307" s="217">
        <f>IF(N307="základní",J307,0)</f>
        <v>0</v>
      </c>
      <c r="BF307" s="217">
        <f>IF(N307="snížená",J307,0)</f>
        <v>0</v>
      </c>
      <c r="BG307" s="217">
        <f>IF(N307="zákl. přenesená",J307,0)</f>
        <v>0</v>
      </c>
      <c r="BH307" s="217">
        <f>IF(N307="sníž. přenesená",J307,0)</f>
        <v>0</v>
      </c>
      <c r="BI307" s="217">
        <f>IF(N307="nulová",J307,0)</f>
        <v>0</v>
      </c>
      <c r="BJ307" s="18" t="s">
        <v>141</v>
      </c>
      <c r="BK307" s="217">
        <f>ROUND(I307*H307,2)</f>
        <v>0</v>
      </c>
      <c r="BL307" s="18" t="s">
        <v>270</v>
      </c>
      <c r="BM307" s="216" t="s">
        <v>603</v>
      </c>
    </row>
    <row r="308" s="2" customFormat="1">
      <c r="A308" s="40"/>
      <c r="B308" s="41"/>
      <c r="C308" s="42"/>
      <c r="D308" s="225" t="s">
        <v>197</v>
      </c>
      <c r="E308" s="42"/>
      <c r="F308" s="226" t="s">
        <v>604</v>
      </c>
      <c r="G308" s="42"/>
      <c r="H308" s="42"/>
      <c r="I308" s="227"/>
      <c r="J308" s="42"/>
      <c r="K308" s="42"/>
      <c r="L308" s="46"/>
      <c r="M308" s="228"/>
      <c r="N308" s="229"/>
      <c r="O308" s="86"/>
      <c r="P308" s="86"/>
      <c r="Q308" s="86"/>
      <c r="R308" s="86"/>
      <c r="S308" s="86"/>
      <c r="T308" s="87"/>
      <c r="U308" s="40"/>
      <c r="V308" s="40"/>
      <c r="W308" s="40"/>
      <c r="X308" s="40"/>
      <c r="Y308" s="40"/>
      <c r="Z308" s="40"/>
      <c r="AA308" s="40"/>
      <c r="AB308" s="40"/>
      <c r="AC308" s="40"/>
      <c r="AD308" s="40"/>
      <c r="AE308" s="40"/>
      <c r="AT308" s="18" t="s">
        <v>197</v>
      </c>
      <c r="AU308" s="18" t="s">
        <v>141</v>
      </c>
    </row>
    <row r="309" s="12" customFormat="1" ht="22.8" customHeight="1">
      <c r="A309" s="12"/>
      <c r="B309" s="189"/>
      <c r="C309" s="190"/>
      <c r="D309" s="191" t="s">
        <v>78</v>
      </c>
      <c r="E309" s="203" t="s">
        <v>605</v>
      </c>
      <c r="F309" s="203" t="s">
        <v>606</v>
      </c>
      <c r="G309" s="190"/>
      <c r="H309" s="190"/>
      <c r="I309" s="193"/>
      <c r="J309" s="204">
        <f>BK309</f>
        <v>0</v>
      </c>
      <c r="K309" s="190"/>
      <c r="L309" s="195"/>
      <c r="M309" s="196"/>
      <c r="N309" s="197"/>
      <c r="O309" s="197"/>
      <c r="P309" s="198">
        <f>SUM(P310:P340)</f>
        <v>0</v>
      </c>
      <c r="Q309" s="197"/>
      <c r="R309" s="198">
        <f>SUM(R310:R340)</f>
        <v>3.1119497199999997</v>
      </c>
      <c r="S309" s="197"/>
      <c r="T309" s="199">
        <f>SUM(T310:T340)</f>
        <v>0</v>
      </c>
      <c r="U309" s="12"/>
      <c r="V309" s="12"/>
      <c r="W309" s="12"/>
      <c r="X309" s="12"/>
      <c r="Y309" s="12"/>
      <c r="Z309" s="12"/>
      <c r="AA309" s="12"/>
      <c r="AB309" s="12"/>
      <c r="AC309" s="12"/>
      <c r="AD309" s="12"/>
      <c r="AE309" s="12"/>
      <c r="AR309" s="200" t="s">
        <v>141</v>
      </c>
      <c r="AT309" s="201" t="s">
        <v>78</v>
      </c>
      <c r="AU309" s="201" t="s">
        <v>21</v>
      </c>
      <c r="AY309" s="200" t="s">
        <v>132</v>
      </c>
      <c r="BK309" s="202">
        <f>SUM(BK310:BK340)</f>
        <v>0</v>
      </c>
    </row>
    <row r="310" s="2" customFormat="1" ht="14.4" customHeight="1">
      <c r="A310" s="40"/>
      <c r="B310" s="41"/>
      <c r="C310" s="205" t="s">
        <v>607</v>
      </c>
      <c r="D310" s="205" t="s">
        <v>135</v>
      </c>
      <c r="E310" s="206" t="s">
        <v>608</v>
      </c>
      <c r="F310" s="207" t="s">
        <v>609</v>
      </c>
      <c r="G310" s="208" t="s">
        <v>195</v>
      </c>
      <c r="H310" s="209">
        <v>122.72</v>
      </c>
      <c r="I310" s="210"/>
      <c r="J310" s="211">
        <f>ROUND(I310*H310,2)</f>
        <v>0</v>
      </c>
      <c r="K310" s="207" t="s">
        <v>139</v>
      </c>
      <c r="L310" s="46"/>
      <c r="M310" s="212" t="s">
        <v>32</v>
      </c>
      <c r="N310" s="213" t="s">
        <v>51</v>
      </c>
      <c r="O310" s="86"/>
      <c r="P310" s="214">
        <f>O310*H310</f>
        <v>0</v>
      </c>
      <c r="Q310" s="214">
        <v>0.0060299999999999998</v>
      </c>
      <c r="R310" s="214">
        <f>Q310*H310</f>
        <v>0.74000159999999993</v>
      </c>
      <c r="S310" s="214">
        <v>0</v>
      </c>
      <c r="T310" s="215">
        <f>S310*H310</f>
        <v>0</v>
      </c>
      <c r="U310" s="40"/>
      <c r="V310" s="40"/>
      <c r="W310" s="40"/>
      <c r="X310" s="40"/>
      <c r="Y310" s="40"/>
      <c r="Z310" s="40"/>
      <c r="AA310" s="40"/>
      <c r="AB310" s="40"/>
      <c r="AC310" s="40"/>
      <c r="AD310" s="40"/>
      <c r="AE310" s="40"/>
      <c r="AR310" s="216" t="s">
        <v>270</v>
      </c>
      <c r="AT310" s="216" t="s">
        <v>135</v>
      </c>
      <c r="AU310" s="216" t="s">
        <v>141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610</v>
      </c>
    </row>
    <row r="311" s="2" customFormat="1" ht="14.4" customHeight="1">
      <c r="A311" s="40"/>
      <c r="B311" s="41"/>
      <c r="C311" s="252" t="s">
        <v>611</v>
      </c>
      <c r="D311" s="252" t="s">
        <v>246</v>
      </c>
      <c r="E311" s="253" t="s">
        <v>612</v>
      </c>
      <c r="F311" s="254" t="s">
        <v>613</v>
      </c>
      <c r="G311" s="255" t="s">
        <v>204</v>
      </c>
      <c r="H311" s="256">
        <v>15.462</v>
      </c>
      <c r="I311" s="257"/>
      <c r="J311" s="258">
        <f>ROUND(I311*H311,2)</f>
        <v>0</v>
      </c>
      <c r="K311" s="254" t="s">
        <v>139</v>
      </c>
      <c r="L311" s="259"/>
      <c r="M311" s="260" t="s">
        <v>32</v>
      </c>
      <c r="N311" s="261" t="s">
        <v>51</v>
      </c>
      <c r="O311" s="86"/>
      <c r="P311" s="214">
        <f>O311*H311</f>
        <v>0</v>
      </c>
      <c r="Q311" s="214">
        <v>0.040000000000000001</v>
      </c>
      <c r="R311" s="214">
        <f>Q311*H311</f>
        <v>0.61848000000000003</v>
      </c>
      <c r="S311" s="214">
        <v>0</v>
      </c>
      <c r="T311" s="215">
        <f>S311*H311</f>
        <v>0</v>
      </c>
      <c r="U311" s="40"/>
      <c r="V311" s="40"/>
      <c r="W311" s="40"/>
      <c r="X311" s="40"/>
      <c r="Y311" s="40"/>
      <c r="Z311" s="40"/>
      <c r="AA311" s="40"/>
      <c r="AB311" s="40"/>
      <c r="AC311" s="40"/>
      <c r="AD311" s="40"/>
      <c r="AE311" s="40"/>
      <c r="AR311" s="216" t="s">
        <v>356</v>
      </c>
      <c r="AT311" s="216" t="s">
        <v>246</v>
      </c>
      <c r="AU311" s="216" t="s">
        <v>141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614</v>
      </c>
    </row>
    <row r="312" s="13" customFormat="1">
      <c r="A312" s="13"/>
      <c r="B312" s="230"/>
      <c r="C312" s="231"/>
      <c r="D312" s="225" t="s">
        <v>199</v>
      </c>
      <c r="E312" s="232" t="s">
        <v>32</v>
      </c>
      <c r="F312" s="233" t="s">
        <v>615</v>
      </c>
      <c r="G312" s="231"/>
      <c r="H312" s="234">
        <v>14.726000000000001</v>
      </c>
      <c r="I312" s="235"/>
      <c r="J312" s="231"/>
      <c r="K312" s="231"/>
      <c r="L312" s="236"/>
      <c r="M312" s="237"/>
      <c r="N312" s="238"/>
      <c r="O312" s="238"/>
      <c r="P312" s="238"/>
      <c r="Q312" s="238"/>
      <c r="R312" s="238"/>
      <c r="S312" s="238"/>
      <c r="T312" s="239"/>
      <c r="U312" s="13"/>
      <c r="V312" s="13"/>
      <c r="W312" s="13"/>
      <c r="X312" s="13"/>
      <c r="Y312" s="13"/>
      <c r="Z312" s="13"/>
      <c r="AA312" s="13"/>
      <c r="AB312" s="13"/>
      <c r="AC312" s="13"/>
      <c r="AD312" s="13"/>
      <c r="AE312" s="13"/>
      <c r="AT312" s="240" t="s">
        <v>199</v>
      </c>
      <c r="AU312" s="240" t="s">
        <v>141</v>
      </c>
      <c r="AV312" s="13" t="s">
        <v>141</v>
      </c>
      <c r="AW312" s="13" t="s">
        <v>41</v>
      </c>
      <c r="AX312" s="13" t="s">
        <v>21</v>
      </c>
      <c r="AY312" s="240" t="s">
        <v>132</v>
      </c>
    </row>
    <row r="313" s="13" customFormat="1">
      <c r="A313" s="13"/>
      <c r="B313" s="230"/>
      <c r="C313" s="231"/>
      <c r="D313" s="225" t="s">
        <v>199</v>
      </c>
      <c r="E313" s="231"/>
      <c r="F313" s="233" t="s">
        <v>616</v>
      </c>
      <c r="G313" s="231"/>
      <c r="H313" s="234">
        <v>15.462</v>
      </c>
      <c r="I313" s="235"/>
      <c r="J313" s="231"/>
      <c r="K313" s="231"/>
      <c r="L313" s="236"/>
      <c r="M313" s="237"/>
      <c r="N313" s="238"/>
      <c r="O313" s="238"/>
      <c r="P313" s="238"/>
      <c r="Q313" s="238"/>
      <c r="R313" s="238"/>
      <c r="S313" s="238"/>
      <c r="T313" s="239"/>
      <c r="U313" s="13"/>
      <c r="V313" s="13"/>
      <c r="W313" s="13"/>
      <c r="X313" s="13"/>
      <c r="Y313" s="13"/>
      <c r="Z313" s="13"/>
      <c r="AA313" s="13"/>
      <c r="AB313" s="13"/>
      <c r="AC313" s="13"/>
      <c r="AD313" s="13"/>
      <c r="AE313" s="13"/>
      <c r="AT313" s="240" t="s">
        <v>199</v>
      </c>
      <c r="AU313" s="240" t="s">
        <v>141</v>
      </c>
      <c r="AV313" s="13" t="s">
        <v>141</v>
      </c>
      <c r="AW313" s="13" t="s">
        <v>4</v>
      </c>
      <c r="AX313" s="13" t="s">
        <v>21</v>
      </c>
      <c r="AY313" s="240" t="s">
        <v>132</v>
      </c>
    </row>
    <row r="314" s="2" customFormat="1" ht="24.15" customHeight="1">
      <c r="A314" s="40"/>
      <c r="B314" s="41"/>
      <c r="C314" s="205" t="s">
        <v>617</v>
      </c>
      <c r="D314" s="205" t="s">
        <v>135</v>
      </c>
      <c r="E314" s="206" t="s">
        <v>618</v>
      </c>
      <c r="F314" s="207" t="s">
        <v>619</v>
      </c>
      <c r="G314" s="208" t="s">
        <v>195</v>
      </c>
      <c r="H314" s="209">
        <v>160.31999999999999</v>
      </c>
      <c r="I314" s="210"/>
      <c r="J314" s="211">
        <f>ROUND(I314*H314,2)</f>
        <v>0</v>
      </c>
      <c r="K314" s="207" t="s">
        <v>620</v>
      </c>
      <c r="L314" s="46"/>
      <c r="M314" s="212" t="s">
        <v>32</v>
      </c>
      <c r="N314" s="213" t="s">
        <v>51</v>
      </c>
      <c r="O314" s="86"/>
      <c r="P314" s="214">
        <f>O314*H314</f>
        <v>0</v>
      </c>
      <c r="Q314" s="214">
        <v>0</v>
      </c>
      <c r="R314" s="214">
        <f>Q314*H314</f>
        <v>0</v>
      </c>
      <c r="S314" s="214">
        <v>0</v>
      </c>
      <c r="T314" s="215">
        <f>S314*H314</f>
        <v>0</v>
      </c>
      <c r="U314" s="40"/>
      <c r="V314" s="40"/>
      <c r="W314" s="40"/>
      <c r="X314" s="40"/>
      <c r="Y314" s="40"/>
      <c r="Z314" s="40"/>
      <c r="AA314" s="40"/>
      <c r="AB314" s="40"/>
      <c r="AC314" s="40"/>
      <c r="AD314" s="40"/>
      <c r="AE314" s="40"/>
      <c r="AR314" s="216" t="s">
        <v>270</v>
      </c>
      <c r="AT314" s="216" t="s">
        <v>135</v>
      </c>
      <c r="AU314" s="216" t="s">
        <v>141</v>
      </c>
      <c r="AY314" s="18" t="s">
        <v>132</v>
      </c>
      <c r="BE314" s="217">
        <f>IF(N314="základní",J314,0)</f>
        <v>0</v>
      </c>
      <c r="BF314" s="217">
        <f>IF(N314="snížená",J314,0)</f>
        <v>0</v>
      </c>
      <c r="BG314" s="217">
        <f>IF(N314="zákl. přenesená",J314,0)</f>
        <v>0</v>
      </c>
      <c r="BH314" s="217">
        <f>IF(N314="sníž. přenesená",J314,0)</f>
        <v>0</v>
      </c>
      <c r="BI314" s="217">
        <f>IF(N314="nulová",J314,0)</f>
        <v>0</v>
      </c>
      <c r="BJ314" s="18" t="s">
        <v>141</v>
      </c>
      <c r="BK314" s="217">
        <f>ROUND(I314*H314,2)</f>
        <v>0</v>
      </c>
      <c r="BL314" s="18" t="s">
        <v>270</v>
      </c>
      <c r="BM314" s="216" t="s">
        <v>621</v>
      </c>
    </row>
    <row r="315" s="2" customFormat="1">
      <c r="A315" s="40"/>
      <c r="B315" s="41"/>
      <c r="C315" s="42"/>
      <c r="D315" s="225" t="s">
        <v>197</v>
      </c>
      <c r="E315" s="42"/>
      <c r="F315" s="226" t="s">
        <v>622</v>
      </c>
      <c r="G315" s="42"/>
      <c r="H315" s="42"/>
      <c r="I315" s="227"/>
      <c r="J315" s="42"/>
      <c r="K315" s="42"/>
      <c r="L315" s="46"/>
      <c r="M315" s="228"/>
      <c r="N315" s="229"/>
      <c r="O315" s="86"/>
      <c r="P315" s="86"/>
      <c r="Q315" s="86"/>
      <c r="R315" s="86"/>
      <c r="S315" s="86"/>
      <c r="T315" s="87"/>
      <c r="U315" s="40"/>
      <c r="V315" s="40"/>
      <c r="W315" s="40"/>
      <c r="X315" s="40"/>
      <c r="Y315" s="40"/>
      <c r="Z315" s="40"/>
      <c r="AA315" s="40"/>
      <c r="AB315" s="40"/>
      <c r="AC315" s="40"/>
      <c r="AD315" s="40"/>
      <c r="AE315" s="40"/>
      <c r="AT315" s="18" t="s">
        <v>197</v>
      </c>
      <c r="AU315" s="18" t="s">
        <v>141</v>
      </c>
    </row>
    <row r="316" s="2" customFormat="1" ht="14.4" customHeight="1">
      <c r="A316" s="40"/>
      <c r="B316" s="41"/>
      <c r="C316" s="252" t="s">
        <v>623</v>
      </c>
      <c r="D316" s="252" t="s">
        <v>246</v>
      </c>
      <c r="E316" s="253" t="s">
        <v>624</v>
      </c>
      <c r="F316" s="254" t="s">
        <v>625</v>
      </c>
      <c r="G316" s="255" t="s">
        <v>195</v>
      </c>
      <c r="H316" s="256">
        <v>323.846</v>
      </c>
      <c r="I316" s="257"/>
      <c r="J316" s="258">
        <f>ROUND(I316*H316,2)</f>
        <v>0</v>
      </c>
      <c r="K316" s="254" t="s">
        <v>620</v>
      </c>
      <c r="L316" s="259"/>
      <c r="M316" s="260" t="s">
        <v>32</v>
      </c>
      <c r="N316" s="261" t="s">
        <v>51</v>
      </c>
      <c r="O316" s="86"/>
      <c r="P316" s="214">
        <f>O316*H316</f>
        <v>0</v>
      </c>
      <c r="Q316" s="214">
        <v>0.0039199999999999999</v>
      </c>
      <c r="R316" s="214">
        <f>Q316*H316</f>
        <v>1.2694763199999999</v>
      </c>
      <c r="S316" s="214">
        <v>0</v>
      </c>
      <c r="T316" s="215">
        <f>S316*H316</f>
        <v>0</v>
      </c>
      <c r="U316" s="40"/>
      <c r="V316" s="40"/>
      <c r="W316" s="40"/>
      <c r="X316" s="40"/>
      <c r="Y316" s="40"/>
      <c r="Z316" s="40"/>
      <c r="AA316" s="40"/>
      <c r="AB316" s="40"/>
      <c r="AC316" s="40"/>
      <c r="AD316" s="40"/>
      <c r="AE316" s="40"/>
      <c r="AR316" s="216" t="s">
        <v>356</v>
      </c>
      <c r="AT316" s="216" t="s">
        <v>246</v>
      </c>
      <c r="AU316" s="216" t="s">
        <v>141</v>
      </c>
      <c r="AY316" s="18" t="s">
        <v>132</v>
      </c>
      <c r="BE316" s="217">
        <f>IF(N316="základní",J316,0)</f>
        <v>0</v>
      </c>
      <c r="BF316" s="217">
        <f>IF(N316="snížená",J316,0)</f>
        <v>0</v>
      </c>
      <c r="BG316" s="217">
        <f>IF(N316="zákl. přenesená",J316,0)</f>
        <v>0</v>
      </c>
      <c r="BH316" s="217">
        <f>IF(N316="sníž. přenesená",J316,0)</f>
        <v>0</v>
      </c>
      <c r="BI316" s="217">
        <f>IF(N316="nulová",J316,0)</f>
        <v>0</v>
      </c>
      <c r="BJ316" s="18" t="s">
        <v>141</v>
      </c>
      <c r="BK316" s="217">
        <f>ROUND(I316*H316,2)</f>
        <v>0</v>
      </c>
      <c r="BL316" s="18" t="s">
        <v>270</v>
      </c>
      <c r="BM316" s="216" t="s">
        <v>626</v>
      </c>
    </row>
    <row r="317" s="13" customFormat="1">
      <c r="A317" s="13"/>
      <c r="B317" s="230"/>
      <c r="C317" s="231"/>
      <c r="D317" s="225" t="s">
        <v>199</v>
      </c>
      <c r="E317" s="231"/>
      <c r="F317" s="233" t="s">
        <v>627</v>
      </c>
      <c r="G317" s="231"/>
      <c r="H317" s="234">
        <v>323.846</v>
      </c>
      <c r="I317" s="235"/>
      <c r="J317" s="231"/>
      <c r="K317" s="231"/>
      <c r="L317" s="236"/>
      <c r="M317" s="237"/>
      <c r="N317" s="238"/>
      <c r="O317" s="238"/>
      <c r="P317" s="238"/>
      <c r="Q317" s="238"/>
      <c r="R317" s="238"/>
      <c r="S317" s="238"/>
      <c r="T317" s="239"/>
      <c r="U317" s="13"/>
      <c r="V317" s="13"/>
      <c r="W317" s="13"/>
      <c r="X317" s="13"/>
      <c r="Y317" s="13"/>
      <c r="Z317" s="13"/>
      <c r="AA317" s="13"/>
      <c r="AB317" s="13"/>
      <c r="AC317" s="13"/>
      <c r="AD317" s="13"/>
      <c r="AE317" s="13"/>
      <c r="AT317" s="240" t="s">
        <v>199</v>
      </c>
      <c r="AU317" s="240" t="s">
        <v>141</v>
      </c>
      <c r="AV317" s="13" t="s">
        <v>141</v>
      </c>
      <c r="AW317" s="13" t="s">
        <v>4</v>
      </c>
      <c r="AX317" s="13" t="s">
        <v>21</v>
      </c>
      <c r="AY317" s="240" t="s">
        <v>132</v>
      </c>
    </row>
    <row r="318" s="2" customFormat="1" ht="14.4" customHeight="1">
      <c r="A318" s="40"/>
      <c r="B318" s="41"/>
      <c r="C318" s="205" t="s">
        <v>628</v>
      </c>
      <c r="D318" s="205" t="s">
        <v>135</v>
      </c>
      <c r="E318" s="206" t="s">
        <v>629</v>
      </c>
      <c r="F318" s="207" t="s">
        <v>630</v>
      </c>
      <c r="G318" s="208" t="s">
        <v>195</v>
      </c>
      <c r="H318" s="209">
        <v>160.31999999999999</v>
      </c>
      <c r="I318" s="210"/>
      <c r="J318" s="211">
        <f>ROUND(I318*H318,2)</f>
        <v>0</v>
      </c>
      <c r="K318" s="207" t="s">
        <v>139</v>
      </c>
      <c r="L318" s="46"/>
      <c r="M318" s="212" t="s">
        <v>32</v>
      </c>
      <c r="N318" s="213" t="s">
        <v>51</v>
      </c>
      <c r="O318" s="86"/>
      <c r="P318" s="214">
        <f>O318*H318</f>
        <v>0</v>
      </c>
      <c r="Q318" s="214">
        <v>3.0000000000000001E-05</v>
      </c>
      <c r="R318" s="214">
        <f>Q318*H318</f>
        <v>0.0048095999999999998</v>
      </c>
      <c r="S318" s="214">
        <v>0</v>
      </c>
      <c r="T318" s="215">
        <f>S318*H318</f>
        <v>0</v>
      </c>
      <c r="U318" s="40"/>
      <c r="V318" s="40"/>
      <c r="W318" s="40"/>
      <c r="X318" s="40"/>
      <c r="Y318" s="40"/>
      <c r="Z318" s="40"/>
      <c r="AA318" s="40"/>
      <c r="AB318" s="40"/>
      <c r="AC318" s="40"/>
      <c r="AD318" s="40"/>
      <c r="AE318" s="40"/>
      <c r="AR318" s="216" t="s">
        <v>270</v>
      </c>
      <c r="AT318" s="216" t="s">
        <v>135</v>
      </c>
      <c r="AU318" s="216" t="s">
        <v>141</v>
      </c>
      <c r="AY318" s="18" t="s">
        <v>132</v>
      </c>
      <c r="BE318" s="217">
        <f>IF(N318="základní",J318,0)</f>
        <v>0</v>
      </c>
      <c r="BF318" s="217">
        <f>IF(N318="snížená",J318,0)</f>
        <v>0</v>
      </c>
      <c r="BG318" s="217">
        <f>IF(N318="zákl. přenesená",J318,0)</f>
        <v>0</v>
      </c>
      <c r="BH318" s="217">
        <f>IF(N318="sníž. přenesená",J318,0)</f>
        <v>0</v>
      </c>
      <c r="BI318" s="217">
        <f>IF(N318="nulová",J318,0)</f>
        <v>0</v>
      </c>
      <c r="BJ318" s="18" t="s">
        <v>141</v>
      </c>
      <c r="BK318" s="217">
        <f>ROUND(I318*H318,2)</f>
        <v>0</v>
      </c>
      <c r="BL318" s="18" t="s">
        <v>270</v>
      </c>
      <c r="BM318" s="216" t="s">
        <v>631</v>
      </c>
    </row>
    <row r="319" s="2" customFormat="1">
      <c r="A319" s="40"/>
      <c r="B319" s="41"/>
      <c r="C319" s="42"/>
      <c r="D319" s="225" t="s">
        <v>197</v>
      </c>
      <c r="E319" s="42"/>
      <c r="F319" s="226" t="s">
        <v>622</v>
      </c>
      <c r="G319" s="42"/>
      <c r="H319" s="42"/>
      <c r="I319" s="227"/>
      <c r="J319" s="42"/>
      <c r="K319" s="42"/>
      <c r="L319" s="46"/>
      <c r="M319" s="228"/>
      <c r="N319" s="229"/>
      <c r="O319" s="86"/>
      <c r="P319" s="86"/>
      <c r="Q319" s="86"/>
      <c r="R319" s="86"/>
      <c r="S319" s="86"/>
      <c r="T319" s="87"/>
      <c r="U319" s="40"/>
      <c r="V319" s="40"/>
      <c r="W319" s="40"/>
      <c r="X319" s="40"/>
      <c r="Y319" s="40"/>
      <c r="Z319" s="40"/>
      <c r="AA319" s="40"/>
      <c r="AB319" s="40"/>
      <c r="AC319" s="40"/>
      <c r="AD319" s="40"/>
      <c r="AE319" s="40"/>
      <c r="AT319" s="18" t="s">
        <v>197</v>
      </c>
      <c r="AU319" s="18" t="s">
        <v>141</v>
      </c>
    </row>
    <row r="320" s="2" customFormat="1" ht="14.4" customHeight="1">
      <c r="A320" s="40"/>
      <c r="B320" s="41"/>
      <c r="C320" s="252" t="s">
        <v>632</v>
      </c>
      <c r="D320" s="252" t="s">
        <v>246</v>
      </c>
      <c r="E320" s="253" t="s">
        <v>633</v>
      </c>
      <c r="F320" s="254" t="s">
        <v>634</v>
      </c>
      <c r="G320" s="255" t="s">
        <v>195</v>
      </c>
      <c r="H320" s="256">
        <v>168.33600000000001</v>
      </c>
      <c r="I320" s="257"/>
      <c r="J320" s="258">
        <f>ROUND(I320*H320,2)</f>
        <v>0</v>
      </c>
      <c r="K320" s="254" t="s">
        <v>139</v>
      </c>
      <c r="L320" s="259"/>
      <c r="M320" s="260" t="s">
        <v>32</v>
      </c>
      <c r="N320" s="261" t="s">
        <v>51</v>
      </c>
      <c r="O320" s="86"/>
      <c r="P320" s="214">
        <f>O320*H320</f>
        <v>0</v>
      </c>
      <c r="Q320" s="214">
        <v>0.00018000000000000001</v>
      </c>
      <c r="R320" s="214">
        <f>Q320*H320</f>
        <v>0.030300480000000005</v>
      </c>
      <c r="S320" s="214">
        <v>0</v>
      </c>
      <c r="T320" s="215">
        <f>S320*H320</f>
        <v>0</v>
      </c>
      <c r="U320" s="40"/>
      <c r="V320" s="40"/>
      <c r="W320" s="40"/>
      <c r="X320" s="40"/>
      <c r="Y320" s="40"/>
      <c r="Z320" s="40"/>
      <c r="AA320" s="40"/>
      <c r="AB320" s="40"/>
      <c r="AC320" s="40"/>
      <c r="AD320" s="40"/>
      <c r="AE320" s="40"/>
      <c r="AR320" s="216" t="s">
        <v>356</v>
      </c>
      <c r="AT320" s="216" t="s">
        <v>246</v>
      </c>
      <c r="AU320" s="216" t="s">
        <v>141</v>
      </c>
      <c r="AY320" s="18" t="s">
        <v>132</v>
      </c>
      <c r="BE320" s="217">
        <f>IF(N320="základní",J320,0)</f>
        <v>0</v>
      </c>
      <c r="BF320" s="217">
        <f>IF(N320="snížená",J320,0)</f>
        <v>0</v>
      </c>
      <c r="BG320" s="217">
        <f>IF(N320="zákl. přenesená",J320,0)</f>
        <v>0</v>
      </c>
      <c r="BH320" s="217">
        <f>IF(N320="sníž. přenesená",J320,0)</f>
        <v>0</v>
      </c>
      <c r="BI320" s="217">
        <f>IF(N320="nulová",J320,0)</f>
        <v>0</v>
      </c>
      <c r="BJ320" s="18" t="s">
        <v>141</v>
      </c>
      <c r="BK320" s="217">
        <f>ROUND(I320*H320,2)</f>
        <v>0</v>
      </c>
      <c r="BL320" s="18" t="s">
        <v>270</v>
      </c>
      <c r="BM320" s="216" t="s">
        <v>635</v>
      </c>
    </row>
    <row r="321" s="13" customFormat="1">
      <c r="A321" s="13"/>
      <c r="B321" s="230"/>
      <c r="C321" s="231"/>
      <c r="D321" s="225" t="s">
        <v>199</v>
      </c>
      <c r="E321" s="231"/>
      <c r="F321" s="233" t="s">
        <v>636</v>
      </c>
      <c r="G321" s="231"/>
      <c r="H321" s="234">
        <v>168.33600000000001</v>
      </c>
      <c r="I321" s="235"/>
      <c r="J321" s="231"/>
      <c r="K321" s="231"/>
      <c r="L321" s="236"/>
      <c r="M321" s="237"/>
      <c r="N321" s="238"/>
      <c r="O321" s="238"/>
      <c r="P321" s="238"/>
      <c r="Q321" s="238"/>
      <c r="R321" s="238"/>
      <c r="S321" s="238"/>
      <c r="T321" s="239"/>
      <c r="U321" s="13"/>
      <c r="V321" s="13"/>
      <c r="W321" s="13"/>
      <c r="X321" s="13"/>
      <c r="Y321" s="13"/>
      <c r="Z321" s="13"/>
      <c r="AA321" s="13"/>
      <c r="AB321" s="13"/>
      <c r="AC321" s="13"/>
      <c r="AD321" s="13"/>
      <c r="AE321" s="13"/>
      <c r="AT321" s="240" t="s">
        <v>199</v>
      </c>
      <c r="AU321" s="240" t="s">
        <v>141</v>
      </c>
      <c r="AV321" s="13" t="s">
        <v>141</v>
      </c>
      <c r="AW321" s="13" t="s">
        <v>4</v>
      </c>
      <c r="AX321" s="13" t="s">
        <v>21</v>
      </c>
      <c r="AY321" s="240" t="s">
        <v>132</v>
      </c>
    </row>
    <row r="322" s="2" customFormat="1" ht="24.15" customHeight="1">
      <c r="A322" s="40"/>
      <c r="B322" s="41"/>
      <c r="C322" s="205" t="s">
        <v>637</v>
      </c>
      <c r="D322" s="205" t="s">
        <v>135</v>
      </c>
      <c r="E322" s="206" t="s">
        <v>638</v>
      </c>
      <c r="F322" s="207" t="s">
        <v>639</v>
      </c>
      <c r="G322" s="208" t="s">
        <v>195</v>
      </c>
      <c r="H322" s="209">
        <v>28.161999999999999</v>
      </c>
      <c r="I322" s="210"/>
      <c r="J322" s="211">
        <f>ROUND(I322*H322,2)</f>
        <v>0</v>
      </c>
      <c r="K322" s="207" t="s">
        <v>139</v>
      </c>
      <c r="L322" s="46"/>
      <c r="M322" s="212" t="s">
        <v>32</v>
      </c>
      <c r="N322" s="213" t="s">
        <v>51</v>
      </c>
      <c r="O322" s="86"/>
      <c r="P322" s="214">
        <f>O322*H322</f>
        <v>0</v>
      </c>
      <c r="Q322" s="214">
        <v>0.0060600000000000003</v>
      </c>
      <c r="R322" s="214">
        <f>Q322*H322</f>
        <v>0.17066171999999999</v>
      </c>
      <c r="S322" s="214">
        <v>0</v>
      </c>
      <c r="T322" s="215">
        <f>S322*H322</f>
        <v>0</v>
      </c>
      <c r="U322" s="40"/>
      <c r="V322" s="40"/>
      <c r="W322" s="40"/>
      <c r="X322" s="40"/>
      <c r="Y322" s="40"/>
      <c r="Z322" s="40"/>
      <c r="AA322" s="40"/>
      <c r="AB322" s="40"/>
      <c r="AC322" s="40"/>
      <c r="AD322" s="40"/>
      <c r="AE322" s="40"/>
      <c r="AR322" s="216" t="s">
        <v>270</v>
      </c>
      <c r="AT322" s="216" t="s">
        <v>135</v>
      </c>
      <c r="AU322" s="216" t="s">
        <v>141</v>
      </c>
      <c r="AY322" s="18" t="s">
        <v>132</v>
      </c>
      <c r="BE322" s="217">
        <f>IF(N322="základní",J322,0)</f>
        <v>0</v>
      </c>
      <c r="BF322" s="217">
        <f>IF(N322="snížená",J322,0)</f>
        <v>0</v>
      </c>
      <c r="BG322" s="217">
        <f>IF(N322="zákl. přenesená",J322,0)</f>
        <v>0</v>
      </c>
      <c r="BH322" s="217">
        <f>IF(N322="sníž. přenesená",J322,0)</f>
        <v>0</v>
      </c>
      <c r="BI322" s="217">
        <f>IF(N322="nulová",J322,0)</f>
        <v>0</v>
      </c>
      <c r="BJ322" s="18" t="s">
        <v>141</v>
      </c>
      <c r="BK322" s="217">
        <f>ROUND(I322*H322,2)</f>
        <v>0</v>
      </c>
      <c r="BL322" s="18" t="s">
        <v>270</v>
      </c>
      <c r="BM322" s="216" t="s">
        <v>1317</v>
      </c>
    </row>
    <row r="323" s="2" customFormat="1">
      <c r="A323" s="40"/>
      <c r="B323" s="41"/>
      <c r="C323" s="42"/>
      <c r="D323" s="225" t="s">
        <v>197</v>
      </c>
      <c r="E323" s="42"/>
      <c r="F323" s="226" t="s">
        <v>641</v>
      </c>
      <c r="G323" s="42"/>
      <c r="H323" s="42"/>
      <c r="I323" s="227"/>
      <c r="J323" s="42"/>
      <c r="K323" s="42"/>
      <c r="L323" s="46"/>
      <c r="M323" s="228"/>
      <c r="N323" s="229"/>
      <c r="O323" s="86"/>
      <c r="P323" s="86"/>
      <c r="Q323" s="86"/>
      <c r="R323" s="86"/>
      <c r="S323" s="86"/>
      <c r="T323" s="87"/>
      <c r="U323" s="40"/>
      <c r="V323" s="40"/>
      <c r="W323" s="40"/>
      <c r="X323" s="40"/>
      <c r="Y323" s="40"/>
      <c r="Z323" s="40"/>
      <c r="AA323" s="40"/>
      <c r="AB323" s="40"/>
      <c r="AC323" s="40"/>
      <c r="AD323" s="40"/>
      <c r="AE323" s="40"/>
      <c r="AT323" s="18" t="s">
        <v>197</v>
      </c>
      <c r="AU323" s="18" t="s">
        <v>141</v>
      </c>
    </row>
    <row r="324" s="13" customFormat="1">
      <c r="A324" s="13"/>
      <c r="B324" s="230"/>
      <c r="C324" s="231"/>
      <c r="D324" s="225" t="s">
        <v>199</v>
      </c>
      <c r="E324" s="232" t="s">
        <v>32</v>
      </c>
      <c r="F324" s="233" t="s">
        <v>642</v>
      </c>
      <c r="G324" s="231"/>
      <c r="H324" s="234">
        <v>29.762</v>
      </c>
      <c r="I324" s="235"/>
      <c r="J324" s="231"/>
      <c r="K324" s="231"/>
      <c r="L324" s="236"/>
      <c r="M324" s="237"/>
      <c r="N324" s="238"/>
      <c r="O324" s="238"/>
      <c r="P324" s="238"/>
      <c r="Q324" s="238"/>
      <c r="R324" s="238"/>
      <c r="S324" s="238"/>
      <c r="T324" s="239"/>
      <c r="U324" s="13"/>
      <c r="V324" s="13"/>
      <c r="W324" s="13"/>
      <c r="X324" s="13"/>
      <c r="Y324" s="13"/>
      <c r="Z324" s="13"/>
      <c r="AA324" s="13"/>
      <c r="AB324" s="13"/>
      <c r="AC324" s="13"/>
      <c r="AD324" s="13"/>
      <c r="AE324" s="13"/>
      <c r="AT324" s="240" t="s">
        <v>199</v>
      </c>
      <c r="AU324" s="240" t="s">
        <v>141</v>
      </c>
      <c r="AV324" s="13" t="s">
        <v>141</v>
      </c>
      <c r="AW324" s="13" t="s">
        <v>41</v>
      </c>
      <c r="AX324" s="13" t="s">
        <v>79</v>
      </c>
      <c r="AY324" s="240" t="s">
        <v>132</v>
      </c>
    </row>
    <row r="325" s="13" customFormat="1">
      <c r="A325" s="13"/>
      <c r="B325" s="230"/>
      <c r="C325" s="231"/>
      <c r="D325" s="225" t="s">
        <v>199</v>
      </c>
      <c r="E325" s="232" t="s">
        <v>32</v>
      </c>
      <c r="F325" s="233" t="s">
        <v>643</v>
      </c>
      <c r="G325" s="231"/>
      <c r="H325" s="234">
        <v>-1.6000000000000001</v>
      </c>
      <c r="I325" s="235"/>
      <c r="J325" s="231"/>
      <c r="K325" s="231"/>
      <c r="L325" s="236"/>
      <c r="M325" s="237"/>
      <c r="N325" s="238"/>
      <c r="O325" s="238"/>
      <c r="P325" s="238"/>
      <c r="Q325" s="238"/>
      <c r="R325" s="238"/>
      <c r="S325" s="238"/>
      <c r="T325" s="239"/>
      <c r="U325" s="13"/>
      <c r="V325" s="13"/>
      <c r="W325" s="13"/>
      <c r="X325" s="13"/>
      <c r="Y325" s="13"/>
      <c r="Z325" s="13"/>
      <c r="AA325" s="13"/>
      <c r="AB325" s="13"/>
      <c r="AC325" s="13"/>
      <c r="AD325" s="13"/>
      <c r="AE325" s="13"/>
      <c r="AT325" s="240" t="s">
        <v>199</v>
      </c>
      <c r="AU325" s="240" t="s">
        <v>141</v>
      </c>
      <c r="AV325" s="13" t="s">
        <v>141</v>
      </c>
      <c r="AW325" s="13" t="s">
        <v>41</v>
      </c>
      <c r="AX325" s="13" t="s">
        <v>79</v>
      </c>
      <c r="AY325" s="240" t="s">
        <v>132</v>
      </c>
    </row>
    <row r="326" s="14" customFormat="1">
      <c r="A326" s="14"/>
      <c r="B326" s="241"/>
      <c r="C326" s="242"/>
      <c r="D326" s="225" t="s">
        <v>199</v>
      </c>
      <c r="E326" s="243" t="s">
        <v>32</v>
      </c>
      <c r="F326" s="244" t="s">
        <v>201</v>
      </c>
      <c r="G326" s="242"/>
      <c r="H326" s="245">
        <v>28.161999999999999</v>
      </c>
      <c r="I326" s="246"/>
      <c r="J326" s="242"/>
      <c r="K326" s="242"/>
      <c r="L326" s="247"/>
      <c r="M326" s="248"/>
      <c r="N326" s="249"/>
      <c r="O326" s="249"/>
      <c r="P326" s="249"/>
      <c r="Q326" s="249"/>
      <c r="R326" s="249"/>
      <c r="S326" s="249"/>
      <c r="T326" s="250"/>
      <c r="U326" s="14"/>
      <c r="V326" s="14"/>
      <c r="W326" s="14"/>
      <c r="X326" s="14"/>
      <c r="Y326" s="14"/>
      <c r="Z326" s="14"/>
      <c r="AA326" s="14"/>
      <c r="AB326" s="14"/>
      <c r="AC326" s="14"/>
      <c r="AD326" s="14"/>
      <c r="AE326" s="14"/>
      <c r="AT326" s="251" t="s">
        <v>199</v>
      </c>
      <c r="AU326" s="251" t="s">
        <v>141</v>
      </c>
      <c r="AV326" s="14" t="s">
        <v>150</v>
      </c>
      <c r="AW326" s="14" t="s">
        <v>41</v>
      </c>
      <c r="AX326" s="14" t="s">
        <v>21</v>
      </c>
      <c r="AY326" s="251" t="s">
        <v>132</v>
      </c>
    </row>
    <row r="327" s="2" customFormat="1" ht="14.4" customHeight="1">
      <c r="A327" s="40"/>
      <c r="B327" s="41"/>
      <c r="C327" s="252" t="s">
        <v>644</v>
      </c>
      <c r="D327" s="252" t="s">
        <v>246</v>
      </c>
      <c r="E327" s="253" t="s">
        <v>645</v>
      </c>
      <c r="F327" s="254" t="s">
        <v>646</v>
      </c>
      <c r="G327" s="255" t="s">
        <v>195</v>
      </c>
      <c r="H327" s="256">
        <v>28.178999999999998</v>
      </c>
      <c r="I327" s="257"/>
      <c r="J327" s="258">
        <f>ROUND(I327*H327,2)</f>
        <v>0</v>
      </c>
      <c r="K327" s="254" t="s">
        <v>139</v>
      </c>
      <c r="L327" s="259"/>
      <c r="M327" s="260" t="s">
        <v>32</v>
      </c>
      <c r="N327" s="261" t="s">
        <v>51</v>
      </c>
      <c r="O327" s="86"/>
      <c r="P327" s="214">
        <f>O327*H327</f>
        <v>0</v>
      </c>
      <c r="Q327" s="214">
        <v>0.0080000000000000002</v>
      </c>
      <c r="R327" s="214">
        <f>Q327*H327</f>
        <v>0.22543199999999999</v>
      </c>
      <c r="S327" s="214">
        <v>0</v>
      </c>
      <c r="T327" s="215">
        <f>S327*H327</f>
        <v>0</v>
      </c>
      <c r="U327" s="40"/>
      <c r="V327" s="40"/>
      <c r="W327" s="40"/>
      <c r="X327" s="40"/>
      <c r="Y327" s="40"/>
      <c r="Z327" s="40"/>
      <c r="AA327" s="40"/>
      <c r="AB327" s="40"/>
      <c r="AC327" s="40"/>
      <c r="AD327" s="40"/>
      <c r="AE327" s="40"/>
      <c r="AR327" s="216" t="s">
        <v>356</v>
      </c>
      <c r="AT327" s="216" t="s">
        <v>246</v>
      </c>
      <c r="AU327" s="216" t="s">
        <v>141</v>
      </c>
      <c r="AY327" s="18" t="s">
        <v>132</v>
      </c>
      <c r="BE327" s="217">
        <f>IF(N327="základní",J327,0)</f>
        <v>0</v>
      </c>
      <c r="BF327" s="217">
        <f>IF(N327="snížená",J327,0)</f>
        <v>0</v>
      </c>
      <c r="BG327" s="217">
        <f>IF(N327="zákl. přenesená",J327,0)</f>
        <v>0</v>
      </c>
      <c r="BH327" s="217">
        <f>IF(N327="sníž. přenesená",J327,0)</f>
        <v>0</v>
      </c>
      <c r="BI327" s="217">
        <f>IF(N327="nulová",J327,0)</f>
        <v>0</v>
      </c>
      <c r="BJ327" s="18" t="s">
        <v>141</v>
      </c>
      <c r="BK327" s="217">
        <f>ROUND(I327*H327,2)</f>
        <v>0</v>
      </c>
      <c r="BL327" s="18" t="s">
        <v>270</v>
      </c>
      <c r="BM327" s="216" t="s">
        <v>1318</v>
      </c>
    </row>
    <row r="328" s="13" customFormat="1">
      <c r="A328" s="13"/>
      <c r="B328" s="230"/>
      <c r="C328" s="231"/>
      <c r="D328" s="225" t="s">
        <v>199</v>
      </c>
      <c r="E328" s="231"/>
      <c r="F328" s="233" t="s">
        <v>648</v>
      </c>
      <c r="G328" s="231"/>
      <c r="H328" s="234">
        <v>28.178999999999998</v>
      </c>
      <c r="I328" s="235"/>
      <c r="J328" s="231"/>
      <c r="K328" s="231"/>
      <c r="L328" s="236"/>
      <c r="M328" s="237"/>
      <c r="N328" s="238"/>
      <c r="O328" s="238"/>
      <c r="P328" s="238"/>
      <c r="Q328" s="238"/>
      <c r="R328" s="238"/>
      <c r="S328" s="238"/>
      <c r="T328" s="239"/>
      <c r="U328" s="13"/>
      <c r="V328" s="13"/>
      <c r="W328" s="13"/>
      <c r="X328" s="13"/>
      <c r="Y328" s="13"/>
      <c r="Z328" s="13"/>
      <c r="AA328" s="13"/>
      <c r="AB328" s="13"/>
      <c r="AC328" s="13"/>
      <c r="AD328" s="13"/>
      <c r="AE328" s="13"/>
      <c r="AT328" s="240" t="s">
        <v>199</v>
      </c>
      <c r="AU328" s="240" t="s">
        <v>141</v>
      </c>
      <c r="AV328" s="13" t="s">
        <v>141</v>
      </c>
      <c r="AW328" s="13" t="s">
        <v>4</v>
      </c>
      <c r="AX328" s="13" t="s">
        <v>21</v>
      </c>
      <c r="AY328" s="240" t="s">
        <v>132</v>
      </c>
    </row>
    <row r="329" s="2" customFormat="1" ht="24.15" customHeight="1">
      <c r="A329" s="40"/>
      <c r="B329" s="41"/>
      <c r="C329" s="205" t="s">
        <v>649</v>
      </c>
      <c r="D329" s="205" t="s">
        <v>135</v>
      </c>
      <c r="E329" s="206" t="s">
        <v>650</v>
      </c>
      <c r="F329" s="207" t="s">
        <v>651</v>
      </c>
      <c r="G329" s="208" t="s">
        <v>195</v>
      </c>
      <c r="H329" s="209">
        <v>8.625</v>
      </c>
      <c r="I329" s="210"/>
      <c r="J329" s="211">
        <f>ROUND(I329*H329,2)</f>
        <v>0</v>
      </c>
      <c r="K329" s="207" t="s">
        <v>139</v>
      </c>
      <c r="L329" s="46"/>
      <c r="M329" s="212" t="s">
        <v>32</v>
      </c>
      <c r="N329" s="213" t="s">
        <v>51</v>
      </c>
      <c r="O329" s="86"/>
      <c r="P329" s="214">
        <f>O329*H329</f>
        <v>0</v>
      </c>
      <c r="Q329" s="214">
        <v>0</v>
      </c>
      <c r="R329" s="214">
        <f>Q329*H329</f>
        <v>0</v>
      </c>
      <c r="S329" s="214">
        <v>0</v>
      </c>
      <c r="T329" s="215">
        <f>S329*H329</f>
        <v>0</v>
      </c>
      <c r="U329" s="40"/>
      <c r="V329" s="40"/>
      <c r="W329" s="40"/>
      <c r="X329" s="40"/>
      <c r="Y329" s="40"/>
      <c r="Z329" s="40"/>
      <c r="AA329" s="40"/>
      <c r="AB329" s="40"/>
      <c r="AC329" s="40"/>
      <c r="AD329" s="40"/>
      <c r="AE329" s="40"/>
      <c r="AR329" s="216" t="s">
        <v>270</v>
      </c>
      <c r="AT329" s="216" t="s">
        <v>135</v>
      </c>
      <c r="AU329" s="216" t="s">
        <v>141</v>
      </c>
      <c r="AY329" s="18" t="s">
        <v>132</v>
      </c>
      <c r="BE329" s="217">
        <f>IF(N329="základní",J329,0)</f>
        <v>0</v>
      </c>
      <c r="BF329" s="217">
        <f>IF(N329="snížená",J329,0)</f>
        <v>0</v>
      </c>
      <c r="BG329" s="217">
        <f>IF(N329="zákl. přenesená",J329,0)</f>
        <v>0</v>
      </c>
      <c r="BH329" s="217">
        <f>IF(N329="sníž. přenesená",J329,0)</f>
        <v>0</v>
      </c>
      <c r="BI329" s="217">
        <f>IF(N329="nulová",J329,0)</f>
        <v>0</v>
      </c>
      <c r="BJ329" s="18" t="s">
        <v>141</v>
      </c>
      <c r="BK329" s="217">
        <f>ROUND(I329*H329,2)</f>
        <v>0</v>
      </c>
      <c r="BL329" s="18" t="s">
        <v>270</v>
      </c>
      <c r="BM329" s="216" t="s">
        <v>1319</v>
      </c>
    </row>
    <row r="330" s="2" customFormat="1">
      <c r="A330" s="40"/>
      <c r="B330" s="41"/>
      <c r="C330" s="42"/>
      <c r="D330" s="225" t="s">
        <v>197</v>
      </c>
      <c r="E330" s="42"/>
      <c r="F330" s="226" t="s">
        <v>653</v>
      </c>
      <c r="G330" s="42"/>
      <c r="H330" s="42"/>
      <c r="I330" s="227"/>
      <c r="J330" s="42"/>
      <c r="K330" s="42"/>
      <c r="L330" s="46"/>
      <c r="M330" s="228"/>
      <c r="N330" s="229"/>
      <c r="O330" s="86"/>
      <c r="P330" s="86"/>
      <c r="Q330" s="86"/>
      <c r="R330" s="86"/>
      <c r="S330" s="86"/>
      <c r="T330" s="87"/>
      <c r="U330" s="40"/>
      <c r="V330" s="40"/>
      <c r="W330" s="40"/>
      <c r="X330" s="40"/>
      <c r="Y330" s="40"/>
      <c r="Z330" s="40"/>
      <c r="AA330" s="40"/>
      <c r="AB330" s="40"/>
      <c r="AC330" s="40"/>
      <c r="AD330" s="40"/>
      <c r="AE330" s="40"/>
      <c r="AT330" s="18" t="s">
        <v>197</v>
      </c>
      <c r="AU330" s="18" t="s">
        <v>141</v>
      </c>
    </row>
    <row r="331" s="13" customFormat="1">
      <c r="A331" s="13"/>
      <c r="B331" s="230"/>
      <c r="C331" s="231"/>
      <c r="D331" s="225" t="s">
        <v>199</v>
      </c>
      <c r="E331" s="232" t="s">
        <v>32</v>
      </c>
      <c r="F331" s="233" t="s">
        <v>654</v>
      </c>
      <c r="G331" s="231"/>
      <c r="H331" s="234">
        <v>8.625</v>
      </c>
      <c r="I331" s="235"/>
      <c r="J331" s="231"/>
      <c r="K331" s="231"/>
      <c r="L331" s="236"/>
      <c r="M331" s="237"/>
      <c r="N331" s="238"/>
      <c r="O331" s="238"/>
      <c r="P331" s="238"/>
      <c r="Q331" s="238"/>
      <c r="R331" s="238"/>
      <c r="S331" s="238"/>
      <c r="T331" s="239"/>
      <c r="U331" s="13"/>
      <c r="V331" s="13"/>
      <c r="W331" s="13"/>
      <c r="X331" s="13"/>
      <c r="Y331" s="13"/>
      <c r="Z331" s="13"/>
      <c r="AA331" s="13"/>
      <c r="AB331" s="13"/>
      <c r="AC331" s="13"/>
      <c r="AD331" s="13"/>
      <c r="AE331" s="13"/>
      <c r="AT331" s="240" t="s">
        <v>199</v>
      </c>
      <c r="AU331" s="240" t="s">
        <v>141</v>
      </c>
      <c r="AV331" s="13" t="s">
        <v>141</v>
      </c>
      <c r="AW331" s="13" t="s">
        <v>41</v>
      </c>
      <c r="AX331" s="13" t="s">
        <v>79</v>
      </c>
      <c r="AY331" s="240" t="s">
        <v>132</v>
      </c>
    </row>
    <row r="332" s="14" customFormat="1">
      <c r="A332" s="14"/>
      <c r="B332" s="241"/>
      <c r="C332" s="242"/>
      <c r="D332" s="225" t="s">
        <v>199</v>
      </c>
      <c r="E332" s="243" t="s">
        <v>32</v>
      </c>
      <c r="F332" s="244" t="s">
        <v>201</v>
      </c>
      <c r="G332" s="242"/>
      <c r="H332" s="245">
        <v>8.625</v>
      </c>
      <c r="I332" s="246"/>
      <c r="J332" s="242"/>
      <c r="K332" s="242"/>
      <c r="L332" s="247"/>
      <c r="M332" s="248"/>
      <c r="N332" s="249"/>
      <c r="O332" s="249"/>
      <c r="P332" s="249"/>
      <c r="Q332" s="249"/>
      <c r="R332" s="249"/>
      <c r="S332" s="249"/>
      <c r="T332" s="250"/>
      <c r="U332" s="14"/>
      <c r="V332" s="14"/>
      <c r="W332" s="14"/>
      <c r="X332" s="14"/>
      <c r="Y332" s="14"/>
      <c r="Z332" s="14"/>
      <c r="AA332" s="14"/>
      <c r="AB332" s="14"/>
      <c r="AC332" s="14"/>
      <c r="AD332" s="14"/>
      <c r="AE332" s="14"/>
      <c r="AT332" s="251" t="s">
        <v>199</v>
      </c>
      <c r="AU332" s="251" t="s">
        <v>141</v>
      </c>
      <c r="AV332" s="14" t="s">
        <v>150</v>
      </c>
      <c r="AW332" s="14" t="s">
        <v>41</v>
      </c>
      <c r="AX332" s="14" t="s">
        <v>21</v>
      </c>
      <c r="AY332" s="251" t="s">
        <v>132</v>
      </c>
    </row>
    <row r="333" s="2" customFormat="1" ht="14.4" customHeight="1">
      <c r="A333" s="40"/>
      <c r="B333" s="41"/>
      <c r="C333" s="252" t="s">
        <v>655</v>
      </c>
      <c r="D333" s="252" t="s">
        <v>246</v>
      </c>
      <c r="E333" s="253" t="s">
        <v>656</v>
      </c>
      <c r="F333" s="254" t="s">
        <v>657</v>
      </c>
      <c r="G333" s="255" t="s">
        <v>195</v>
      </c>
      <c r="H333" s="256">
        <v>8.798</v>
      </c>
      <c r="I333" s="257"/>
      <c r="J333" s="258">
        <f>ROUND(I333*H333,2)</f>
        <v>0</v>
      </c>
      <c r="K333" s="254" t="s">
        <v>139</v>
      </c>
      <c r="L333" s="259"/>
      <c r="M333" s="260" t="s">
        <v>32</v>
      </c>
      <c r="N333" s="261" t="s">
        <v>51</v>
      </c>
      <c r="O333" s="86"/>
      <c r="P333" s="214">
        <f>O333*H333</f>
        <v>0</v>
      </c>
      <c r="Q333" s="214">
        <v>0.0023999999999999998</v>
      </c>
      <c r="R333" s="214">
        <f>Q333*H333</f>
        <v>0.021115199999999997</v>
      </c>
      <c r="S333" s="214">
        <v>0</v>
      </c>
      <c r="T333" s="215">
        <f>S333*H333</f>
        <v>0</v>
      </c>
      <c r="U333" s="40"/>
      <c r="V333" s="40"/>
      <c r="W333" s="40"/>
      <c r="X333" s="40"/>
      <c r="Y333" s="40"/>
      <c r="Z333" s="40"/>
      <c r="AA333" s="40"/>
      <c r="AB333" s="40"/>
      <c r="AC333" s="40"/>
      <c r="AD333" s="40"/>
      <c r="AE333" s="40"/>
      <c r="AR333" s="216" t="s">
        <v>356</v>
      </c>
      <c r="AT333" s="216" t="s">
        <v>246</v>
      </c>
      <c r="AU333" s="216" t="s">
        <v>141</v>
      </c>
      <c r="AY333" s="18" t="s">
        <v>132</v>
      </c>
      <c r="BE333" s="217">
        <f>IF(N333="základní",J333,0)</f>
        <v>0</v>
      </c>
      <c r="BF333" s="217">
        <f>IF(N333="snížená",J333,0)</f>
        <v>0</v>
      </c>
      <c r="BG333" s="217">
        <f>IF(N333="zákl. přenesená",J333,0)</f>
        <v>0</v>
      </c>
      <c r="BH333" s="217">
        <f>IF(N333="sníž. přenesená",J333,0)</f>
        <v>0</v>
      </c>
      <c r="BI333" s="217">
        <f>IF(N333="nulová",J333,0)</f>
        <v>0</v>
      </c>
      <c r="BJ333" s="18" t="s">
        <v>141</v>
      </c>
      <c r="BK333" s="217">
        <f>ROUND(I333*H333,2)</f>
        <v>0</v>
      </c>
      <c r="BL333" s="18" t="s">
        <v>270</v>
      </c>
      <c r="BM333" s="216" t="s">
        <v>1320</v>
      </c>
    </row>
    <row r="334" s="13" customFormat="1">
      <c r="A334" s="13"/>
      <c r="B334" s="230"/>
      <c r="C334" s="231"/>
      <c r="D334" s="225" t="s">
        <v>199</v>
      </c>
      <c r="E334" s="231"/>
      <c r="F334" s="233" t="s">
        <v>659</v>
      </c>
      <c r="G334" s="231"/>
      <c r="H334" s="234">
        <v>8.798</v>
      </c>
      <c r="I334" s="235"/>
      <c r="J334" s="231"/>
      <c r="K334" s="231"/>
      <c r="L334" s="236"/>
      <c r="M334" s="237"/>
      <c r="N334" s="238"/>
      <c r="O334" s="238"/>
      <c r="P334" s="238"/>
      <c r="Q334" s="238"/>
      <c r="R334" s="238"/>
      <c r="S334" s="238"/>
      <c r="T334" s="239"/>
      <c r="U334" s="13"/>
      <c r="V334" s="13"/>
      <c r="W334" s="13"/>
      <c r="X334" s="13"/>
      <c r="Y334" s="13"/>
      <c r="Z334" s="13"/>
      <c r="AA334" s="13"/>
      <c r="AB334" s="13"/>
      <c r="AC334" s="13"/>
      <c r="AD334" s="13"/>
      <c r="AE334" s="13"/>
      <c r="AT334" s="240" t="s">
        <v>199</v>
      </c>
      <c r="AU334" s="240" t="s">
        <v>141</v>
      </c>
      <c r="AV334" s="13" t="s">
        <v>141</v>
      </c>
      <c r="AW334" s="13" t="s">
        <v>4</v>
      </c>
      <c r="AX334" s="13" t="s">
        <v>21</v>
      </c>
      <c r="AY334" s="240" t="s">
        <v>132</v>
      </c>
    </row>
    <row r="335" s="2" customFormat="1" ht="24.15" customHeight="1">
      <c r="A335" s="40"/>
      <c r="B335" s="41"/>
      <c r="C335" s="205" t="s">
        <v>660</v>
      </c>
      <c r="D335" s="205" t="s">
        <v>135</v>
      </c>
      <c r="E335" s="206" t="s">
        <v>661</v>
      </c>
      <c r="F335" s="207" t="s">
        <v>662</v>
      </c>
      <c r="G335" s="208" t="s">
        <v>195</v>
      </c>
      <c r="H335" s="209">
        <v>8.625</v>
      </c>
      <c r="I335" s="210"/>
      <c r="J335" s="211">
        <f>ROUND(I335*H335,2)</f>
        <v>0</v>
      </c>
      <c r="K335" s="207" t="s">
        <v>139</v>
      </c>
      <c r="L335" s="46"/>
      <c r="M335" s="212" t="s">
        <v>32</v>
      </c>
      <c r="N335" s="213" t="s">
        <v>51</v>
      </c>
      <c r="O335" s="86"/>
      <c r="P335" s="214">
        <f>O335*H335</f>
        <v>0</v>
      </c>
      <c r="Q335" s="214">
        <v>0</v>
      </c>
      <c r="R335" s="214">
        <f>Q335*H335</f>
        <v>0</v>
      </c>
      <c r="S335" s="214">
        <v>0</v>
      </c>
      <c r="T335" s="215">
        <f>S335*H335</f>
        <v>0</v>
      </c>
      <c r="U335" s="40"/>
      <c r="V335" s="40"/>
      <c r="W335" s="40"/>
      <c r="X335" s="40"/>
      <c r="Y335" s="40"/>
      <c r="Z335" s="40"/>
      <c r="AA335" s="40"/>
      <c r="AB335" s="40"/>
      <c r="AC335" s="40"/>
      <c r="AD335" s="40"/>
      <c r="AE335" s="40"/>
      <c r="AR335" s="216" t="s">
        <v>270</v>
      </c>
      <c r="AT335" s="216" t="s">
        <v>135</v>
      </c>
      <c r="AU335" s="216" t="s">
        <v>141</v>
      </c>
      <c r="AY335" s="18" t="s">
        <v>132</v>
      </c>
      <c r="BE335" s="217">
        <f>IF(N335="základní",J335,0)</f>
        <v>0</v>
      </c>
      <c r="BF335" s="217">
        <f>IF(N335="snížená",J335,0)</f>
        <v>0</v>
      </c>
      <c r="BG335" s="217">
        <f>IF(N335="zákl. přenesená",J335,0)</f>
        <v>0</v>
      </c>
      <c r="BH335" s="217">
        <f>IF(N335="sníž. přenesená",J335,0)</f>
        <v>0</v>
      </c>
      <c r="BI335" s="217">
        <f>IF(N335="nulová",J335,0)</f>
        <v>0</v>
      </c>
      <c r="BJ335" s="18" t="s">
        <v>141</v>
      </c>
      <c r="BK335" s="217">
        <f>ROUND(I335*H335,2)</f>
        <v>0</v>
      </c>
      <c r="BL335" s="18" t="s">
        <v>270</v>
      </c>
      <c r="BM335" s="216" t="s">
        <v>1321</v>
      </c>
    </row>
    <row r="336" s="2" customFormat="1">
      <c r="A336" s="40"/>
      <c r="B336" s="41"/>
      <c r="C336" s="42"/>
      <c r="D336" s="225" t="s">
        <v>197</v>
      </c>
      <c r="E336" s="42"/>
      <c r="F336" s="226" t="s">
        <v>653</v>
      </c>
      <c r="G336" s="42"/>
      <c r="H336" s="42"/>
      <c r="I336" s="227"/>
      <c r="J336" s="42"/>
      <c r="K336" s="42"/>
      <c r="L336" s="46"/>
      <c r="M336" s="228"/>
      <c r="N336" s="229"/>
      <c r="O336" s="86"/>
      <c r="P336" s="86"/>
      <c r="Q336" s="86"/>
      <c r="R336" s="86"/>
      <c r="S336" s="86"/>
      <c r="T336" s="87"/>
      <c r="U336" s="40"/>
      <c r="V336" s="40"/>
      <c r="W336" s="40"/>
      <c r="X336" s="40"/>
      <c r="Y336" s="40"/>
      <c r="Z336" s="40"/>
      <c r="AA336" s="40"/>
      <c r="AB336" s="40"/>
      <c r="AC336" s="40"/>
      <c r="AD336" s="40"/>
      <c r="AE336" s="40"/>
      <c r="AT336" s="18" t="s">
        <v>197</v>
      </c>
      <c r="AU336" s="18" t="s">
        <v>141</v>
      </c>
    </row>
    <row r="337" s="2" customFormat="1" ht="14.4" customHeight="1">
      <c r="A337" s="40"/>
      <c r="B337" s="41"/>
      <c r="C337" s="252" t="s">
        <v>664</v>
      </c>
      <c r="D337" s="252" t="s">
        <v>246</v>
      </c>
      <c r="E337" s="253" t="s">
        <v>665</v>
      </c>
      <c r="F337" s="254" t="s">
        <v>666</v>
      </c>
      <c r="G337" s="255" t="s">
        <v>195</v>
      </c>
      <c r="H337" s="256">
        <v>8.798</v>
      </c>
      <c r="I337" s="257"/>
      <c r="J337" s="258">
        <f>ROUND(I337*H337,2)</f>
        <v>0</v>
      </c>
      <c r="K337" s="254" t="s">
        <v>139</v>
      </c>
      <c r="L337" s="259"/>
      <c r="M337" s="260" t="s">
        <v>32</v>
      </c>
      <c r="N337" s="261" t="s">
        <v>51</v>
      </c>
      <c r="O337" s="86"/>
      <c r="P337" s="214">
        <f>O337*H337</f>
        <v>0</v>
      </c>
      <c r="Q337" s="214">
        <v>0.0035999999999999999</v>
      </c>
      <c r="R337" s="214">
        <f>Q337*H337</f>
        <v>0.031672800000000001</v>
      </c>
      <c r="S337" s="214">
        <v>0</v>
      </c>
      <c r="T337" s="215">
        <f>S337*H337</f>
        <v>0</v>
      </c>
      <c r="U337" s="40"/>
      <c r="V337" s="40"/>
      <c r="W337" s="40"/>
      <c r="X337" s="40"/>
      <c r="Y337" s="40"/>
      <c r="Z337" s="40"/>
      <c r="AA337" s="40"/>
      <c r="AB337" s="40"/>
      <c r="AC337" s="40"/>
      <c r="AD337" s="40"/>
      <c r="AE337" s="40"/>
      <c r="AR337" s="216" t="s">
        <v>356</v>
      </c>
      <c r="AT337" s="216" t="s">
        <v>246</v>
      </c>
      <c r="AU337" s="216" t="s">
        <v>141</v>
      </c>
      <c r="AY337" s="18" t="s">
        <v>132</v>
      </c>
      <c r="BE337" s="217">
        <f>IF(N337="základní",J337,0)</f>
        <v>0</v>
      </c>
      <c r="BF337" s="217">
        <f>IF(N337="snížená",J337,0)</f>
        <v>0</v>
      </c>
      <c r="BG337" s="217">
        <f>IF(N337="zákl. přenesená",J337,0)</f>
        <v>0</v>
      </c>
      <c r="BH337" s="217">
        <f>IF(N337="sníž. přenesená",J337,0)</f>
        <v>0</v>
      </c>
      <c r="BI337" s="217">
        <f>IF(N337="nulová",J337,0)</f>
        <v>0</v>
      </c>
      <c r="BJ337" s="18" t="s">
        <v>141</v>
      </c>
      <c r="BK337" s="217">
        <f>ROUND(I337*H337,2)</f>
        <v>0</v>
      </c>
      <c r="BL337" s="18" t="s">
        <v>270</v>
      </c>
      <c r="BM337" s="216" t="s">
        <v>1322</v>
      </c>
    </row>
    <row r="338" s="13" customFormat="1">
      <c r="A338" s="13"/>
      <c r="B338" s="230"/>
      <c r="C338" s="231"/>
      <c r="D338" s="225" t="s">
        <v>199</v>
      </c>
      <c r="E338" s="231"/>
      <c r="F338" s="233" t="s">
        <v>659</v>
      </c>
      <c r="G338" s="231"/>
      <c r="H338" s="234">
        <v>8.798</v>
      </c>
      <c r="I338" s="235"/>
      <c r="J338" s="231"/>
      <c r="K338" s="231"/>
      <c r="L338" s="236"/>
      <c r="M338" s="237"/>
      <c r="N338" s="238"/>
      <c r="O338" s="238"/>
      <c r="P338" s="238"/>
      <c r="Q338" s="238"/>
      <c r="R338" s="238"/>
      <c r="S338" s="238"/>
      <c r="T338" s="239"/>
      <c r="U338" s="13"/>
      <c r="V338" s="13"/>
      <c r="W338" s="13"/>
      <c r="X338" s="13"/>
      <c r="Y338" s="13"/>
      <c r="Z338" s="13"/>
      <c r="AA338" s="13"/>
      <c r="AB338" s="13"/>
      <c r="AC338" s="13"/>
      <c r="AD338" s="13"/>
      <c r="AE338" s="13"/>
      <c r="AT338" s="240" t="s">
        <v>199</v>
      </c>
      <c r="AU338" s="240" t="s">
        <v>141</v>
      </c>
      <c r="AV338" s="13" t="s">
        <v>141</v>
      </c>
      <c r="AW338" s="13" t="s">
        <v>4</v>
      </c>
      <c r="AX338" s="13" t="s">
        <v>21</v>
      </c>
      <c r="AY338" s="240" t="s">
        <v>132</v>
      </c>
    </row>
    <row r="339" s="2" customFormat="1" ht="24.15" customHeight="1">
      <c r="A339" s="40"/>
      <c r="B339" s="41"/>
      <c r="C339" s="205" t="s">
        <v>668</v>
      </c>
      <c r="D339" s="205" t="s">
        <v>135</v>
      </c>
      <c r="E339" s="206" t="s">
        <v>669</v>
      </c>
      <c r="F339" s="207" t="s">
        <v>670</v>
      </c>
      <c r="G339" s="208" t="s">
        <v>254</v>
      </c>
      <c r="H339" s="209">
        <v>3.1120000000000001</v>
      </c>
      <c r="I339" s="210"/>
      <c r="J339" s="211">
        <f>ROUND(I339*H339,2)</f>
        <v>0</v>
      </c>
      <c r="K339" s="207" t="s">
        <v>139</v>
      </c>
      <c r="L339" s="46"/>
      <c r="M339" s="212" t="s">
        <v>32</v>
      </c>
      <c r="N339" s="213" t="s">
        <v>51</v>
      </c>
      <c r="O339" s="86"/>
      <c r="P339" s="214">
        <f>O339*H339</f>
        <v>0</v>
      </c>
      <c r="Q339" s="214">
        <v>0</v>
      </c>
      <c r="R339" s="214">
        <f>Q339*H339</f>
        <v>0</v>
      </c>
      <c r="S339" s="214">
        <v>0</v>
      </c>
      <c r="T339" s="215">
        <f>S339*H339</f>
        <v>0</v>
      </c>
      <c r="U339" s="40"/>
      <c r="V339" s="40"/>
      <c r="W339" s="40"/>
      <c r="X339" s="40"/>
      <c r="Y339" s="40"/>
      <c r="Z339" s="40"/>
      <c r="AA339" s="40"/>
      <c r="AB339" s="40"/>
      <c r="AC339" s="40"/>
      <c r="AD339" s="40"/>
      <c r="AE339" s="40"/>
      <c r="AR339" s="216" t="s">
        <v>270</v>
      </c>
      <c r="AT339" s="216" t="s">
        <v>135</v>
      </c>
      <c r="AU339" s="216" t="s">
        <v>141</v>
      </c>
      <c r="AY339" s="18" t="s">
        <v>132</v>
      </c>
      <c r="BE339" s="217">
        <f>IF(N339="základní",J339,0)</f>
        <v>0</v>
      </c>
      <c r="BF339" s="217">
        <f>IF(N339="snížená",J339,0)</f>
        <v>0</v>
      </c>
      <c r="BG339" s="217">
        <f>IF(N339="zákl. přenesená",J339,0)</f>
        <v>0</v>
      </c>
      <c r="BH339" s="217">
        <f>IF(N339="sníž. přenesená",J339,0)</f>
        <v>0</v>
      </c>
      <c r="BI339" s="217">
        <f>IF(N339="nulová",J339,0)</f>
        <v>0</v>
      </c>
      <c r="BJ339" s="18" t="s">
        <v>141</v>
      </c>
      <c r="BK339" s="217">
        <f>ROUND(I339*H339,2)</f>
        <v>0</v>
      </c>
      <c r="BL339" s="18" t="s">
        <v>270</v>
      </c>
      <c r="BM339" s="216" t="s">
        <v>1323</v>
      </c>
    </row>
    <row r="340" s="2" customFormat="1">
      <c r="A340" s="40"/>
      <c r="B340" s="41"/>
      <c r="C340" s="42"/>
      <c r="D340" s="225" t="s">
        <v>197</v>
      </c>
      <c r="E340" s="42"/>
      <c r="F340" s="226" t="s">
        <v>672</v>
      </c>
      <c r="G340" s="42"/>
      <c r="H340" s="42"/>
      <c r="I340" s="227"/>
      <c r="J340" s="42"/>
      <c r="K340" s="42"/>
      <c r="L340" s="46"/>
      <c r="M340" s="228"/>
      <c r="N340" s="229"/>
      <c r="O340" s="86"/>
      <c r="P340" s="86"/>
      <c r="Q340" s="86"/>
      <c r="R340" s="86"/>
      <c r="S340" s="86"/>
      <c r="T340" s="87"/>
      <c r="U340" s="40"/>
      <c r="V340" s="40"/>
      <c r="W340" s="40"/>
      <c r="X340" s="40"/>
      <c r="Y340" s="40"/>
      <c r="Z340" s="40"/>
      <c r="AA340" s="40"/>
      <c r="AB340" s="40"/>
      <c r="AC340" s="40"/>
      <c r="AD340" s="40"/>
      <c r="AE340" s="40"/>
      <c r="AT340" s="18" t="s">
        <v>197</v>
      </c>
      <c r="AU340" s="18" t="s">
        <v>141</v>
      </c>
    </row>
    <row r="341" s="12" customFormat="1" ht="22.8" customHeight="1">
      <c r="A341" s="12"/>
      <c r="B341" s="189"/>
      <c r="C341" s="190"/>
      <c r="D341" s="191" t="s">
        <v>78</v>
      </c>
      <c r="E341" s="203" t="s">
        <v>673</v>
      </c>
      <c r="F341" s="203" t="s">
        <v>674</v>
      </c>
      <c r="G341" s="190"/>
      <c r="H341" s="190"/>
      <c r="I341" s="193"/>
      <c r="J341" s="204">
        <f>BK341</f>
        <v>0</v>
      </c>
      <c r="K341" s="190"/>
      <c r="L341" s="195"/>
      <c r="M341" s="196"/>
      <c r="N341" s="197"/>
      <c r="O341" s="197"/>
      <c r="P341" s="198">
        <f>SUM(P342:P346)</f>
        <v>0</v>
      </c>
      <c r="Q341" s="197"/>
      <c r="R341" s="198">
        <f>SUM(R342:R346)</f>
        <v>0.0045000000000000005</v>
      </c>
      <c r="S341" s="197"/>
      <c r="T341" s="199">
        <f>SUM(T342:T346)</f>
        <v>0.063390000000000002</v>
      </c>
      <c r="U341" s="12"/>
      <c r="V341" s="12"/>
      <c r="W341" s="12"/>
      <c r="X341" s="12"/>
      <c r="Y341" s="12"/>
      <c r="Z341" s="12"/>
      <c r="AA341" s="12"/>
      <c r="AB341" s="12"/>
      <c r="AC341" s="12"/>
      <c r="AD341" s="12"/>
      <c r="AE341" s="12"/>
      <c r="AR341" s="200" t="s">
        <v>141</v>
      </c>
      <c r="AT341" s="201" t="s">
        <v>78</v>
      </c>
      <c r="AU341" s="201" t="s">
        <v>21</v>
      </c>
      <c r="AY341" s="200" t="s">
        <v>132</v>
      </c>
      <c r="BK341" s="202">
        <f>SUM(BK342:BK346)</f>
        <v>0</v>
      </c>
    </row>
    <row r="342" s="2" customFormat="1" ht="24.15" customHeight="1">
      <c r="A342" s="40"/>
      <c r="B342" s="41"/>
      <c r="C342" s="205" t="s">
        <v>675</v>
      </c>
      <c r="D342" s="205" t="s">
        <v>135</v>
      </c>
      <c r="E342" s="206" t="s">
        <v>676</v>
      </c>
      <c r="F342" s="207" t="s">
        <v>677</v>
      </c>
      <c r="G342" s="208" t="s">
        <v>376</v>
      </c>
      <c r="H342" s="209">
        <v>1</v>
      </c>
      <c r="I342" s="210"/>
      <c r="J342" s="211">
        <f>ROUND(I342*H342,2)</f>
        <v>0</v>
      </c>
      <c r="K342" s="207" t="s">
        <v>139</v>
      </c>
      <c r="L342" s="46"/>
      <c r="M342" s="212" t="s">
        <v>32</v>
      </c>
      <c r="N342" s="213" t="s">
        <v>51</v>
      </c>
      <c r="O342" s="86"/>
      <c r="P342" s="214">
        <f>O342*H342</f>
        <v>0</v>
      </c>
      <c r="Q342" s="214">
        <v>0.0015</v>
      </c>
      <c r="R342" s="214">
        <f>Q342*H342</f>
        <v>0.0015</v>
      </c>
      <c r="S342" s="214">
        <v>0</v>
      </c>
      <c r="T342" s="215">
        <f>S342*H342</f>
        <v>0</v>
      </c>
      <c r="U342" s="40"/>
      <c r="V342" s="40"/>
      <c r="W342" s="40"/>
      <c r="X342" s="40"/>
      <c r="Y342" s="40"/>
      <c r="Z342" s="40"/>
      <c r="AA342" s="40"/>
      <c r="AB342" s="40"/>
      <c r="AC342" s="40"/>
      <c r="AD342" s="40"/>
      <c r="AE342" s="40"/>
      <c r="AR342" s="216" t="s">
        <v>270</v>
      </c>
      <c r="AT342" s="216" t="s">
        <v>135</v>
      </c>
      <c r="AU342" s="216" t="s">
        <v>141</v>
      </c>
      <c r="AY342" s="18" t="s">
        <v>132</v>
      </c>
      <c r="BE342" s="217">
        <f>IF(N342="základní",J342,0)</f>
        <v>0</v>
      </c>
      <c r="BF342" s="217">
        <f>IF(N342="snížená",J342,0)</f>
        <v>0</v>
      </c>
      <c r="BG342" s="217">
        <f>IF(N342="zákl. přenesená",J342,0)</f>
        <v>0</v>
      </c>
      <c r="BH342" s="217">
        <f>IF(N342="sníž. přenesená",J342,0)</f>
        <v>0</v>
      </c>
      <c r="BI342" s="217">
        <f>IF(N342="nulová",J342,0)</f>
        <v>0</v>
      </c>
      <c r="BJ342" s="18" t="s">
        <v>141</v>
      </c>
      <c r="BK342" s="217">
        <f>ROUND(I342*H342,2)</f>
        <v>0</v>
      </c>
      <c r="BL342" s="18" t="s">
        <v>270</v>
      </c>
      <c r="BM342" s="216" t="s">
        <v>1324</v>
      </c>
    </row>
    <row r="343" s="2" customFormat="1" ht="14.4" customHeight="1">
      <c r="A343" s="40"/>
      <c r="B343" s="41"/>
      <c r="C343" s="205" t="s">
        <v>679</v>
      </c>
      <c r="D343" s="205" t="s">
        <v>135</v>
      </c>
      <c r="E343" s="206" t="s">
        <v>680</v>
      </c>
      <c r="F343" s="207" t="s">
        <v>681</v>
      </c>
      <c r="G343" s="208" t="s">
        <v>376</v>
      </c>
      <c r="H343" s="209">
        <v>2</v>
      </c>
      <c r="I343" s="210"/>
      <c r="J343" s="211">
        <f>ROUND(I343*H343,2)</f>
        <v>0</v>
      </c>
      <c r="K343" s="207" t="s">
        <v>139</v>
      </c>
      <c r="L343" s="46"/>
      <c r="M343" s="212" t="s">
        <v>32</v>
      </c>
      <c r="N343" s="213" t="s">
        <v>51</v>
      </c>
      <c r="O343" s="86"/>
      <c r="P343" s="214">
        <f>O343*H343</f>
        <v>0</v>
      </c>
      <c r="Q343" s="214">
        <v>0.0015</v>
      </c>
      <c r="R343" s="214">
        <f>Q343*H343</f>
        <v>0.0030000000000000001</v>
      </c>
      <c r="S343" s="214">
        <v>0</v>
      </c>
      <c r="T343" s="215">
        <f>S343*H343</f>
        <v>0</v>
      </c>
      <c r="U343" s="40"/>
      <c r="V343" s="40"/>
      <c r="W343" s="40"/>
      <c r="X343" s="40"/>
      <c r="Y343" s="40"/>
      <c r="Z343" s="40"/>
      <c r="AA343" s="40"/>
      <c r="AB343" s="40"/>
      <c r="AC343" s="40"/>
      <c r="AD343" s="40"/>
      <c r="AE343" s="40"/>
      <c r="AR343" s="216" t="s">
        <v>270</v>
      </c>
      <c r="AT343" s="216" t="s">
        <v>135</v>
      </c>
      <c r="AU343" s="216" t="s">
        <v>141</v>
      </c>
      <c r="AY343" s="18" t="s">
        <v>132</v>
      </c>
      <c r="BE343" s="217">
        <f>IF(N343="základní",J343,0)</f>
        <v>0</v>
      </c>
      <c r="BF343" s="217">
        <f>IF(N343="snížená",J343,0)</f>
        <v>0</v>
      </c>
      <c r="BG343" s="217">
        <f>IF(N343="zákl. přenesená",J343,0)</f>
        <v>0</v>
      </c>
      <c r="BH343" s="217">
        <f>IF(N343="sníž. přenesená",J343,0)</f>
        <v>0</v>
      </c>
      <c r="BI343" s="217">
        <f>IF(N343="nulová",J343,0)</f>
        <v>0</v>
      </c>
      <c r="BJ343" s="18" t="s">
        <v>141</v>
      </c>
      <c r="BK343" s="217">
        <f>ROUND(I343*H343,2)</f>
        <v>0</v>
      </c>
      <c r="BL343" s="18" t="s">
        <v>270</v>
      </c>
      <c r="BM343" s="216" t="s">
        <v>1325</v>
      </c>
    </row>
    <row r="344" s="2" customFormat="1" ht="14.4" customHeight="1">
      <c r="A344" s="40"/>
      <c r="B344" s="41"/>
      <c r="C344" s="205" t="s">
        <v>683</v>
      </c>
      <c r="D344" s="205" t="s">
        <v>135</v>
      </c>
      <c r="E344" s="206" t="s">
        <v>684</v>
      </c>
      <c r="F344" s="207" t="s">
        <v>685</v>
      </c>
      <c r="G344" s="208" t="s">
        <v>376</v>
      </c>
      <c r="H344" s="209">
        <v>3</v>
      </c>
      <c r="I344" s="210"/>
      <c r="J344" s="211">
        <f>ROUND(I344*H344,2)</f>
        <v>0</v>
      </c>
      <c r="K344" s="207" t="s">
        <v>139</v>
      </c>
      <c r="L344" s="46"/>
      <c r="M344" s="212" t="s">
        <v>32</v>
      </c>
      <c r="N344" s="213" t="s">
        <v>51</v>
      </c>
      <c r="O344" s="86"/>
      <c r="P344" s="214">
        <f>O344*H344</f>
        <v>0</v>
      </c>
      <c r="Q344" s="214">
        <v>0</v>
      </c>
      <c r="R344" s="214">
        <f>Q344*H344</f>
        <v>0</v>
      </c>
      <c r="S344" s="214">
        <v>0.021129999999999999</v>
      </c>
      <c r="T344" s="215">
        <f>S344*H344</f>
        <v>0.063390000000000002</v>
      </c>
      <c r="U344" s="40"/>
      <c r="V344" s="40"/>
      <c r="W344" s="40"/>
      <c r="X344" s="40"/>
      <c r="Y344" s="40"/>
      <c r="Z344" s="40"/>
      <c r="AA344" s="40"/>
      <c r="AB344" s="40"/>
      <c r="AC344" s="40"/>
      <c r="AD344" s="40"/>
      <c r="AE344" s="40"/>
      <c r="AR344" s="216" t="s">
        <v>270</v>
      </c>
      <c r="AT344" s="216" t="s">
        <v>135</v>
      </c>
      <c r="AU344" s="216" t="s">
        <v>141</v>
      </c>
      <c r="AY344" s="18" t="s">
        <v>132</v>
      </c>
      <c r="BE344" s="217">
        <f>IF(N344="základní",J344,0)</f>
        <v>0</v>
      </c>
      <c r="BF344" s="217">
        <f>IF(N344="snížená",J344,0)</f>
        <v>0</v>
      </c>
      <c r="BG344" s="217">
        <f>IF(N344="zákl. přenesená",J344,0)</f>
        <v>0</v>
      </c>
      <c r="BH344" s="217">
        <f>IF(N344="sníž. přenesená",J344,0)</f>
        <v>0</v>
      </c>
      <c r="BI344" s="217">
        <f>IF(N344="nulová",J344,0)</f>
        <v>0</v>
      </c>
      <c r="BJ344" s="18" t="s">
        <v>141</v>
      </c>
      <c r="BK344" s="217">
        <f>ROUND(I344*H344,2)</f>
        <v>0</v>
      </c>
      <c r="BL344" s="18" t="s">
        <v>270</v>
      </c>
      <c r="BM344" s="216" t="s">
        <v>1326</v>
      </c>
    </row>
    <row r="345" s="2" customFormat="1" ht="24.15" customHeight="1">
      <c r="A345" s="40"/>
      <c r="B345" s="41"/>
      <c r="C345" s="205" t="s">
        <v>687</v>
      </c>
      <c r="D345" s="205" t="s">
        <v>135</v>
      </c>
      <c r="E345" s="206" t="s">
        <v>688</v>
      </c>
      <c r="F345" s="207" t="s">
        <v>689</v>
      </c>
      <c r="G345" s="208" t="s">
        <v>254</v>
      </c>
      <c r="H345" s="209">
        <v>0.0050000000000000001</v>
      </c>
      <c r="I345" s="210"/>
      <c r="J345" s="211">
        <f>ROUND(I345*H345,2)</f>
        <v>0</v>
      </c>
      <c r="K345" s="207" t="s">
        <v>139</v>
      </c>
      <c r="L345" s="46"/>
      <c r="M345" s="212" t="s">
        <v>32</v>
      </c>
      <c r="N345" s="213" t="s">
        <v>51</v>
      </c>
      <c r="O345" s="86"/>
      <c r="P345" s="214">
        <f>O345*H345</f>
        <v>0</v>
      </c>
      <c r="Q345" s="214">
        <v>0</v>
      </c>
      <c r="R345" s="214">
        <f>Q345*H345</f>
        <v>0</v>
      </c>
      <c r="S345" s="214">
        <v>0</v>
      </c>
      <c r="T345" s="215">
        <f>S345*H345</f>
        <v>0</v>
      </c>
      <c r="U345" s="40"/>
      <c r="V345" s="40"/>
      <c r="W345" s="40"/>
      <c r="X345" s="40"/>
      <c r="Y345" s="40"/>
      <c r="Z345" s="40"/>
      <c r="AA345" s="40"/>
      <c r="AB345" s="40"/>
      <c r="AC345" s="40"/>
      <c r="AD345" s="40"/>
      <c r="AE345" s="40"/>
      <c r="AR345" s="216" t="s">
        <v>270</v>
      </c>
      <c r="AT345" s="216" t="s">
        <v>135</v>
      </c>
      <c r="AU345" s="216" t="s">
        <v>141</v>
      </c>
      <c r="AY345" s="18" t="s">
        <v>132</v>
      </c>
      <c r="BE345" s="217">
        <f>IF(N345="základní",J345,0)</f>
        <v>0</v>
      </c>
      <c r="BF345" s="217">
        <f>IF(N345="snížená",J345,0)</f>
        <v>0</v>
      </c>
      <c r="BG345" s="217">
        <f>IF(N345="zákl. přenesená",J345,0)</f>
        <v>0</v>
      </c>
      <c r="BH345" s="217">
        <f>IF(N345="sníž. přenesená",J345,0)</f>
        <v>0</v>
      </c>
      <c r="BI345" s="217">
        <f>IF(N345="nulová",J345,0)</f>
        <v>0</v>
      </c>
      <c r="BJ345" s="18" t="s">
        <v>141</v>
      </c>
      <c r="BK345" s="217">
        <f>ROUND(I345*H345,2)</f>
        <v>0</v>
      </c>
      <c r="BL345" s="18" t="s">
        <v>270</v>
      </c>
      <c r="BM345" s="216" t="s">
        <v>1327</v>
      </c>
    </row>
    <row r="346" s="2" customFormat="1">
      <c r="A346" s="40"/>
      <c r="B346" s="41"/>
      <c r="C346" s="42"/>
      <c r="D346" s="225" t="s">
        <v>197</v>
      </c>
      <c r="E346" s="42"/>
      <c r="F346" s="226" t="s">
        <v>604</v>
      </c>
      <c r="G346" s="42"/>
      <c r="H346" s="42"/>
      <c r="I346" s="227"/>
      <c r="J346" s="42"/>
      <c r="K346" s="42"/>
      <c r="L346" s="46"/>
      <c r="M346" s="228"/>
      <c r="N346" s="229"/>
      <c r="O346" s="86"/>
      <c r="P346" s="86"/>
      <c r="Q346" s="86"/>
      <c r="R346" s="86"/>
      <c r="S346" s="86"/>
      <c r="T346" s="87"/>
      <c r="U346" s="40"/>
      <c r="V346" s="40"/>
      <c r="W346" s="40"/>
      <c r="X346" s="40"/>
      <c r="Y346" s="40"/>
      <c r="Z346" s="40"/>
      <c r="AA346" s="40"/>
      <c r="AB346" s="40"/>
      <c r="AC346" s="40"/>
      <c r="AD346" s="40"/>
      <c r="AE346" s="40"/>
      <c r="AT346" s="18" t="s">
        <v>197</v>
      </c>
      <c r="AU346" s="18" t="s">
        <v>141</v>
      </c>
    </row>
    <row r="347" s="12" customFormat="1" ht="22.8" customHeight="1">
      <c r="A347" s="12"/>
      <c r="B347" s="189"/>
      <c r="C347" s="190"/>
      <c r="D347" s="191" t="s">
        <v>78</v>
      </c>
      <c r="E347" s="203" t="s">
        <v>691</v>
      </c>
      <c r="F347" s="203" t="s">
        <v>692</v>
      </c>
      <c r="G347" s="190"/>
      <c r="H347" s="190"/>
      <c r="I347" s="193"/>
      <c r="J347" s="204">
        <f>BK347</f>
        <v>0</v>
      </c>
      <c r="K347" s="190"/>
      <c r="L347" s="195"/>
      <c r="M347" s="196"/>
      <c r="N347" s="197"/>
      <c r="O347" s="197"/>
      <c r="P347" s="198">
        <f>SUM(P348:P349)</f>
        <v>0</v>
      </c>
      <c r="Q347" s="197"/>
      <c r="R347" s="198">
        <f>SUM(R348:R349)</f>
        <v>0.0023400000000000001</v>
      </c>
      <c r="S347" s="197"/>
      <c r="T347" s="199">
        <f>SUM(T348:T349)</f>
        <v>0</v>
      </c>
      <c r="U347" s="12"/>
      <c r="V347" s="12"/>
      <c r="W347" s="12"/>
      <c r="X347" s="12"/>
      <c r="Y347" s="12"/>
      <c r="Z347" s="12"/>
      <c r="AA347" s="12"/>
      <c r="AB347" s="12"/>
      <c r="AC347" s="12"/>
      <c r="AD347" s="12"/>
      <c r="AE347" s="12"/>
      <c r="AR347" s="200" t="s">
        <v>141</v>
      </c>
      <c r="AT347" s="201" t="s">
        <v>78</v>
      </c>
      <c r="AU347" s="201" t="s">
        <v>21</v>
      </c>
      <c r="AY347" s="200" t="s">
        <v>132</v>
      </c>
      <c r="BK347" s="202">
        <f>SUM(BK348:BK349)</f>
        <v>0</v>
      </c>
    </row>
    <row r="348" s="2" customFormat="1" ht="14.4" customHeight="1">
      <c r="A348" s="40"/>
      <c r="B348" s="41"/>
      <c r="C348" s="205" t="s">
        <v>693</v>
      </c>
      <c r="D348" s="205" t="s">
        <v>135</v>
      </c>
      <c r="E348" s="206" t="s">
        <v>694</v>
      </c>
      <c r="F348" s="207" t="s">
        <v>695</v>
      </c>
      <c r="G348" s="208" t="s">
        <v>696</v>
      </c>
      <c r="H348" s="209">
        <v>3</v>
      </c>
      <c r="I348" s="210"/>
      <c r="J348" s="211">
        <f>ROUND(I348*H348,2)</f>
        <v>0</v>
      </c>
      <c r="K348" s="207" t="s">
        <v>32</v>
      </c>
      <c r="L348" s="46"/>
      <c r="M348" s="212" t="s">
        <v>32</v>
      </c>
      <c r="N348" s="213" t="s">
        <v>51</v>
      </c>
      <c r="O348" s="86"/>
      <c r="P348" s="214">
        <f>O348*H348</f>
        <v>0</v>
      </c>
      <c r="Q348" s="214">
        <v>0.00077999999999999999</v>
      </c>
      <c r="R348" s="214">
        <f>Q348*H348</f>
        <v>0.0023400000000000001</v>
      </c>
      <c r="S348" s="214">
        <v>0</v>
      </c>
      <c r="T348" s="215">
        <f>S348*H348</f>
        <v>0</v>
      </c>
      <c r="U348" s="40"/>
      <c r="V348" s="40"/>
      <c r="W348" s="40"/>
      <c r="X348" s="40"/>
      <c r="Y348" s="40"/>
      <c r="Z348" s="40"/>
      <c r="AA348" s="40"/>
      <c r="AB348" s="40"/>
      <c r="AC348" s="40"/>
      <c r="AD348" s="40"/>
      <c r="AE348" s="40"/>
      <c r="AR348" s="216" t="s">
        <v>270</v>
      </c>
      <c r="AT348" s="216" t="s">
        <v>135</v>
      </c>
      <c r="AU348" s="216" t="s">
        <v>141</v>
      </c>
      <c r="AY348" s="18" t="s">
        <v>132</v>
      </c>
      <c r="BE348" s="217">
        <f>IF(N348="základní",J348,0)</f>
        <v>0</v>
      </c>
      <c r="BF348" s="217">
        <f>IF(N348="snížená",J348,0)</f>
        <v>0</v>
      </c>
      <c r="BG348" s="217">
        <f>IF(N348="zákl. přenesená",J348,0)</f>
        <v>0</v>
      </c>
      <c r="BH348" s="217">
        <f>IF(N348="sníž. přenesená",J348,0)</f>
        <v>0</v>
      </c>
      <c r="BI348" s="217">
        <f>IF(N348="nulová",J348,0)</f>
        <v>0</v>
      </c>
      <c r="BJ348" s="18" t="s">
        <v>141</v>
      </c>
      <c r="BK348" s="217">
        <f>ROUND(I348*H348,2)</f>
        <v>0</v>
      </c>
      <c r="BL348" s="18" t="s">
        <v>270</v>
      </c>
      <c r="BM348" s="216" t="s">
        <v>1328</v>
      </c>
    </row>
    <row r="349" s="2" customFormat="1">
      <c r="A349" s="40"/>
      <c r="B349" s="41"/>
      <c r="C349" s="42"/>
      <c r="D349" s="225" t="s">
        <v>197</v>
      </c>
      <c r="E349" s="42"/>
      <c r="F349" s="226" t="s">
        <v>698</v>
      </c>
      <c r="G349" s="42"/>
      <c r="H349" s="42"/>
      <c r="I349" s="227"/>
      <c r="J349" s="42"/>
      <c r="K349" s="42"/>
      <c r="L349" s="46"/>
      <c r="M349" s="228"/>
      <c r="N349" s="229"/>
      <c r="O349" s="86"/>
      <c r="P349" s="86"/>
      <c r="Q349" s="86"/>
      <c r="R349" s="86"/>
      <c r="S349" s="86"/>
      <c r="T349" s="87"/>
      <c r="U349" s="40"/>
      <c r="V349" s="40"/>
      <c r="W349" s="40"/>
      <c r="X349" s="40"/>
      <c r="Y349" s="40"/>
      <c r="Z349" s="40"/>
      <c r="AA349" s="40"/>
      <c r="AB349" s="40"/>
      <c r="AC349" s="40"/>
      <c r="AD349" s="40"/>
      <c r="AE349" s="40"/>
      <c r="AT349" s="18" t="s">
        <v>197</v>
      </c>
      <c r="AU349" s="18" t="s">
        <v>141</v>
      </c>
    </row>
    <row r="350" s="12" customFormat="1" ht="22.8" customHeight="1">
      <c r="A350" s="12"/>
      <c r="B350" s="189"/>
      <c r="C350" s="190"/>
      <c r="D350" s="191" t="s">
        <v>78</v>
      </c>
      <c r="E350" s="203" t="s">
        <v>699</v>
      </c>
      <c r="F350" s="203" t="s">
        <v>700</v>
      </c>
      <c r="G350" s="190"/>
      <c r="H350" s="190"/>
      <c r="I350" s="193"/>
      <c r="J350" s="204">
        <f>BK350</f>
        <v>0</v>
      </c>
      <c r="K350" s="190"/>
      <c r="L350" s="195"/>
      <c r="M350" s="196"/>
      <c r="N350" s="197"/>
      <c r="O350" s="197"/>
      <c r="P350" s="198">
        <f>SUM(P351:P352)</f>
        <v>0</v>
      </c>
      <c r="Q350" s="197"/>
      <c r="R350" s="198">
        <f>SUM(R351:R352)</f>
        <v>0</v>
      </c>
      <c r="S350" s="197"/>
      <c r="T350" s="199">
        <f>SUM(T351:T352)</f>
        <v>0</v>
      </c>
      <c r="U350" s="12"/>
      <c r="V350" s="12"/>
      <c r="W350" s="12"/>
      <c r="X350" s="12"/>
      <c r="Y350" s="12"/>
      <c r="Z350" s="12"/>
      <c r="AA350" s="12"/>
      <c r="AB350" s="12"/>
      <c r="AC350" s="12"/>
      <c r="AD350" s="12"/>
      <c r="AE350" s="12"/>
      <c r="AR350" s="200" t="s">
        <v>141</v>
      </c>
      <c r="AT350" s="201" t="s">
        <v>78</v>
      </c>
      <c r="AU350" s="201" t="s">
        <v>21</v>
      </c>
      <c r="AY350" s="200" t="s">
        <v>132</v>
      </c>
      <c r="BK350" s="202">
        <f>SUM(BK351:BK352)</f>
        <v>0</v>
      </c>
    </row>
    <row r="351" s="2" customFormat="1" ht="24.15" customHeight="1">
      <c r="A351" s="40"/>
      <c r="B351" s="41"/>
      <c r="C351" s="205" t="s">
        <v>701</v>
      </c>
      <c r="D351" s="205" t="s">
        <v>135</v>
      </c>
      <c r="E351" s="206" t="s">
        <v>702</v>
      </c>
      <c r="F351" s="207" t="s">
        <v>703</v>
      </c>
      <c r="G351" s="208" t="s">
        <v>138</v>
      </c>
      <c r="H351" s="209">
        <v>1</v>
      </c>
      <c r="I351" s="210"/>
      <c r="J351" s="211">
        <f>ROUND(I351*H351,2)</f>
        <v>0</v>
      </c>
      <c r="K351" s="207" t="s">
        <v>139</v>
      </c>
      <c r="L351" s="46"/>
      <c r="M351" s="212" t="s">
        <v>32</v>
      </c>
      <c r="N351" s="213" t="s">
        <v>51</v>
      </c>
      <c r="O351" s="86"/>
      <c r="P351" s="214">
        <f>O351*H351</f>
        <v>0</v>
      </c>
      <c r="Q351" s="214">
        <v>0</v>
      </c>
      <c r="R351" s="214">
        <f>Q351*H351</f>
        <v>0</v>
      </c>
      <c r="S351" s="214">
        <v>0</v>
      </c>
      <c r="T351" s="215">
        <f>S351*H351</f>
        <v>0</v>
      </c>
      <c r="U351" s="40"/>
      <c r="V351" s="40"/>
      <c r="W351" s="40"/>
      <c r="X351" s="40"/>
      <c r="Y351" s="40"/>
      <c r="Z351" s="40"/>
      <c r="AA351" s="40"/>
      <c r="AB351" s="40"/>
      <c r="AC351" s="40"/>
      <c r="AD351" s="40"/>
      <c r="AE351" s="40"/>
      <c r="AR351" s="216" t="s">
        <v>270</v>
      </c>
      <c r="AT351" s="216" t="s">
        <v>135</v>
      </c>
      <c r="AU351" s="216" t="s">
        <v>141</v>
      </c>
      <c r="AY351" s="18" t="s">
        <v>132</v>
      </c>
      <c r="BE351" s="217">
        <f>IF(N351="základní",J351,0)</f>
        <v>0</v>
      </c>
      <c r="BF351" s="217">
        <f>IF(N351="snížená",J351,0)</f>
        <v>0</v>
      </c>
      <c r="BG351" s="217">
        <f>IF(N351="zákl. přenesená",J351,0)</f>
        <v>0</v>
      </c>
      <c r="BH351" s="217">
        <f>IF(N351="sníž. přenesená",J351,0)</f>
        <v>0</v>
      </c>
      <c r="BI351" s="217">
        <f>IF(N351="nulová",J351,0)</f>
        <v>0</v>
      </c>
      <c r="BJ351" s="18" t="s">
        <v>141</v>
      </c>
      <c r="BK351" s="217">
        <f>ROUND(I351*H351,2)</f>
        <v>0</v>
      </c>
      <c r="BL351" s="18" t="s">
        <v>270</v>
      </c>
      <c r="BM351" s="216" t="s">
        <v>1329</v>
      </c>
    </row>
    <row r="352" s="2" customFormat="1">
      <c r="A352" s="40"/>
      <c r="B352" s="41"/>
      <c r="C352" s="42"/>
      <c r="D352" s="225" t="s">
        <v>197</v>
      </c>
      <c r="E352" s="42"/>
      <c r="F352" s="226" t="s">
        <v>705</v>
      </c>
      <c r="G352" s="42"/>
      <c r="H352" s="42"/>
      <c r="I352" s="227"/>
      <c r="J352" s="42"/>
      <c r="K352" s="42"/>
      <c r="L352" s="46"/>
      <c r="M352" s="228"/>
      <c r="N352" s="229"/>
      <c r="O352" s="86"/>
      <c r="P352" s="86"/>
      <c r="Q352" s="86"/>
      <c r="R352" s="86"/>
      <c r="S352" s="86"/>
      <c r="T352" s="87"/>
      <c r="U352" s="40"/>
      <c r="V352" s="40"/>
      <c r="W352" s="40"/>
      <c r="X352" s="40"/>
      <c r="Y352" s="40"/>
      <c r="Z352" s="40"/>
      <c r="AA352" s="40"/>
      <c r="AB352" s="40"/>
      <c r="AC352" s="40"/>
      <c r="AD352" s="40"/>
      <c r="AE352" s="40"/>
      <c r="AT352" s="18" t="s">
        <v>197</v>
      </c>
      <c r="AU352" s="18" t="s">
        <v>141</v>
      </c>
    </row>
    <row r="353" s="12" customFormat="1" ht="22.8" customHeight="1">
      <c r="A353" s="12"/>
      <c r="B353" s="189"/>
      <c r="C353" s="190"/>
      <c r="D353" s="191" t="s">
        <v>78</v>
      </c>
      <c r="E353" s="203" t="s">
        <v>706</v>
      </c>
      <c r="F353" s="203" t="s">
        <v>707</v>
      </c>
      <c r="G353" s="190"/>
      <c r="H353" s="190"/>
      <c r="I353" s="193"/>
      <c r="J353" s="204">
        <f>BK353</f>
        <v>0</v>
      </c>
      <c r="K353" s="190"/>
      <c r="L353" s="195"/>
      <c r="M353" s="196"/>
      <c r="N353" s="197"/>
      <c r="O353" s="197"/>
      <c r="P353" s="198">
        <f>SUM(P354:P367)</f>
        <v>0</v>
      </c>
      <c r="Q353" s="197"/>
      <c r="R353" s="198">
        <f>SUM(R354:R367)</f>
        <v>4.4002370000000006</v>
      </c>
      <c r="S353" s="197"/>
      <c r="T353" s="199">
        <f>SUM(T354:T367)</f>
        <v>0</v>
      </c>
      <c r="U353" s="12"/>
      <c r="V353" s="12"/>
      <c r="W353" s="12"/>
      <c r="X353" s="12"/>
      <c r="Y353" s="12"/>
      <c r="Z353" s="12"/>
      <c r="AA353" s="12"/>
      <c r="AB353" s="12"/>
      <c r="AC353" s="12"/>
      <c r="AD353" s="12"/>
      <c r="AE353" s="12"/>
      <c r="AR353" s="200" t="s">
        <v>141</v>
      </c>
      <c r="AT353" s="201" t="s">
        <v>78</v>
      </c>
      <c r="AU353" s="201" t="s">
        <v>21</v>
      </c>
      <c r="AY353" s="200" t="s">
        <v>132</v>
      </c>
      <c r="BK353" s="202">
        <f>SUM(BK354:BK367)</f>
        <v>0</v>
      </c>
    </row>
    <row r="354" s="2" customFormat="1" ht="24.15" customHeight="1">
      <c r="A354" s="40"/>
      <c r="B354" s="41"/>
      <c r="C354" s="205" t="s">
        <v>708</v>
      </c>
      <c r="D354" s="205" t="s">
        <v>135</v>
      </c>
      <c r="E354" s="206" t="s">
        <v>709</v>
      </c>
      <c r="F354" s="207" t="s">
        <v>710</v>
      </c>
      <c r="G354" s="208" t="s">
        <v>195</v>
      </c>
      <c r="H354" s="209">
        <v>56</v>
      </c>
      <c r="I354" s="210"/>
      <c r="J354" s="211">
        <f>ROUND(I354*H354,2)</f>
        <v>0</v>
      </c>
      <c r="K354" s="207" t="s">
        <v>139</v>
      </c>
      <c r="L354" s="46"/>
      <c r="M354" s="212" t="s">
        <v>32</v>
      </c>
      <c r="N354" s="213" t="s">
        <v>51</v>
      </c>
      <c r="O354" s="86"/>
      <c r="P354" s="214">
        <f>O354*H354</f>
        <v>0</v>
      </c>
      <c r="Q354" s="214">
        <v>0</v>
      </c>
      <c r="R354" s="214">
        <f>Q354*H354</f>
        <v>0</v>
      </c>
      <c r="S354" s="214">
        <v>0</v>
      </c>
      <c r="T354" s="215">
        <f>S354*H354</f>
        <v>0</v>
      </c>
      <c r="U354" s="40"/>
      <c r="V354" s="40"/>
      <c r="W354" s="40"/>
      <c r="X354" s="40"/>
      <c r="Y354" s="40"/>
      <c r="Z354" s="40"/>
      <c r="AA354" s="40"/>
      <c r="AB354" s="40"/>
      <c r="AC354" s="40"/>
      <c r="AD354" s="40"/>
      <c r="AE354" s="40"/>
      <c r="AR354" s="216" t="s">
        <v>150</v>
      </c>
      <c r="AT354" s="216" t="s">
        <v>135</v>
      </c>
      <c r="AU354" s="216" t="s">
        <v>141</v>
      </c>
      <c r="AY354" s="18" t="s">
        <v>132</v>
      </c>
      <c r="BE354" s="217">
        <f>IF(N354="základní",J354,0)</f>
        <v>0</v>
      </c>
      <c r="BF354" s="217">
        <f>IF(N354="snížená",J354,0)</f>
        <v>0</v>
      </c>
      <c r="BG354" s="217">
        <f>IF(N354="zákl. přenesená",J354,0)</f>
        <v>0</v>
      </c>
      <c r="BH354" s="217">
        <f>IF(N354="sníž. přenesená",J354,0)</f>
        <v>0</v>
      </c>
      <c r="BI354" s="217">
        <f>IF(N354="nulová",J354,0)</f>
        <v>0</v>
      </c>
      <c r="BJ354" s="18" t="s">
        <v>141</v>
      </c>
      <c r="BK354" s="217">
        <f>ROUND(I354*H354,2)</f>
        <v>0</v>
      </c>
      <c r="BL354" s="18" t="s">
        <v>150</v>
      </c>
      <c r="BM354" s="216" t="s">
        <v>711</v>
      </c>
    </row>
    <row r="355" s="2" customFormat="1">
      <c r="A355" s="40"/>
      <c r="B355" s="41"/>
      <c r="C355" s="42"/>
      <c r="D355" s="225" t="s">
        <v>197</v>
      </c>
      <c r="E355" s="42"/>
      <c r="F355" s="226" t="s">
        <v>712</v>
      </c>
      <c r="G355" s="42"/>
      <c r="H355" s="42"/>
      <c r="I355" s="227"/>
      <c r="J355" s="42"/>
      <c r="K355" s="42"/>
      <c r="L355" s="46"/>
      <c r="M355" s="228"/>
      <c r="N355" s="229"/>
      <c r="O355" s="86"/>
      <c r="P355" s="86"/>
      <c r="Q355" s="86"/>
      <c r="R355" s="86"/>
      <c r="S355" s="86"/>
      <c r="T355" s="87"/>
      <c r="U355" s="40"/>
      <c r="V355" s="40"/>
      <c r="W355" s="40"/>
      <c r="X355" s="40"/>
      <c r="Y355" s="40"/>
      <c r="Z355" s="40"/>
      <c r="AA355" s="40"/>
      <c r="AB355" s="40"/>
      <c r="AC355" s="40"/>
      <c r="AD355" s="40"/>
      <c r="AE355" s="40"/>
      <c r="AT355" s="18" t="s">
        <v>197</v>
      </c>
      <c r="AU355" s="18" t="s">
        <v>141</v>
      </c>
    </row>
    <row r="356" s="2" customFormat="1" ht="14.4" customHeight="1">
      <c r="A356" s="40"/>
      <c r="B356" s="41"/>
      <c r="C356" s="252" t="s">
        <v>713</v>
      </c>
      <c r="D356" s="252" t="s">
        <v>246</v>
      </c>
      <c r="E356" s="253" t="s">
        <v>714</v>
      </c>
      <c r="F356" s="254" t="s">
        <v>715</v>
      </c>
      <c r="G356" s="255" t="s">
        <v>204</v>
      </c>
      <c r="H356" s="256">
        <v>1.371</v>
      </c>
      <c r="I356" s="257"/>
      <c r="J356" s="258">
        <f>ROUND(I356*H356,2)</f>
        <v>0</v>
      </c>
      <c r="K356" s="254" t="s">
        <v>139</v>
      </c>
      <c r="L356" s="259"/>
      <c r="M356" s="260" t="s">
        <v>32</v>
      </c>
      <c r="N356" s="261" t="s">
        <v>51</v>
      </c>
      <c r="O356" s="86"/>
      <c r="P356" s="214">
        <f>O356*H356</f>
        <v>0</v>
      </c>
      <c r="Q356" s="214">
        <v>0.55000000000000004</v>
      </c>
      <c r="R356" s="214">
        <f>Q356*H356</f>
        <v>0.75405000000000011</v>
      </c>
      <c r="S356" s="214">
        <v>0</v>
      </c>
      <c r="T356" s="215">
        <f>S356*H356</f>
        <v>0</v>
      </c>
      <c r="U356" s="40"/>
      <c r="V356" s="40"/>
      <c r="W356" s="40"/>
      <c r="X356" s="40"/>
      <c r="Y356" s="40"/>
      <c r="Z356" s="40"/>
      <c r="AA356" s="40"/>
      <c r="AB356" s="40"/>
      <c r="AC356" s="40"/>
      <c r="AD356" s="40"/>
      <c r="AE356" s="40"/>
      <c r="AR356" s="216" t="s">
        <v>228</v>
      </c>
      <c r="AT356" s="216" t="s">
        <v>246</v>
      </c>
      <c r="AU356" s="216" t="s">
        <v>141</v>
      </c>
      <c r="AY356" s="18" t="s">
        <v>132</v>
      </c>
      <c r="BE356" s="217">
        <f>IF(N356="základní",J356,0)</f>
        <v>0</v>
      </c>
      <c r="BF356" s="217">
        <f>IF(N356="snížená",J356,0)</f>
        <v>0</v>
      </c>
      <c r="BG356" s="217">
        <f>IF(N356="zákl. přenesená",J356,0)</f>
        <v>0</v>
      </c>
      <c r="BH356" s="217">
        <f>IF(N356="sníž. přenesená",J356,0)</f>
        <v>0</v>
      </c>
      <c r="BI356" s="217">
        <f>IF(N356="nulová",J356,0)</f>
        <v>0</v>
      </c>
      <c r="BJ356" s="18" t="s">
        <v>141</v>
      </c>
      <c r="BK356" s="217">
        <f>ROUND(I356*H356,2)</f>
        <v>0</v>
      </c>
      <c r="BL356" s="18" t="s">
        <v>150</v>
      </c>
      <c r="BM356" s="216" t="s">
        <v>716</v>
      </c>
    </row>
    <row r="357" s="13" customFormat="1">
      <c r="A357" s="13"/>
      <c r="B357" s="230"/>
      <c r="C357" s="231"/>
      <c r="D357" s="225" t="s">
        <v>199</v>
      </c>
      <c r="E357" s="232" t="s">
        <v>32</v>
      </c>
      <c r="F357" s="233" t="s">
        <v>717</v>
      </c>
      <c r="G357" s="231"/>
      <c r="H357" s="234">
        <v>1.3440000000000001</v>
      </c>
      <c r="I357" s="235"/>
      <c r="J357" s="231"/>
      <c r="K357" s="231"/>
      <c r="L357" s="236"/>
      <c r="M357" s="237"/>
      <c r="N357" s="238"/>
      <c r="O357" s="238"/>
      <c r="P357" s="238"/>
      <c r="Q357" s="238"/>
      <c r="R357" s="238"/>
      <c r="S357" s="238"/>
      <c r="T357" s="239"/>
      <c r="U357" s="13"/>
      <c r="V357" s="13"/>
      <c r="W357" s="13"/>
      <c r="X357" s="13"/>
      <c r="Y357" s="13"/>
      <c r="Z357" s="13"/>
      <c r="AA357" s="13"/>
      <c r="AB357" s="13"/>
      <c r="AC357" s="13"/>
      <c r="AD357" s="13"/>
      <c r="AE357" s="13"/>
      <c r="AT357" s="240" t="s">
        <v>199</v>
      </c>
      <c r="AU357" s="240" t="s">
        <v>141</v>
      </c>
      <c r="AV357" s="13" t="s">
        <v>141</v>
      </c>
      <c r="AW357" s="13" t="s">
        <v>41</v>
      </c>
      <c r="AX357" s="13" t="s">
        <v>21</v>
      </c>
      <c r="AY357" s="240" t="s">
        <v>132</v>
      </c>
    </row>
    <row r="358" s="13" customFormat="1">
      <c r="A358" s="13"/>
      <c r="B358" s="230"/>
      <c r="C358" s="231"/>
      <c r="D358" s="225" t="s">
        <v>199</v>
      </c>
      <c r="E358" s="231"/>
      <c r="F358" s="233" t="s">
        <v>718</v>
      </c>
      <c r="G358" s="231"/>
      <c r="H358" s="234">
        <v>1.371</v>
      </c>
      <c r="I358" s="235"/>
      <c r="J358" s="231"/>
      <c r="K358" s="231"/>
      <c r="L358" s="236"/>
      <c r="M358" s="237"/>
      <c r="N358" s="238"/>
      <c r="O358" s="238"/>
      <c r="P358" s="238"/>
      <c r="Q358" s="238"/>
      <c r="R358" s="238"/>
      <c r="S358" s="238"/>
      <c r="T358" s="239"/>
      <c r="U358" s="13"/>
      <c r="V358" s="13"/>
      <c r="W358" s="13"/>
      <c r="X358" s="13"/>
      <c r="Y358" s="13"/>
      <c r="Z358" s="13"/>
      <c r="AA358" s="13"/>
      <c r="AB358" s="13"/>
      <c r="AC358" s="13"/>
      <c r="AD358" s="13"/>
      <c r="AE358" s="13"/>
      <c r="AT358" s="240" t="s">
        <v>199</v>
      </c>
      <c r="AU358" s="240" t="s">
        <v>141</v>
      </c>
      <c r="AV358" s="13" t="s">
        <v>141</v>
      </c>
      <c r="AW358" s="13" t="s">
        <v>4</v>
      </c>
      <c r="AX358" s="13" t="s">
        <v>21</v>
      </c>
      <c r="AY358" s="240" t="s">
        <v>132</v>
      </c>
    </row>
    <row r="359" s="2" customFormat="1" ht="24.15" customHeight="1">
      <c r="A359" s="40"/>
      <c r="B359" s="41"/>
      <c r="C359" s="205" t="s">
        <v>719</v>
      </c>
      <c r="D359" s="205" t="s">
        <v>135</v>
      </c>
      <c r="E359" s="206" t="s">
        <v>720</v>
      </c>
      <c r="F359" s="207" t="s">
        <v>721</v>
      </c>
      <c r="G359" s="208" t="s">
        <v>195</v>
      </c>
      <c r="H359" s="209">
        <v>160.31999999999999</v>
      </c>
      <c r="I359" s="210"/>
      <c r="J359" s="211">
        <f>ROUND(I359*H359,2)</f>
        <v>0</v>
      </c>
      <c r="K359" s="207" t="s">
        <v>139</v>
      </c>
      <c r="L359" s="46"/>
      <c r="M359" s="212" t="s">
        <v>32</v>
      </c>
      <c r="N359" s="213" t="s">
        <v>51</v>
      </c>
      <c r="O359" s="86"/>
      <c r="P359" s="214">
        <f>O359*H359</f>
        <v>0</v>
      </c>
      <c r="Q359" s="214">
        <v>0</v>
      </c>
      <c r="R359" s="214">
        <f>Q359*H359</f>
        <v>0</v>
      </c>
      <c r="S359" s="214">
        <v>0</v>
      </c>
      <c r="T359" s="215">
        <f>S359*H359</f>
        <v>0</v>
      </c>
      <c r="U359" s="40"/>
      <c r="V359" s="40"/>
      <c r="W359" s="40"/>
      <c r="X359" s="40"/>
      <c r="Y359" s="40"/>
      <c r="Z359" s="40"/>
      <c r="AA359" s="40"/>
      <c r="AB359" s="40"/>
      <c r="AC359" s="40"/>
      <c r="AD359" s="40"/>
      <c r="AE359" s="40"/>
      <c r="AR359" s="216" t="s">
        <v>270</v>
      </c>
      <c r="AT359" s="216" t="s">
        <v>135</v>
      </c>
      <c r="AU359" s="216" t="s">
        <v>141</v>
      </c>
      <c r="AY359" s="18" t="s">
        <v>132</v>
      </c>
      <c r="BE359" s="217">
        <f>IF(N359="základní",J359,0)</f>
        <v>0</v>
      </c>
      <c r="BF359" s="217">
        <f>IF(N359="snížená",J359,0)</f>
        <v>0</v>
      </c>
      <c r="BG359" s="217">
        <f>IF(N359="zákl. přenesená",J359,0)</f>
        <v>0</v>
      </c>
      <c r="BH359" s="217">
        <f>IF(N359="sníž. přenesená",J359,0)</f>
        <v>0</v>
      </c>
      <c r="BI359" s="217">
        <f>IF(N359="nulová",J359,0)</f>
        <v>0</v>
      </c>
      <c r="BJ359" s="18" t="s">
        <v>141</v>
      </c>
      <c r="BK359" s="217">
        <f>ROUND(I359*H359,2)</f>
        <v>0</v>
      </c>
      <c r="BL359" s="18" t="s">
        <v>270</v>
      </c>
      <c r="BM359" s="216" t="s">
        <v>722</v>
      </c>
    </row>
    <row r="360" s="2" customFormat="1">
      <c r="A360" s="40"/>
      <c r="B360" s="41"/>
      <c r="C360" s="42"/>
      <c r="D360" s="225" t="s">
        <v>197</v>
      </c>
      <c r="E360" s="42"/>
      <c r="F360" s="226" t="s">
        <v>723</v>
      </c>
      <c r="G360" s="42"/>
      <c r="H360" s="42"/>
      <c r="I360" s="227"/>
      <c r="J360" s="42"/>
      <c r="K360" s="42"/>
      <c r="L360" s="46"/>
      <c r="M360" s="228"/>
      <c r="N360" s="229"/>
      <c r="O360" s="86"/>
      <c r="P360" s="86"/>
      <c r="Q360" s="86"/>
      <c r="R360" s="86"/>
      <c r="S360" s="86"/>
      <c r="T360" s="87"/>
      <c r="U360" s="40"/>
      <c r="V360" s="40"/>
      <c r="W360" s="40"/>
      <c r="X360" s="40"/>
      <c r="Y360" s="40"/>
      <c r="Z360" s="40"/>
      <c r="AA360" s="40"/>
      <c r="AB360" s="40"/>
      <c r="AC360" s="40"/>
      <c r="AD360" s="40"/>
      <c r="AE360" s="40"/>
      <c r="AT360" s="18" t="s">
        <v>197</v>
      </c>
      <c r="AU360" s="18" t="s">
        <v>141</v>
      </c>
    </row>
    <row r="361" s="2" customFormat="1" ht="14.4" customHeight="1">
      <c r="A361" s="40"/>
      <c r="B361" s="41"/>
      <c r="C361" s="252" t="s">
        <v>724</v>
      </c>
      <c r="D361" s="252" t="s">
        <v>246</v>
      </c>
      <c r="E361" s="253" t="s">
        <v>725</v>
      </c>
      <c r="F361" s="254" t="s">
        <v>726</v>
      </c>
      <c r="G361" s="255" t="s">
        <v>195</v>
      </c>
      <c r="H361" s="256">
        <v>173.14599999999999</v>
      </c>
      <c r="I361" s="257"/>
      <c r="J361" s="258">
        <f>ROUND(I361*H361,2)</f>
        <v>0</v>
      </c>
      <c r="K361" s="254" t="s">
        <v>139</v>
      </c>
      <c r="L361" s="259"/>
      <c r="M361" s="260" t="s">
        <v>32</v>
      </c>
      <c r="N361" s="261" t="s">
        <v>51</v>
      </c>
      <c r="O361" s="86"/>
      <c r="P361" s="214">
        <f>O361*H361</f>
        <v>0</v>
      </c>
      <c r="Q361" s="214">
        <v>0.014500000000000001</v>
      </c>
      <c r="R361" s="214">
        <f>Q361*H361</f>
        <v>2.5106169999999999</v>
      </c>
      <c r="S361" s="214">
        <v>0</v>
      </c>
      <c r="T361" s="215">
        <f>S361*H361</f>
        <v>0</v>
      </c>
      <c r="U361" s="40"/>
      <c r="V361" s="40"/>
      <c r="W361" s="40"/>
      <c r="X361" s="40"/>
      <c r="Y361" s="40"/>
      <c r="Z361" s="40"/>
      <c r="AA361" s="40"/>
      <c r="AB361" s="40"/>
      <c r="AC361" s="40"/>
      <c r="AD361" s="40"/>
      <c r="AE361" s="40"/>
      <c r="AR361" s="216" t="s">
        <v>356</v>
      </c>
      <c r="AT361" s="216" t="s">
        <v>246</v>
      </c>
      <c r="AU361" s="216" t="s">
        <v>141</v>
      </c>
      <c r="AY361" s="18" t="s">
        <v>132</v>
      </c>
      <c r="BE361" s="217">
        <f>IF(N361="základní",J361,0)</f>
        <v>0</v>
      </c>
      <c r="BF361" s="217">
        <f>IF(N361="snížená",J361,0)</f>
        <v>0</v>
      </c>
      <c r="BG361" s="217">
        <f>IF(N361="zákl. přenesená",J361,0)</f>
        <v>0</v>
      </c>
      <c r="BH361" s="217">
        <f>IF(N361="sníž. přenesená",J361,0)</f>
        <v>0</v>
      </c>
      <c r="BI361" s="217">
        <f>IF(N361="nulová",J361,0)</f>
        <v>0</v>
      </c>
      <c r="BJ361" s="18" t="s">
        <v>141</v>
      </c>
      <c r="BK361" s="217">
        <f>ROUND(I361*H361,2)</f>
        <v>0</v>
      </c>
      <c r="BL361" s="18" t="s">
        <v>270</v>
      </c>
      <c r="BM361" s="216" t="s">
        <v>727</v>
      </c>
    </row>
    <row r="362" s="13" customFormat="1">
      <c r="A362" s="13"/>
      <c r="B362" s="230"/>
      <c r="C362" s="231"/>
      <c r="D362" s="225" t="s">
        <v>199</v>
      </c>
      <c r="E362" s="231"/>
      <c r="F362" s="233" t="s">
        <v>728</v>
      </c>
      <c r="G362" s="231"/>
      <c r="H362" s="234">
        <v>173.14599999999999</v>
      </c>
      <c r="I362" s="235"/>
      <c r="J362" s="231"/>
      <c r="K362" s="231"/>
      <c r="L362" s="236"/>
      <c r="M362" s="237"/>
      <c r="N362" s="238"/>
      <c r="O362" s="238"/>
      <c r="P362" s="238"/>
      <c r="Q362" s="238"/>
      <c r="R362" s="238"/>
      <c r="S362" s="238"/>
      <c r="T362" s="239"/>
      <c r="U362" s="13"/>
      <c r="V362" s="13"/>
      <c r="W362" s="13"/>
      <c r="X362" s="13"/>
      <c r="Y362" s="13"/>
      <c r="Z362" s="13"/>
      <c r="AA362" s="13"/>
      <c r="AB362" s="13"/>
      <c r="AC362" s="13"/>
      <c r="AD362" s="13"/>
      <c r="AE362" s="13"/>
      <c r="AT362" s="240" t="s">
        <v>199</v>
      </c>
      <c r="AU362" s="240" t="s">
        <v>141</v>
      </c>
      <c r="AV362" s="13" t="s">
        <v>141</v>
      </c>
      <c r="AW362" s="13" t="s">
        <v>4</v>
      </c>
      <c r="AX362" s="13" t="s">
        <v>21</v>
      </c>
      <c r="AY362" s="240" t="s">
        <v>132</v>
      </c>
    </row>
    <row r="363" s="2" customFormat="1" ht="14.4" customHeight="1">
      <c r="A363" s="40"/>
      <c r="B363" s="41"/>
      <c r="C363" s="205" t="s">
        <v>729</v>
      </c>
      <c r="D363" s="205" t="s">
        <v>135</v>
      </c>
      <c r="E363" s="206" t="s">
        <v>730</v>
      </c>
      <c r="F363" s="207" t="s">
        <v>731</v>
      </c>
      <c r="G363" s="208" t="s">
        <v>231</v>
      </c>
      <c r="H363" s="209">
        <v>257</v>
      </c>
      <c r="I363" s="210"/>
      <c r="J363" s="211">
        <f>ROUND(I363*H363,2)</f>
        <v>0</v>
      </c>
      <c r="K363" s="207" t="s">
        <v>139</v>
      </c>
      <c r="L363" s="46"/>
      <c r="M363" s="212" t="s">
        <v>32</v>
      </c>
      <c r="N363" s="213" t="s">
        <v>51</v>
      </c>
      <c r="O363" s="86"/>
      <c r="P363" s="214">
        <f>O363*H363</f>
        <v>0</v>
      </c>
      <c r="Q363" s="214">
        <v>1.0000000000000001E-05</v>
      </c>
      <c r="R363" s="214">
        <f>Q363*H363</f>
        <v>0.0025700000000000002</v>
      </c>
      <c r="S363" s="214">
        <v>0</v>
      </c>
      <c r="T363" s="215">
        <f>S363*H363</f>
        <v>0</v>
      </c>
      <c r="U363" s="40"/>
      <c r="V363" s="40"/>
      <c r="W363" s="40"/>
      <c r="X363" s="40"/>
      <c r="Y363" s="40"/>
      <c r="Z363" s="40"/>
      <c r="AA363" s="40"/>
      <c r="AB363" s="40"/>
      <c r="AC363" s="40"/>
      <c r="AD363" s="40"/>
      <c r="AE363" s="40"/>
      <c r="AR363" s="216" t="s">
        <v>270</v>
      </c>
      <c r="AT363" s="216" t="s">
        <v>135</v>
      </c>
      <c r="AU363" s="216" t="s">
        <v>141</v>
      </c>
      <c r="AY363" s="18" t="s">
        <v>132</v>
      </c>
      <c r="BE363" s="217">
        <f>IF(N363="základní",J363,0)</f>
        <v>0</v>
      </c>
      <c r="BF363" s="217">
        <f>IF(N363="snížená",J363,0)</f>
        <v>0</v>
      </c>
      <c r="BG363" s="217">
        <f>IF(N363="zákl. přenesená",J363,0)</f>
        <v>0</v>
      </c>
      <c r="BH363" s="217">
        <f>IF(N363="sníž. přenesená",J363,0)</f>
        <v>0</v>
      </c>
      <c r="BI363" s="217">
        <f>IF(N363="nulová",J363,0)</f>
        <v>0</v>
      </c>
      <c r="BJ363" s="18" t="s">
        <v>141</v>
      </c>
      <c r="BK363" s="217">
        <f>ROUND(I363*H363,2)</f>
        <v>0</v>
      </c>
      <c r="BL363" s="18" t="s">
        <v>270</v>
      </c>
      <c r="BM363" s="216" t="s">
        <v>732</v>
      </c>
    </row>
    <row r="364" s="2" customFormat="1">
      <c r="A364" s="40"/>
      <c r="B364" s="41"/>
      <c r="C364" s="42"/>
      <c r="D364" s="225" t="s">
        <v>197</v>
      </c>
      <c r="E364" s="42"/>
      <c r="F364" s="226" t="s">
        <v>723</v>
      </c>
      <c r="G364" s="42"/>
      <c r="H364" s="42"/>
      <c r="I364" s="227"/>
      <c r="J364" s="42"/>
      <c r="K364" s="42"/>
      <c r="L364" s="46"/>
      <c r="M364" s="228"/>
      <c r="N364" s="229"/>
      <c r="O364" s="86"/>
      <c r="P364" s="86"/>
      <c r="Q364" s="86"/>
      <c r="R364" s="86"/>
      <c r="S364" s="86"/>
      <c r="T364" s="87"/>
      <c r="U364" s="40"/>
      <c r="V364" s="40"/>
      <c r="W364" s="40"/>
      <c r="X364" s="40"/>
      <c r="Y364" s="40"/>
      <c r="Z364" s="40"/>
      <c r="AA364" s="40"/>
      <c r="AB364" s="40"/>
      <c r="AC364" s="40"/>
      <c r="AD364" s="40"/>
      <c r="AE364" s="40"/>
      <c r="AT364" s="18" t="s">
        <v>197</v>
      </c>
      <c r="AU364" s="18" t="s">
        <v>141</v>
      </c>
    </row>
    <row r="365" s="2" customFormat="1" ht="14.4" customHeight="1">
      <c r="A365" s="40"/>
      <c r="B365" s="41"/>
      <c r="C365" s="252" t="s">
        <v>733</v>
      </c>
      <c r="D365" s="252" t="s">
        <v>246</v>
      </c>
      <c r="E365" s="253" t="s">
        <v>734</v>
      </c>
      <c r="F365" s="254" t="s">
        <v>735</v>
      </c>
      <c r="G365" s="255" t="s">
        <v>204</v>
      </c>
      <c r="H365" s="256">
        <v>2.0600000000000001</v>
      </c>
      <c r="I365" s="257"/>
      <c r="J365" s="258">
        <f>ROUND(I365*H365,2)</f>
        <v>0</v>
      </c>
      <c r="K365" s="254" t="s">
        <v>139</v>
      </c>
      <c r="L365" s="259"/>
      <c r="M365" s="260" t="s">
        <v>32</v>
      </c>
      <c r="N365" s="261" t="s">
        <v>51</v>
      </c>
      <c r="O365" s="86"/>
      <c r="P365" s="214">
        <f>O365*H365</f>
        <v>0</v>
      </c>
      <c r="Q365" s="214">
        <v>0.55000000000000004</v>
      </c>
      <c r="R365" s="214">
        <f>Q365*H365</f>
        <v>1.1330000000000002</v>
      </c>
      <c r="S365" s="214">
        <v>0</v>
      </c>
      <c r="T365" s="215">
        <f>S365*H365</f>
        <v>0</v>
      </c>
      <c r="U365" s="40"/>
      <c r="V365" s="40"/>
      <c r="W365" s="40"/>
      <c r="X365" s="40"/>
      <c r="Y365" s="40"/>
      <c r="Z365" s="40"/>
      <c r="AA365" s="40"/>
      <c r="AB365" s="40"/>
      <c r="AC365" s="40"/>
      <c r="AD365" s="40"/>
      <c r="AE365" s="40"/>
      <c r="AR365" s="216" t="s">
        <v>356</v>
      </c>
      <c r="AT365" s="216" t="s">
        <v>246</v>
      </c>
      <c r="AU365" s="216" t="s">
        <v>141</v>
      </c>
      <c r="AY365" s="18" t="s">
        <v>132</v>
      </c>
      <c r="BE365" s="217">
        <f>IF(N365="základní",J365,0)</f>
        <v>0</v>
      </c>
      <c r="BF365" s="217">
        <f>IF(N365="snížená",J365,0)</f>
        <v>0</v>
      </c>
      <c r="BG365" s="217">
        <f>IF(N365="zákl. přenesená",J365,0)</f>
        <v>0</v>
      </c>
      <c r="BH365" s="217">
        <f>IF(N365="sníž. přenesená",J365,0)</f>
        <v>0</v>
      </c>
      <c r="BI365" s="217">
        <f>IF(N365="nulová",J365,0)</f>
        <v>0</v>
      </c>
      <c r="BJ365" s="18" t="s">
        <v>141</v>
      </c>
      <c r="BK365" s="217">
        <f>ROUND(I365*H365,2)</f>
        <v>0</v>
      </c>
      <c r="BL365" s="18" t="s">
        <v>270</v>
      </c>
      <c r="BM365" s="216" t="s">
        <v>736</v>
      </c>
    </row>
    <row r="366" s="2" customFormat="1" ht="24.15" customHeight="1">
      <c r="A366" s="40"/>
      <c r="B366" s="41"/>
      <c r="C366" s="205" t="s">
        <v>737</v>
      </c>
      <c r="D366" s="205" t="s">
        <v>135</v>
      </c>
      <c r="E366" s="206" t="s">
        <v>738</v>
      </c>
      <c r="F366" s="207" t="s">
        <v>739</v>
      </c>
      <c r="G366" s="208" t="s">
        <v>254</v>
      </c>
      <c r="H366" s="209">
        <v>3.6459999999999999</v>
      </c>
      <c r="I366" s="210"/>
      <c r="J366" s="211">
        <f>ROUND(I366*H366,2)</f>
        <v>0</v>
      </c>
      <c r="K366" s="207" t="s">
        <v>620</v>
      </c>
      <c r="L366" s="46"/>
      <c r="M366" s="212" t="s">
        <v>32</v>
      </c>
      <c r="N366" s="213" t="s">
        <v>51</v>
      </c>
      <c r="O366" s="86"/>
      <c r="P366" s="214">
        <f>O366*H366</f>
        <v>0</v>
      </c>
      <c r="Q366" s="214">
        <v>0</v>
      </c>
      <c r="R366" s="214">
        <f>Q366*H366</f>
        <v>0</v>
      </c>
      <c r="S366" s="214">
        <v>0</v>
      </c>
      <c r="T366" s="215">
        <f>S366*H366</f>
        <v>0</v>
      </c>
      <c r="U366" s="40"/>
      <c r="V366" s="40"/>
      <c r="W366" s="40"/>
      <c r="X366" s="40"/>
      <c r="Y366" s="40"/>
      <c r="Z366" s="40"/>
      <c r="AA366" s="40"/>
      <c r="AB366" s="40"/>
      <c r="AC366" s="40"/>
      <c r="AD366" s="40"/>
      <c r="AE366" s="40"/>
      <c r="AR366" s="216" t="s">
        <v>270</v>
      </c>
      <c r="AT366" s="216" t="s">
        <v>135</v>
      </c>
      <c r="AU366" s="216" t="s">
        <v>141</v>
      </c>
      <c r="AY366" s="18" t="s">
        <v>132</v>
      </c>
      <c r="BE366" s="217">
        <f>IF(N366="základní",J366,0)</f>
        <v>0</v>
      </c>
      <c r="BF366" s="217">
        <f>IF(N366="snížená",J366,0)</f>
        <v>0</v>
      </c>
      <c r="BG366" s="217">
        <f>IF(N366="zákl. přenesená",J366,0)</f>
        <v>0</v>
      </c>
      <c r="BH366" s="217">
        <f>IF(N366="sníž. přenesená",J366,0)</f>
        <v>0</v>
      </c>
      <c r="BI366" s="217">
        <f>IF(N366="nulová",J366,0)</f>
        <v>0</v>
      </c>
      <c r="BJ366" s="18" t="s">
        <v>141</v>
      </c>
      <c r="BK366" s="217">
        <f>ROUND(I366*H366,2)</f>
        <v>0</v>
      </c>
      <c r="BL366" s="18" t="s">
        <v>270</v>
      </c>
      <c r="BM366" s="216" t="s">
        <v>740</v>
      </c>
    </row>
    <row r="367" s="2" customFormat="1">
      <c r="A367" s="40"/>
      <c r="B367" s="41"/>
      <c r="C367" s="42"/>
      <c r="D367" s="225" t="s">
        <v>197</v>
      </c>
      <c r="E367" s="42"/>
      <c r="F367" s="226" t="s">
        <v>741</v>
      </c>
      <c r="G367" s="42"/>
      <c r="H367" s="42"/>
      <c r="I367" s="227"/>
      <c r="J367" s="42"/>
      <c r="K367" s="42"/>
      <c r="L367" s="46"/>
      <c r="M367" s="228"/>
      <c r="N367" s="229"/>
      <c r="O367" s="86"/>
      <c r="P367" s="86"/>
      <c r="Q367" s="86"/>
      <c r="R367" s="86"/>
      <c r="S367" s="86"/>
      <c r="T367" s="87"/>
      <c r="U367" s="40"/>
      <c r="V367" s="40"/>
      <c r="W367" s="40"/>
      <c r="X367" s="40"/>
      <c r="Y367" s="40"/>
      <c r="Z367" s="40"/>
      <c r="AA367" s="40"/>
      <c r="AB367" s="40"/>
      <c r="AC367" s="40"/>
      <c r="AD367" s="40"/>
      <c r="AE367" s="40"/>
      <c r="AT367" s="18" t="s">
        <v>197</v>
      </c>
      <c r="AU367" s="18" t="s">
        <v>141</v>
      </c>
    </row>
    <row r="368" s="12" customFormat="1" ht="22.8" customHeight="1">
      <c r="A368" s="12"/>
      <c r="B368" s="189"/>
      <c r="C368" s="190"/>
      <c r="D368" s="191" t="s">
        <v>78</v>
      </c>
      <c r="E368" s="203" t="s">
        <v>742</v>
      </c>
      <c r="F368" s="203" t="s">
        <v>743</v>
      </c>
      <c r="G368" s="190"/>
      <c r="H368" s="190"/>
      <c r="I368" s="193"/>
      <c r="J368" s="204">
        <f>BK368</f>
        <v>0</v>
      </c>
      <c r="K368" s="190"/>
      <c r="L368" s="195"/>
      <c r="M368" s="196"/>
      <c r="N368" s="197"/>
      <c r="O368" s="197"/>
      <c r="P368" s="198">
        <f>SUM(P369:P372)</f>
        <v>0</v>
      </c>
      <c r="Q368" s="197"/>
      <c r="R368" s="198">
        <f>SUM(R369:R372)</f>
        <v>0.10522500000000001</v>
      </c>
      <c r="S368" s="197"/>
      <c r="T368" s="199">
        <f>SUM(T369:T372)</f>
        <v>0</v>
      </c>
      <c r="U368" s="12"/>
      <c r="V368" s="12"/>
      <c r="W368" s="12"/>
      <c r="X368" s="12"/>
      <c r="Y368" s="12"/>
      <c r="Z368" s="12"/>
      <c r="AA368" s="12"/>
      <c r="AB368" s="12"/>
      <c r="AC368" s="12"/>
      <c r="AD368" s="12"/>
      <c r="AE368" s="12"/>
      <c r="AR368" s="200" t="s">
        <v>141</v>
      </c>
      <c r="AT368" s="201" t="s">
        <v>78</v>
      </c>
      <c r="AU368" s="201" t="s">
        <v>21</v>
      </c>
      <c r="AY368" s="200" t="s">
        <v>132</v>
      </c>
      <c r="BK368" s="202">
        <f>SUM(BK369:BK372)</f>
        <v>0</v>
      </c>
    </row>
    <row r="369" s="2" customFormat="1" ht="24.15" customHeight="1">
      <c r="A369" s="40"/>
      <c r="B369" s="41"/>
      <c r="C369" s="205" t="s">
        <v>744</v>
      </c>
      <c r="D369" s="205" t="s">
        <v>135</v>
      </c>
      <c r="E369" s="206" t="s">
        <v>745</v>
      </c>
      <c r="F369" s="207" t="s">
        <v>746</v>
      </c>
      <c r="G369" s="208" t="s">
        <v>195</v>
      </c>
      <c r="H369" s="209">
        <v>8.625</v>
      </c>
      <c r="I369" s="210"/>
      <c r="J369" s="211">
        <f>ROUND(I369*H369,2)</f>
        <v>0</v>
      </c>
      <c r="K369" s="207" t="s">
        <v>139</v>
      </c>
      <c r="L369" s="46"/>
      <c r="M369" s="212" t="s">
        <v>32</v>
      </c>
      <c r="N369" s="213" t="s">
        <v>51</v>
      </c>
      <c r="O369" s="86"/>
      <c r="P369" s="214">
        <f>O369*H369</f>
        <v>0</v>
      </c>
      <c r="Q369" s="214">
        <v>0.012200000000000001</v>
      </c>
      <c r="R369" s="214">
        <f>Q369*H369</f>
        <v>0.10522500000000001</v>
      </c>
      <c r="S369" s="214">
        <v>0</v>
      </c>
      <c r="T369" s="215">
        <f>S369*H369</f>
        <v>0</v>
      </c>
      <c r="U369" s="40"/>
      <c r="V369" s="40"/>
      <c r="W369" s="40"/>
      <c r="X369" s="40"/>
      <c r="Y369" s="40"/>
      <c r="Z369" s="40"/>
      <c r="AA369" s="40"/>
      <c r="AB369" s="40"/>
      <c r="AC369" s="40"/>
      <c r="AD369" s="40"/>
      <c r="AE369" s="40"/>
      <c r="AR369" s="216" t="s">
        <v>270</v>
      </c>
      <c r="AT369" s="216" t="s">
        <v>135</v>
      </c>
      <c r="AU369" s="216" t="s">
        <v>141</v>
      </c>
      <c r="AY369" s="18" t="s">
        <v>132</v>
      </c>
      <c r="BE369" s="217">
        <f>IF(N369="základní",J369,0)</f>
        <v>0</v>
      </c>
      <c r="BF369" s="217">
        <f>IF(N369="snížená",J369,0)</f>
        <v>0</v>
      </c>
      <c r="BG369" s="217">
        <f>IF(N369="zákl. přenesená",J369,0)</f>
        <v>0</v>
      </c>
      <c r="BH369" s="217">
        <f>IF(N369="sníž. přenesená",J369,0)</f>
        <v>0</v>
      </c>
      <c r="BI369" s="217">
        <f>IF(N369="nulová",J369,0)</f>
        <v>0</v>
      </c>
      <c r="BJ369" s="18" t="s">
        <v>141</v>
      </c>
      <c r="BK369" s="217">
        <f>ROUND(I369*H369,2)</f>
        <v>0</v>
      </c>
      <c r="BL369" s="18" t="s">
        <v>270</v>
      </c>
      <c r="BM369" s="216" t="s">
        <v>1330</v>
      </c>
    </row>
    <row r="370" s="2" customFormat="1">
      <c r="A370" s="40"/>
      <c r="B370" s="41"/>
      <c r="C370" s="42"/>
      <c r="D370" s="225" t="s">
        <v>197</v>
      </c>
      <c r="E370" s="42"/>
      <c r="F370" s="226" t="s">
        <v>748</v>
      </c>
      <c r="G370" s="42"/>
      <c r="H370" s="42"/>
      <c r="I370" s="227"/>
      <c r="J370" s="42"/>
      <c r="K370" s="42"/>
      <c r="L370" s="46"/>
      <c r="M370" s="228"/>
      <c r="N370" s="229"/>
      <c r="O370" s="86"/>
      <c r="P370" s="86"/>
      <c r="Q370" s="86"/>
      <c r="R370" s="86"/>
      <c r="S370" s="86"/>
      <c r="T370" s="87"/>
      <c r="U370" s="40"/>
      <c r="V370" s="40"/>
      <c r="W370" s="40"/>
      <c r="X370" s="40"/>
      <c r="Y370" s="40"/>
      <c r="Z370" s="40"/>
      <c r="AA370" s="40"/>
      <c r="AB370" s="40"/>
      <c r="AC370" s="40"/>
      <c r="AD370" s="40"/>
      <c r="AE370" s="40"/>
      <c r="AT370" s="18" t="s">
        <v>197</v>
      </c>
      <c r="AU370" s="18" t="s">
        <v>141</v>
      </c>
    </row>
    <row r="371" s="2" customFormat="1" ht="37.8" customHeight="1">
      <c r="A371" s="40"/>
      <c r="B371" s="41"/>
      <c r="C371" s="205" t="s">
        <v>749</v>
      </c>
      <c r="D371" s="205" t="s">
        <v>135</v>
      </c>
      <c r="E371" s="206" t="s">
        <v>750</v>
      </c>
      <c r="F371" s="207" t="s">
        <v>751</v>
      </c>
      <c r="G371" s="208" t="s">
        <v>254</v>
      </c>
      <c r="H371" s="209">
        <v>0.105</v>
      </c>
      <c r="I371" s="210"/>
      <c r="J371" s="211">
        <f>ROUND(I371*H371,2)</f>
        <v>0</v>
      </c>
      <c r="K371" s="207" t="s">
        <v>139</v>
      </c>
      <c r="L371" s="46"/>
      <c r="M371" s="212" t="s">
        <v>32</v>
      </c>
      <c r="N371" s="213" t="s">
        <v>51</v>
      </c>
      <c r="O371" s="86"/>
      <c r="P371" s="214">
        <f>O371*H371</f>
        <v>0</v>
      </c>
      <c r="Q371" s="214">
        <v>0</v>
      </c>
      <c r="R371" s="214">
        <f>Q371*H371</f>
        <v>0</v>
      </c>
      <c r="S371" s="214">
        <v>0</v>
      </c>
      <c r="T371" s="215">
        <f>S371*H371</f>
        <v>0</v>
      </c>
      <c r="U371" s="40"/>
      <c r="V371" s="40"/>
      <c r="W371" s="40"/>
      <c r="X371" s="40"/>
      <c r="Y371" s="40"/>
      <c r="Z371" s="40"/>
      <c r="AA371" s="40"/>
      <c r="AB371" s="40"/>
      <c r="AC371" s="40"/>
      <c r="AD371" s="40"/>
      <c r="AE371" s="40"/>
      <c r="AR371" s="216" t="s">
        <v>270</v>
      </c>
      <c r="AT371" s="216" t="s">
        <v>135</v>
      </c>
      <c r="AU371" s="216" t="s">
        <v>141</v>
      </c>
      <c r="AY371" s="18" t="s">
        <v>132</v>
      </c>
      <c r="BE371" s="217">
        <f>IF(N371="základní",J371,0)</f>
        <v>0</v>
      </c>
      <c r="BF371" s="217">
        <f>IF(N371="snížená",J371,0)</f>
        <v>0</v>
      </c>
      <c r="BG371" s="217">
        <f>IF(N371="zákl. přenesená",J371,0)</f>
        <v>0</v>
      </c>
      <c r="BH371" s="217">
        <f>IF(N371="sníž. přenesená",J371,0)</f>
        <v>0</v>
      </c>
      <c r="BI371" s="217">
        <f>IF(N371="nulová",J371,0)</f>
        <v>0</v>
      </c>
      <c r="BJ371" s="18" t="s">
        <v>141</v>
      </c>
      <c r="BK371" s="217">
        <f>ROUND(I371*H371,2)</f>
        <v>0</v>
      </c>
      <c r="BL371" s="18" t="s">
        <v>270</v>
      </c>
      <c r="BM371" s="216" t="s">
        <v>1331</v>
      </c>
    </row>
    <row r="372" s="2" customFormat="1">
      <c r="A372" s="40"/>
      <c r="B372" s="41"/>
      <c r="C372" s="42"/>
      <c r="D372" s="225" t="s">
        <v>197</v>
      </c>
      <c r="E372" s="42"/>
      <c r="F372" s="226" t="s">
        <v>753</v>
      </c>
      <c r="G372" s="42"/>
      <c r="H372" s="42"/>
      <c r="I372" s="227"/>
      <c r="J372" s="42"/>
      <c r="K372" s="42"/>
      <c r="L372" s="46"/>
      <c r="M372" s="228"/>
      <c r="N372" s="229"/>
      <c r="O372" s="86"/>
      <c r="P372" s="86"/>
      <c r="Q372" s="86"/>
      <c r="R372" s="86"/>
      <c r="S372" s="86"/>
      <c r="T372" s="87"/>
      <c r="U372" s="40"/>
      <c r="V372" s="40"/>
      <c r="W372" s="40"/>
      <c r="X372" s="40"/>
      <c r="Y372" s="40"/>
      <c r="Z372" s="40"/>
      <c r="AA372" s="40"/>
      <c r="AB372" s="40"/>
      <c r="AC372" s="40"/>
      <c r="AD372" s="40"/>
      <c r="AE372" s="40"/>
      <c r="AT372" s="18" t="s">
        <v>197</v>
      </c>
      <c r="AU372" s="18" t="s">
        <v>141</v>
      </c>
    </row>
    <row r="373" s="12" customFormat="1" ht="22.8" customHeight="1">
      <c r="A373" s="12"/>
      <c r="B373" s="189"/>
      <c r="C373" s="190"/>
      <c r="D373" s="191" t="s">
        <v>78</v>
      </c>
      <c r="E373" s="203" t="s">
        <v>1332</v>
      </c>
      <c r="F373" s="203" t="s">
        <v>1333</v>
      </c>
      <c r="G373" s="190"/>
      <c r="H373" s="190"/>
      <c r="I373" s="193"/>
      <c r="J373" s="204">
        <f>BK373</f>
        <v>0</v>
      </c>
      <c r="K373" s="190"/>
      <c r="L373" s="195"/>
      <c r="M373" s="196"/>
      <c r="N373" s="197"/>
      <c r="O373" s="197"/>
      <c r="P373" s="198">
        <f>SUM(P374:P375)</f>
        <v>0</v>
      </c>
      <c r="Q373" s="197"/>
      <c r="R373" s="198">
        <f>SUM(R374:R375)</f>
        <v>0</v>
      </c>
      <c r="S373" s="197"/>
      <c r="T373" s="199">
        <f>SUM(T374:T375)</f>
        <v>0.099000000000000005</v>
      </c>
      <c r="U373" s="12"/>
      <c r="V373" s="12"/>
      <c r="W373" s="12"/>
      <c r="X373" s="12"/>
      <c r="Y373" s="12"/>
      <c r="Z373" s="12"/>
      <c r="AA373" s="12"/>
      <c r="AB373" s="12"/>
      <c r="AC373" s="12"/>
      <c r="AD373" s="12"/>
      <c r="AE373" s="12"/>
      <c r="AR373" s="200" t="s">
        <v>141</v>
      </c>
      <c r="AT373" s="201" t="s">
        <v>78</v>
      </c>
      <c r="AU373" s="201" t="s">
        <v>21</v>
      </c>
      <c r="AY373" s="200" t="s">
        <v>132</v>
      </c>
      <c r="BK373" s="202">
        <f>SUM(BK374:BK375)</f>
        <v>0</v>
      </c>
    </row>
    <row r="374" s="2" customFormat="1" ht="14.4" customHeight="1">
      <c r="A374" s="40"/>
      <c r="B374" s="41"/>
      <c r="C374" s="205" t="s">
        <v>756</v>
      </c>
      <c r="D374" s="205" t="s">
        <v>135</v>
      </c>
      <c r="E374" s="206" t="s">
        <v>553</v>
      </c>
      <c r="F374" s="207" t="s">
        <v>554</v>
      </c>
      <c r="G374" s="208" t="s">
        <v>376</v>
      </c>
      <c r="H374" s="209">
        <v>6</v>
      </c>
      <c r="I374" s="210"/>
      <c r="J374" s="211">
        <f>ROUND(I374*H374,2)</f>
        <v>0</v>
      </c>
      <c r="K374" s="207" t="s">
        <v>139</v>
      </c>
      <c r="L374" s="46"/>
      <c r="M374" s="212" t="s">
        <v>32</v>
      </c>
      <c r="N374" s="213" t="s">
        <v>51</v>
      </c>
      <c r="O374" s="86"/>
      <c r="P374" s="214">
        <f>O374*H374</f>
        <v>0</v>
      </c>
      <c r="Q374" s="214">
        <v>0</v>
      </c>
      <c r="R374" s="214">
        <f>Q374*H374</f>
        <v>0</v>
      </c>
      <c r="S374" s="214">
        <v>0.016500000000000001</v>
      </c>
      <c r="T374" s="215">
        <f>S374*H374</f>
        <v>0.099000000000000005</v>
      </c>
      <c r="U374" s="40"/>
      <c r="V374" s="40"/>
      <c r="W374" s="40"/>
      <c r="X374" s="40"/>
      <c r="Y374" s="40"/>
      <c r="Z374" s="40"/>
      <c r="AA374" s="40"/>
      <c r="AB374" s="40"/>
      <c r="AC374" s="40"/>
      <c r="AD374" s="40"/>
      <c r="AE374" s="40"/>
      <c r="AR374" s="216" t="s">
        <v>270</v>
      </c>
      <c r="AT374" s="216" t="s">
        <v>135</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1334</v>
      </c>
    </row>
    <row r="375" s="2" customFormat="1">
      <c r="A375" s="40"/>
      <c r="B375" s="41"/>
      <c r="C375" s="42"/>
      <c r="D375" s="225" t="s">
        <v>197</v>
      </c>
      <c r="E375" s="42"/>
      <c r="F375" s="226" t="s">
        <v>556</v>
      </c>
      <c r="G375" s="42"/>
      <c r="H375" s="42"/>
      <c r="I375" s="227"/>
      <c r="J375" s="42"/>
      <c r="K375" s="42"/>
      <c r="L375" s="46"/>
      <c r="M375" s="228"/>
      <c r="N375" s="229"/>
      <c r="O375" s="86"/>
      <c r="P375" s="86"/>
      <c r="Q375" s="86"/>
      <c r="R375" s="86"/>
      <c r="S375" s="86"/>
      <c r="T375" s="87"/>
      <c r="U375" s="40"/>
      <c r="V375" s="40"/>
      <c r="W375" s="40"/>
      <c r="X375" s="40"/>
      <c r="Y375" s="40"/>
      <c r="Z375" s="40"/>
      <c r="AA375" s="40"/>
      <c r="AB375" s="40"/>
      <c r="AC375" s="40"/>
      <c r="AD375" s="40"/>
      <c r="AE375" s="40"/>
      <c r="AT375" s="18" t="s">
        <v>197</v>
      </c>
      <c r="AU375" s="18" t="s">
        <v>141</v>
      </c>
    </row>
    <row r="376" s="12" customFormat="1" ht="22.8" customHeight="1">
      <c r="A376" s="12"/>
      <c r="B376" s="189"/>
      <c r="C376" s="190"/>
      <c r="D376" s="191" t="s">
        <v>78</v>
      </c>
      <c r="E376" s="203" t="s">
        <v>754</v>
      </c>
      <c r="F376" s="203" t="s">
        <v>755</v>
      </c>
      <c r="G376" s="190"/>
      <c r="H376" s="190"/>
      <c r="I376" s="193"/>
      <c r="J376" s="204">
        <f>BK376</f>
        <v>0</v>
      </c>
      <c r="K376" s="190"/>
      <c r="L376" s="195"/>
      <c r="M376" s="196"/>
      <c r="N376" s="197"/>
      <c r="O376" s="197"/>
      <c r="P376" s="198">
        <f>SUM(P377:P381)</f>
        <v>0</v>
      </c>
      <c r="Q376" s="197"/>
      <c r="R376" s="198">
        <f>SUM(R377:R381)</f>
        <v>0.0195</v>
      </c>
      <c r="S376" s="197"/>
      <c r="T376" s="199">
        <f>SUM(T377:T381)</f>
        <v>0</v>
      </c>
      <c r="U376" s="12"/>
      <c r="V376" s="12"/>
      <c r="W376" s="12"/>
      <c r="X376" s="12"/>
      <c r="Y376" s="12"/>
      <c r="Z376" s="12"/>
      <c r="AA376" s="12"/>
      <c r="AB376" s="12"/>
      <c r="AC376" s="12"/>
      <c r="AD376" s="12"/>
      <c r="AE376" s="12"/>
      <c r="AR376" s="200" t="s">
        <v>141</v>
      </c>
      <c r="AT376" s="201" t="s">
        <v>78</v>
      </c>
      <c r="AU376" s="201" t="s">
        <v>21</v>
      </c>
      <c r="AY376" s="200" t="s">
        <v>132</v>
      </c>
      <c r="BK376" s="202">
        <f>SUM(BK377:BK381)</f>
        <v>0</v>
      </c>
    </row>
    <row r="377" s="2" customFormat="1" ht="24.15" customHeight="1">
      <c r="A377" s="40"/>
      <c r="B377" s="41"/>
      <c r="C377" s="205" t="s">
        <v>761</v>
      </c>
      <c r="D377" s="205" t="s">
        <v>135</v>
      </c>
      <c r="E377" s="206" t="s">
        <v>757</v>
      </c>
      <c r="F377" s="207" t="s">
        <v>758</v>
      </c>
      <c r="G377" s="208" t="s">
        <v>376</v>
      </c>
      <c r="H377" s="209">
        <v>1</v>
      </c>
      <c r="I377" s="210"/>
      <c r="J377" s="211">
        <f>ROUND(I377*H377,2)</f>
        <v>0</v>
      </c>
      <c r="K377" s="207" t="s">
        <v>139</v>
      </c>
      <c r="L377" s="46"/>
      <c r="M377" s="212" t="s">
        <v>32</v>
      </c>
      <c r="N377" s="213" t="s">
        <v>51</v>
      </c>
      <c r="O377" s="86"/>
      <c r="P377" s="214">
        <f>O377*H377</f>
        <v>0</v>
      </c>
      <c r="Q377" s="214">
        <v>0</v>
      </c>
      <c r="R377" s="214">
        <f>Q377*H377</f>
        <v>0</v>
      </c>
      <c r="S377" s="214">
        <v>0</v>
      </c>
      <c r="T377" s="215">
        <f>S377*H377</f>
        <v>0</v>
      </c>
      <c r="U377" s="40"/>
      <c r="V377" s="40"/>
      <c r="W377" s="40"/>
      <c r="X377" s="40"/>
      <c r="Y377" s="40"/>
      <c r="Z377" s="40"/>
      <c r="AA377" s="40"/>
      <c r="AB377" s="40"/>
      <c r="AC377" s="40"/>
      <c r="AD377" s="40"/>
      <c r="AE377" s="40"/>
      <c r="AR377" s="216" t="s">
        <v>150</v>
      </c>
      <c r="AT377" s="216" t="s">
        <v>135</v>
      </c>
      <c r="AU377" s="216" t="s">
        <v>141</v>
      </c>
      <c r="AY377" s="18" t="s">
        <v>132</v>
      </c>
      <c r="BE377" s="217">
        <f>IF(N377="základní",J377,0)</f>
        <v>0</v>
      </c>
      <c r="BF377" s="217">
        <f>IF(N377="snížená",J377,0)</f>
        <v>0</v>
      </c>
      <c r="BG377" s="217">
        <f>IF(N377="zákl. přenesená",J377,0)</f>
        <v>0</v>
      </c>
      <c r="BH377" s="217">
        <f>IF(N377="sníž. přenesená",J377,0)</f>
        <v>0</v>
      </c>
      <c r="BI377" s="217">
        <f>IF(N377="nulová",J377,0)</f>
        <v>0</v>
      </c>
      <c r="BJ377" s="18" t="s">
        <v>141</v>
      </c>
      <c r="BK377" s="217">
        <f>ROUND(I377*H377,2)</f>
        <v>0</v>
      </c>
      <c r="BL377" s="18" t="s">
        <v>150</v>
      </c>
      <c r="BM377" s="216" t="s">
        <v>1335</v>
      </c>
    </row>
    <row r="378" s="2" customFormat="1">
      <c r="A378" s="40"/>
      <c r="B378" s="41"/>
      <c r="C378" s="42"/>
      <c r="D378" s="225" t="s">
        <v>197</v>
      </c>
      <c r="E378" s="42"/>
      <c r="F378" s="226" t="s">
        <v>760</v>
      </c>
      <c r="G378" s="42"/>
      <c r="H378" s="42"/>
      <c r="I378" s="227"/>
      <c r="J378" s="42"/>
      <c r="K378" s="42"/>
      <c r="L378" s="46"/>
      <c r="M378" s="228"/>
      <c r="N378" s="229"/>
      <c r="O378" s="86"/>
      <c r="P378" s="86"/>
      <c r="Q378" s="86"/>
      <c r="R378" s="86"/>
      <c r="S378" s="86"/>
      <c r="T378" s="87"/>
      <c r="U378" s="40"/>
      <c r="V378" s="40"/>
      <c r="W378" s="40"/>
      <c r="X378" s="40"/>
      <c r="Y378" s="40"/>
      <c r="Z378" s="40"/>
      <c r="AA378" s="40"/>
      <c r="AB378" s="40"/>
      <c r="AC378" s="40"/>
      <c r="AD378" s="40"/>
      <c r="AE378" s="40"/>
      <c r="AT378" s="18" t="s">
        <v>197</v>
      </c>
      <c r="AU378" s="18" t="s">
        <v>141</v>
      </c>
    </row>
    <row r="379" s="2" customFormat="1" ht="24.15" customHeight="1">
      <c r="A379" s="40"/>
      <c r="B379" s="41"/>
      <c r="C379" s="252" t="s">
        <v>765</v>
      </c>
      <c r="D379" s="252" t="s">
        <v>246</v>
      </c>
      <c r="E379" s="253" t="s">
        <v>762</v>
      </c>
      <c r="F379" s="254" t="s">
        <v>763</v>
      </c>
      <c r="G379" s="255" t="s">
        <v>376</v>
      </c>
      <c r="H379" s="256">
        <v>1</v>
      </c>
      <c r="I379" s="257"/>
      <c r="J379" s="258">
        <f>ROUND(I379*H379,2)</f>
        <v>0</v>
      </c>
      <c r="K379" s="254" t="s">
        <v>139</v>
      </c>
      <c r="L379" s="259"/>
      <c r="M379" s="260" t="s">
        <v>32</v>
      </c>
      <c r="N379" s="261" t="s">
        <v>51</v>
      </c>
      <c r="O379" s="86"/>
      <c r="P379" s="214">
        <f>O379*H379</f>
        <v>0</v>
      </c>
      <c r="Q379" s="214">
        <v>0.0195</v>
      </c>
      <c r="R379" s="214">
        <f>Q379*H379</f>
        <v>0.0195</v>
      </c>
      <c r="S379" s="214">
        <v>0</v>
      </c>
      <c r="T379" s="215">
        <f>S379*H379</f>
        <v>0</v>
      </c>
      <c r="U379" s="40"/>
      <c r="V379" s="40"/>
      <c r="W379" s="40"/>
      <c r="X379" s="40"/>
      <c r="Y379" s="40"/>
      <c r="Z379" s="40"/>
      <c r="AA379" s="40"/>
      <c r="AB379" s="40"/>
      <c r="AC379" s="40"/>
      <c r="AD379" s="40"/>
      <c r="AE379" s="40"/>
      <c r="AR379" s="216" t="s">
        <v>228</v>
      </c>
      <c r="AT379" s="216" t="s">
        <v>246</v>
      </c>
      <c r="AU379" s="216" t="s">
        <v>141</v>
      </c>
      <c r="AY379" s="18" t="s">
        <v>132</v>
      </c>
      <c r="BE379" s="217">
        <f>IF(N379="základní",J379,0)</f>
        <v>0</v>
      </c>
      <c r="BF379" s="217">
        <f>IF(N379="snížená",J379,0)</f>
        <v>0</v>
      </c>
      <c r="BG379" s="217">
        <f>IF(N379="zákl. přenesená",J379,0)</f>
        <v>0</v>
      </c>
      <c r="BH379" s="217">
        <f>IF(N379="sníž. přenesená",J379,0)</f>
        <v>0</v>
      </c>
      <c r="BI379" s="217">
        <f>IF(N379="nulová",J379,0)</f>
        <v>0</v>
      </c>
      <c r="BJ379" s="18" t="s">
        <v>141</v>
      </c>
      <c r="BK379" s="217">
        <f>ROUND(I379*H379,2)</f>
        <v>0</v>
      </c>
      <c r="BL379" s="18" t="s">
        <v>150</v>
      </c>
      <c r="BM379" s="216" t="s">
        <v>1336</v>
      </c>
    </row>
    <row r="380" s="2" customFormat="1" ht="24.15" customHeight="1">
      <c r="A380" s="40"/>
      <c r="B380" s="41"/>
      <c r="C380" s="205" t="s">
        <v>772</v>
      </c>
      <c r="D380" s="205" t="s">
        <v>135</v>
      </c>
      <c r="E380" s="206" t="s">
        <v>766</v>
      </c>
      <c r="F380" s="207" t="s">
        <v>767</v>
      </c>
      <c r="G380" s="208" t="s">
        <v>254</v>
      </c>
      <c r="H380" s="209">
        <v>0.02</v>
      </c>
      <c r="I380" s="210"/>
      <c r="J380" s="211">
        <f>ROUND(I380*H380,2)</f>
        <v>0</v>
      </c>
      <c r="K380" s="207" t="s">
        <v>139</v>
      </c>
      <c r="L380" s="46"/>
      <c r="M380" s="212" t="s">
        <v>32</v>
      </c>
      <c r="N380" s="213" t="s">
        <v>51</v>
      </c>
      <c r="O380" s="86"/>
      <c r="P380" s="214">
        <f>O380*H380</f>
        <v>0</v>
      </c>
      <c r="Q380" s="214">
        <v>0</v>
      </c>
      <c r="R380" s="214">
        <f>Q380*H380</f>
        <v>0</v>
      </c>
      <c r="S380" s="214">
        <v>0</v>
      </c>
      <c r="T380" s="215">
        <f>S380*H380</f>
        <v>0</v>
      </c>
      <c r="U380" s="40"/>
      <c r="V380" s="40"/>
      <c r="W380" s="40"/>
      <c r="X380" s="40"/>
      <c r="Y380" s="40"/>
      <c r="Z380" s="40"/>
      <c r="AA380" s="40"/>
      <c r="AB380" s="40"/>
      <c r="AC380" s="40"/>
      <c r="AD380" s="40"/>
      <c r="AE380" s="40"/>
      <c r="AR380" s="216" t="s">
        <v>270</v>
      </c>
      <c r="AT380" s="216" t="s">
        <v>135</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1337</v>
      </c>
    </row>
    <row r="381" s="2" customFormat="1">
      <c r="A381" s="40"/>
      <c r="B381" s="41"/>
      <c r="C381" s="42"/>
      <c r="D381" s="225" t="s">
        <v>197</v>
      </c>
      <c r="E381" s="42"/>
      <c r="F381" s="226" t="s">
        <v>769</v>
      </c>
      <c r="G381" s="42"/>
      <c r="H381" s="42"/>
      <c r="I381" s="227"/>
      <c r="J381" s="42"/>
      <c r="K381" s="42"/>
      <c r="L381" s="46"/>
      <c r="M381" s="228"/>
      <c r="N381" s="229"/>
      <c r="O381" s="86"/>
      <c r="P381" s="86"/>
      <c r="Q381" s="86"/>
      <c r="R381" s="86"/>
      <c r="S381" s="86"/>
      <c r="T381" s="87"/>
      <c r="U381" s="40"/>
      <c r="V381" s="40"/>
      <c r="W381" s="40"/>
      <c r="X381" s="40"/>
      <c r="Y381" s="40"/>
      <c r="Z381" s="40"/>
      <c r="AA381" s="40"/>
      <c r="AB381" s="40"/>
      <c r="AC381" s="40"/>
      <c r="AD381" s="40"/>
      <c r="AE381" s="40"/>
      <c r="AT381" s="18" t="s">
        <v>197</v>
      </c>
      <c r="AU381" s="18" t="s">
        <v>141</v>
      </c>
    </row>
    <row r="382" s="12" customFormat="1" ht="22.8" customHeight="1">
      <c r="A382" s="12"/>
      <c r="B382" s="189"/>
      <c r="C382" s="190"/>
      <c r="D382" s="191" t="s">
        <v>78</v>
      </c>
      <c r="E382" s="203" t="s">
        <v>770</v>
      </c>
      <c r="F382" s="203" t="s">
        <v>771</v>
      </c>
      <c r="G382" s="190"/>
      <c r="H382" s="190"/>
      <c r="I382" s="193"/>
      <c r="J382" s="204">
        <f>BK382</f>
        <v>0</v>
      </c>
      <c r="K382" s="190"/>
      <c r="L382" s="195"/>
      <c r="M382" s="196"/>
      <c r="N382" s="197"/>
      <c r="O382" s="197"/>
      <c r="P382" s="198">
        <f>SUM(P383:P389)</f>
        <v>0</v>
      </c>
      <c r="Q382" s="197"/>
      <c r="R382" s="198">
        <f>SUM(R383:R389)</f>
        <v>0</v>
      </c>
      <c r="S382" s="197"/>
      <c r="T382" s="199">
        <f>SUM(T383:T389)</f>
        <v>0.25800000000000001</v>
      </c>
      <c r="U382" s="12"/>
      <c r="V382" s="12"/>
      <c r="W382" s="12"/>
      <c r="X382" s="12"/>
      <c r="Y382" s="12"/>
      <c r="Z382" s="12"/>
      <c r="AA382" s="12"/>
      <c r="AB382" s="12"/>
      <c r="AC382" s="12"/>
      <c r="AD382" s="12"/>
      <c r="AE382" s="12"/>
      <c r="AR382" s="200" t="s">
        <v>141</v>
      </c>
      <c r="AT382" s="201" t="s">
        <v>78</v>
      </c>
      <c r="AU382" s="201" t="s">
        <v>21</v>
      </c>
      <c r="AY382" s="200" t="s">
        <v>132</v>
      </c>
      <c r="BK382" s="202">
        <f>SUM(BK383:BK389)</f>
        <v>0</v>
      </c>
    </row>
    <row r="383" s="2" customFormat="1" ht="14.4" customHeight="1">
      <c r="A383" s="40"/>
      <c r="B383" s="41"/>
      <c r="C383" s="205" t="s">
        <v>776</v>
      </c>
      <c r="D383" s="205" t="s">
        <v>135</v>
      </c>
      <c r="E383" s="206" t="s">
        <v>773</v>
      </c>
      <c r="F383" s="207" t="s">
        <v>774</v>
      </c>
      <c r="G383" s="208" t="s">
        <v>376</v>
      </c>
      <c r="H383" s="209">
        <v>1</v>
      </c>
      <c r="I383" s="210"/>
      <c r="J383" s="211">
        <f>ROUND(I383*H383,2)</f>
        <v>0</v>
      </c>
      <c r="K383" s="207" t="s">
        <v>139</v>
      </c>
      <c r="L383" s="46"/>
      <c r="M383" s="212" t="s">
        <v>32</v>
      </c>
      <c r="N383" s="213" t="s">
        <v>51</v>
      </c>
      <c r="O383" s="86"/>
      <c r="P383" s="214">
        <f>O383*H383</f>
        <v>0</v>
      </c>
      <c r="Q383" s="214">
        <v>0</v>
      </c>
      <c r="R383" s="214">
        <f>Q383*H383</f>
        <v>0</v>
      </c>
      <c r="S383" s="214">
        <v>0.012999999999999999</v>
      </c>
      <c r="T383" s="215">
        <f>S383*H383</f>
        <v>0.012999999999999999</v>
      </c>
      <c r="U383" s="40"/>
      <c r="V383" s="40"/>
      <c r="W383" s="40"/>
      <c r="X383" s="40"/>
      <c r="Y383" s="40"/>
      <c r="Z383" s="40"/>
      <c r="AA383" s="40"/>
      <c r="AB383" s="40"/>
      <c r="AC383" s="40"/>
      <c r="AD383" s="40"/>
      <c r="AE383" s="40"/>
      <c r="AR383" s="216" t="s">
        <v>150</v>
      </c>
      <c r="AT383" s="216" t="s">
        <v>135</v>
      </c>
      <c r="AU383" s="216" t="s">
        <v>141</v>
      </c>
      <c r="AY383" s="18" t="s">
        <v>132</v>
      </c>
      <c r="BE383" s="217">
        <f>IF(N383="základní",J383,0)</f>
        <v>0</v>
      </c>
      <c r="BF383" s="217">
        <f>IF(N383="snížená",J383,0)</f>
        <v>0</v>
      </c>
      <c r="BG383" s="217">
        <f>IF(N383="zákl. přenesená",J383,0)</f>
        <v>0</v>
      </c>
      <c r="BH383" s="217">
        <f>IF(N383="sníž. přenesená",J383,0)</f>
        <v>0</v>
      </c>
      <c r="BI383" s="217">
        <f>IF(N383="nulová",J383,0)</f>
        <v>0</v>
      </c>
      <c r="BJ383" s="18" t="s">
        <v>141</v>
      </c>
      <c r="BK383" s="217">
        <f>ROUND(I383*H383,2)</f>
        <v>0</v>
      </c>
      <c r="BL383" s="18" t="s">
        <v>150</v>
      </c>
      <c r="BM383" s="216" t="s">
        <v>1338</v>
      </c>
    </row>
    <row r="384" s="2" customFormat="1" ht="14.4" customHeight="1">
      <c r="A384" s="40"/>
      <c r="B384" s="41"/>
      <c r="C384" s="205" t="s">
        <v>781</v>
      </c>
      <c r="D384" s="205" t="s">
        <v>135</v>
      </c>
      <c r="E384" s="206" t="s">
        <v>1067</v>
      </c>
      <c r="F384" s="207" t="s">
        <v>778</v>
      </c>
      <c r="G384" s="208" t="s">
        <v>231</v>
      </c>
      <c r="H384" s="209">
        <v>7</v>
      </c>
      <c r="I384" s="210"/>
      <c r="J384" s="211">
        <f>ROUND(I384*H384,2)</f>
        <v>0</v>
      </c>
      <c r="K384" s="207" t="s">
        <v>139</v>
      </c>
      <c r="L384" s="46"/>
      <c r="M384" s="212" t="s">
        <v>32</v>
      </c>
      <c r="N384" s="213" t="s">
        <v>51</v>
      </c>
      <c r="O384" s="86"/>
      <c r="P384" s="214">
        <f>O384*H384</f>
        <v>0</v>
      </c>
      <c r="Q384" s="214">
        <v>0</v>
      </c>
      <c r="R384" s="214">
        <f>Q384*H384</f>
        <v>0</v>
      </c>
      <c r="S384" s="214">
        <v>0</v>
      </c>
      <c r="T384" s="215">
        <f>S384*H384</f>
        <v>0</v>
      </c>
      <c r="U384" s="40"/>
      <c r="V384" s="40"/>
      <c r="W384" s="40"/>
      <c r="X384" s="40"/>
      <c r="Y384" s="40"/>
      <c r="Z384" s="40"/>
      <c r="AA384" s="40"/>
      <c r="AB384" s="40"/>
      <c r="AC384" s="40"/>
      <c r="AD384" s="40"/>
      <c r="AE384" s="40"/>
      <c r="AR384" s="216" t="s">
        <v>270</v>
      </c>
      <c r="AT384" s="216" t="s">
        <v>135</v>
      </c>
      <c r="AU384" s="216" t="s">
        <v>141</v>
      </c>
      <c r="AY384" s="18" t="s">
        <v>132</v>
      </c>
      <c r="BE384" s="217">
        <f>IF(N384="základní",J384,0)</f>
        <v>0</v>
      </c>
      <c r="BF384" s="217">
        <f>IF(N384="snížená",J384,0)</f>
        <v>0</v>
      </c>
      <c r="BG384" s="217">
        <f>IF(N384="zákl. přenesená",J384,0)</f>
        <v>0</v>
      </c>
      <c r="BH384" s="217">
        <f>IF(N384="sníž. přenesená",J384,0)</f>
        <v>0</v>
      </c>
      <c r="BI384" s="217">
        <f>IF(N384="nulová",J384,0)</f>
        <v>0</v>
      </c>
      <c r="BJ384" s="18" t="s">
        <v>141</v>
      </c>
      <c r="BK384" s="217">
        <f>ROUND(I384*H384,2)</f>
        <v>0</v>
      </c>
      <c r="BL384" s="18" t="s">
        <v>270</v>
      </c>
      <c r="BM384" s="216" t="s">
        <v>1339</v>
      </c>
    </row>
    <row r="385" s="2" customFormat="1">
      <c r="A385" s="40"/>
      <c r="B385" s="41"/>
      <c r="C385" s="42"/>
      <c r="D385" s="225" t="s">
        <v>197</v>
      </c>
      <c r="E385" s="42"/>
      <c r="F385" s="226" t="s">
        <v>780</v>
      </c>
      <c r="G385" s="42"/>
      <c r="H385" s="42"/>
      <c r="I385" s="227"/>
      <c r="J385" s="42"/>
      <c r="K385" s="42"/>
      <c r="L385" s="46"/>
      <c r="M385" s="228"/>
      <c r="N385" s="229"/>
      <c r="O385" s="86"/>
      <c r="P385" s="86"/>
      <c r="Q385" s="86"/>
      <c r="R385" s="86"/>
      <c r="S385" s="86"/>
      <c r="T385" s="87"/>
      <c r="U385" s="40"/>
      <c r="V385" s="40"/>
      <c r="W385" s="40"/>
      <c r="X385" s="40"/>
      <c r="Y385" s="40"/>
      <c r="Z385" s="40"/>
      <c r="AA385" s="40"/>
      <c r="AB385" s="40"/>
      <c r="AC385" s="40"/>
      <c r="AD385" s="40"/>
      <c r="AE385" s="40"/>
      <c r="AT385" s="18" t="s">
        <v>197</v>
      </c>
      <c r="AU385" s="18" t="s">
        <v>141</v>
      </c>
    </row>
    <row r="386" s="2" customFormat="1" ht="14.4" customHeight="1">
      <c r="A386" s="40"/>
      <c r="B386" s="41"/>
      <c r="C386" s="205" t="s">
        <v>786</v>
      </c>
      <c r="D386" s="205" t="s">
        <v>135</v>
      </c>
      <c r="E386" s="206" t="s">
        <v>782</v>
      </c>
      <c r="F386" s="207" t="s">
        <v>783</v>
      </c>
      <c r="G386" s="208" t="s">
        <v>231</v>
      </c>
      <c r="H386" s="209">
        <v>7</v>
      </c>
      <c r="I386" s="210"/>
      <c r="J386" s="211">
        <f>ROUND(I386*H386,2)</f>
        <v>0</v>
      </c>
      <c r="K386" s="207" t="s">
        <v>139</v>
      </c>
      <c r="L386" s="46"/>
      <c r="M386" s="212" t="s">
        <v>32</v>
      </c>
      <c r="N386" s="213" t="s">
        <v>51</v>
      </c>
      <c r="O386" s="86"/>
      <c r="P386" s="214">
        <f>O386*H386</f>
        <v>0</v>
      </c>
      <c r="Q386" s="214">
        <v>0</v>
      </c>
      <c r="R386" s="214">
        <f>Q386*H386</f>
        <v>0</v>
      </c>
      <c r="S386" s="214">
        <v>0.035000000000000003</v>
      </c>
      <c r="T386" s="215">
        <f>S386*H386</f>
        <v>0.24500000000000002</v>
      </c>
      <c r="U386" s="40"/>
      <c r="V386" s="40"/>
      <c r="W386" s="40"/>
      <c r="X386" s="40"/>
      <c r="Y386" s="40"/>
      <c r="Z386" s="40"/>
      <c r="AA386" s="40"/>
      <c r="AB386" s="40"/>
      <c r="AC386" s="40"/>
      <c r="AD386" s="40"/>
      <c r="AE386" s="40"/>
      <c r="AR386" s="216" t="s">
        <v>270</v>
      </c>
      <c r="AT386" s="216" t="s">
        <v>135</v>
      </c>
      <c r="AU386" s="216" t="s">
        <v>141</v>
      </c>
      <c r="AY386" s="18" t="s">
        <v>132</v>
      </c>
      <c r="BE386" s="217">
        <f>IF(N386="základní",J386,0)</f>
        <v>0</v>
      </c>
      <c r="BF386" s="217">
        <f>IF(N386="snížená",J386,0)</f>
        <v>0</v>
      </c>
      <c r="BG386" s="217">
        <f>IF(N386="zákl. přenesená",J386,0)</f>
        <v>0</v>
      </c>
      <c r="BH386" s="217">
        <f>IF(N386="sníž. přenesená",J386,0)</f>
        <v>0</v>
      </c>
      <c r="BI386" s="217">
        <f>IF(N386="nulová",J386,0)</f>
        <v>0</v>
      </c>
      <c r="BJ386" s="18" t="s">
        <v>141</v>
      </c>
      <c r="BK386" s="217">
        <f>ROUND(I386*H386,2)</f>
        <v>0</v>
      </c>
      <c r="BL386" s="18" t="s">
        <v>270</v>
      </c>
      <c r="BM386" s="216" t="s">
        <v>784</v>
      </c>
    </row>
    <row r="387" s="2" customFormat="1">
      <c r="A387" s="40"/>
      <c r="B387" s="41"/>
      <c r="C387" s="42"/>
      <c r="D387" s="225" t="s">
        <v>197</v>
      </c>
      <c r="E387" s="42"/>
      <c r="F387" s="226" t="s">
        <v>785</v>
      </c>
      <c r="G387" s="42"/>
      <c r="H387" s="42"/>
      <c r="I387" s="227"/>
      <c r="J387" s="42"/>
      <c r="K387" s="42"/>
      <c r="L387" s="46"/>
      <c r="M387" s="228"/>
      <c r="N387" s="229"/>
      <c r="O387" s="86"/>
      <c r="P387" s="86"/>
      <c r="Q387" s="86"/>
      <c r="R387" s="86"/>
      <c r="S387" s="86"/>
      <c r="T387" s="87"/>
      <c r="U387" s="40"/>
      <c r="V387" s="40"/>
      <c r="W387" s="40"/>
      <c r="X387" s="40"/>
      <c r="Y387" s="40"/>
      <c r="Z387" s="40"/>
      <c r="AA387" s="40"/>
      <c r="AB387" s="40"/>
      <c r="AC387" s="40"/>
      <c r="AD387" s="40"/>
      <c r="AE387" s="40"/>
      <c r="AT387" s="18" t="s">
        <v>197</v>
      </c>
      <c r="AU387" s="18" t="s">
        <v>141</v>
      </c>
    </row>
    <row r="388" s="2" customFormat="1" ht="24.15" customHeight="1">
      <c r="A388" s="40"/>
      <c r="B388" s="41"/>
      <c r="C388" s="205" t="s">
        <v>794</v>
      </c>
      <c r="D388" s="205" t="s">
        <v>135</v>
      </c>
      <c r="E388" s="206" t="s">
        <v>787</v>
      </c>
      <c r="F388" s="207" t="s">
        <v>788</v>
      </c>
      <c r="G388" s="208" t="s">
        <v>789</v>
      </c>
      <c r="H388" s="272"/>
      <c r="I388" s="210"/>
      <c r="J388" s="211">
        <f>ROUND(I388*H388,2)</f>
        <v>0</v>
      </c>
      <c r="K388" s="207" t="s">
        <v>139</v>
      </c>
      <c r="L388" s="46"/>
      <c r="M388" s="212" t="s">
        <v>32</v>
      </c>
      <c r="N388" s="213" t="s">
        <v>51</v>
      </c>
      <c r="O388" s="86"/>
      <c r="P388" s="214">
        <f>O388*H388</f>
        <v>0</v>
      </c>
      <c r="Q388" s="214">
        <v>0</v>
      </c>
      <c r="R388" s="214">
        <f>Q388*H388</f>
        <v>0</v>
      </c>
      <c r="S388" s="214">
        <v>0</v>
      </c>
      <c r="T388" s="215">
        <f>S388*H388</f>
        <v>0</v>
      </c>
      <c r="U388" s="40"/>
      <c r="V388" s="40"/>
      <c r="W388" s="40"/>
      <c r="X388" s="40"/>
      <c r="Y388" s="40"/>
      <c r="Z388" s="40"/>
      <c r="AA388" s="40"/>
      <c r="AB388" s="40"/>
      <c r="AC388" s="40"/>
      <c r="AD388" s="40"/>
      <c r="AE388" s="40"/>
      <c r="AR388" s="216" t="s">
        <v>270</v>
      </c>
      <c r="AT388" s="216" t="s">
        <v>135</v>
      </c>
      <c r="AU388" s="216" t="s">
        <v>141</v>
      </c>
      <c r="AY388" s="18" t="s">
        <v>132</v>
      </c>
      <c r="BE388" s="217">
        <f>IF(N388="základní",J388,0)</f>
        <v>0</v>
      </c>
      <c r="BF388" s="217">
        <f>IF(N388="snížená",J388,0)</f>
        <v>0</v>
      </c>
      <c r="BG388" s="217">
        <f>IF(N388="zákl. přenesená",J388,0)</f>
        <v>0</v>
      </c>
      <c r="BH388" s="217">
        <f>IF(N388="sníž. přenesená",J388,0)</f>
        <v>0</v>
      </c>
      <c r="BI388" s="217">
        <f>IF(N388="nulová",J388,0)</f>
        <v>0</v>
      </c>
      <c r="BJ388" s="18" t="s">
        <v>141</v>
      </c>
      <c r="BK388" s="217">
        <f>ROUND(I388*H388,2)</f>
        <v>0</v>
      </c>
      <c r="BL388" s="18" t="s">
        <v>270</v>
      </c>
      <c r="BM388" s="216" t="s">
        <v>1340</v>
      </c>
    </row>
    <row r="389" s="2" customFormat="1">
      <c r="A389" s="40"/>
      <c r="B389" s="41"/>
      <c r="C389" s="42"/>
      <c r="D389" s="225" t="s">
        <v>197</v>
      </c>
      <c r="E389" s="42"/>
      <c r="F389" s="226" t="s">
        <v>791</v>
      </c>
      <c r="G389" s="42"/>
      <c r="H389" s="42"/>
      <c r="I389" s="227"/>
      <c r="J389" s="42"/>
      <c r="K389" s="42"/>
      <c r="L389" s="46"/>
      <c r="M389" s="228"/>
      <c r="N389" s="229"/>
      <c r="O389" s="86"/>
      <c r="P389" s="86"/>
      <c r="Q389" s="86"/>
      <c r="R389" s="86"/>
      <c r="S389" s="86"/>
      <c r="T389" s="87"/>
      <c r="U389" s="40"/>
      <c r="V389" s="40"/>
      <c r="W389" s="40"/>
      <c r="X389" s="40"/>
      <c r="Y389" s="40"/>
      <c r="Z389" s="40"/>
      <c r="AA389" s="40"/>
      <c r="AB389" s="40"/>
      <c r="AC389" s="40"/>
      <c r="AD389" s="40"/>
      <c r="AE389" s="40"/>
      <c r="AT389" s="18" t="s">
        <v>197</v>
      </c>
      <c r="AU389" s="18" t="s">
        <v>141</v>
      </c>
    </row>
    <row r="390" s="12" customFormat="1" ht="22.8" customHeight="1">
      <c r="A390" s="12"/>
      <c r="B390" s="189"/>
      <c r="C390" s="190"/>
      <c r="D390" s="191" t="s">
        <v>78</v>
      </c>
      <c r="E390" s="203" t="s">
        <v>792</v>
      </c>
      <c r="F390" s="203" t="s">
        <v>793</v>
      </c>
      <c r="G390" s="190"/>
      <c r="H390" s="190"/>
      <c r="I390" s="193"/>
      <c r="J390" s="204">
        <f>BK390</f>
        <v>0</v>
      </c>
      <c r="K390" s="190"/>
      <c r="L390" s="195"/>
      <c r="M390" s="196"/>
      <c r="N390" s="197"/>
      <c r="O390" s="197"/>
      <c r="P390" s="198">
        <f>SUM(P391:P396)</f>
        <v>0</v>
      </c>
      <c r="Q390" s="197"/>
      <c r="R390" s="198">
        <f>SUM(R391:R396)</f>
        <v>0.067334400000000003</v>
      </c>
      <c r="S390" s="197"/>
      <c r="T390" s="199">
        <f>SUM(T391:T396)</f>
        <v>0</v>
      </c>
      <c r="U390" s="12"/>
      <c r="V390" s="12"/>
      <c r="W390" s="12"/>
      <c r="X390" s="12"/>
      <c r="Y390" s="12"/>
      <c r="Z390" s="12"/>
      <c r="AA390" s="12"/>
      <c r="AB390" s="12"/>
      <c r="AC390" s="12"/>
      <c r="AD390" s="12"/>
      <c r="AE390" s="12"/>
      <c r="AR390" s="200" t="s">
        <v>141</v>
      </c>
      <c r="AT390" s="201" t="s">
        <v>78</v>
      </c>
      <c r="AU390" s="201" t="s">
        <v>21</v>
      </c>
      <c r="AY390" s="200" t="s">
        <v>132</v>
      </c>
      <c r="BK390" s="202">
        <f>SUM(BK391:BK396)</f>
        <v>0</v>
      </c>
    </row>
    <row r="391" s="2" customFormat="1" ht="14.4" customHeight="1">
      <c r="A391" s="40"/>
      <c r="B391" s="41"/>
      <c r="C391" s="205" t="s">
        <v>799</v>
      </c>
      <c r="D391" s="205" t="s">
        <v>135</v>
      </c>
      <c r="E391" s="206" t="s">
        <v>795</v>
      </c>
      <c r="F391" s="207" t="s">
        <v>796</v>
      </c>
      <c r="G391" s="208" t="s">
        <v>195</v>
      </c>
      <c r="H391" s="209">
        <v>160.31999999999999</v>
      </c>
      <c r="I391" s="210"/>
      <c r="J391" s="211">
        <f>ROUND(I391*H391,2)</f>
        <v>0</v>
      </c>
      <c r="K391" s="207" t="s">
        <v>139</v>
      </c>
      <c r="L391" s="46"/>
      <c r="M391" s="212" t="s">
        <v>32</v>
      </c>
      <c r="N391" s="213" t="s">
        <v>51</v>
      </c>
      <c r="O391" s="86"/>
      <c r="P391" s="214">
        <f>O391*H391</f>
        <v>0</v>
      </c>
      <c r="Q391" s="214">
        <v>0</v>
      </c>
      <c r="R391" s="214">
        <f>Q391*H391</f>
        <v>0</v>
      </c>
      <c r="S391" s="214">
        <v>0</v>
      </c>
      <c r="T391" s="215">
        <f>S391*H391</f>
        <v>0</v>
      </c>
      <c r="U391" s="40"/>
      <c r="V391" s="40"/>
      <c r="W391" s="40"/>
      <c r="X391" s="40"/>
      <c r="Y391" s="40"/>
      <c r="Z391" s="40"/>
      <c r="AA391" s="40"/>
      <c r="AB391" s="40"/>
      <c r="AC391" s="40"/>
      <c r="AD391" s="40"/>
      <c r="AE391" s="40"/>
      <c r="AR391" s="216" t="s">
        <v>270</v>
      </c>
      <c r="AT391" s="216" t="s">
        <v>135</v>
      </c>
      <c r="AU391" s="216" t="s">
        <v>141</v>
      </c>
      <c r="AY391" s="18" t="s">
        <v>132</v>
      </c>
      <c r="BE391" s="217">
        <f>IF(N391="základní",J391,0)</f>
        <v>0</v>
      </c>
      <c r="BF391" s="217">
        <f>IF(N391="snížená",J391,0)</f>
        <v>0</v>
      </c>
      <c r="BG391" s="217">
        <f>IF(N391="zákl. přenesená",J391,0)</f>
        <v>0</v>
      </c>
      <c r="BH391" s="217">
        <f>IF(N391="sníž. přenesená",J391,0)</f>
        <v>0</v>
      </c>
      <c r="BI391" s="217">
        <f>IF(N391="nulová",J391,0)</f>
        <v>0</v>
      </c>
      <c r="BJ391" s="18" t="s">
        <v>141</v>
      </c>
      <c r="BK391" s="217">
        <f>ROUND(I391*H391,2)</f>
        <v>0</v>
      </c>
      <c r="BL391" s="18" t="s">
        <v>270</v>
      </c>
      <c r="BM391" s="216" t="s">
        <v>797</v>
      </c>
    </row>
    <row r="392" s="2" customFormat="1">
      <c r="A392" s="40"/>
      <c r="B392" s="41"/>
      <c r="C392" s="42"/>
      <c r="D392" s="225" t="s">
        <v>197</v>
      </c>
      <c r="E392" s="42"/>
      <c r="F392" s="226" t="s">
        <v>798</v>
      </c>
      <c r="G392" s="42"/>
      <c r="H392" s="42"/>
      <c r="I392" s="227"/>
      <c r="J392" s="42"/>
      <c r="K392" s="42"/>
      <c r="L392" s="46"/>
      <c r="M392" s="228"/>
      <c r="N392" s="229"/>
      <c r="O392" s="86"/>
      <c r="P392" s="86"/>
      <c r="Q392" s="86"/>
      <c r="R392" s="86"/>
      <c r="S392" s="86"/>
      <c r="T392" s="87"/>
      <c r="U392" s="40"/>
      <c r="V392" s="40"/>
      <c r="W392" s="40"/>
      <c r="X392" s="40"/>
      <c r="Y392" s="40"/>
      <c r="Z392" s="40"/>
      <c r="AA392" s="40"/>
      <c r="AB392" s="40"/>
      <c r="AC392" s="40"/>
      <c r="AD392" s="40"/>
      <c r="AE392" s="40"/>
      <c r="AT392" s="18" t="s">
        <v>197</v>
      </c>
      <c r="AU392" s="18" t="s">
        <v>141</v>
      </c>
    </row>
    <row r="393" s="2" customFormat="1" ht="24.15" customHeight="1">
      <c r="A393" s="40"/>
      <c r="B393" s="41"/>
      <c r="C393" s="252" t="s">
        <v>803</v>
      </c>
      <c r="D393" s="252" t="s">
        <v>246</v>
      </c>
      <c r="E393" s="253" t="s">
        <v>800</v>
      </c>
      <c r="F393" s="254" t="s">
        <v>801</v>
      </c>
      <c r="G393" s="255" t="s">
        <v>231</v>
      </c>
      <c r="H393" s="256">
        <v>168.33600000000001</v>
      </c>
      <c r="I393" s="257"/>
      <c r="J393" s="258">
        <f>ROUND(I393*H393,2)</f>
        <v>0</v>
      </c>
      <c r="K393" s="254" t="s">
        <v>139</v>
      </c>
      <c r="L393" s="259"/>
      <c r="M393" s="260" t="s">
        <v>32</v>
      </c>
      <c r="N393" s="261" t="s">
        <v>51</v>
      </c>
      <c r="O393" s="86"/>
      <c r="P393" s="214">
        <f>O393*H393</f>
        <v>0</v>
      </c>
      <c r="Q393" s="214">
        <v>0.00040000000000000002</v>
      </c>
      <c r="R393" s="214">
        <f>Q393*H393</f>
        <v>0.067334400000000003</v>
      </c>
      <c r="S393" s="214">
        <v>0</v>
      </c>
      <c r="T393" s="215">
        <f>S393*H393</f>
        <v>0</v>
      </c>
      <c r="U393" s="40"/>
      <c r="V393" s="40"/>
      <c r="W393" s="40"/>
      <c r="X393" s="40"/>
      <c r="Y393" s="40"/>
      <c r="Z393" s="40"/>
      <c r="AA393" s="40"/>
      <c r="AB393" s="40"/>
      <c r="AC393" s="40"/>
      <c r="AD393" s="40"/>
      <c r="AE393" s="40"/>
      <c r="AR393" s="216" t="s">
        <v>356</v>
      </c>
      <c r="AT393" s="216" t="s">
        <v>246</v>
      </c>
      <c r="AU393" s="216" t="s">
        <v>141</v>
      </c>
      <c r="AY393" s="18" t="s">
        <v>132</v>
      </c>
      <c r="BE393" s="217">
        <f>IF(N393="základní",J393,0)</f>
        <v>0</v>
      </c>
      <c r="BF393" s="217">
        <f>IF(N393="snížená",J393,0)</f>
        <v>0</v>
      </c>
      <c r="BG393" s="217">
        <f>IF(N393="zákl. přenesená",J393,0)</f>
        <v>0</v>
      </c>
      <c r="BH393" s="217">
        <f>IF(N393="sníž. přenesená",J393,0)</f>
        <v>0</v>
      </c>
      <c r="BI393" s="217">
        <f>IF(N393="nulová",J393,0)</f>
        <v>0</v>
      </c>
      <c r="BJ393" s="18" t="s">
        <v>141</v>
      </c>
      <c r="BK393" s="217">
        <f>ROUND(I393*H393,2)</f>
        <v>0</v>
      </c>
      <c r="BL393" s="18" t="s">
        <v>270</v>
      </c>
      <c r="BM393" s="216" t="s">
        <v>802</v>
      </c>
    </row>
    <row r="394" s="13" customFormat="1">
      <c r="A394" s="13"/>
      <c r="B394" s="230"/>
      <c r="C394" s="231"/>
      <c r="D394" s="225" t="s">
        <v>199</v>
      </c>
      <c r="E394" s="231"/>
      <c r="F394" s="233" t="s">
        <v>636</v>
      </c>
      <c r="G394" s="231"/>
      <c r="H394" s="234">
        <v>168.33600000000001</v>
      </c>
      <c r="I394" s="235"/>
      <c r="J394" s="231"/>
      <c r="K394" s="231"/>
      <c r="L394" s="236"/>
      <c r="M394" s="237"/>
      <c r="N394" s="238"/>
      <c r="O394" s="238"/>
      <c r="P394" s="238"/>
      <c r="Q394" s="238"/>
      <c r="R394" s="238"/>
      <c r="S394" s="238"/>
      <c r="T394" s="239"/>
      <c r="U394" s="13"/>
      <c r="V394" s="13"/>
      <c r="W394" s="13"/>
      <c r="X394" s="13"/>
      <c r="Y394" s="13"/>
      <c r="Z394" s="13"/>
      <c r="AA394" s="13"/>
      <c r="AB394" s="13"/>
      <c r="AC394" s="13"/>
      <c r="AD394" s="13"/>
      <c r="AE394" s="13"/>
      <c r="AT394" s="240" t="s">
        <v>199</v>
      </c>
      <c r="AU394" s="240" t="s">
        <v>141</v>
      </c>
      <c r="AV394" s="13" t="s">
        <v>141</v>
      </c>
      <c r="AW394" s="13" t="s">
        <v>4</v>
      </c>
      <c r="AX394" s="13" t="s">
        <v>21</v>
      </c>
      <c r="AY394" s="240" t="s">
        <v>132</v>
      </c>
    </row>
    <row r="395" s="2" customFormat="1" ht="24.15" customHeight="1">
      <c r="A395" s="40"/>
      <c r="B395" s="41"/>
      <c r="C395" s="205" t="s">
        <v>810</v>
      </c>
      <c r="D395" s="205" t="s">
        <v>135</v>
      </c>
      <c r="E395" s="206" t="s">
        <v>804</v>
      </c>
      <c r="F395" s="207" t="s">
        <v>805</v>
      </c>
      <c r="G395" s="208" t="s">
        <v>254</v>
      </c>
      <c r="H395" s="209">
        <v>0.067000000000000004</v>
      </c>
      <c r="I395" s="210"/>
      <c r="J395" s="211">
        <f>ROUND(I395*H395,2)</f>
        <v>0</v>
      </c>
      <c r="K395" s="207" t="s">
        <v>139</v>
      </c>
      <c r="L395" s="46"/>
      <c r="M395" s="212" t="s">
        <v>32</v>
      </c>
      <c r="N395" s="213" t="s">
        <v>51</v>
      </c>
      <c r="O395" s="86"/>
      <c r="P395" s="214">
        <f>O395*H395</f>
        <v>0</v>
      </c>
      <c r="Q395" s="214">
        <v>0</v>
      </c>
      <c r="R395" s="214">
        <f>Q395*H395</f>
        <v>0</v>
      </c>
      <c r="S395" s="214">
        <v>0</v>
      </c>
      <c r="T395" s="215">
        <f>S395*H395</f>
        <v>0</v>
      </c>
      <c r="U395" s="40"/>
      <c r="V395" s="40"/>
      <c r="W395" s="40"/>
      <c r="X395" s="40"/>
      <c r="Y395" s="40"/>
      <c r="Z395" s="40"/>
      <c r="AA395" s="40"/>
      <c r="AB395" s="40"/>
      <c r="AC395" s="40"/>
      <c r="AD395" s="40"/>
      <c r="AE395" s="40"/>
      <c r="AR395" s="216" t="s">
        <v>270</v>
      </c>
      <c r="AT395" s="216" t="s">
        <v>135</v>
      </c>
      <c r="AU395" s="216" t="s">
        <v>141</v>
      </c>
      <c r="AY395" s="18" t="s">
        <v>132</v>
      </c>
      <c r="BE395" s="217">
        <f>IF(N395="základní",J395,0)</f>
        <v>0</v>
      </c>
      <c r="BF395" s="217">
        <f>IF(N395="snížená",J395,0)</f>
        <v>0</v>
      </c>
      <c r="BG395" s="217">
        <f>IF(N395="zákl. přenesená",J395,0)</f>
        <v>0</v>
      </c>
      <c r="BH395" s="217">
        <f>IF(N395="sníž. přenesená",J395,0)</f>
        <v>0</v>
      </c>
      <c r="BI395" s="217">
        <f>IF(N395="nulová",J395,0)</f>
        <v>0</v>
      </c>
      <c r="BJ395" s="18" t="s">
        <v>141</v>
      </c>
      <c r="BK395" s="217">
        <f>ROUND(I395*H395,2)</f>
        <v>0</v>
      </c>
      <c r="BL395" s="18" t="s">
        <v>270</v>
      </c>
      <c r="BM395" s="216" t="s">
        <v>806</v>
      </c>
    </row>
    <row r="396" s="2" customFormat="1">
      <c r="A396" s="40"/>
      <c r="B396" s="41"/>
      <c r="C396" s="42"/>
      <c r="D396" s="225" t="s">
        <v>197</v>
      </c>
      <c r="E396" s="42"/>
      <c r="F396" s="226" t="s">
        <v>807</v>
      </c>
      <c r="G396" s="42"/>
      <c r="H396" s="42"/>
      <c r="I396" s="227"/>
      <c r="J396" s="42"/>
      <c r="K396" s="42"/>
      <c r="L396" s="46"/>
      <c r="M396" s="228"/>
      <c r="N396" s="229"/>
      <c r="O396" s="86"/>
      <c r="P396" s="86"/>
      <c r="Q396" s="86"/>
      <c r="R396" s="86"/>
      <c r="S396" s="86"/>
      <c r="T396" s="87"/>
      <c r="U396" s="40"/>
      <c r="V396" s="40"/>
      <c r="W396" s="40"/>
      <c r="X396" s="40"/>
      <c r="Y396" s="40"/>
      <c r="Z396" s="40"/>
      <c r="AA396" s="40"/>
      <c r="AB396" s="40"/>
      <c r="AC396" s="40"/>
      <c r="AD396" s="40"/>
      <c r="AE396" s="40"/>
      <c r="AT396" s="18" t="s">
        <v>197</v>
      </c>
      <c r="AU396" s="18" t="s">
        <v>141</v>
      </c>
    </row>
    <row r="397" s="12" customFormat="1" ht="22.8" customHeight="1">
      <c r="A397" s="12"/>
      <c r="B397" s="189"/>
      <c r="C397" s="190"/>
      <c r="D397" s="191" t="s">
        <v>78</v>
      </c>
      <c r="E397" s="203" t="s">
        <v>808</v>
      </c>
      <c r="F397" s="203" t="s">
        <v>809</v>
      </c>
      <c r="G397" s="190"/>
      <c r="H397" s="190"/>
      <c r="I397" s="193"/>
      <c r="J397" s="204">
        <f>BK397</f>
        <v>0</v>
      </c>
      <c r="K397" s="190"/>
      <c r="L397" s="195"/>
      <c r="M397" s="196"/>
      <c r="N397" s="197"/>
      <c r="O397" s="197"/>
      <c r="P397" s="198">
        <f>SUM(P398:P402)</f>
        <v>0</v>
      </c>
      <c r="Q397" s="197"/>
      <c r="R397" s="198">
        <f>SUM(R398:R402)</f>
        <v>0.096239999999999992</v>
      </c>
      <c r="S397" s="197"/>
      <c r="T397" s="199">
        <f>SUM(T398:T402)</f>
        <v>0</v>
      </c>
      <c r="U397" s="12"/>
      <c r="V397" s="12"/>
      <c r="W397" s="12"/>
      <c r="X397" s="12"/>
      <c r="Y397" s="12"/>
      <c r="Z397" s="12"/>
      <c r="AA397" s="12"/>
      <c r="AB397" s="12"/>
      <c r="AC397" s="12"/>
      <c r="AD397" s="12"/>
      <c r="AE397" s="12"/>
      <c r="AR397" s="200" t="s">
        <v>141</v>
      </c>
      <c r="AT397" s="201" t="s">
        <v>78</v>
      </c>
      <c r="AU397" s="201" t="s">
        <v>21</v>
      </c>
      <c r="AY397" s="200" t="s">
        <v>132</v>
      </c>
      <c r="BK397" s="202">
        <f>SUM(BK398:BK402)</f>
        <v>0</v>
      </c>
    </row>
    <row r="398" s="2" customFormat="1" ht="14.4" customHeight="1">
      <c r="A398" s="40"/>
      <c r="B398" s="41"/>
      <c r="C398" s="205" t="s">
        <v>814</v>
      </c>
      <c r="D398" s="205" t="s">
        <v>135</v>
      </c>
      <c r="E398" s="206" t="s">
        <v>811</v>
      </c>
      <c r="F398" s="207" t="s">
        <v>812</v>
      </c>
      <c r="G398" s="208" t="s">
        <v>195</v>
      </c>
      <c r="H398" s="209">
        <v>371</v>
      </c>
      <c r="I398" s="210"/>
      <c r="J398" s="211">
        <f>ROUND(I398*H398,2)</f>
        <v>0</v>
      </c>
      <c r="K398" s="207" t="s">
        <v>139</v>
      </c>
      <c r="L398" s="46"/>
      <c r="M398" s="212" t="s">
        <v>32</v>
      </c>
      <c r="N398" s="213" t="s">
        <v>51</v>
      </c>
      <c r="O398" s="86"/>
      <c r="P398" s="214">
        <f>O398*H398</f>
        <v>0</v>
      </c>
      <c r="Q398" s="214">
        <v>2.0000000000000002E-05</v>
      </c>
      <c r="R398" s="214">
        <f>Q398*H398</f>
        <v>0.0074200000000000004</v>
      </c>
      <c r="S398" s="214">
        <v>0</v>
      </c>
      <c r="T398" s="215">
        <f>S398*H398</f>
        <v>0</v>
      </c>
      <c r="U398" s="40"/>
      <c r="V398" s="40"/>
      <c r="W398" s="40"/>
      <c r="X398" s="40"/>
      <c r="Y398" s="40"/>
      <c r="Z398" s="40"/>
      <c r="AA398" s="40"/>
      <c r="AB398" s="40"/>
      <c r="AC398" s="40"/>
      <c r="AD398" s="40"/>
      <c r="AE398" s="40"/>
      <c r="AR398" s="216" t="s">
        <v>270</v>
      </c>
      <c r="AT398" s="216" t="s">
        <v>135</v>
      </c>
      <c r="AU398" s="216" t="s">
        <v>141</v>
      </c>
      <c r="AY398" s="18" t="s">
        <v>132</v>
      </c>
      <c r="BE398" s="217">
        <f>IF(N398="základní",J398,0)</f>
        <v>0</v>
      </c>
      <c r="BF398" s="217">
        <f>IF(N398="snížená",J398,0)</f>
        <v>0</v>
      </c>
      <c r="BG398" s="217">
        <f>IF(N398="zákl. přenesená",J398,0)</f>
        <v>0</v>
      </c>
      <c r="BH398" s="217">
        <f>IF(N398="sníž. přenesená",J398,0)</f>
        <v>0</v>
      </c>
      <c r="BI398" s="217">
        <f>IF(N398="nulová",J398,0)</f>
        <v>0</v>
      </c>
      <c r="BJ398" s="18" t="s">
        <v>141</v>
      </c>
      <c r="BK398" s="217">
        <f>ROUND(I398*H398,2)</f>
        <v>0</v>
      </c>
      <c r="BL398" s="18" t="s">
        <v>270</v>
      </c>
      <c r="BM398" s="216" t="s">
        <v>813</v>
      </c>
    </row>
    <row r="399" s="2" customFormat="1" ht="14.4" customHeight="1">
      <c r="A399" s="40"/>
      <c r="B399" s="41"/>
      <c r="C399" s="205" t="s">
        <v>818</v>
      </c>
      <c r="D399" s="205" t="s">
        <v>135</v>
      </c>
      <c r="E399" s="206" t="s">
        <v>815</v>
      </c>
      <c r="F399" s="207" t="s">
        <v>816</v>
      </c>
      <c r="G399" s="208" t="s">
        <v>195</v>
      </c>
      <c r="H399" s="209">
        <v>371</v>
      </c>
      <c r="I399" s="210"/>
      <c r="J399" s="211">
        <f>ROUND(I399*H399,2)</f>
        <v>0</v>
      </c>
      <c r="K399" s="207" t="s">
        <v>139</v>
      </c>
      <c r="L399" s="46"/>
      <c r="M399" s="212" t="s">
        <v>32</v>
      </c>
      <c r="N399" s="213" t="s">
        <v>51</v>
      </c>
      <c r="O399" s="86"/>
      <c r="P399" s="214">
        <f>O399*H399</f>
        <v>0</v>
      </c>
      <c r="Q399" s="214">
        <v>0</v>
      </c>
      <c r="R399" s="214">
        <f>Q399*H399</f>
        <v>0</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817</v>
      </c>
    </row>
    <row r="400" s="2" customFormat="1" ht="24.15" customHeight="1">
      <c r="A400" s="40"/>
      <c r="B400" s="41"/>
      <c r="C400" s="205" t="s">
        <v>823</v>
      </c>
      <c r="D400" s="205" t="s">
        <v>135</v>
      </c>
      <c r="E400" s="206" t="s">
        <v>819</v>
      </c>
      <c r="F400" s="207" t="s">
        <v>820</v>
      </c>
      <c r="G400" s="208" t="s">
        <v>195</v>
      </c>
      <c r="H400" s="209">
        <v>371</v>
      </c>
      <c r="I400" s="210"/>
      <c r="J400" s="211">
        <f>ROUND(I400*H400,2)</f>
        <v>0</v>
      </c>
      <c r="K400" s="207" t="s">
        <v>139</v>
      </c>
      <c r="L400" s="46"/>
      <c r="M400" s="212" t="s">
        <v>32</v>
      </c>
      <c r="N400" s="213" t="s">
        <v>51</v>
      </c>
      <c r="O400" s="86"/>
      <c r="P400" s="214">
        <f>O400*H400</f>
        <v>0</v>
      </c>
      <c r="Q400" s="214">
        <v>0.00022000000000000001</v>
      </c>
      <c r="R400" s="214">
        <f>Q400*H400</f>
        <v>0.081619999999999998</v>
      </c>
      <c r="S400" s="214">
        <v>0</v>
      </c>
      <c r="T400" s="215">
        <f>S400*H400</f>
        <v>0</v>
      </c>
      <c r="U400" s="40"/>
      <c r="V400" s="40"/>
      <c r="W400" s="40"/>
      <c r="X400" s="40"/>
      <c r="Y400" s="40"/>
      <c r="Z400" s="40"/>
      <c r="AA400" s="40"/>
      <c r="AB400" s="40"/>
      <c r="AC400" s="40"/>
      <c r="AD400" s="40"/>
      <c r="AE400" s="40"/>
      <c r="AR400" s="216" t="s">
        <v>270</v>
      </c>
      <c r="AT400" s="216" t="s">
        <v>135</v>
      </c>
      <c r="AU400" s="216" t="s">
        <v>141</v>
      </c>
      <c r="AY400" s="18" t="s">
        <v>132</v>
      </c>
      <c r="BE400" s="217">
        <f>IF(N400="základní",J400,0)</f>
        <v>0</v>
      </c>
      <c r="BF400" s="217">
        <f>IF(N400="snížená",J400,0)</f>
        <v>0</v>
      </c>
      <c r="BG400" s="217">
        <f>IF(N400="zákl. přenesená",J400,0)</f>
        <v>0</v>
      </c>
      <c r="BH400" s="217">
        <f>IF(N400="sníž. přenesená",J400,0)</f>
        <v>0</v>
      </c>
      <c r="BI400" s="217">
        <f>IF(N400="nulová",J400,0)</f>
        <v>0</v>
      </c>
      <c r="BJ400" s="18" t="s">
        <v>141</v>
      </c>
      <c r="BK400" s="217">
        <f>ROUND(I400*H400,2)</f>
        <v>0</v>
      </c>
      <c r="BL400" s="18" t="s">
        <v>270</v>
      </c>
      <c r="BM400" s="216" t="s">
        <v>821</v>
      </c>
    </row>
    <row r="401" s="2" customFormat="1">
      <c r="A401" s="40"/>
      <c r="B401" s="41"/>
      <c r="C401" s="42"/>
      <c r="D401" s="225" t="s">
        <v>197</v>
      </c>
      <c r="E401" s="42"/>
      <c r="F401" s="226" t="s">
        <v>822</v>
      </c>
      <c r="G401" s="42"/>
      <c r="H401" s="42"/>
      <c r="I401" s="227"/>
      <c r="J401" s="42"/>
      <c r="K401" s="42"/>
      <c r="L401" s="46"/>
      <c r="M401" s="228"/>
      <c r="N401" s="229"/>
      <c r="O401" s="86"/>
      <c r="P401" s="86"/>
      <c r="Q401" s="86"/>
      <c r="R401" s="86"/>
      <c r="S401" s="86"/>
      <c r="T401" s="87"/>
      <c r="U401" s="40"/>
      <c r="V401" s="40"/>
      <c r="W401" s="40"/>
      <c r="X401" s="40"/>
      <c r="Y401" s="40"/>
      <c r="Z401" s="40"/>
      <c r="AA401" s="40"/>
      <c r="AB401" s="40"/>
      <c r="AC401" s="40"/>
      <c r="AD401" s="40"/>
      <c r="AE401" s="40"/>
      <c r="AT401" s="18" t="s">
        <v>197</v>
      </c>
      <c r="AU401" s="18" t="s">
        <v>141</v>
      </c>
    </row>
    <row r="402" s="2" customFormat="1" ht="24.15" customHeight="1">
      <c r="A402" s="40"/>
      <c r="B402" s="41"/>
      <c r="C402" s="205" t="s">
        <v>1053</v>
      </c>
      <c r="D402" s="205" t="s">
        <v>135</v>
      </c>
      <c r="E402" s="206" t="s">
        <v>824</v>
      </c>
      <c r="F402" s="207" t="s">
        <v>825</v>
      </c>
      <c r="G402" s="208" t="s">
        <v>195</v>
      </c>
      <c r="H402" s="209">
        <v>48</v>
      </c>
      <c r="I402" s="210"/>
      <c r="J402" s="211">
        <f>ROUND(I402*H402,2)</f>
        <v>0</v>
      </c>
      <c r="K402" s="207" t="s">
        <v>139</v>
      </c>
      <c r="L402" s="46"/>
      <c r="M402" s="218" t="s">
        <v>32</v>
      </c>
      <c r="N402" s="219" t="s">
        <v>51</v>
      </c>
      <c r="O402" s="220"/>
      <c r="P402" s="221">
        <f>O402*H402</f>
        <v>0</v>
      </c>
      <c r="Q402" s="221">
        <v>0.00014999999999999999</v>
      </c>
      <c r="R402" s="221">
        <f>Q402*H402</f>
        <v>0.0071999999999999998</v>
      </c>
      <c r="S402" s="221">
        <v>0</v>
      </c>
      <c r="T402" s="222">
        <f>S402*H402</f>
        <v>0</v>
      </c>
      <c r="U402" s="40"/>
      <c r="V402" s="40"/>
      <c r="W402" s="40"/>
      <c r="X402" s="40"/>
      <c r="Y402" s="40"/>
      <c r="Z402" s="40"/>
      <c r="AA402" s="40"/>
      <c r="AB402" s="40"/>
      <c r="AC402" s="40"/>
      <c r="AD402" s="40"/>
      <c r="AE402" s="40"/>
      <c r="AR402" s="216" t="s">
        <v>270</v>
      </c>
      <c r="AT402" s="216" t="s">
        <v>135</v>
      </c>
      <c r="AU402" s="216" t="s">
        <v>141</v>
      </c>
      <c r="AY402" s="18" t="s">
        <v>132</v>
      </c>
      <c r="BE402" s="217">
        <f>IF(N402="základní",J402,0)</f>
        <v>0</v>
      </c>
      <c r="BF402" s="217">
        <f>IF(N402="snížená",J402,0)</f>
        <v>0</v>
      </c>
      <c r="BG402" s="217">
        <f>IF(N402="zákl. přenesená",J402,0)</f>
        <v>0</v>
      </c>
      <c r="BH402" s="217">
        <f>IF(N402="sníž. přenesená",J402,0)</f>
        <v>0</v>
      </c>
      <c r="BI402" s="217">
        <f>IF(N402="nulová",J402,0)</f>
        <v>0</v>
      </c>
      <c r="BJ402" s="18" t="s">
        <v>141</v>
      </c>
      <c r="BK402" s="217">
        <f>ROUND(I402*H402,2)</f>
        <v>0</v>
      </c>
      <c r="BL402" s="18" t="s">
        <v>270</v>
      </c>
      <c r="BM402" s="216" t="s">
        <v>826</v>
      </c>
    </row>
    <row r="403" s="2" customFormat="1" ht="6.96" customHeight="1">
      <c r="A403" s="40"/>
      <c r="B403" s="61"/>
      <c r="C403" s="62"/>
      <c r="D403" s="62"/>
      <c r="E403" s="62"/>
      <c r="F403" s="62"/>
      <c r="G403" s="62"/>
      <c r="H403" s="62"/>
      <c r="I403" s="62"/>
      <c r="J403" s="62"/>
      <c r="K403" s="62"/>
      <c r="L403" s="46"/>
      <c r="M403" s="40"/>
      <c r="O403" s="40"/>
      <c r="P403" s="40"/>
      <c r="Q403" s="40"/>
      <c r="R403" s="40"/>
      <c r="S403" s="40"/>
      <c r="T403" s="40"/>
      <c r="U403" s="40"/>
      <c r="V403" s="40"/>
      <c r="W403" s="40"/>
      <c r="X403" s="40"/>
      <c r="Y403" s="40"/>
      <c r="Z403" s="40"/>
      <c r="AA403" s="40"/>
      <c r="AB403" s="40"/>
      <c r="AC403" s="40"/>
      <c r="AD403" s="40"/>
      <c r="AE403" s="40"/>
    </row>
  </sheetData>
  <sheetProtection sheet="1" autoFilter="0" formatColumns="0" formatRows="0" objects="1" scenarios="1" spinCount="100000" saltValue="0wnc5pxdDD2Ja1Z2VVV7E3kw6yFi1WrWcYS2++QutfHa6vBRqmLpWeVeEpZCWD8GUWVajv/Uy+Y8th39HkVl7Q==" hashValue="f0TM/8QkSJ9qUBCdYK6nJ1WLoB1TeP7i3C/jEvrrGgHcFiqvD3YW8SlCZIhLOqZHo8k1M6+UN2iSq8a38M0kWw==" algorithmName="SHA-512" password="CC35"/>
  <autoFilter ref="C102:K402"/>
  <mergeCells count="9">
    <mergeCell ref="E7:H7"/>
    <mergeCell ref="E9:H9"/>
    <mergeCell ref="E18:H18"/>
    <mergeCell ref="E27:H27"/>
    <mergeCell ref="E48:H48"/>
    <mergeCell ref="E50:H50"/>
    <mergeCell ref="E93:H93"/>
    <mergeCell ref="E95:H9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99</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24.75" customHeight="1">
      <c r="A9" s="40"/>
      <c r="B9" s="46"/>
      <c r="C9" s="40"/>
      <c r="D9" s="40"/>
      <c r="E9" s="135" t="s">
        <v>1341</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21</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21.84" customHeight="1">
      <c r="A13" s="40"/>
      <c r="B13" s="46"/>
      <c r="C13" s="40"/>
      <c r="D13" s="138" t="s">
        <v>26</v>
      </c>
      <c r="E13" s="40"/>
      <c r="F13" s="139" t="s">
        <v>27</v>
      </c>
      <c r="G13" s="40"/>
      <c r="H13" s="40"/>
      <c r="I13" s="138" t="s">
        <v>28</v>
      </c>
      <c r="J13" s="139" t="s">
        <v>29</v>
      </c>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ROUND(J103,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ROUND((SUM(BE103:BE461)),  2)</f>
        <v>0</v>
      </c>
      <c r="G33" s="40"/>
      <c r="H33" s="40"/>
      <c r="I33" s="150">
        <v>0.20999999999999999</v>
      </c>
      <c r="J33" s="149">
        <f>ROUND(((SUM(BE103:BE461))*I33),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ROUND((SUM(BF103:BF461)),  2)</f>
        <v>0</v>
      </c>
      <c r="G34" s="40"/>
      <c r="H34" s="40"/>
      <c r="I34" s="150">
        <v>0.14999999999999999</v>
      </c>
      <c r="J34" s="149">
        <f>ROUND(((SUM(BF103:BF461))*I34),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ROUND((SUM(BG103:BG461)),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ROUND((SUM(BH103:BH461)),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ROUND((SUM(BI103:BI461)),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24.75" customHeight="1">
      <c r="A50" s="40"/>
      <c r="B50" s="41"/>
      <c r="C50" s="42"/>
      <c r="D50" s="42"/>
      <c r="E50" s="71" t="str">
        <f>E9</f>
        <v xml:space="preserve">D.1.1/1-14 - Chrustova 14 - Stavební práce vnější - zateplení objektu ,zateplení půdy, izolace suterénu, 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J103</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J104</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169</v>
      </c>
      <c r="E62" s="175"/>
      <c r="F62" s="175"/>
      <c r="G62" s="175"/>
      <c r="H62" s="175"/>
      <c r="I62" s="175"/>
      <c r="J62" s="176">
        <f>J124</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828</v>
      </c>
      <c r="E63" s="175"/>
      <c r="F63" s="175"/>
      <c r="G63" s="175"/>
      <c r="H63" s="175"/>
      <c r="I63" s="175"/>
      <c r="J63" s="176">
        <f>J126</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170</v>
      </c>
      <c r="E64" s="175"/>
      <c r="F64" s="175"/>
      <c r="G64" s="175"/>
      <c r="H64" s="175"/>
      <c r="I64" s="175"/>
      <c r="J64" s="176">
        <f>J130</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171</v>
      </c>
      <c r="E65" s="175"/>
      <c r="F65" s="175"/>
      <c r="G65" s="175"/>
      <c r="H65" s="175"/>
      <c r="I65" s="175"/>
      <c r="J65" s="176">
        <f>J133</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172</v>
      </c>
      <c r="E66" s="175"/>
      <c r="F66" s="175"/>
      <c r="G66" s="175"/>
      <c r="H66" s="175"/>
      <c r="I66" s="175"/>
      <c r="J66" s="176">
        <f>J141</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174</v>
      </c>
      <c r="E67" s="175"/>
      <c r="F67" s="175"/>
      <c r="G67" s="175"/>
      <c r="H67" s="175"/>
      <c r="I67" s="175"/>
      <c r="J67" s="176">
        <f>J235</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175</v>
      </c>
      <c r="E68" s="175"/>
      <c r="F68" s="175"/>
      <c r="G68" s="175"/>
      <c r="H68" s="175"/>
      <c r="I68" s="175"/>
      <c r="J68" s="176">
        <f>J266</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176</v>
      </c>
      <c r="E69" s="175"/>
      <c r="F69" s="175"/>
      <c r="G69" s="175"/>
      <c r="H69" s="175"/>
      <c r="I69" s="175"/>
      <c r="J69" s="176">
        <f>J277</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177</v>
      </c>
      <c r="E70" s="169"/>
      <c r="F70" s="169"/>
      <c r="G70" s="169"/>
      <c r="H70" s="169"/>
      <c r="I70" s="169"/>
      <c r="J70" s="170">
        <f>J280</f>
        <v>0</v>
      </c>
      <c r="K70" s="167"/>
      <c r="L70" s="171"/>
      <c r="S70" s="9"/>
      <c r="T70" s="9"/>
      <c r="U70" s="9"/>
      <c r="V70" s="9"/>
      <c r="W70" s="9"/>
      <c r="X70" s="9"/>
      <c r="Y70" s="9"/>
      <c r="Z70" s="9"/>
      <c r="AA70" s="9"/>
      <c r="AB70" s="9"/>
      <c r="AC70" s="9"/>
      <c r="AD70" s="9"/>
      <c r="AE70" s="9"/>
    </row>
    <row r="71" s="9" customFormat="1" ht="24.96" customHeight="1">
      <c r="A71" s="9"/>
      <c r="B71" s="166"/>
      <c r="C71" s="167"/>
      <c r="D71" s="168" t="s">
        <v>178</v>
      </c>
      <c r="E71" s="169"/>
      <c r="F71" s="169"/>
      <c r="G71" s="169"/>
      <c r="H71" s="169"/>
      <c r="I71" s="169"/>
      <c r="J71" s="170">
        <f>J313</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J314</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J336</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J368</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J373</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J376</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J379</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J401</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186</v>
      </c>
      <c r="E79" s="175"/>
      <c r="F79" s="175"/>
      <c r="G79" s="175"/>
      <c r="H79" s="175"/>
      <c r="I79" s="175"/>
      <c r="J79" s="176">
        <f>J406</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187</v>
      </c>
      <c r="E80" s="175"/>
      <c r="F80" s="175"/>
      <c r="G80" s="175"/>
      <c r="H80" s="175"/>
      <c r="I80" s="175"/>
      <c r="J80" s="176">
        <f>J415</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829</v>
      </c>
      <c r="E81" s="175"/>
      <c r="F81" s="175"/>
      <c r="G81" s="175"/>
      <c r="H81" s="175"/>
      <c r="I81" s="175"/>
      <c r="J81" s="176">
        <f>J426</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188</v>
      </c>
      <c r="E82" s="175"/>
      <c r="F82" s="175"/>
      <c r="G82" s="175"/>
      <c r="H82" s="175"/>
      <c r="I82" s="175"/>
      <c r="J82" s="176">
        <f>J449</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189</v>
      </c>
      <c r="E83" s="175"/>
      <c r="F83" s="175"/>
      <c r="G83" s="175"/>
      <c r="H83" s="175"/>
      <c r="I83" s="175"/>
      <c r="J83" s="176">
        <f>J456</f>
        <v>0</v>
      </c>
      <c r="K83" s="173"/>
      <c r="L83" s="177"/>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4"/>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4"/>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4"/>
      <c r="S89" s="40"/>
      <c r="T89" s="40"/>
      <c r="U89" s="40"/>
      <c r="V89" s="40"/>
      <c r="W89" s="40"/>
      <c r="X89" s="40"/>
      <c r="Y89" s="40"/>
      <c r="Z89" s="40"/>
      <c r="AA89" s="40"/>
      <c r="AB89" s="40"/>
      <c r="AC89" s="40"/>
      <c r="AD89" s="40"/>
      <c r="AE89" s="40"/>
    </row>
    <row r="90" s="2" customFormat="1" ht="24.96" customHeight="1">
      <c r="A90" s="40"/>
      <c r="B90" s="41"/>
      <c r="C90" s="24" t="s">
        <v>116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224" t="str">
        <f>E7</f>
        <v>Regenerace bytového fondu Mírová osada I.etapa -ul.Chrustova - VZ ZATEPLENÍ ,IZOLACE</v>
      </c>
      <c r="F93" s="33"/>
      <c r="G93" s="33"/>
      <c r="H93" s="33"/>
      <c r="I93" s="42"/>
      <c r="J93" s="42"/>
      <c r="K93" s="42"/>
      <c r="L93" s="134"/>
      <c r="S93" s="40"/>
      <c r="T93" s="40"/>
      <c r="U93" s="40"/>
      <c r="V93" s="40"/>
      <c r="W93" s="40"/>
      <c r="X93" s="40"/>
      <c r="Y93" s="40"/>
      <c r="Z93" s="40"/>
      <c r="AA93" s="40"/>
      <c r="AB93" s="40"/>
      <c r="AC93" s="40"/>
      <c r="AD93" s="40"/>
      <c r="AE93" s="40"/>
    </row>
    <row r="94" s="2" customFormat="1" ht="12" customHeight="1">
      <c r="A94" s="40"/>
      <c r="B94" s="41"/>
      <c r="C94" s="33" t="s">
        <v>165</v>
      </c>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24.75" customHeight="1">
      <c r="A95" s="40"/>
      <c r="B95" s="41"/>
      <c r="C95" s="42"/>
      <c r="D95" s="42"/>
      <c r="E95" s="71" t="str">
        <f>E9</f>
        <v xml:space="preserve">D.1.1/1-14 - Chrustova 14 - Stavební práce vnější - zateplení objektu ,zateplení půdy, izolace suterénu, střecha </v>
      </c>
      <c r="F95" s="42"/>
      <c r="G95" s="42"/>
      <c r="H95" s="42"/>
      <c r="I95" s="42"/>
      <c r="J95" s="42"/>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2" customHeight="1">
      <c r="A97" s="40"/>
      <c r="B97" s="41"/>
      <c r="C97" s="33" t="s">
        <v>22</v>
      </c>
      <c r="D97" s="42"/>
      <c r="E97" s="42"/>
      <c r="F97" s="28" t="str">
        <f>F12</f>
        <v xml:space="preserve">Slezská Ostrava </v>
      </c>
      <c r="G97" s="42"/>
      <c r="H97" s="42"/>
      <c r="I97" s="33" t="s">
        <v>24</v>
      </c>
      <c r="J97" s="74" t="str">
        <f>IF(J12="","",J12)</f>
        <v>22. 3. 2020</v>
      </c>
      <c r="K97" s="42"/>
      <c r="L97" s="134"/>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4"/>
      <c r="S98" s="40"/>
      <c r="T98" s="40"/>
      <c r="U98" s="40"/>
      <c r="V98" s="40"/>
      <c r="W98" s="40"/>
      <c r="X98" s="40"/>
      <c r="Y98" s="40"/>
      <c r="Z98" s="40"/>
      <c r="AA98" s="40"/>
      <c r="AB98" s="40"/>
      <c r="AC98" s="40"/>
      <c r="AD98" s="40"/>
      <c r="AE98" s="40"/>
    </row>
    <row r="99" s="2" customFormat="1" ht="15.15" customHeight="1">
      <c r="A99" s="40"/>
      <c r="B99" s="41"/>
      <c r="C99" s="33" t="s">
        <v>30</v>
      </c>
      <c r="D99" s="42"/>
      <c r="E99" s="42"/>
      <c r="F99" s="28" t="str">
        <f>E15</f>
        <v xml:space="preserve"> </v>
      </c>
      <c r="G99" s="42"/>
      <c r="H99" s="42"/>
      <c r="I99" s="33" t="s">
        <v>37</v>
      </c>
      <c r="J99" s="38" t="str">
        <f>E21</f>
        <v xml:space="preserve">Lenka Jerakasová </v>
      </c>
      <c r="K99" s="42"/>
      <c r="L99" s="134"/>
      <c r="S99" s="40"/>
      <c r="T99" s="40"/>
      <c r="U99" s="40"/>
      <c r="V99" s="40"/>
      <c r="W99" s="40"/>
      <c r="X99" s="40"/>
      <c r="Y99" s="40"/>
      <c r="Z99" s="40"/>
      <c r="AA99" s="40"/>
      <c r="AB99" s="40"/>
      <c r="AC99" s="40"/>
      <c r="AD99" s="40"/>
      <c r="AE99" s="40"/>
    </row>
    <row r="100" s="2" customFormat="1" ht="15.15" customHeight="1">
      <c r="A100" s="40"/>
      <c r="B100" s="41"/>
      <c r="C100" s="33" t="s">
        <v>35</v>
      </c>
      <c r="D100" s="42"/>
      <c r="E100" s="42"/>
      <c r="F100" s="28" t="str">
        <f>IF(E18="","",E18)</f>
        <v>Vyplň údaj</v>
      </c>
      <c r="G100" s="42"/>
      <c r="H100" s="42"/>
      <c r="I100" s="33" t="s">
        <v>42</v>
      </c>
      <c r="J100" s="38" t="str">
        <f>E24</f>
        <v xml:space="preserve">Lenka Jerakasová </v>
      </c>
      <c r="K100" s="42"/>
      <c r="L100" s="134"/>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4"/>
      <c r="S101" s="40"/>
      <c r="T101" s="40"/>
      <c r="U101" s="40"/>
      <c r="V101" s="40"/>
      <c r="W101" s="40"/>
      <c r="X101" s="40"/>
      <c r="Y101" s="40"/>
      <c r="Z101" s="40"/>
      <c r="AA101" s="40"/>
      <c r="AB101" s="40"/>
      <c r="AC101" s="40"/>
      <c r="AD101" s="40"/>
      <c r="AE101" s="40"/>
    </row>
    <row r="102" s="11" customFormat="1" ht="29.28" customHeight="1">
      <c r="A102" s="178"/>
      <c r="B102" s="179"/>
      <c r="C102" s="180" t="s">
        <v>117</v>
      </c>
      <c r="D102" s="181" t="s">
        <v>64</v>
      </c>
      <c r="E102" s="181" t="s">
        <v>60</v>
      </c>
      <c r="F102" s="181" t="s">
        <v>61</v>
      </c>
      <c r="G102" s="181" t="s">
        <v>118</v>
      </c>
      <c r="H102" s="181" t="s">
        <v>119</v>
      </c>
      <c r="I102" s="181" t="s">
        <v>120</v>
      </c>
      <c r="J102" s="181" t="s">
        <v>112</v>
      </c>
      <c r="K102" s="182" t="s">
        <v>121</v>
      </c>
      <c r="L102" s="183"/>
      <c r="M102" s="94" t="s">
        <v>32</v>
      </c>
      <c r="N102" s="95" t="s">
        <v>49</v>
      </c>
      <c r="O102" s="95" t="s">
        <v>122</v>
      </c>
      <c r="P102" s="95" t="s">
        <v>123</v>
      </c>
      <c r="Q102" s="95" t="s">
        <v>124</v>
      </c>
      <c r="R102" s="95" t="s">
        <v>125</v>
      </c>
      <c r="S102" s="95" t="s">
        <v>126</v>
      </c>
      <c r="T102" s="96" t="s">
        <v>127</v>
      </c>
      <c r="U102" s="178"/>
      <c r="V102" s="178"/>
      <c r="W102" s="178"/>
      <c r="X102" s="178"/>
      <c r="Y102" s="178"/>
      <c r="Z102" s="178"/>
      <c r="AA102" s="178"/>
      <c r="AB102" s="178"/>
      <c r="AC102" s="178"/>
      <c r="AD102" s="178"/>
      <c r="AE102" s="178"/>
    </row>
    <row r="103" s="2" customFormat="1" ht="22.8" customHeight="1">
      <c r="A103" s="40"/>
      <c r="B103" s="41"/>
      <c r="C103" s="101" t="s">
        <v>128</v>
      </c>
      <c r="D103" s="42"/>
      <c r="E103" s="42"/>
      <c r="F103" s="42"/>
      <c r="G103" s="42"/>
      <c r="H103" s="42"/>
      <c r="I103" s="42"/>
      <c r="J103" s="184">
        <f>BK103</f>
        <v>0</v>
      </c>
      <c r="K103" s="42"/>
      <c r="L103" s="46"/>
      <c r="M103" s="97"/>
      <c r="N103" s="185"/>
      <c r="O103" s="98"/>
      <c r="P103" s="186">
        <f>P104+P280+P313</f>
        <v>0</v>
      </c>
      <c r="Q103" s="98"/>
      <c r="R103" s="186">
        <f>R104+R280+R313</f>
        <v>37.540549949999999</v>
      </c>
      <c r="S103" s="98"/>
      <c r="T103" s="187">
        <f>T104+T280+T313</f>
        <v>26.67330157</v>
      </c>
      <c r="U103" s="40"/>
      <c r="V103" s="40"/>
      <c r="W103" s="40"/>
      <c r="X103" s="40"/>
      <c r="Y103" s="40"/>
      <c r="Z103" s="40"/>
      <c r="AA103" s="40"/>
      <c r="AB103" s="40"/>
      <c r="AC103" s="40"/>
      <c r="AD103" s="40"/>
      <c r="AE103" s="40"/>
      <c r="AT103" s="18" t="s">
        <v>78</v>
      </c>
      <c r="AU103" s="18" t="s">
        <v>113</v>
      </c>
      <c r="BK103" s="188">
        <f>BK104+BK280+BK313</f>
        <v>0</v>
      </c>
    </row>
    <row r="104" s="12" customFormat="1" ht="25.92" customHeight="1">
      <c r="A104" s="12"/>
      <c r="B104" s="189"/>
      <c r="C104" s="190"/>
      <c r="D104" s="191" t="s">
        <v>78</v>
      </c>
      <c r="E104" s="192" t="s">
        <v>190</v>
      </c>
      <c r="F104" s="192" t="s">
        <v>191</v>
      </c>
      <c r="G104" s="190"/>
      <c r="H104" s="190"/>
      <c r="I104" s="193"/>
      <c r="J104" s="194">
        <f>BK104</f>
        <v>0</v>
      </c>
      <c r="K104" s="190"/>
      <c r="L104" s="195"/>
      <c r="M104" s="196"/>
      <c r="N104" s="197"/>
      <c r="O104" s="197"/>
      <c r="P104" s="198">
        <f>P105+P124+P126+P130+P133+P141+P235+P266+P277</f>
        <v>0</v>
      </c>
      <c r="Q104" s="197"/>
      <c r="R104" s="198">
        <f>R105+R124+R126+R130+R133+R141+R235+R266+R277</f>
        <v>25.485576630000001</v>
      </c>
      <c r="S104" s="197"/>
      <c r="T104" s="199">
        <f>T105+T124+T126+T130+T133+T141+T235+T266+T277</f>
        <v>23.989462</v>
      </c>
      <c r="U104" s="12"/>
      <c r="V104" s="12"/>
      <c r="W104" s="12"/>
      <c r="X104" s="12"/>
      <c r="Y104" s="12"/>
      <c r="Z104" s="12"/>
      <c r="AA104" s="12"/>
      <c r="AB104" s="12"/>
      <c r="AC104" s="12"/>
      <c r="AD104" s="12"/>
      <c r="AE104" s="12"/>
      <c r="AR104" s="200" t="s">
        <v>21</v>
      </c>
      <c r="AT104" s="201" t="s">
        <v>78</v>
      </c>
      <c r="AU104" s="201" t="s">
        <v>79</v>
      </c>
      <c r="AY104" s="200" t="s">
        <v>132</v>
      </c>
      <c r="BK104" s="202">
        <f>BK105+BK124+BK126+BK130+BK133+BK141+BK235+BK266+BK277</f>
        <v>0</v>
      </c>
    </row>
    <row r="105" s="12" customFormat="1" ht="22.8" customHeight="1">
      <c r="A105" s="12"/>
      <c r="B105" s="189"/>
      <c r="C105" s="190"/>
      <c r="D105" s="191" t="s">
        <v>78</v>
      </c>
      <c r="E105" s="203" t="s">
        <v>21</v>
      </c>
      <c r="F105" s="203" t="s">
        <v>192</v>
      </c>
      <c r="G105" s="190"/>
      <c r="H105" s="190"/>
      <c r="I105" s="193"/>
      <c r="J105" s="204">
        <f>BK105</f>
        <v>0</v>
      </c>
      <c r="K105" s="190"/>
      <c r="L105" s="195"/>
      <c r="M105" s="196"/>
      <c r="N105" s="197"/>
      <c r="O105" s="197"/>
      <c r="P105" s="198">
        <f>SUM(P106:P123)</f>
        <v>0</v>
      </c>
      <c r="Q105" s="197"/>
      <c r="R105" s="198">
        <f>SUM(R106:R123)</f>
        <v>0</v>
      </c>
      <c r="S105" s="197"/>
      <c r="T105" s="199">
        <f>SUM(T106:T123)</f>
        <v>11.628</v>
      </c>
      <c r="U105" s="12"/>
      <c r="V105" s="12"/>
      <c r="W105" s="12"/>
      <c r="X105" s="12"/>
      <c r="Y105" s="12"/>
      <c r="Z105" s="12"/>
      <c r="AA105" s="12"/>
      <c r="AB105" s="12"/>
      <c r="AC105" s="12"/>
      <c r="AD105" s="12"/>
      <c r="AE105" s="12"/>
      <c r="AR105" s="200" t="s">
        <v>21</v>
      </c>
      <c r="AT105" s="201" t="s">
        <v>78</v>
      </c>
      <c r="AU105" s="201" t="s">
        <v>21</v>
      </c>
      <c r="AY105" s="200" t="s">
        <v>132</v>
      </c>
      <c r="BK105" s="202">
        <f>SUM(BK106:BK123)</f>
        <v>0</v>
      </c>
    </row>
    <row r="106" s="2" customFormat="1" ht="37.8" customHeight="1">
      <c r="A106" s="40"/>
      <c r="B106" s="41"/>
      <c r="C106" s="205" t="s">
        <v>21</v>
      </c>
      <c r="D106" s="205" t="s">
        <v>135</v>
      </c>
      <c r="E106" s="206" t="s">
        <v>193</v>
      </c>
      <c r="F106" s="207" t="s">
        <v>194</v>
      </c>
      <c r="G106" s="208" t="s">
        <v>195</v>
      </c>
      <c r="H106" s="209">
        <v>45.600000000000001</v>
      </c>
      <c r="I106" s="210"/>
      <c r="J106" s="211">
        <f>ROUND(I106*H106,2)</f>
        <v>0</v>
      </c>
      <c r="K106" s="207" t="s">
        <v>139</v>
      </c>
      <c r="L106" s="46"/>
      <c r="M106" s="212" t="s">
        <v>32</v>
      </c>
      <c r="N106" s="213" t="s">
        <v>51</v>
      </c>
      <c r="O106" s="86"/>
      <c r="P106" s="214">
        <f>O106*H106</f>
        <v>0</v>
      </c>
      <c r="Q106" s="214">
        <v>0</v>
      </c>
      <c r="R106" s="214">
        <f>Q106*H106</f>
        <v>0</v>
      </c>
      <c r="S106" s="214">
        <v>0.255</v>
      </c>
      <c r="T106" s="215">
        <f>S106*H106</f>
        <v>11.628</v>
      </c>
      <c r="U106" s="40"/>
      <c r="V106" s="40"/>
      <c r="W106" s="40"/>
      <c r="X106" s="40"/>
      <c r="Y106" s="40"/>
      <c r="Z106" s="40"/>
      <c r="AA106" s="40"/>
      <c r="AB106" s="40"/>
      <c r="AC106" s="40"/>
      <c r="AD106" s="40"/>
      <c r="AE106" s="40"/>
      <c r="AR106" s="216" t="s">
        <v>150</v>
      </c>
      <c r="AT106" s="216" t="s">
        <v>135</v>
      </c>
      <c r="AU106" s="216" t="s">
        <v>141</v>
      </c>
      <c r="AY106" s="18" t="s">
        <v>132</v>
      </c>
      <c r="BE106" s="217">
        <f>IF(N106="základní",J106,0)</f>
        <v>0</v>
      </c>
      <c r="BF106" s="217">
        <f>IF(N106="snížená",J106,0)</f>
        <v>0</v>
      </c>
      <c r="BG106" s="217">
        <f>IF(N106="zákl. přenesená",J106,0)</f>
        <v>0</v>
      </c>
      <c r="BH106" s="217">
        <f>IF(N106="sníž. přenesená",J106,0)</f>
        <v>0</v>
      </c>
      <c r="BI106" s="217">
        <f>IF(N106="nulová",J106,0)</f>
        <v>0</v>
      </c>
      <c r="BJ106" s="18" t="s">
        <v>141</v>
      </c>
      <c r="BK106" s="217">
        <f>ROUND(I106*H106,2)</f>
        <v>0</v>
      </c>
      <c r="BL106" s="18" t="s">
        <v>150</v>
      </c>
      <c r="BM106" s="216" t="s">
        <v>830</v>
      </c>
    </row>
    <row r="107" s="2" customFormat="1">
      <c r="A107" s="40"/>
      <c r="B107" s="41"/>
      <c r="C107" s="42"/>
      <c r="D107" s="225" t="s">
        <v>197</v>
      </c>
      <c r="E107" s="42"/>
      <c r="F107" s="226" t="s">
        <v>198</v>
      </c>
      <c r="G107" s="42"/>
      <c r="H107" s="42"/>
      <c r="I107" s="227"/>
      <c r="J107" s="42"/>
      <c r="K107" s="42"/>
      <c r="L107" s="46"/>
      <c r="M107" s="228"/>
      <c r="N107" s="229"/>
      <c r="O107" s="86"/>
      <c r="P107" s="86"/>
      <c r="Q107" s="86"/>
      <c r="R107" s="86"/>
      <c r="S107" s="86"/>
      <c r="T107" s="87"/>
      <c r="U107" s="40"/>
      <c r="V107" s="40"/>
      <c r="W107" s="40"/>
      <c r="X107" s="40"/>
      <c r="Y107" s="40"/>
      <c r="Z107" s="40"/>
      <c r="AA107" s="40"/>
      <c r="AB107" s="40"/>
      <c r="AC107" s="40"/>
      <c r="AD107" s="40"/>
      <c r="AE107" s="40"/>
      <c r="AT107" s="18" t="s">
        <v>197</v>
      </c>
      <c r="AU107" s="18" t="s">
        <v>141</v>
      </c>
    </row>
    <row r="108" s="13" customFormat="1">
      <c r="A108" s="13"/>
      <c r="B108" s="230"/>
      <c r="C108" s="231"/>
      <c r="D108" s="225" t="s">
        <v>199</v>
      </c>
      <c r="E108" s="232" t="s">
        <v>32</v>
      </c>
      <c r="F108" s="233" t="s">
        <v>831</v>
      </c>
      <c r="G108" s="231"/>
      <c r="H108" s="234">
        <v>45.600000000000001</v>
      </c>
      <c r="I108" s="235"/>
      <c r="J108" s="231"/>
      <c r="K108" s="231"/>
      <c r="L108" s="236"/>
      <c r="M108" s="237"/>
      <c r="N108" s="238"/>
      <c r="O108" s="238"/>
      <c r="P108" s="238"/>
      <c r="Q108" s="238"/>
      <c r="R108" s="238"/>
      <c r="S108" s="238"/>
      <c r="T108" s="239"/>
      <c r="U108" s="13"/>
      <c r="V108" s="13"/>
      <c r="W108" s="13"/>
      <c r="X108" s="13"/>
      <c r="Y108" s="13"/>
      <c r="Z108" s="13"/>
      <c r="AA108" s="13"/>
      <c r="AB108" s="13"/>
      <c r="AC108" s="13"/>
      <c r="AD108" s="13"/>
      <c r="AE108" s="13"/>
      <c r="AT108" s="240" t="s">
        <v>199</v>
      </c>
      <c r="AU108" s="240" t="s">
        <v>141</v>
      </c>
      <c r="AV108" s="13" t="s">
        <v>141</v>
      </c>
      <c r="AW108" s="13" t="s">
        <v>41</v>
      </c>
      <c r="AX108" s="13" t="s">
        <v>79</v>
      </c>
      <c r="AY108" s="240" t="s">
        <v>132</v>
      </c>
    </row>
    <row r="109" s="14" customFormat="1">
      <c r="A109" s="14"/>
      <c r="B109" s="241"/>
      <c r="C109" s="242"/>
      <c r="D109" s="225" t="s">
        <v>199</v>
      </c>
      <c r="E109" s="243" t="s">
        <v>32</v>
      </c>
      <c r="F109" s="244" t="s">
        <v>201</v>
      </c>
      <c r="G109" s="242"/>
      <c r="H109" s="245">
        <v>45.600000000000001</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199</v>
      </c>
      <c r="AU109" s="251" t="s">
        <v>141</v>
      </c>
      <c r="AV109" s="14" t="s">
        <v>150</v>
      </c>
      <c r="AW109" s="14" t="s">
        <v>41</v>
      </c>
      <c r="AX109" s="14" t="s">
        <v>21</v>
      </c>
      <c r="AY109" s="251" t="s">
        <v>132</v>
      </c>
    </row>
    <row r="110" s="2" customFormat="1" ht="24.15" customHeight="1">
      <c r="A110" s="40"/>
      <c r="B110" s="41"/>
      <c r="C110" s="205" t="s">
        <v>141</v>
      </c>
      <c r="D110" s="205" t="s">
        <v>135</v>
      </c>
      <c r="E110" s="206" t="s">
        <v>202</v>
      </c>
      <c r="F110" s="207" t="s">
        <v>203</v>
      </c>
      <c r="G110" s="208" t="s">
        <v>204</v>
      </c>
      <c r="H110" s="209">
        <v>59.850000000000001</v>
      </c>
      <c r="I110" s="210"/>
      <c r="J110" s="211">
        <f>ROUND(I110*H110,2)</f>
        <v>0</v>
      </c>
      <c r="K110" s="207" t="s">
        <v>139</v>
      </c>
      <c r="L110" s="46"/>
      <c r="M110" s="212" t="s">
        <v>32</v>
      </c>
      <c r="N110" s="213" t="s">
        <v>51</v>
      </c>
      <c r="O110" s="86"/>
      <c r="P110" s="214">
        <f>O110*H110</f>
        <v>0</v>
      </c>
      <c r="Q110" s="214">
        <v>0</v>
      </c>
      <c r="R110" s="214">
        <f>Q110*H110</f>
        <v>0</v>
      </c>
      <c r="S110" s="214">
        <v>0</v>
      </c>
      <c r="T110" s="215">
        <f>S110*H110</f>
        <v>0</v>
      </c>
      <c r="U110" s="40"/>
      <c r="V110" s="40"/>
      <c r="W110" s="40"/>
      <c r="X110" s="40"/>
      <c r="Y110" s="40"/>
      <c r="Z110" s="40"/>
      <c r="AA110" s="40"/>
      <c r="AB110" s="40"/>
      <c r="AC110" s="40"/>
      <c r="AD110" s="40"/>
      <c r="AE110" s="40"/>
      <c r="AR110" s="216" t="s">
        <v>150</v>
      </c>
      <c r="AT110" s="216" t="s">
        <v>135</v>
      </c>
      <c r="AU110" s="216" t="s">
        <v>141</v>
      </c>
      <c r="AY110" s="18" t="s">
        <v>132</v>
      </c>
      <c r="BE110" s="217">
        <f>IF(N110="základní",J110,0)</f>
        <v>0</v>
      </c>
      <c r="BF110" s="217">
        <f>IF(N110="snížená",J110,0)</f>
        <v>0</v>
      </c>
      <c r="BG110" s="217">
        <f>IF(N110="zákl. přenesená",J110,0)</f>
        <v>0</v>
      </c>
      <c r="BH110" s="217">
        <f>IF(N110="sníž. přenesená",J110,0)</f>
        <v>0</v>
      </c>
      <c r="BI110" s="217">
        <f>IF(N110="nulová",J110,0)</f>
        <v>0</v>
      </c>
      <c r="BJ110" s="18" t="s">
        <v>141</v>
      </c>
      <c r="BK110" s="217">
        <f>ROUND(I110*H110,2)</f>
        <v>0</v>
      </c>
      <c r="BL110" s="18" t="s">
        <v>150</v>
      </c>
      <c r="BM110" s="216" t="s">
        <v>832</v>
      </c>
    </row>
    <row r="111" s="2" customFormat="1">
      <c r="A111" s="40"/>
      <c r="B111" s="41"/>
      <c r="C111" s="42"/>
      <c r="D111" s="225" t="s">
        <v>197</v>
      </c>
      <c r="E111" s="42"/>
      <c r="F111" s="226" t="s">
        <v>206</v>
      </c>
      <c r="G111" s="42"/>
      <c r="H111" s="42"/>
      <c r="I111" s="227"/>
      <c r="J111" s="42"/>
      <c r="K111" s="42"/>
      <c r="L111" s="46"/>
      <c r="M111" s="228"/>
      <c r="N111" s="229"/>
      <c r="O111" s="86"/>
      <c r="P111" s="86"/>
      <c r="Q111" s="86"/>
      <c r="R111" s="86"/>
      <c r="S111" s="86"/>
      <c r="T111" s="87"/>
      <c r="U111" s="40"/>
      <c r="V111" s="40"/>
      <c r="W111" s="40"/>
      <c r="X111" s="40"/>
      <c r="Y111" s="40"/>
      <c r="Z111" s="40"/>
      <c r="AA111" s="40"/>
      <c r="AB111" s="40"/>
      <c r="AC111" s="40"/>
      <c r="AD111" s="40"/>
      <c r="AE111" s="40"/>
      <c r="AT111" s="18" t="s">
        <v>197</v>
      </c>
      <c r="AU111" s="18" t="s">
        <v>141</v>
      </c>
    </row>
    <row r="112" s="13" customFormat="1">
      <c r="A112" s="13"/>
      <c r="B112" s="230"/>
      <c r="C112" s="231"/>
      <c r="D112" s="225" t="s">
        <v>199</v>
      </c>
      <c r="E112" s="232" t="s">
        <v>32</v>
      </c>
      <c r="F112" s="233" t="s">
        <v>833</v>
      </c>
      <c r="G112" s="231"/>
      <c r="H112" s="234">
        <v>59.850000000000001</v>
      </c>
      <c r="I112" s="235"/>
      <c r="J112" s="231"/>
      <c r="K112" s="231"/>
      <c r="L112" s="236"/>
      <c r="M112" s="237"/>
      <c r="N112" s="238"/>
      <c r="O112" s="238"/>
      <c r="P112" s="238"/>
      <c r="Q112" s="238"/>
      <c r="R112" s="238"/>
      <c r="S112" s="238"/>
      <c r="T112" s="239"/>
      <c r="U112" s="13"/>
      <c r="V112" s="13"/>
      <c r="W112" s="13"/>
      <c r="X112" s="13"/>
      <c r="Y112" s="13"/>
      <c r="Z112" s="13"/>
      <c r="AA112" s="13"/>
      <c r="AB112" s="13"/>
      <c r="AC112" s="13"/>
      <c r="AD112" s="13"/>
      <c r="AE112" s="13"/>
      <c r="AT112" s="240" t="s">
        <v>199</v>
      </c>
      <c r="AU112" s="240" t="s">
        <v>141</v>
      </c>
      <c r="AV112" s="13" t="s">
        <v>141</v>
      </c>
      <c r="AW112" s="13" t="s">
        <v>41</v>
      </c>
      <c r="AX112" s="13" t="s">
        <v>79</v>
      </c>
      <c r="AY112" s="240" t="s">
        <v>132</v>
      </c>
    </row>
    <row r="113" s="14" customFormat="1">
      <c r="A113" s="14"/>
      <c r="B113" s="241"/>
      <c r="C113" s="242"/>
      <c r="D113" s="225" t="s">
        <v>199</v>
      </c>
      <c r="E113" s="243" t="s">
        <v>32</v>
      </c>
      <c r="F113" s="244" t="s">
        <v>201</v>
      </c>
      <c r="G113" s="242"/>
      <c r="H113" s="245">
        <v>59.850000000000001</v>
      </c>
      <c r="I113" s="246"/>
      <c r="J113" s="242"/>
      <c r="K113" s="242"/>
      <c r="L113" s="247"/>
      <c r="M113" s="248"/>
      <c r="N113" s="249"/>
      <c r="O113" s="249"/>
      <c r="P113" s="249"/>
      <c r="Q113" s="249"/>
      <c r="R113" s="249"/>
      <c r="S113" s="249"/>
      <c r="T113" s="250"/>
      <c r="U113" s="14"/>
      <c r="V113" s="14"/>
      <c r="W113" s="14"/>
      <c r="X113" s="14"/>
      <c r="Y113" s="14"/>
      <c r="Z113" s="14"/>
      <c r="AA113" s="14"/>
      <c r="AB113" s="14"/>
      <c r="AC113" s="14"/>
      <c r="AD113" s="14"/>
      <c r="AE113" s="14"/>
      <c r="AT113" s="251" t="s">
        <v>199</v>
      </c>
      <c r="AU113" s="251" t="s">
        <v>141</v>
      </c>
      <c r="AV113" s="14" t="s">
        <v>150</v>
      </c>
      <c r="AW113" s="14" t="s">
        <v>41</v>
      </c>
      <c r="AX113" s="14" t="s">
        <v>21</v>
      </c>
      <c r="AY113" s="251" t="s">
        <v>132</v>
      </c>
    </row>
    <row r="114" s="2" customFormat="1" ht="24.15" customHeight="1">
      <c r="A114" s="40"/>
      <c r="B114" s="41"/>
      <c r="C114" s="205" t="s">
        <v>146</v>
      </c>
      <c r="D114" s="205" t="s">
        <v>135</v>
      </c>
      <c r="E114" s="206" t="s">
        <v>208</v>
      </c>
      <c r="F114" s="207" t="s">
        <v>209</v>
      </c>
      <c r="G114" s="208" t="s">
        <v>204</v>
      </c>
      <c r="H114" s="209">
        <v>59.850000000000001</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834</v>
      </c>
    </row>
    <row r="115" s="2" customFormat="1">
      <c r="A115" s="40"/>
      <c r="B115" s="41"/>
      <c r="C115" s="42"/>
      <c r="D115" s="225" t="s">
        <v>197</v>
      </c>
      <c r="E115" s="42"/>
      <c r="F115" s="226" t="s">
        <v>206</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150</v>
      </c>
      <c r="D116" s="205" t="s">
        <v>135</v>
      </c>
      <c r="E116" s="206" t="s">
        <v>211</v>
      </c>
      <c r="F116" s="207" t="s">
        <v>212</v>
      </c>
      <c r="G116" s="208" t="s">
        <v>204</v>
      </c>
      <c r="H116" s="209">
        <v>59.850000000000001</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835</v>
      </c>
    </row>
    <row r="117" s="2" customFormat="1">
      <c r="A117" s="40"/>
      <c r="B117" s="41"/>
      <c r="C117" s="42"/>
      <c r="D117" s="225" t="s">
        <v>197</v>
      </c>
      <c r="E117" s="42"/>
      <c r="F117" s="226" t="s">
        <v>214</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131</v>
      </c>
      <c r="D118" s="205" t="s">
        <v>135</v>
      </c>
      <c r="E118" s="206" t="s">
        <v>215</v>
      </c>
      <c r="F118" s="207" t="s">
        <v>216</v>
      </c>
      <c r="G118" s="208" t="s">
        <v>204</v>
      </c>
      <c r="H118" s="209">
        <v>59.850000000000001</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836</v>
      </c>
    </row>
    <row r="119" s="2" customFormat="1">
      <c r="A119" s="40"/>
      <c r="B119" s="41"/>
      <c r="C119" s="42"/>
      <c r="D119" s="225" t="s">
        <v>197</v>
      </c>
      <c r="E119" s="42"/>
      <c r="F119" s="226" t="s">
        <v>218</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157</v>
      </c>
      <c r="D120" s="205" t="s">
        <v>135</v>
      </c>
      <c r="E120" s="206" t="s">
        <v>219</v>
      </c>
      <c r="F120" s="207" t="s">
        <v>220</v>
      </c>
      <c r="G120" s="208" t="s">
        <v>204</v>
      </c>
      <c r="H120" s="209">
        <v>59.850000000000001</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837</v>
      </c>
    </row>
    <row r="121" s="2" customFormat="1">
      <c r="A121" s="40"/>
      <c r="B121" s="41"/>
      <c r="C121" s="42"/>
      <c r="D121" s="225" t="s">
        <v>197</v>
      </c>
      <c r="E121" s="42"/>
      <c r="F121" s="226" t="s">
        <v>222</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2" customFormat="1" ht="24.15" customHeight="1">
      <c r="A122" s="40"/>
      <c r="B122" s="41"/>
      <c r="C122" s="205" t="s">
        <v>161</v>
      </c>
      <c r="D122" s="205" t="s">
        <v>135</v>
      </c>
      <c r="E122" s="206" t="s">
        <v>223</v>
      </c>
      <c r="F122" s="207" t="s">
        <v>224</v>
      </c>
      <c r="G122" s="208" t="s">
        <v>204</v>
      </c>
      <c r="H122" s="209">
        <v>59.850000000000001</v>
      </c>
      <c r="I122" s="210"/>
      <c r="J122" s="211">
        <f>ROUND(I122*H122,2)</f>
        <v>0</v>
      </c>
      <c r="K122" s="207" t="s">
        <v>139</v>
      </c>
      <c r="L122" s="46"/>
      <c r="M122" s="212" t="s">
        <v>32</v>
      </c>
      <c r="N122" s="213" t="s">
        <v>51</v>
      </c>
      <c r="O122" s="86"/>
      <c r="P122" s="214">
        <f>O122*H122</f>
        <v>0</v>
      </c>
      <c r="Q122" s="214">
        <v>0</v>
      </c>
      <c r="R122" s="214">
        <f>Q122*H122</f>
        <v>0</v>
      </c>
      <c r="S122" s="214">
        <v>0</v>
      </c>
      <c r="T122" s="215">
        <f>S122*H122</f>
        <v>0</v>
      </c>
      <c r="U122" s="40"/>
      <c r="V122" s="40"/>
      <c r="W122" s="40"/>
      <c r="X122" s="40"/>
      <c r="Y122" s="40"/>
      <c r="Z122" s="40"/>
      <c r="AA122" s="40"/>
      <c r="AB122" s="40"/>
      <c r="AC122" s="40"/>
      <c r="AD122" s="40"/>
      <c r="AE122" s="40"/>
      <c r="AR122" s="216" t="s">
        <v>150</v>
      </c>
      <c r="AT122" s="216" t="s">
        <v>135</v>
      </c>
      <c r="AU122" s="216" t="s">
        <v>141</v>
      </c>
      <c r="AY122" s="18" t="s">
        <v>132</v>
      </c>
      <c r="BE122" s="217">
        <f>IF(N122="základní",J122,0)</f>
        <v>0</v>
      </c>
      <c r="BF122" s="217">
        <f>IF(N122="snížená",J122,0)</f>
        <v>0</v>
      </c>
      <c r="BG122" s="217">
        <f>IF(N122="zákl. přenesená",J122,0)</f>
        <v>0</v>
      </c>
      <c r="BH122" s="217">
        <f>IF(N122="sníž. přenesená",J122,0)</f>
        <v>0</v>
      </c>
      <c r="BI122" s="217">
        <f>IF(N122="nulová",J122,0)</f>
        <v>0</v>
      </c>
      <c r="BJ122" s="18" t="s">
        <v>141</v>
      </c>
      <c r="BK122" s="217">
        <f>ROUND(I122*H122,2)</f>
        <v>0</v>
      </c>
      <c r="BL122" s="18" t="s">
        <v>150</v>
      </c>
      <c r="BM122" s="216" t="s">
        <v>838</v>
      </c>
    </row>
    <row r="123" s="2" customFormat="1">
      <c r="A123" s="40"/>
      <c r="B123" s="41"/>
      <c r="C123" s="42"/>
      <c r="D123" s="225" t="s">
        <v>197</v>
      </c>
      <c r="E123" s="42"/>
      <c r="F123" s="226" t="s">
        <v>226</v>
      </c>
      <c r="G123" s="42"/>
      <c r="H123" s="42"/>
      <c r="I123" s="227"/>
      <c r="J123" s="42"/>
      <c r="K123" s="42"/>
      <c r="L123" s="46"/>
      <c r="M123" s="228"/>
      <c r="N123" s="229"/>
      <c r="O123" s="86"/>
      <c r="P123" s="86"/>
      <c r="Q123" s="86"/>
      <c r="R123" s="86"/>
      <c r="S123" s="86"/>
      <c r="T123" s="87"/>
      <c r="U123" s="40"/>
      <c r="V123" s="40"/>
      <c r="W123" s="40"/>
      <c r="X123" s="40"/>
      <c r="Y123" s="40"/>
      <c r="Z123" s="40"/>
      <c r="AA123" s="40"/>
      <c r="AB123" s="40"/>
      <c r="AC123" s="40"/>
      <c r="AD123" s="40"/>
      <c r="AE123" s="40"/>
      <c r="AT123" s="18" t="s">
        <v>197</v>
      </c>
      <c r="AU123" s="18" t="s">
        <v>141</v>
      </c>
    </row>
    <row r="124" s="12" customFormat="1" ht="22.8" customHeight="1">
      <c r="A124" s="12"/>
      <c r="B124" s="189"/>
      <c r="C124" s="190"/>
      <c r="D124" s="191" t="s">
        <v>78</v>
      </c>
      <c r="E124" s="203" t="s">
        <v>141</v>
      </c>
      <c r="F124" s="203" t="s">
        <v>227</v>
      </c>
      <c r="G124" s="190"/>
      <c r="H124" s="190"/>
      <c r="I124" s="193"/>
      <c r="J124" s="204">
        <f>BK124</f>
        <v>0</v>
      </c>
      <c r="K124" s="190"/>
      <c r="L124" s="195"/>
      <c r="M124" s="196"/>
      <c r="N124" s="197"/>
      <c r="O124" s="197"/>
      <c r="P124" s="198">
        <f>P125</f>
        <v>0</v>
      </c>
      <c r="Q124" s="197"/>
      <c r="R124" s="198">
        <f>R125</f>
        <v>9.1760850000000005</v>
      </c>
      <c r="S124" s="197"/>
      <c r="T124" s="199">
        <f>T125</f>
        <v>0</v>
      </c>
      <c r="U124" s="12"/>
      <c r="V124" s="12"/>
      <c r="W124" s="12"/>
      <c r="X124" s="12"/>
      <c r="Y124" s="12"/>
      <c r="Z124" s="12"/>
      <c r="AA124" s="12"/>
      <c r="AB124" s="12"/>
      <c r="AC124" s="12"/>
      <c r="AD124" s="12"/>
      <c r="AE124" s="12"/>
      <c r="AR124" s="200" t="s">
        <v>21</v>
      </c>
      <c r="AT124" s="201" t="s">
        <v>78</v>
      </c>
      <c r="AU124" s="201" t="s">
        <v>21</v>
      </c>
      <c r="AY124" s="200" t="s">
        <v>132</v>
      </c>
      <c r="BK124" s="202">
        <f>BK125</f>
        <v>0</v>
      </c>
    </row>
    <row r="125" s="2" customFormat="1" ht="24.15" customHeight="1">
      <c r="A125" s="40"/>
      <c r="B125" s="41"/>
      <c r="C125" s="205" t="s">
        <v>228</v>
      </c>
      <c r="D125" s="205" t="s">
        <v>135</v>
      </c>
      <c r="E125" s="206" t="s">
        <v>229</v>
      </c>
      <c r="F125" s="207" t="s">
        <v>230</v>
      </c>
      <c r="G125" s="208" t="s">
        <v>231</v>
      </c>
      <c r="H125" s="209">
        <v>40.5</v>
      </c>
      <c r="I125" s="210"/>
      <c r="J125" s="211">
        <f>ROUND(I125*H125,2)</f>
        <v>0</v>
      </c>
      <c r="K125" s="207" t="s">
        <v>139</v>
      </c>
      <c r="L125" s="46"/>
      <c r="M125" s="212" t="s">
        <v>32</v>
      </c>
      <c r="N125" s="213" t="s">
        <v>51</v>
      </c>
      <c r="O125" s="86"/>
      <c r="P125" s="214">
        <f>O125*H125</f>
        <v>0</v>
      </c>
      <c r="Q125" s="214">
        <v>0.22656999999999999</v>
      </c>
      <c r="R125" s="214">
        <f>Q125*H125</f>
        <v>9.1760850000000005</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839</v>
      </c>
    </row>
    <row r="126" s="12" customFormat="1" ht="22.8" customHeight="1">
      <c r="A126" s="12"/>
      <c r="B126" s="189"/>
      <c r="C126" s="190"/>
      <c r="D126" s="191" t="s">
        <v>78</v>
      </c>
      <c r="E126" s="203" t="s">
        <v>146</v>
      </c>
      <c r="F126" s="203" t="s">
        <v>840</v>
      </c>
      <c r="G126" s="190"/>
      <c r="H126" s="190"/>
      <c r="I126" s="193"/>
      <c r="J126" s="204">
        <f>BK126</f>
        <v>0</v>
      </c>
      <c r="K126" s="190"/>
      <c r="L126" s="195"/>
      <c r="M126" s="196"/>
      <c r="N126" s="197"/>
      <c r="O126" s="197"/>
      <c r="P126" s="198">
        <f>SUM(P127:P129)</f>
        <v>0</v>
      </c>
      <c r="Q126" s="197"/>
      <c r="R126" s="198">
        <f>SUM(R127:R129)</f>
        <v>0.015797249999999999</v>
      </c>
      <c r="S126" s="197"/>
      <c r="T126" s="199">
        <f>SUM(T127:T129)</f>
        <v>0</v>
      </c>
      <c r="U126" s="12"/>
      <c r="V126" s="12"/>
      <c r="W126" s="12"/>
      <c r="X126" s="12"/>
      <c r="Y126" s="12"/>
      <c r="Z126" s="12"/>
      <c r="AA126" s="12"/>
      <c r="AB126" s="12"/>
      <c r="AC126" s="12"/>
      <c r="AD126" s="12"/>
      <c r="AE126" s="12"/>
      <c r="AR126" s="200" t="s">
        <v>21</v>
      </c>
      <c r="AT126" s="201" t="s">
        <v>78</v>
      </c>
      <c r="AU126" s="201" t="s">
        <v>21</v>
      </c>
      <c r="AY126" s="200" t="s">
        <v>132</v>
      </c>
      <c r="BK126" s="202">
        <f>SUM(BK127:BK129)</f>
        <v>0</v>
      </c>
    </row>
    <row r="127" s="2" customFormat="1" ht="24.15" customHeight="1">
      <c r="A127" s="40"/>
      <c r="B127" s="41"/>
      <c r="C127" s="205" t="s">
        <v>234</v>
      </c>
      <c r="D127" s="205" t="s">
        <v>135</v>
      </c>
      <c r="E127" s="206" t="s">
        <v>841</v>
      </c>
      <c r="F127" s="207" t="s">
        <v>842</v>
      </c>
      <c r="G127" s="208" t="s">
        <v>195</v>
      </c>
      <c r="H127" s="209">
        <v>0.315</v>
      </c>
      <c r="I127" s="210"/>
      <c r="J127" s="211">
        <f>ROUND(I127*H127,2)</f>
        <v>0</v>
      </c>
      <c r="K127" s="207" t="s">
        <v>139</v>
      </c>
      <c r="L127" s="46"/>
      <c r="M127" s="212" t="s">
        <v>32</v>
      </c>
      <c r="N127" s="213" t="s">
        <v>51</v>
      </c>
      <c r="O127" s="86"/>
      <c r="P127" s="214">
        <f>O127*H127</f>
        <v>0</v>
      </c>
      <c r="Q127" s="214">
        <v>0.05015</v>
      </c>
      <c r="R127" s="214">
        <f>Q127*H127</f>
        <v>0.015797249999999999</v>
      </c>
      <c r="S127" s="214">
        <v>0</v>
      </c>
      <c r="T127" s="215">
        <f>S127*H127</f>
        <v>0</v>
      </c>
      <c r="U127" s="40"/>
      <c r="V127" s="40"/>
      <c r="W127" s="40"/>
      <c r="X127" s="40"/>
      <c r="Y127" s="40"/>
      <c r="Z127" s="40"/>
      <c r="AA127" s="40"/>
      <c r="AB127" s="40"/>
      <c r="AC127" s="40"/>
      <c r="AD127" s="40"/>
      <c r="AE127" s="40"/>
      <c r="AR127" s="216" t="s">
        <v>150</v>
      </c>
      <c r="AT127" s="216" t="s">
        <v>135</v>
      </c>
      <c r="AU127" s="216" t="s">
        <v>141</v>
      </c>
      <c r="AY127" s="18" t="s">
        <v>132</v>
      </c>
      <c r="BE127" s="217">
        <f>IF(N127="základní",J127,0)</f>
        <v>0</v>
      </c>
      <c r="BF127" s="217">
        <f>IF(N127="snížená",J127,0)</f>
        <v>0</v>
      </c>
      <c r="BG127" s="217">
        <f>IF(N127="zákl. přenesená",J127,0)</f>
        <v>0</v>
      </c>
      <c r="BH127" s="217">
        <f>IF(N127="sníž. přenesená",J127,0)</f>
        <v>0</v>
      </c>
      <c r="BI127" s="217">
        <f>IF(N127="nulová",J127,0)</f>
        <v>0</v>
      </c>
      <c r="BJ127" s="18" t="s">
        <v>141</v>
      </c>
      <c r="BK127" s="217">
        <f>ROUND(I127*H127,2)</f>
        <v>0</v>
      </c>
      <c r="BL127" s="18" t="s">
        <v>150</v>
      </c>
      <c r="BM127" s="216" t="s">
        <v>1342</v>
      </c>
    </row>
    <row r="128" s="13" customFormat="1">
      <c r="A128" s="13"/>
      <c r="B128" s="230"/>
      <c r="C128" s="231"/>
      <c r="D128" s="225" t="s">
        <v>199</v>
      </c>
      <c r="E128" s="232" t="s">
        <v>32</v>
      </c>
      <c r="F128" s="233" t="s">
        <v>844</v>
      </c>
      <c r="G128" s="231"/>
      <c r="H128" s="234">
        <v>0.315</v>
      </c>
      <c r="I128" s="235"/>
      <c r="J128" s="231"/>
      <c r="K128" s="231"/>
      <c r="L128" s="236"/>
      <c r="M128" s="237"/>
      <c r="N128" s="238"/>
      <c r="O128" s="238"/>
      <c r="P128" s="238"/>
      <c r="Q128" s="238"/>
      <c r="R128" s="238"/>
      <c r="S128" s="238"/>
      <c r="T128" s="239"/>
      <c r="U128" s="13"/>
      <c r="V128" s="13"/>
      <c r="W128" s="13"/>
      <c r="X128" s="13"/>
      <c r="Y128" s="13"/>
      <c r="Z128" s="13"/>
      <c r="AA128" s="13"/>
      <c r="AB128" s="13"/>
      <c r="AC128" s="13"/>
      <c r="AD128" s="13"/>
      <c r="AE128" s="13"/>
      <c r="AT128" s="240" t="s">
        <v>199</v>
      </c>
      <c r="AU128" s="240" t="s">
        <v>141</v>
      </c>
      <c r="AV128" s="13" t="s">
        <v>141</v>
      </c>
      <c r="AW128" s="13" t="s">
        <v>41</v>
      </c>
      <c r="AX128" s="13" t="s">
        <v>79</v>
      </c>
      <c r="AY128" s="240" t="s">
        <v>132</v>
      </c>
    </row>
    <row r="129" s="14" customFormat="1">
      <c r="A129" s="14"/>
      <c r="B129" s="241"/>
      <c r="C129" s="242"/>
      <c r="D129" s="225" t="s">
        <v>199</v>
      </c>
      <c r="E129" s="243" t="s">
        <v>32</v>
      </c>
      <c r="F129" s="244" t="s">
        <v>201</v>
      </c>
      <c r="G129" s="242"/>
      <c r="H129" s="245">
        <v>0.315</v>
      </c>
      <c r="I129" s="246"/>
      <c r="J129" s="242"/>
      <c r="K129" s="242"/>
      <c r="L129" s="247"/>
      <c r="M129" s="248"/>
      <c r="N129" s="249"/>
      <c r="O129" s="249"/>
      <c r="P129" s="249"/>
      <c r="Q129" s="249"/>
      <c r="R129" s="249"/>
      <c r="S129" s="249"/>
      <c r="T129" s="250"/>
      <c r="U129" s="14"/>
      <c r="V129" s="14"/>
      <c r="W129" s="14"/>
      <c r="X129" s="14"/>
      <c r="Y129" s="14"/>
      <c r="Z129" s="14"/>
      <c r="AA129" s="14"/>
      <c r="AB129" s="14"/>
      <c r="AC129" s="14"/>
      <c r="AD129" s="14"/>
      <c r="AE129" s="14"/>
      <c r="AT129" s="251" t="s">
        <v>199</v>
      </c>
      <c r="AU129" s="251" t="s">
        <v>141</v>
      </c>
      <c r="AV129" s="14" t="s">
        <v>150</v>
      </c>
      <c r="AW129" s="14" t="s">
        <v>41</v>
      </c>
      <c r="AX129" s="14" t="s">
        <v>21</v>
      </c>
      <c r="AY129" s="251" t="s">
        <v>132</v>
      </c>
    </row>
    <row r="130" s="12" customFormat="1" ht="22.8" customHeight="1">
      <c r="A130" s="12"/>
      <c r="B130" s="189"/>
      <c r="C130" s="190"/>
      <c r="D130" s="191" t="s">
        <v>78</v>
      </c>
      <c r="E130" s="203" t="s">
        <v>150</v>
      </c>
      <c r="F130" s="203" t="s">
        <v>233</v>
      </c>
      <c r="G130" s="190"/>
      <c r="H130" s="190"/>
      <c r="I130" s="193"/>
      <c r="J130" s="204">
        <f>BK130</f>
        <v>0</v>
      </c>
      <c r="K130" s="190"/>
      <c r="L130" s="195"/>
      <c r="M130" s="196"/>
      <c r="N130" s="197"/>
      <c r="O130" s="197"/>
      <c r="P130" s="198">
        <f>SUM(P131:P132)</f>
        <v>0</v>
      </c>
      <c r="Q130" s="197"/>
      <c r="R130" s="198">
        <f>SUM(R131:R132)</f>
        <v>0</v>
      </c>
      <c r="S130" s="197"/>
      <c r="T130" s="199">
        <f>SUM(T131:T132)</f>
        <v>0</v>
      </c>
      <c r="U130" s="12"/>
      <c r="V130" s="12"/>
      <c r="W130" s="12"/>
      <c r="X130" s="12"/>
      <c r="Y130" s="12"/>
      <c r="Z130" s="12"/>
      <c r="AA130" s="12"/>
      <c r="AB130" s="12"/>
      <c r="AC130" s="12"/>
      <c r="AD130" s="12"/>
      <c r="AE130" s="12"/>
      <c r="AR130" s="200" t="s">
        <v>21</v>
      </c>
      <c r="AT130" s="201" t="s">
        <v>78</v>
      </c>
      <c r="AU130" s="201" t="s">
        <v>21</v>
      </c>
      <c r="AY130" s="200" t="s">
        <v>132</v>
      </c>
      <c r="BK130" s="202">
        <f>SUM(BK131:BK132)</f>
        <v>0</v>
      </c>
    </row>
    <row r="131" s="2" customFormat="1" ht="24.15" customHeight="1">
      <c r="A131" s="40"/>
      <c r="B131" s="41"/>
      <c r="C131" s="205" t="s">
        <v>240</v>
      </c>
      <c r="D131" s="205" t="s">
        <v>135</v>
      </c>
      <c r="E131" s="206" t="s">
        <v>235</v>
      </c>
      <c r="F131" s="207" t="s">
        <v>236</v>
      </c>
      <c r="G131" s="208" t="s">
        <v>195</v>
      </c>
      <c r="H131" s="209">
        <v>45.600000000000001</v>
      </c>
      <c r="I131" s="210"/>
      <c r="J131" s="211">
        <f>ROUND(I131*H131,2)</f>
        <v>0</v>
      </c>
      <c r="K131" s="207" t="s">
        <v>139</v>
      </c>
      <c r="L131" s="46"/>
      <c r="M131" s="212" t="s">
        <v>32</v>
      </c>
      <c r="N131" s="213" t="s">
        <v>51</v>
      </c>
      <c r="O131" s="86"/>
      <c r="P131" s="214">
        <f>O131*H131</f>
        <v>0</v>
      </c>
      <c r="Q131" s="214">
        <v>0</v>
      </c>
      <c r="R131" s="214">
        <f>Q131*H131</f>
        <v>0</v>
      </c>
      <c r="S131" s="214">
        <v>0</v>
      </c>
      <c r="T131" s="215">
        <f>S131*H131</f>
        <v>0</v>
      </c>
      <c r="U131" s="40"/>
      <c r="V131" s="40"/>
      <c r="W131" s="40"/>
      <c r="X131" s="40"/>
      <c r="Y131" s="40"/>
      <c r="Z131" s="40"/>
      <c r="AA131" s="40"/>
      <c r="AB131" s="40"/>
      <c r="AC131" s="40"/>
      <c r="AD131" s="40"/>
      <c r="AE131" s="40"/>
      <c r="AR131" s="216" t="s">
        <v>150</v>
      </c>
      <c r="AT131" s="216" t="s">
        <v>135</v>
      </c>
      <c r="AU131" s="216" t="s">
        <v>141</v>
      </c>
      <c r="AY131" s="18" t="s">
        <v>132</v>
      </c>
      <c r="BE131" s="217">
        <f>IF(N131="základní",J131,0)</f>
        <v>0</v>
      </c>
      <c r="BF131" s="217">
        <f>IF(N131="snížená",J131,0)</f>
        <v>0</v>
      </c>
      <c r="BG131" s="217">
        <f>IF(N131="zákl. přenesená",J131,0)</f>
        <v>0</v>
      </c>
      <c r="BH131" s="217">
        <f>IF(N131="sníž. přenesená",J131,0)</f>
        <v>0</v>
      </c>
      <c r="BI131" s="217">
        <f>IF(N131="nulová",J131,0)</f>
        <v>0</v>
      </c>
      <c r="BJ131" s="18" t="s">
        <v>141</v>
      </c>
      <c r="BK131" s="217">
        <f>ROUND(I131*H131,2)</f>
        <v>0</v>
      </c>
      <c r="BL131" s="18" t="s">
        <v>150</v>
      </c>
      <c r="BM131" s="216" t="s">
        <v>845</v>
      </c>
    </row>
    <row r="132" s="2" customFormat="1">
      <c r="A132" s="40"/>
      <c r="B132" s="41"/>
      <c r="C132" s="42"/>
      <c r="D132" s="225" t="s">
        <v>197</v>
      </c>
      <c r="E132" s="42"/>
      <c r="F132" s="226" t="s">
        <v>238</v>
      </c>
      <c r="G132" s="42"/>
      <c r="H132" s="42"/>
      <c r="I132" s="227"/>
      <c r="J132" s="42"/>
      <c r="K132" s="42"/>
      <c r="L132" s="46"/>
      <c r="M132" s="228"/>
      <c r="N132" s="229"/>
      <c r="O132" s="86"/>
      <c r="P132" s="86"/>
      <c r="Q132" s="86"/>
      <c r="R132" s="86"/>
      <c r="S132" s="86"/>
      <c r="T132" s="87"/>
      <c r="U132" s="40"/>
      <c r="V132" s="40"/>
      <c r="W132" s="40"/>
      <c r="X132" s="40"/>
      <c r="Y132" s="40"/>
      <c r="Z132" s="40"/>
      <c r="AA132" s="40"/>
      <c r="AB132" s="40"/>
      <c r="AC132" s="40"/>
      <c r="AD132" s="40"/>
      <c r="AE132" s="40"/>
      <c r="AT132" s="18" t="s">
        <v>197</v>
      </c>
      <c r="AU132" s="18" t="s">
        <v>141</v>
      </c>
    </row>
    <row r="133" s="12" customFormat="1" ht="22.8" customHeight="1">
      <c r="A133" s="12"/>
      <c r="B133" s="189"/>
      <c r="C133" s="190"/>
      <c r="D133" s="191" t="s">
        <v>78</v>
      </c>
      <c r="E133" s="203" t="s">
        <v>131</v>
      </c>
      <c r="F133" s="203" t="s">
        <v>239</v>
      </c>
      <c r="G133" s="190"/>
      <c r="H133" s="190"/>
      <c r="I133" s="193"/>
      <c r="J133" s="204">
        <f>BK133</f>
        <v>0</v>
      </c>
      <c r="K133" s="190"/>
      <c r="L133" s="195"/>
      <c r="M133" s="196"/>
      <c r="N133" s="197"/>
      <c r="O133" s="197"/>
      <c r="P133" s="198">
        <f>SUM(P134:P140)</f>
        <v>0</v>
      </c>
      <c r="Q133" s="197"/>
      <c r="R133" s="198">
        <f>SUM(R134:R140)</f>
        <v>7.9939200000000001</v>
      </c>
      <c r="S133" s="197"/>
      <c r="T133" s="199">
        <f>SUM(T134:T140)</f>
        <v>0</v>
      </c>
      <c r="U133" s="12"/>
      <c r="V133" s="12"/>
      <c r="W133" s="12"/>
      <c r="X133" s="12"/>
      <c r="Y133" s="12"/>
      <c r="Z133" s="12"/>
      <c r="AA133" s="12"/>
      <c r="AB133" s="12"/>
      <c r="AC133" s="12"/>
      <c r="AD133" s="12"/>
      <c r="AE133" s="12"/>
      <c r="AR133" s="200" t="s">
        <v>21</v>
      </c>
      <c r="AT133" s="201" t="s">
        <v>78</v>
      </c>
      <c r="AU133" s="201" t="s">
        <v>21</v>
      </c>
      <c r="AY133" s="200" t="s">
        <v>132</v>
      </c>
      <c r="BK133" s="202">
        <f>SUM(BK134:BK140)</f>
        <v>0</v>
      </c>
    </row>
    <row r="134" s="2" customFormat="1" ht="37.8" customHeight="1">
      <c r="A134" s="40"/>
      <c r="B134" s="41"/>
      <c r="C134" s="205" t="s">
        <v>245</v>
      </c>
      <c r="D134" s="205" t="s">
        <v>135</v>
      </c>
      <c r="E134" s="206" t="s">
        <v>241</v>
      </c>
      <c r="F134" s="207" t="s">
        <v>242</v>
      </c>
      <c r="G134" s="208" t="s">
        <v>195</v>
      </c>
      <c r="H134" s="209">
        <v>45.600000000000001</v>
      </c>
      <c r="I134" s="210"/>
      <c r="J134" s="211">
        <f>ROUND(I134*H134,2)</f>
        <v>0</v>
      </c>
      <c r="K134" s="207" t="s">
        <v>139</v>
      </c>
      <c r="L134" s="46"/>
      <c r="M134" s="212" t="s">
        <v>32</v>
      </c>
      <c r="N134" s="213" t="s">
        <v>51</v>
      </c>
      <c r="O134" s="86"/>
      <c r="P134" s="214">
        <f>O134*H134</f>
        <v>0</v>
      </c>
      <c r="Q134" s="214">
        <v>0.088800000000000004</v>
      </c>
      <c r="R134" s="214">
        <f>Q134*H134</f>
        <v>4.0492800000000004</v>
      </c>
      <c r="S134" s="214">
        <v>0</v>
      </c>
      <c r="T134" s="215">
        <f>S134*H134</f>
        <v>0</v>
      </c>
      <c r="U134" s="40"/>
      <c r="V134" s="40"/>
      <c r="W134" s="40"/>
      <c r="X134" s="40"/>
      <c r="Y134" s="40"/>
      <c r="Z134" s="40"/>
      <c r="AA134" s="40"/>
      <c r="AB134" s="40"/>
      <c r="AC134" s="40"/>
      <c r="AD134" s="40"/>
      <c r="AE134" s="40"/>
      <c r="AR134" s="216" t="s">
        <v>150</v>
      </c>
      <c r="AT134" s="216" t="s">
        <v>135</v>
      </c>
      <c r="AU134" s="216" t="s">
        <v>141</v>
      </c>
      <c r="AY134" s="18" t="s">
        <v>132</v>
      </c>
      <c r="BE134" s="217">
        <f>IF(N134="základní",J134,0)</f>
        <v>0</v>
      </c>
      <c r="BF134" s="217">
        <f>IF(N134="snížená",J134,0)</f>
        <v>0</v>
      </c>
      <c r="BG134" s="217">
        <f>IF(N134="zákl. přenesená",J134,0)</f>
        <v>0</v>
      </c>
      <c r="BH134" s="217">
        <f>IF(N134="sníž. přenesená",J134,0)</f>
        <v>0</v>
      </c>
      <c r="BI134" s="217">
        <f>IF(N134="nulová",J134,0)</f>
        <v>0</v>
      </c>
      <c r="BJ134" s="18" t="s">
        <v>141</v>
      </c>
      <c r="BK134" s="217">
        <f>ROUND(I134*H134,2)</f>
        <v>0</v>
      </c>
      <c r="BL134" s="18" t="s">
        <v>150</v>
      </c>
      <c r="BM134" s="216" t="s">
        <v>846</v>
      </c>
    </row>
    <row r="135" s="2" customFormat="1">
      <c r="A135" s="40"/>
      <c r="B135" s="41"/>
      <c r="C135" s="42"/>
      <c r="D135" s="225" t="s">
        <v>197</v>
      </c>
      <c r="E135" s="42"/>
      <c r="F135" s="226" t="s">
        <v>244</v>
      </c>
      <c r="G135" s="42"/>
      <c r="H135" s="42"/>
      <c r="I135" s="227"/>
      <c r="J135" s="42"/>
      <c r="K135" s="42"/>
      <c r="L135" s="46"/>
      <c r="M135" s="228"/>
      <c r="N135" s="229"/>
      <c r="O135" s="86"/>
      <c r="P135" s="86"/>
      <c r="Q135" s="86"/>
      <c r="R135" s="86"/>
      <c r="S135" s="86"/>
      <c r="T135" s="87"/>
      <c r="U135" s="40"/>
      <c r="V135" s="40"/>
      <c r="W135" s="40"/>
      <c r="X135" s="40"/>
      <c r="Y135" s="40"/>
      <c r="Z135" s="40"/>
      <c r="AA135" s="40"/>
      <c r="AB135" s="40"/>
      <c r="AC135" s="40"/>
      <c r="AD135" s="40"/>
      <c r="AE135" s="40"/>
      <c r="AT135" s="18" t="s">
        <v>197</v>
      </c>
      <c r="AU135" s="18" t="s">
        <v>141</v>
      </c>
    </row>
    <row r="136" s="13" customFormat="1">
      <c r="A136" s="13"/>
      <c r="B136" s="230"/>
      <c r="C136" s="231"/>
      <c r="D136" s="225" t="s">
        <v>199</v>
      </c>
      <c r="E136" s="232" t="s">
        <v>32</v>
      </c>
      <c r="F136" s="233" t="s">
        <v>831</v>
      </c>
      <c r="G136" s="231"/>
      <c r="H136" s="234">
        <v>45.600000000000001</v>
      </c>
      <c r="I136" s="235"/>
      <c r="J136" s="231"/>
      <c r="K136" s="231"/>
      <c r="L136" s="236"/>
      <c r="M136" s="237"/>
      <c r="N136" s="238"/>
      <c r="O136" s="238"/>
      <c r="P136" s="238"/>
      <c r="Q136" s="238"/>
      <c r="R136" s="238"/>
      <c r="S136" s="238"/>
      <c r="T136" s="239"/>
      <c r="U136" s="13"/>
      <c r="V136" s="13"/>
      <c r="W136" s="13"/>
      <c r="X136" s="13"/>
      <c r="Y136" s="13"/>
      <c r="Z136" s="13"/>
      <c r="AA136" s="13"/>
      <c r="AB136" s="13"/>
      <c r="AC136" s="13"/>
      <c r="AD136" s="13"/>
      <c r="AE136" s="13"/>
      <c r="AT136" s="240" t="s">
        <v>199</v>
      </c>
      <c r="AU136" s="240" t="s">
        <v>141</v>
      </c>
      <c r="AV136" s="13" t="s">
        <v>141</v>
      </c>
      <c r="AW136" s="13" t="s">
        <v>41</v>
      </c>
      <c r="AX136" s="13" t="s">
        <v>79</v>
      </c>
      <c r="AY136" s="240" t="s">
        <v>132</v>
      </c>
    </row>
    <row r="137" s="14" customFormat="1">
      <c r="A137" s="14"/>
      <c r="B137" s="241"/>
      <c r="C137" s="242"/>
      <c r="D137" s="225" t="s">
        <v>199</v>
      </c>
      <c r="E137" s="243" t="s">
        <v>32</v>
      </c>
      <c r="F137" s="244" t="s">
        <v>201</v>
      </c>
      <c r="G137" s="242"/>
      <c r="H137" s="245">
        <v>45.600000000000001</v>
      </c>
      <c r="I137" s="246"/>
      <c r="J137" s="242"/>
      <c r="K137" s="242"/>
      <c r="L137" s="247"/>
      <c r="M137" s="248"/>
      <c r="N137" s="249"/>
      <c r="O137" s="249"/>
      <c r="P137" s="249"/>
      <c r="Q137" s="249"/>
      <c r="R137" s="249"/>
      <c r="S137" s="249"/>
      <c r="T137" s="250"/>
      <c r="U137" s="14"/>
      <c r="V137" s="14"/>
      <c r="W137" s="14"/>
      <c r="X137" s="14"/>
      <c r="Y137" s="14"/>
      <c r="Z137" s="14"/>
      <c r="AA137" s="14"/>
      <c r="AB137" s="14"/>
      <c r="AC137" s="14"/>
      <c r="AD137" s="14"/>
      <c r="AE137" s="14"/>
      <c r="AT137" s="251" t="s">
        <v>199</v>
      </c>
      <c r="AU137" s="251" t="s">
        <v>141</v>
      </c>
      <c r="AV137" s="14" t="s">
        <v>150</v>
      </c>
      <c r="AW137" s="14" t="s">
        <v>41</v>
      </c>
      <c r="AX137" s="14" t="s">
        <v>21</v>
      </c>
      <c r="AY137" s="251" t="s">
        <v>132</v>
      </c>
    </row>
    <row r="138" s="2" customFormat="1" ht="14.4" customHeight="1">
      <c r="A138" s="40"/>
      <c r="B138" s="41"/>
      <c r="C138" s="252" t="s">
        <v>251</v>
      </c>
      <c r="D138" s="252" t="s">
        <v>246</v>
      </c>
      <c r="E138" s="253" t="s">
        <v>247</v>
      </c>
      <c r="F138" s="254" t="s">
        <v>248</v>
      </c>
      <c r="G138" s="255" t="s">
        <v>195</v>
      </c>
      <c r="H138" s="256">
        <v>18.783999999999999</v>
      </c>
      <c r="I138" s="257"/>
      <c r="J138" s="258">
        <f>ROUND(I138*H138,2)</f>
        <v>0</v>
      </c>
      <c r="K138" s="254" t="s">
        <v>139</v>
      </c>
      <c r="L138" s="259"/>
      <c r="M138" s="260" t="s">
        <v>32</v>
      </c>
      <c r="N138" s="261" t="s">
        <v>51</v>
      </c>
      <c r="O138" s="86"/>
      <c r="P138" s="214">
        <f>O138*H138</f>
        <v>0</v>
      </c>
      <c r="Q138" s="214">
        <v>0.20999999999999999</v>
      </c>
      <c r="R138" s="214">
        <f>Q138*H138</f>
        <v>3.9446399999999997</v>
      </c>
      <c r="S138" s="214">
        <v>0</v>
      </c>
      <c r="T138" s="215">
        <f>S138*H138</f>
        <v>0</v>
      </c>
      <c r="U138" s="40"/>
      <c r="V138" s="40"/>
      <c r="W138" s="40"/>
      <c r="X138" s="40"/>
      <c r="Y138" s="40"/>
      <c r="Z138" s="40"/>
      <c r="AA138" s="40"/>
      <c r="AB138" s="40"/>
      <c r="AC138" s="40"/>
      <c r="AD138" s="40"/>
      <c r="AE138" s="40"/>
      <c r="AR138" s="216" t="s">
        <v>228</v>
      </c>
      <c r="AT138" s="216" t="s">
        <v>246</v>
      </c>
      <c r="AU138" s="216" t="s">
        <v>141</v>
      </c>
      <c r="AY138" s="18" t="s">
        <v>132</v>
      </c>
      <c r="BE138" s="217">
        <f>IF(N138="základní",J138,0)</f>
        <v>0</v>
      </c>
      <c r="BF138" s="217">
        <f>IF(N138="snížená",J138,0)</f>
        <v>0</v>
      </c>
      <c r="BG138" s="217">
        <f>IF(N138="zákl. přenesená",J138,0)</f>
        <v>0</v>
      </c>
      <c r="BH138" s="217">
        <f>IF(N138="sníž. přenesená",J138,0)</f>
        <v>0</v>
      </c>
      <c r="BI138" s="217">
        <f>IF(N138="nulová",J138,0)</f>
        <v>0</v>
      </c>
      <c r="BJ138" s="18" t="s">
        <v>141</v>
      </c>
      <c r="BK138" s="217">
        <f>ROUND(I138*H138,2)</f>
        <v>0</v>
      </c>
      <c r="BL138" s="18" t="s">
        <v>150</v>
      </c>
      <c r="BM138" s="216" t="s">
        <v>847</v>
      </c>
    </row>
    <row r="139" s="13" customFormat="1">
      <c r="A139" s="13"/>
      <c r="B139" s="230"/>
      <c r="C139" s="231"/>
      <c r="D139" s="225" t="s">
        <v>199</v>
      </c>
      <c r="E139" s="231"/>
      <c r="F139" s="233" t="s">
        <v>848</v>
      </c>
      <c r="G139" s="231"/>
      <c r="H139" s="234">
        <v>18.783999999999999</v>
      </c>
      <c r="I139" s="235"/>
      <c r="J139" s="231"/>
      <c r="K139" s="231"/>
      <c r="L139" s="236"/>
      <c r="M139" s="237"/>
      <c r="N139" s="238"/>
      <c r="O139" s="238"/>
      <c r="P139" s="238"/>
      <c r="Q139" s="238"/>
      <c r="R139" s="238"/>
      <c r="S139" s="238"/>
      <c r="T139" s="239"/>
      <c r="U139" s="13"/>
      <c r="V139" s="13"/>
      <c r="W139" s="13"/>
      <c r="X139" s="13"/>
      <c r="Y139" s="13"/>
      <c r="Z139" s="13"/>
      <c r="AA139" s="13"/>
      <c r="AB139" s="13"/>
      <c r="AC139" s="13"/>
      <c r="AD139" s="13"/>
      <c r="AE139" s="13"/>
      <c r="AT139" s="240" t="s">
        <v>199</v>
      </c>
      <c r="AU139" s="240" t="s">
        <v>141</v>
      </c>
      <c r="AV139" s="13" t="s">
        <v>141</v>
      </c>
      <c r="AW139" s="13" t="s">
        <v>4</v>
      </c>
      <c r="AX139" s="13" t="s">
        <v>21</v>
      </c>
      <c r="AY139" s="240" t="s">
        <v>132</v>
      </c>
    </row>
    <row r="140" s="2" customFormat="1" ht="24.15" customHeight="1">
      <c r="A140" s="40"/>
      <c r="B140" s="41"/>
      <c r="C140" s="205" t="s">
        <v>257</v>
      </c>
      <c r="D140" s="205" t="s">
        <v>135</v>
      </c>
      <c r="E140" s="206" t="s">
        <v>252</v>
      </c>
      <c r="F140" s="207" t="s">
        <v>253</v>
      </c>
      <c r="G140" s="208" t="s">
        <v>254</v>
      </c>
      <c r="H140" s="209">
        <v>10.424</v>
      </c>
      <c r="I140" s="210"/>
      <c r="J140" s="211">
        <f>ROUND(I140*H140,2)</f>
        <v>0</v>
      </c>
      <c r="K140" s="207" t="s">
        <v>139</v>
      </c>
      <c r="L140" s="46"/>
      <c r="M140" s="212" t="s">
        <v>32</v>
      </c>
      <c r="N140" s="213" t="s">
        <v>51</v>
      </c>
      <c r="O140" s="86"/>
      <c r="P140" s="214">
        <f>O140*H140</f>
        <v>0</v>
      </c>
      <c r="Q140" s="214">
        <v>0</v>
      </c>
      <c r="R140" s="214">
        <f>Q140*H140</f>
        <v>0</v>
      </c>
      <c r="S140" s="214">
        <v>0</v>
      </c>
      <c r="T140" s="215">
        <f>S140*H140</f>
        <v>0</v>
      </c>
      <c r="U140" s="40"/>
      <c r="V140" s="40"/>
      <c r="W140" s="40"/>
      <c r="X140" s="40"/>
      <c r="Y140" s="40"/>
      <c r="Z140" s="40"/>
      <c r="AA140" s="40"/>
      <c r="AB140" s="40"/>
      <c r="AC140" s="40"/>
      <c r="AD140" s="40"/>
      <c r="AE140" s="40"/>
      <c r="AR140" s="216" t="s">
        <v>150</v>
      </c>
      <c r="AT140" s="216" t="s">
        <v>135</v>
      </c>
      <c r="AU140" s="216" t="s">
        <v>141</v>
      </c>
      <c r="AY140" s="18" t="s">
        <v>132</v>
      </c>
      <c r="BE140" s="217">
        <f>IF(N140="základní",J140,0)</f>
        <v>0</v>
      </c>
      <c r="BF140" s="217">
        <f>IF(N140="snížená",J140,0)</f>
        <v>0</v>
      </c>
      <c r="BG140" s="217">
        <f>IF(N140="zákl. přenesená",J140,0)</f>
        <v>0</v>
      </c>
      <c r="BH140" s="217">
        <f>IF(N140="sníž. přenesená",J140,0)</f>
        <v>0</v>
      </c>
      <c r="BI140" s="217">
        <f>IF(N140="nulová",J140,0)</f>
        <v>0</v>
      </c>
      <c r="BJ140" s="18" t="s">
        <v>141</v>
      </c>
      <c r="BK140" s="217">
        <f>ROUND(I140*H140,2)</f>
        <v>0</v>
      </c>
      <c r="BL140" s="18" t="s">
        <v>150</v>
      </c>
      <c r="BM140" s="216" t="s">
        <v>849</v>
      </c>
    </row>
    <row r="141" s="12" customFormat="1" ht="22.8" customHeight="1">
      <c r="A141" s="12"/>
      <c r="B141" s="189"/>
      <c r="C141" s="190"/>
      <c r="D141" s="191" t="s">
        <v>78</v>
      </c>
      <c r="E141" s="203" t="s">
        <v>157</v>
      </c>
      <c r="F141" s="203" t="s">
        <v>256</v>
      </c>
      <c r="G141" s="190"/>
      <c r="H141" s="190"/>
      <c r="I141" s="193"/>
      <c r="J141" s="204">
        <f>BK141</f>
        <v>0</v>
      </c>
      <c r="K141" s="190"/>
      <c r="L141" s="195"/>
      <c r="M141" s="196"/>
      <c r="N141" s="197"/>
      <c r="O141" s="197"/>
      <c r="P141" s="198">
        <f>SUM(P142:P234)</f>
        <v>0</v>
      </c>
      <c r="Q141" s="197"/>
      <c r="R141" s="198">
        <f>SUM(R142:R234)</f>
        <v>8.2458969799999995</v>
      </c>
      <c r="S141" s="197"/>
      <c r="T141" s="199">
        <f>SUM(T142:T234)</f>
        <v>0</v>
      </c>
      <c r="U141" s="12"/>
      <c r="V141" s="12"/>
      <c r="W141" s="12"/>
      <c r="X141" s="12"/>
      <c r="Y141" s="12"/>
      <c r="Z141" s="12"/>
      <c r="AA141" s="12"/>
      <c r="AB141" s="12"/>
      <c r="AC141" s="12"/>
      <c r="AD141" s="12"/>
      <c r="AE141" s="12"/>
      <c r="AR141" s="200" t="s">
        <v>21</v>
      </c>
      <c r="AT141" s="201" t="s">
        <v>78</v>
      </c>
      <c r="AU141" s="201" t="s">
        <v>21</v>
      </c>
      <c r="AY141" s="200" t="s">
        <v>132</v>
      </c>
      <c r="BK141" s="202">
        <f>SUM(BK142:BK234)</f>
        <v>0</v>
      </c>
    </row>
    <row r="142" s="2" customFormat="1" ht="14.4" customHeight="1">
      <c r="A142" s="40"/>
      <c r="B142" s="41"/>
      <c r="C142" s="205" t="s">
        <v>263</v>
      </c>
      <c r="D142" s="205" t="s">
        <v>135</v>
      </c>
      <c r="E142" s="206" t="s">
        <v>258</v>
      </c>
      <c r="F142" s="207" t="s">
        <v>259</v>
      </c>
      <c r="G142" s="208" t="s">
        <v>195</v>
      </c>
      <c r="H142" s="209">
        <v>34.200000000000003</v>
      </c>
      <c r="I142" s="210"/>
      <c r="J142" s="211">
        <f>ROUND(I142*H142,2)</f>
        <v>0</v>
      </c>
      <c r="K142" s="207" t="s">
        <v>32</v>
      </c>
      <c r="L142" s="46"/>
      <c r="M142" s="212" t="s">
        <v>32</v>
      </c>
      <c r="N142" s="213" t="s">
        <v>51</v>
      </c>
      <c r="O142" s="86"/>
      <c r="P142" s="214">
        <f>O142*H142</f>
        <v>0</v>
      </c>
      <c r="Q142" s="214">
        <v>0.030450000000000001</v>
      </c>
      <c r="R142" s="214">
        <f>Q142*H142</f>
        <v>1.04139</v>
      </c>
      <c r="S142" s="214">
        <v>0</v>
      </c>
      <c r="T142" s="215">
        <f>S142*H142</f>
        <v>0</v>
      </c>
      <c r="U142" s="40"/>
      <c r="V142" s="40"/>
      <c r="W142" s="40"/>
      <c r="X142" s="40"/>
      <c r="Y142" s="40"/>
      <c r="Z142" s="40"/>
      <c r="AA142" s="40"/>
      <c r="AB142" s="40"/>
      <c r="AC142" s="40"/>
      <c r="AD142" s="40"/>
      <c r="AE142" s="40"/>
      <c r="AR142" s="216" t="s">
        <v>150</v>
      </c>
      <c r="AT142" s="216" t="s">
        <v>135</v>
      </c>
      <c r="AU142" s="216" t="s">
        <v>141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1343</v>
      </c>
    </row>
    <row r="143" s="2" customFormat="1">
      <c r="A143" s="40"/>
      <c r="B143" s="41"/>
      <c r="C143" s="42"/>
      <c r="D143" s="225" t="s">
        <v>197</v>
      </c>
      <c r="E143" s="42"/>
      <c r="F143" s="226" t="s">
        <v>261</v>
      </c>
      <c r="G143" s="42"/>
      <c r="H143" s="42"/>
      <c r="I143" s="227"/>
      <c r="J143" s="42"/>
      <c r="K143" s="42"/>
      <c r="L143" s="46"/>
      <c r="M143" s="228"/>
      <c r="N143" s="229"/>
      <c r="O143" s="86"/>
      <c r="P143" s="86"/>
      <c r="Q143" s="86"/>
      <c r="R143" s="86"/>
      <c r="S143" s="86"/>
      <c r="T143" s="87"/>
      <c r="U143" s="40"/>
      <c r="V143" s="40"/>
      <c r="W143" s="40"/>
      <c r="X143" s="40"/>
      <c r="Y143" s="40"/>
      <c r="Z143" s="40"/>
      <c r="AA143" s="40"/>
      <c r="AB143" s="40"/>
      <c r="AC143" s="40"/>
      <c r="AD143" s="40"/>
      <c r="AE143" s="40"/>
      <c r="AT143" s="18" t="s">
        <v>197</v>
      </c>
      <c r="AU143" s="18" t="s">
        <v>141</v>
      </c>
    </row>
    <row r="144" s="13" customFormat="1">
      <c r="A144" s="13"/>
      <c r="B144" s="230"/>
      <c r="C144" s="231"/>
      <c r="D144" s="225" t="s">
        <v>199</v>
      </c>
      <c r="E144" s="232" t="s">
        <v>32</v>
      </c>
      <c r="F144" s="233" t="s">
        <v>851</v>
      </c>
      <c r="G144" s="231"/>
      <c r="H144" s="234">
        <v>34.200000000000003</v>
      </c>
      <c r="I144" s="235"/>
      <c r="J144" s="231"/>
      <c r="K144" s="231"/>
      <c r="L144" s="236"/>
      <c r="M144" s="237"/>
      <c r="N144" s="238"/>
      <c r="O144" s="238"/>
      <c r="P144" s="238"/>
      <c r="Q144" s="238"/>
      <c r="R144" s="238"/>
      <c r="S144" s="238"/>
      <c r="T144" s="239"/>
      <c r="U144" s="13"/>
      <c r="V144" s="13"/>
      <c r="W144" s="13"/>
      <c r="X144" s="13"/>
      <c r="Y144" s="13"/>
      <c r="Z144" s="13"/>
      <c r="AA144" s="13"/>
      <c r="AB144" s="13"/>
      <c r="AC144" s="13"/>
      <c r="AD144" s="13"/>
      <c r="AE144" s="13"/>
      <c r="AT144" s="240" t="s">
        <v>199</v>
      </c>
      <c r="AU144" s="240" t="s">
        <v>141</v>
      </c>
      <c r="AV144" s="13" t="s">
        <v>141</v>
      </c>
      <c r="AW144" s="13" t="s">
        <v>41</v>
      </c>
      <c r="AX144" s="13" t="s">
        <v>79</v>
      </c>
      <c r="AY144" s="240" t="s">
        <v>132</v>
      </c>
    </row>
    <row r="145" s="14" customFormat="1">
      <c r="A145" s="14"/>
      <c r="B145" s="241"/>
      <c r="C145" s="242"/>
      <c r="D145" s="225" t="s">
        <v>199</v>
      </c>
      <c r="E145" s="243" t="s">
        <v>32</v>
      </c>
      <c r="F145" s="244" t="s">
        <v>201</v>
      </c>
      <c r="G145" s="242"/>
      <c r="H145" s="245">
        <v>34.200000000000003</v>
      </c>
      <c r="I145" s="246"/>
      <c r="J145" s="242"/>
      <c r="K145" s="242"/>
      <c r="L145" s="247"/>
      <c r="M145" s="248"/>
      <c r="N145" s="249"/>
      <c r="O145" s="249"/>
      <c r="P145" s="249"/>
      <c r="Q145" s="249"/>
      <c r="R145" s="249"/>
      <c r="S145" s="249"/>
      <c r="T145" s="250"/>
      <c r="U145" s="14"/>
      <c r="V145" s="14"/>
      <c r="W145" s="14"/>
      <c r="X145" s="14"/>
      <c r="Y145" s="14"/>
      <c r="Z145" s="14"/>
      <c r="AA145" s="14"/>
      <c r="AB145" s="14"/>
      <c r="AC145" s="14"/>
      <c r="AD145" s="14"/>
      <c r="AE145" s="14"/>
      <c r="AT145" s="251" t="s">
        <v>199</v>
      </c>
      <c r="AU145" s="251" t="s">
        <v>141</v>
      </c>
      <c r="AV145" s="14" t="s">
        <v>150</v>
      </c>
      <c r="AW145" s="14" t="s">
        <v>41</v>
      </c>
      <c r="AX145" s="14" t="s">
        <v>21</v>
      </c>
      <c r="AY145" s="251" t="s">
        <v>132</v>
      </c>
    </row>
    <row r="146" s="2" customFormat="1" ht="24.15" customHeight="1">
      <c r="A146" s="40"/>
      <c r="B146" s="41"/>
      <c r="C146" s="205" t="s">
        <v>8</v>
      </c>
      <c r="D146" s="205" t="s">
        <v>135</v>
      </c>
      <c r="E146" s="206" t="s">
        <v>852</v>
      </c>
      <c r="F146" s="207" t="s">
        <v>853</v>
      </c>
      <c r="G146" s="208" t="s">
        <v>195</v>
      </c>
      <c r="H146" s="209">
        <v>5.0599999999999996</v>
      </c>
      <c r="I146" s="210"/>
      <c r="J146" s="211">
        <f>ROUND(I146*H146,2)</f>
        <v>0</v>
      </c>
      <c r="K146" s="207" t="s">
        <v>139</v>
      </c>
      <c r="L146" s="46"/>
      <c r="M146" s="212" t="s">
        <v>32</v>
      </c>
      <c r="N146" s="213" t="s">
        <v>51</v>
      </c>
      <c r="O146" s="86"/>
      <c r="P146" s="214">
        <f>O146*H146</f>
        <v>0</v>
      </c>
      <c r="Q146" s="214">
        <v>0.0083899999999999999</v>
      </c>
      <c r="R146" s="214">
        <f>Q146*H146</f>
        <v>0.042453399999999995</v>
      </c>
      <c r="S146" s="214">
        <v>0</v>
      </c>
      <c r="T146" s="215">
        <f>S146*H146</f>
        <v>0</v>
      </c>
      <c r="U146" s="40"/>
      <c r="V146" s="40"/>
      <c r="W146" s="40"/>
      <c r="X146" s="40"/>
      <c r="Y146" s="40"/>
      <c r="Z146" s="40"/>
      <c r="AA146" s="40"/>
      <c r="AB146" s="40"/>
      <c r="AC146" s="40"/>
      <c r="AD146" s="40"/>
      <c r="AE146" s="40"/>
      <c r="AR146" s="216" t="s">
        <v>150</v>
      </c>
      <c r="AT146" s="216" t="s">
        <v>135</v>
      </c>
      <c r="AU146" s="216" t="s">
        <v>141</v>
      </c>
      <c r="AY146" s="18" t="s">
        <v>132</v>
      </c>
      <c r="BE146" s="217">
        <f>IF(N146="základní",J146,0)</f>
        <v>0</v>
      </c>
      <c r="BF146" s="217">
        <f>IF(N146="snížená",J146,0)</f>
        <v>0</v>
      </c>
      <c r="BG146" s="217">
        <f>IF(N146="zákl. přenesená",J146,0)</f>
        <v>0</v>
      </c>
      <c r="BH146" s="217">
        <f>IF(N146="sníž. přenesená",J146,0)</f>
        <v>0</v>
      </c>
      <c r="BI146" s="217">
        <f>IF(N146="nulová",J146,0)</f>
        <v>0</v>
      </c>
      <c r="BJ146" s="18" t="s">
        <v>141</v>
      </c>
      <c r="BK146" s="217">
        <f>ROUND(I146*H146,2)</f>
        <v>0</v>
      </c>
      <c r="BL146" s="18" t="s">
        <v>150</v>
      </c>
      <c r="BM146" s="216" t="s">
        <v>1344</v>
      </c>
    </row>
    <row r="147" s="2" customFormat="1">
      <c r="A147" s="40"/>
      <c r="B147" s="41"/>
      <c r="C147" s="42"/>
      <c r="D147" s="225" t="s">
        <v>197</v>
      </c>
      <c r="E147" s="42"/>
      <c r="F147" s="226" t="s">
        <v>274</v>
      </c>
      <c r="G147" s="42"/>
      <c r="H147" s="42"/>
      <c r="I147" s="227"/>
      <c r="J147" s="42"/>
      <c r="K147" s="42"/>
      <c r="L147" s="46"/>
      <c r="M147" s="228"/>
      <c r="N147" s="229"/>
      <c r="O147" s="86"/>
      <c r="P147" s="86"/>
      <c r="Q147" s="86"/>
      <c r="R147" s="86"/>
      <c r="S147" s="86"/>
      <c r="T147" s="87"/>
      <c r="U147" s="40"/>
      <c r="V147" s="40"/>
      <c r="W147" s="40"/>
      <c r="X147" s="40"/>
      <c r="Y147" s="40"/>
      <c r="Z147" s="40"/>
      <c r="AA147" s="40"/>
      <c r="AB147" s="40"/>
      <c r="AC147" s="40"/>
      <c r="AD147" s="40"/>
      <c r="AE147" s="40"/>
      <c r="AT147" s="18" t="s">
        <v>197</v>
      </c>
      <c r="AU147" s="18" t="s">
        <v>141</v>
      </c>
    </row>
    <row r="148" s="13" customFormat="1">
      <c r="A148" s="13"/>
      <c r="B148" s="230"/>
      <c r="C148" s="231"/>
      <c r="D148" s="225" t="s">
        <v>199</v>
      </c>
      <c r="E148" s="232" t="s">
        <v>32</v>
      </c>
      <c r="F148" s="233" t="s">
        <v>855</v>
      </c>
      <c r="G148" s="231"/>
      <c r="H148" s="234">
        <v>5.0599999999999996</v>
      </c>
      <c r="I148" s="235"/>
      <c r="J148" s="231"/>
      <c r="K148" s="231"/>
      <c r="L148" s="236"/>
      <c r="M148" s="237"/>
      <c r="N148" s="238"/>
      <c r="O148" s="238"/>
      <c r="P148" s="238"/>
      <c r="Q148" s="238"/>
      <c r="R148" s="238"/>
      <c r="S148" s="238"/>
      <c r="T148" s="239"/>
      <c r="U148" s="13"/>
      <c r="V148" s="13"/>
      <c r="W148" s="13"/>
      <c r="X148" s="13"/>
      <c r="Y148" s="13"/>
      <c r="Z148" s="13"/>
      <c r="AA148" s="13"/>
      <c r="AB148" s="13"/>
      <c r="AC148" s="13"/>
      <c r="AD148" s="13"/>
      <c r="AE148" s="13"/>
      <c r="AT148" s="240" t="s">
        <v>199</v>
      </c>
      <c r="AU148" s="240" t="s">
        <v>141</v>
      </c>
      <c r="AV148" s="13" t="s">
        <v>141</v>
      </c>
      <c r="AW148" s="13" t="s">
        <v>41</v>
      </c>
      <c r="AX148" s="13" t="s">
        <v>79</v>
      </c>
      <c r="AY148" s="240" t="s">
        <v>132</v>
      </c>
    </row>
    <row r="149" s="14" customFormat="1">
      <c r="A149" s="14"/>
      <c r="B149" s="241"/>
      <c r="C149" s="242"/>
      <c r="D149" s="225" t="s">
        <v>199</v>
      </c>
      <c r="E149" s="243" t="s">
        <v>32</v>
      </c>
      <c r="F149" s="244" t="s">
        <v>201</v>
      </c>
      <c r="G149" s="242"/>
      <c r="H149" s="245">
        <v>5.0599999999999996</v>
      </c>
      <c r="I149" s="246"/>
      <c r="J149" s="242"/>
      <c r="K149" s="242"/>
      <c r="L149" s="247"/>
      <c r="M149" s="248"/>
      <c r="N149" s="249"/>
      <c r="O149" s="249"/>
      <c r="P149" s="249"/>
      <c r="Q149" s="249"/>
      <c r="R149" s="249"/>
      <c r="S149" s="249"/>
      <c r="T149" s="250"/>
      <c r="U149" s="14"/>
      <c r="V149" s="14"/>
      <c r="W149" s="14"/>
      <c r="X149" s="14"/>
      <c r="Y149" s="14"/>
      <c r="Z149" s="14"/>
      <c r="AA149" s="14"/>
      <c r="AB149" s="14"/>
      <c r="AC149" s="14"/>
      <c r="AD149" s="14"/>
      <c r="AE149" s="14"/>
      <c r="AT149" s="251" t="s">
        <v>199</v>
      </c>
      <c r="AU149" s="251" t="s">
        <v>141</v>
      </c>
      <c r="AV149" s="14" t="s">
        <v>150</v>
      </c>
      <c r="AW149" s="14" t="s">
        <v>41</v>
      </c>
      <c r="AX149" s="14" t="s">
        <v>21</v>
      </c>
      <c r="AY149" s="251" t="s">
        <v>132</v>
      </c>
    </row>
    <row r="150" s="2" customFormat="1" ht="14.4" customHeight="1">
      <c r="A150" s="40"/>
      <c r="B150" s="41"/>
      <c r="C150" s="252" t="s">
        <v>270</v>
      </c>
      <c r="D150" s="252" t="s">
        <v>246</v>
      </c>
      <c r="E150" s="253" t="s">
        <v>856</v>
      </c>
      <c r="F150" s="254" t="s">
        <v>857</v>
      </c>
      <c r="G150" s="255" t="s">
        <v>195</v>
      </c>
      <c r="H150" s="256">
        <v>5.1609999999999996</v>
      </c>
      <c r="I150" s="257"/>
      <c r="J150" s="258">
        <f>ROUND(I150*H150,2)</f>
        <v>0</v>
      </c>
      <c r="K150" s="254" t="s">
        <v>139</v>
      </c>
      <c r="L150" s="259"/>
      <c r="M150" s="260" t="s">
        <v>32</v>
      </c>
      <c r="N150" s="261" t="s">
        <v>51</v>
      </c>
      <c r="O150" s="86"/>
      <c r="P150" s="214">
        <f>O150*H150</f>
        <v>0</v>
      </c>
      <c r="Q150" s="214">
        <v>0.0010200000000000001</v>
      </c>
      <c r="R150" s="214">
        <f>Q150*H150</f>
        <v>0.00526422</v>
      </c>
      <c r="S150" s="214">
        <v>0</v>
      </c>
      <c r="T150" s="215">
        <f>S150*H150</f>
        <v>0</v>
      </c>
      <c r="U150" s="40"/>
      <c r="V150" s="40"/>
      <c r="W150" s="40"/>
      <c r="X150" s="40"/>
      <c r="Y150" s="40"/>
      <c r="Z150" s="40"/>
      <c r="AA150" s="40"/>
      <c r="AB150" s="40"/>
      <c r="AC150" s="40"/>
      <c r="AD150" s="40"/>
      <c r="AE150" s="40"/>
      <c r="AR150" s="216" t="s">
        <v>228</v>
      </c>
      <c r="AT150" s="216" t="s">
        <v>246</v>
      </c>
      <c r="AU150" s="216" t="s">
        <v>141</v>
      </c>
      <c r="AY150" s="18" t="s">
        <v>132</v>
      </c>
      <c r="BE150" s="217">
        <f>IF(N150="základní",J150,0)</f>
        <v>0</v>
      </c>
      <c r="BF150" s="217">
        <f>IF(N150="snížená",J150,0)</f>
        <v>0</v>
      </c>
      <c r="BG150" s="217">
        <f>IF(N150="zákl. přenesená",J150,0)</f>
        <v>0</v>
      </c>
      <c r="BH150" s="217">
        <f>IF(N150="sníž. přenesená",J150,0)</f>
        <v>0</v>
      </c>
      <c r="BI150" s="217">
        <f>IF(N150="nulová",J150,0)</f>
        <v>0</v>
      </c>
      <c r="BJ150" s="18" t="s">
        <v>141</v>
      </c>
      <c r="BK150" s="217">
        <f>ROUND(I150*H150,2)</f>
        <v>0</v>
      </c>
      <c r="BL150" s="18" t="s">
        <v>150</v>
      </c>
      <c r="BM150" s="216" t="s">
        <v>1345</v>
      </c>
    </row>
    <row r="151" s="13" customFormat="1">
      <c r="A151" s="13"/>
      <c r="B151" s="230"/>
      <c r="C151" s="231"/>
      <c r="D151" s="225" t="s">
        <v>199</v>
      </c>
      <c r="E151" s="231"/>
      <c r="F151" s="233" t="s">
        <v>859</v>
      </c>
      <c r="G151" s="231"/>
      <c r="H151" s="234">
        <v>5.1609999999999996</v>
      </c>
      <c r="I151" s="235"/>
      <c r="J151" s="231"/>
      <c r="K151" s="231"/>
      <c r="L151" s="236"/>
      <c r="M151" s="237"/>
      <c r="N151" s="238"/>
      <c r="O151" s="238"/>
      <c r="P151" s="238"/>
      <c r="Q151" s="238"/>
      <c r="R151" s="238"/>
      <c r="S151" s="238"/>
      <c r="T151" s="239"/>
      <c r="U151" s="13"/>
      <c r="V151" s="13"/>
      <c r="W151" s="13"/>
      <c r="X151" s="13"/>
      <c r="Y151" s="13"/>
      <c r="Z151" s="13"/>
      <c r="AA151" s="13"/>
      <c r="AB151" s="13"/>
      <c r="AC151" s="13"/>
      <c r="AD151" s="13"/>
      <c r="AE151" s="13"/>
      <c r="AT151" s="240" t="s">
        <v>199</v>
      </c>
      <c r="AU151" s="240" t="s">
        <v>141</v>
      </c>
      <c r="AV151" s="13" t="s">
        <v>141</v>
      </c>
      <c r="AW151" s="13" t="s">
        <v>4</v>
      </c>
      <c r="AX151" s="13" t="s">
        <v>21</v>
      </c>
      <c r="AY151" s="240" t="s">
        <v>132</v>
      </c>
    </row>
    <row r="152" s="2" customFormat="1" ht="24.15" customHeight="1">
      <c r="A152" s="40"/>
      <c r="B152" s="41"/>
      <c r="C152" s="205" t="s">
        <v>277</v>
      </c>
      <c r="D152" s="205" t="s">
        <v>135</v>
      </c>
      <c r="E152" s="206" t="s">
        <v>860</v>
      </c>
      <c r="F152" s="207" t="s">
        <v>861</v>
      </c>
      <c r="G152" s="208" t="s">
        <v>195</v>
      </c>
      <c r="H152" s="209">
        <v>5.0599999999999996</v>
      </c>
      <c r="I152" s="210"/>
      <c r="J152" s="211">
        <f>ROUND(I152*H152,2)</f>
        <v>0</v>
      </c>
      <c r="K152" s="207" t="s">
        <v>139</v>
      </c>
      <c r="L152" s="46"/>
      <c r="M152" s="212" t="s">
        <v>32</v>
      </c>
      <c r="N152" s="213" t="s">
        <v>51</v>
      </c>
      <c r="O152" s="86"/>
      <c r="P152" s="214">
        <f>O152*H152</f>
        <v>0</v>
      </c>
      <c r="Q152" s="214">
        <v>0.00348</v>
      </c>
      <c r="R152" s="214">
        <f>Q152*H152</f>
        <v>0.017608799999999997</v>
      </c>
      <c r="S152" s="214">
        <v>0</v>
      </c>
      <c r="T152" s="215">
        <f>S152*H152</f>
        <v>0</v>
      </c>
      <c r="U152" s="40"/>
      <c r="V152" s="40"/>
      <c r="W152" s="40"/>
      <c r="X152" s="40"/>
      <c r="Y152" s="40"/>
      <c r="Z152" s="40"/>
      <c r="AA152" s="40"/>
      <c r="AB152" s="40"/>
      <c r="AC152" s="40"/>
      <c r="AD152" s="40"/>
      <c r="AE152" s="40"/>
      <c r="AR152" s="216" t="s">
        <v>150</v>
      </c>
      <c r="AT152" s="216" t="s">
        <v>135</v>
      </c>
      <c r="AU152" s="216" t="s">
        <v>141</v>
      </c>
      <c r="AY152" s="18" t="s">
        <v>132</v>
      </c>
      <c r="BE152" s="217">
        <f>IF(N152="základní",J152,0)</f>
        <v>0</v>
      </c>
      <c r="BF152" s="217">
        <f>IF(N152="snížená",J152,0)</f>
        <v>0</v>
      </c>
      <c r="BG152" s="217">
        <f>IF(N152="zákl. přenesená",J152,0)</f>
        <v>0</v>
      </c>
      <c r="BH152" s="217">
        <f>IF(N152="sníž. přenesená",J152,0)</f>
        <v>0</v>
      </c>
      <c r="BI152" s="217">
        <f>IF(N152="nulová",J152,0)</f>
        <v>0</v>
      </c>
      <c r="BJ152" s="18" t="s">
        <v>141</v>
      </c>
      <c r="BK152" s="217">
        <f>ROUND(I152*H152,2)</f>
        <v>0</v>
      </c>
      <c r="BL152" s="18" t="s">
        <v>150</v>
      </c>
      <c r="BM152" s="216" t="s">
        <v>1346</v>
      </c>
    </row>
    <row r="153" s="13" customFormat="1">
      <c r="A153" s="13"/>
      <c r="B153" s="230"/>
      <c r="C153" s="231"/>
      <c r="D153" s="225" t="s">
        <v>199</v>
      </c>
      <c r="E153" s="232" t="s">
        <v>32</v>
      </c>
      <c r="F153" s="233" t="s">
        <v>855</v>
      </c>
      <c r="G153" s="231"/>
      <c r="H153" s="234">
        <v>5.0599999999999996</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4" customFormat="1">
      <c r="A154" s="14"/>
      <c r="B154" s="241"/>
      <c r="C154" s="242"/>
      <c r="D154" s="225" t="s">
        <v>199</v>
      </c>
      <c r="E154" s="243" t="s">
        <v>32</v>
      </c>
      <c r="F154" s="244" t="s">
        <v>201</v>
      </c>
      <c r="G154" s="242"/>
      <c r="H154" s="245">
        <v>5.0599999999999996</v>
      </c>
      <c r="I154" s="246"/>
      <c r="J154" s="242"/>
      <c r="K154" s="242"/>
      <c r="L154" s="247"/>
      <c r="M154" s="248"/>
      <c r="N154" s="249"/>
      <c r="O154" s="249"/>
      <c r="P154" s="249"/>
      <c r="Q154" s="249"/>
      <c r="R154" s="249"/>
      <c r="S154" s="249"/>
      <c r="T154" s="250"/>
      <c r="U154" s="14"/>
      <c r="V154" s="14"/>
      <c r="W154" s="14"/>
      <c r="X154" s="14"/>
      <c r="Y154" s="14"/>
      <c r="Z154" s="14"/>
      <c r="AA154" s="14"/>
      <c r="AB154" s="14"/>
      <c r="AC154" s="14"/>
      <c r="AD154" s="14"/>
      <c r="AE154" s="14"/>
      <c r="AT154" s="251" t="s">
        <v>199</v>
      </c>
      <c r="AU154" s="251" t="s">
        <v>141</v>
      </c>
      <c r="AV154" s="14" t="s">
        <v>150</v>
      </c>
      <c r="AW154" s="14" t="s">
        <v>41</v>
      </c>
      <c r="AX154" s="14" t="s">
        <v>21</v>
      </c>
      <c r="AY154" s="251" t="s">
        <v>132</v>
      </c>
    </row>
    <row r="155" s="2" customFormat="1" ht="14.4" customHeight="1">
      <c r="A155" s="40"/>
      <c r="B155" s="41"/>
      <c r="C155" s="205" t="s">
        <v>282</v>
      </c>
      <c r="D155" s="205" t="s">
        <v>135</v>
      </c>
      <c r="E155" s="206" t="s">
        <v>264</v>
      </c>
      <c r="F155" s="207" t="s">
        <v>265</v>
      </c>
      <c r="G155" s="208" t="s">
        <v>195</v>
      </c>
      <c r="H155" s="209">
        <v>220.56999999999999</v>
      </c>
      <c r="I155" s="210"/>
      <c r="J155" s="211">
        <f>ROUND(I155*H155,2)</f>
        <v>0</v>
      </c>
      <c r="K155" s="207" t="s">
        <v>139</v>
      </c>
      <c r="L155" s="46"/>
      <c r="M155" s="212" t="s">
        <v>32</v>
      </c>
      <c r="N155" s="213" t="s">
        <v>51</v>
      </c>
      <c r="O155" s="86"/>
      <c r="P155" s="214">
        <f>O155*H155</f>
        <v>0</v>
      </c>
      <c r="Q155" s="214">
        <v>0.00025999999999999998</v>
      </c>
      <c r="R155" s="214">
        <f>Q155*H155</f>
        <v>0.057348199999999995</v>
      </c>
      <c r="S155" s="214">
        <v>0</v>
      </c>
      <c r="T155" s="215">
        <f>S155*H155</f>
        <v>0</v>
      </c>
      <c r="U155" s="40"/>
      <c r="V155" s="40"/>
      <c r="W155" s="40"/>
      <c r="X155" s="40"/>
      <c r="Y155" s="40"/>
      <c r="Z155" s="40"/>
      <c r="AA155" s="40"/>
      <c r="AB155" s="40"/>
      <c r="AC155" s="40"/>
      <c r="AD155" s="40"/>
      <c r="AE155" s="40"/>
      <c r="AR155" s="216" t="s">
        <v>150</v>
      </c>
      <c r="AT155" s="216" t="s">
        <v>135</v>
      </c>
      <c r="AU155" s="216" t="s">
        <v>141</v>
      </c>
      <c r="AY155" s="18" t="s">
        <v>132</v>
      </c>
      <c r="BE155" s="217">
        <f>IF(N155="základní",J155,0)</f>
        <v>0</v>
      </c>
      <c r="BF155" s="217">
        <f>IF(N155="snížená",J155,0)</f>
        <v>0</v>
      </c>
      <c r="BG155" s="217">
        <f>IF(N155="zákl. přenesená",J155,0)</f>
        <v>0</v>
      </c>
      <c r="BH155" s="217">
        <f>IF(N155="sníž. přenesená",J155,0)</f>
        <v>0</v>
      </c>
      <c r="BI155" s="217">
        <f>IF(N155="nulová",J155,0)</f>
        <v>0</v>
      </c>
      <c r="BJ155" s="18" t="s">
        <v>141</v>
      </c>
      <c r="BK155" s="217">
        <f>ROUND(I155*H155,2)</f>
        <v>0</v>
      </c>
      <c r="BL155" s="18" t="s">
        <v>150</v>
      </c>
      <c r="BM155" s="216" t="s">
        <v>863</v>
      </c>
    </row>
    <row r="156" s="2" customFormat="1" ht="14.4" customHeight="1">
      <c r="A156" s="40"/>
      <c r="B156" s="41"/>
      <c r="C156" s="205" t="s">
        <v>294</v>
      </c>
      <c r="D156" s="205" t="s">
        <v>135</v>
      </c>
      <c r="E156" s="206" t="s">
        <v>267</v>
      </c>
      <c r="F156" s="207" t="s">
        <v>268</v>
      </c>
      <c r="G156" s="208" t="s">
        <v>195</v>
      </c>
      <c r="H156" s="209">
        <v>220.56999999999999</v>
      </c>
      <c r="I156" s="210"/>
      <c r="J156" s="211">
        <f>ROUND(I156*H156,2)</f>
        <v>0</v>
      </c>
      <c r="K156" s="207" t="s">
        <v>139</v>
      </c>
      <c r="L156" s="46"/>
      <c r="M156" s="212" t="s">
        <v>32</v>
      </c>
      <c r="N156" s="213" t="s">
        <v>51</v>
      </c>
      <c r="O156" s="86"/>
      <c r="P156" s="214">
        <f>O156*H156</f>
        <v>0</v>
      </c>
      <c r="Q156" s="214">
        <v>0</v>
      </c>
      <c r="R156" s="214">
        <f>Q156*H156</f>
        <v>0</v>
      </c>
      <c r="S156" s="214">
        <v>0</v>
      </c>
      <c r="T156" s="215">
        <f>S156*H156</f>
        <v>0</v>
      </c>
      <c r="U156" s="40"/>
      <c r="V156" s="40"/>
      <c r="W156" s="40"/>
      <c r="X156" s="40"/>
      <c r="Y156" s="40"/>
      <c r="Z156" s="40"/>
      <c r="AA156" s="40"/>
      <c r="AB156" s="40"/>
      <c r="AC156" s="40"/>
      <c r="AD156" s="40"/>
      <c r="AE156" s="40"/>
      <c r="AR156" s="216" t="s">
        <v>150</v>
      </c>
      <c r="AT156" s="216" t="s">
        <v>135</v>
      </c>
      <c r="AU156" s="216" t="s">
        <v>141</v>
      </c>
      <c r="AY156" s="18" t="s">
        <v>132</v>
      </c>
      <c r="BE156" s="217">
        <f>IF(N156="základní",J156,0)</f>
        <v>0</v>
      </c>
      <c r="BF156" s="217">
        <f>IF(N156="snížená",J156,0)</f>
        <v>0</v>
      </c>
      <c r="BG156" s="217">
        <f>IF(N156="zákl. přenesená",J156,0)</f>
        <v>0</v>
      </c>
      <c r="BH156" s="217">
        <f>IF(N156="sníž. přenesená",J156,0)</f>
        <v>0</v>
      </c>
      <c r="BI156" s="217">
        <f>IF(N156="nulová",J156,0)</f>
        <v>0</v>
      </c>
      <c r="BJ156" s="18" t="s">
        <v>141</v>
      </c>
      <c r="BK156" s="217">
        <f>ROUND(I156*H156,2)</f>
        <v>0</v>
      </c>
      <c r="BL156" s="18" t="s">
        <v>150</v>
      </c>
      <c r="BM156" s="216" t="s">
        <v>864</v>
      </c>
    </row>
    <row r="157" s="2" customFormat="1" ht="24.15" customHeight="1">
      <c r="A157" s="40"/>
      <c r="B157" s="41"/>
      <c r="C157" s="205" t="s">
        <v>299</v>
      </c>
      <c r="D157" s="205" t="s">
        <v>135</v>
      </c>
      <c r="E157" s="206" t="s">
        <v>865</v>
      </c>
      <c r="F157" s="207" t="s">
        <v>866</v>
      </c>
      <c r="G157" s="208" t="s">
        <v>231</v>
      </c>
      <c r="H157" s="209">
        <v>6.7999999999999998</v>
      </c>
      <c r="I157" s="210"/>
      <c r="J157" s="211">
        <f>ROUND(I157*H157,2)</f>
        <v>0</v>
      </c>
      <c r="K157" s="207" t="s">
        <v>139</v>
      </c>
      <c r="L157" s="46"/>
      <c r="M157" s="212" t="s">
        <v>32</v>
      </c>
      <c r="N157" s="213" t="s">
        <v>51</v>
      </c>
      <c r="O157" s="86"/>
      <c r="P157" s="214">
        <f>O157*H157</f>
        <v>0</v>
      </c>
      <c r="Q157" s="214">
        <v>0</v>
      </c>
      <c r="R157" s="214">
        <f>Q157*H157</f>
        <v>0</v>
      </c>
      <c r="S157" s="214">
        <v>0</v>
      </c>
      <c r="T157" s="215">
        <f>S157*H157</f>
        <v>0</v>
      </c>
      <c r="U157" s="40"/>
      <c r="V157" s="40"/>
      <c r="W157" s="40"/>
      <c r="X157" s="40"/>
      <c r="Y157" s="40"/>
      <c r="Z157" s="40"/>
      <c r="AA157" s="40"/>
      <c r="AB157" s="40"/>
      <c r="AC157" s="40"/>
      <c r="AD157" s="40"/>
      <c r="AE157" s="40"/>
      <c r="AR157" s="216" t="s">
        <v>150</v>
      </c>
      <c r="AT157" s="216" t="s">
        <v>135</v>
      </c>
      <c r="AU157" s="216" t="s">
        <v>141</v>
      </c>
      <c r="AY157" s="18" t="s">
        <v>132</v>
      </c>
      <c r="BE157" s="217">
        <f>IF(N157="základní",J157,0)</f>
        <v>0</v>
      </c>
      <c r="BF157" s="217">
        <f>IF(N157="snížená",J157,0)</f>
        <v>0</v>
      </c>
      <c r="BG157" s="217">
        <f>IF(N157="zákl. přenesená",J157,0)</f>
        <v>0</v>
      </c>
      <c r="BH157" s="217">
        <f>IF(N157="sníž. přenesená",J157,0)</f>
        <v>0</v>
      </c>
      <c r="BI157" s="217">
        <f>IF(N157="nulová",J157,0)</f>
        <v>0</v>
      </c>
      <c r="BJ157" s="18" t="s">
        <v>141</v>
      </c>
      <c r="BK157" s="217">
        <f>ROUND(I157*H157,2)</f>
        <v>0</v>
      </c>
      <c r="BL157" s="18" t="s">
        <v>150</v>
      </c>
      <c r="BM157" s="216" t="s">
        <v>1347</v>
      </c>
    </row>
    <row r="158" s="2" customFormat="1">
      <c r="A158" s="40"/>
      <c r="B158" s="41"/>
      <c r="C158" s="42"/>
      <c r="D158" s="225" t="s">
        <v>197</v>
      </c>
      <c r="E158" s="42"/>
      <c r="F158" s="226" t="s">
        <v>868</v>
      </c>
      <c r="G158" s="42"/>
      <c r="H158" s="42"/>
      <c r="I158" s="227"/>
      <c r="J158" s="42"/>
      <c r="K158" s="42"/>
      <c r="L158" s="46"/>
      <c r="M158" s="228"/>
      <c r="N158" s="229"/>
      <c r="O158" s="86"/>
      <c r="P158" s="86"/>
      <c r="Q158" s="86"/>
      <c r="R158" s="86"/>
      <c r="S158" s="86"/>
      <c r="T158" s="87"/>
      <c r="U158" s="40"/>
      <c r="V158" s="40"/>
      <c r="W158" s="40"/>
      <c r="X158" s="40"/>
      <c r="Y158" s="40"/>
      <c r="Z158" s="40"/>
      <c r="AA158" s="40"/>
      <c r="AB158" s="40"/>
      <c r="AC158" s="40"/>
      <c r="AD158" s="40"/>
      <c r="AE158" s="40"/>
      <c r="AT158" s="18" t="s">
        <v>197</v>
      </c>
      <c r="AU158" s="18" t="s">
        <v>141</v>
      </c>
    </row>
    <row r="159" s="13" customFormat="1">
      <c r="A159" s="13"/>
      <c r="B159" s="230"/>
      <c r="C159" s="231"/>
      <c r="D159" s="225" t="s">
        <v>199</v>
      </c>
      <c r="E159" s="232" t="s">
        <v>32</v>
      </c>
      <c r="F159" s="233" t="s">
        <v>869</v>
      </c>
      <c r="G159" s="231"/>
      <c r="H159" s="234">
        <v>6.7999999999999998</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41</v>
      </c>
      <c r="AX159" s="13" t="s">
        <v>21</v>
      </c>
      <c r="AY159" s="240" t="s">
        <v>132</v>
      </c>
    </row>
    <row r="160" s="2" customFormat="1" ht="14.4" customHeight="1">
      <c r="A160" s="40"/>
      <c r="B160" s="41"/>
      <c r="C160" s="252" t="s">
        <v>7</v>
      </c>
      <c r="D160" s="252" t="s">
        <v>246</v>
      </c>
      <c r="E160" s="253" t="s">
        <v>870</v>
      </c>
      <c r="F160" s="254" t="s">
        <v>871</v>
      </c>
      <c r="G160" s="255" t="s">
        <v>231</v>
      </c>
      <c r="H160" s="256">
        <v>7.1399999999999997</v>
      </c>
      <c r="I160" s="257"/>
      <c r="J160" s="258">
        <f>ROUND(I160*H160,2)</f>
        <v>0</v>
      </c>
      <c r="K160" s="254" t="s">
        <v>32</v>
      </c>
      <c r="L160" s="259"/>
      <c r="M160" s="260" t="s">
        <v>32</v>
      </c>
      <c r="N160" s="261" t="s">
        <v>51</v>
      </c>
      <c r="O160" s="86"/>
      <c r="P160" s="214">
        <f>O160*H160</f>
        <v>0</v>
      </c>
      <c r="Q160" s="214">
        <v>3.0000000000000001E-05</v>
      </c>
      <c r="R160" s="214">
        <f>Q160*H160</f>
        <v>0.0002142</v>
      </c>
      <c r="S160" s="214">
        <v>0</v>
      </c>
      <c r="T160" s="215">
        <f>S160*H160</f>
        <v>0</v>
      </c>
      <c r="U160" s="40"/>
      <c r="V160" s="40"/>
      <c r="W160" s="40"/>
      <c r="X160" s="40"/>
      <c r="Y160" s="40"/>
      <c r="Z160" s="40"/>
      <c r="AA160" s="40"/>
      <c r="AB160" s="40"/>
      <c r="AC160" s="40"/>
      <c r="AD160" s="40"/>
      <c r="AE160" s="40"/>
      <c r="AR160" s="216" t="s">
        <v>228</v>
      </c>
      <c r="AT160" s="216" t="s">
        <v>246</v>
      </c>
      <c r="AU160" s="216" t="s">
        <v>141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150</v>
      </c>
      <c r="BM160" s="216" t="s">
        <v>1348</v>
      </c>
    </row>
    <row r="161" s="13" customFormat="1">
      <c r="A161" s="13"/>
      <c r="B161" s="230"/>
      <c r="C161" s="231"/>
      <c r="D161" s="225" t="s">
        <v>199</v>
      </c>
      <c r="E161" s="231"/>
      <c r="F161" s="233" t="s">
        <v>873</v>
      </c>
      <c r="G161" s="231"/>
      <c r="H161" s="234">
        <v>7.1399999999999997</v>
      </c>
      <c r="I161" s="235"/>
      <c r="J161" s="231"/>
      <c r="K161" s="231"/>
      <c r="L161" s="236"/>
      <c r="M161" s="237"/>
      <c r="N161" s="238"/>
      <c r="O161" s="238"/>
      <c r="P161" s="238"/>
      <c r="Q161" s="238"/>
      <c r="R161" s="238"/>
      <c r="S161" s="238"/>
      <c r="T161" s="239"/>
      <c r="U161" s="13"/>
      <c r="V161" s="13"/>
      <c r="W161" s="13"/>
      <c r="X161" s="13"/>
      <c r="Y161" s="13"/>
      <c r="Z161" s="13"/>
      <c r="AA161" s="13"/>
      <c r="AB161" s="13"/>
      <c r="AC161" s="13"/>
      <c r="AD161" s="13"/>
      <c r="AE161" s="13"/>
      <c r="AT161" s="240" t="s">
        <v>199</v>
      </c>
      <c r="AU161" s="240" t="s">
        <v>141</v>
      </c>
      <c r="AV161" s="13" t="s">
        <v>141</v>
      </c>
      <c r="AW161" s="13" t="s">
        <v>4</v>
      </c>
      <c r="AX161" s="13" t="s">
        <v>21</v>
      </c>
      <c r="AY161" s="240" t="s">
        <v>132</v>
      </c>
    </row>
    <row r="162" s="2" customFormat="1" ht="24.15" customHeight="1">
      <c r="A162" s="40"/>
      <c r="B162" s="41"/>
      <c r="C162" s="205" t="s">
        <v>309</v>
      </c>
      <c r="D162" s="205" t="s">
        <v>135</v>
      </c>
      <c r="E162" s="206" t="s">
        <v>874</v>
      </c>
      <c r="F162" s="207" t="s">
        <v>875</v>
      </c>
      <c r="G162" s="208" t="s">
        <v>195</v>
      </c>
      <c r="H162" s="209">
        <v>1.224</v>
      </c>
      <c r="I162" s="210"/>
      <c r="J162" s="211">
        <f>ROUND(I162*H162,2)</f>
        <v>0</v>
      </c>
      <c r="K162" s="207" t="s">
        <v>139</v>
      </c>
      <c r="L162" s="46"/>
      <c r="M162" s="212" t="s">
        <v>32</v>
      </c>
      <c r="N162" s="213" t="s">
        <v>51</v>
      </c>
      <c r="O162" s="86"/>
      <c r="P162" s="214">
        <f>O162*H162</f>
        <v>0</v>
      </c>
      <c r="Q162" s="214">
        <v>0.0082699999999999996</v>
      </c>
      <c r="R162" s="214">
        <f>Q162*H162</f>
        <v>0.01012248</v>
      </c>
      <c r="S162" s="214">
        <v>0</v>
      </c>
      <c r="T162" s="215">
        <f>S162*H162</f>
        <v>0</v>
      </c>
      <c r="U162" s="40"/>
      <c r="V162" s="40"/>
      <c r="W162" s="40"/>
      <c r="X162" s="40"/>
      <c r="Y162" s="40"/>
      <c r="Z162" s="40"/>
      <c r="AA162" s="40"/>
      <c r="AB162" s="40"/>
      <c r="AC162" s="40"/>
      <c r="AD162" s="40"/>
      <c r="AE162" s="40"/>
      <c r="AR162" s="216" t="s">
        <v>150</v>
      </c>
      <c r="AT162" s="216" t="s">
        <v>135</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1349</v>
      </c>
    </row>
    <row r="163" s="2" customFormat="1">
      <c r="A163" s="40"/>
      <c r="B163" s="41"/>
      <c r="C163" s="42"/>
      <c r="D163" s="225" t="s">
        <v>197</v>
      </c>
      <c r="E163" s="42"/>
      <c r="F163" s="226" t="s">
        <v>274</v>
      </c>
      <c r="G163" s="42"/>
      <c r="H163" s="42"/>
      <c r="I163" s="227"/>
      <c r="J163" s="42"/>
      <c r="K163" s="42"/>
      <c r="L163" s="46"/>
      <c r="M163" s="228"/>
      <c r="N163" s="229"/>
      <c r="O163" s="86"/>
      <c r="P163" s="86"/>
      <c r="Q163" s="86"/>
      <c r="R163" s="86"/>
      <c r="S163" s="86"/>
      <c r="T163" s="87"/>
      <c r="U163" s="40"/>
      <c r="V163" s="40"/>
      <c r="W163" s="40"/>
      <c r="X163" s="40"/>
      <c r="Y163" s="40"/>
      <c r="Z163" s="40"/>
      <c r="AA163" s="40"/>
      <c r="AB163" s="40"/>
      <c r="AC163" s="40"/>
      <c r="AD163" s="40"/>
      <c r="AE163" s="40"/>
      <c r="AT163" s="18" t="s">
        <v>197</v>
      </c>
      <c r="AU163" s="18" t="s">
        <v>141</v>
      </c>
    </row>
    <row r="164" s="13" customFormat="1">
      <c r="A164" s="13"/>
      <c r="B164" s="230"/>
      <c r="C164" s="231"/>
      <c r="D164" s="225" t="s">
        <v>199</v>
      </c>
      <c r="E164" s="232" t="s">
        <v>32</v>
      </c>
      <c r="F164" s="233" t="s">
        <v>877</v>
      </c>
      <c r="G164" s="231"/>
      <c r="H164" s="234">
        <v>1.224</v>
      </c>
      <c r="I164" s="235"/>
      <c r="J164" s="231"/>
      <c r="K164" s="231"/>
      <c r="L164" s="236"/>
      <c r="M164" s="237"/>
      <c r="N164" s="238"/>
      <c r="O164" s="238"/>
      <c r="P164" s="238"/>
      <c r="Q164" s="238"/>
      <c r="R164" s="238"/>
      <c r="S164" s="238"/>
      <c r="T164" s="239"/>
      <c r="U164" s="13"/>
      <c r="V164" s="13"/>
      <c r="W164" s="13"/>
      <c r="X164" s="13"/>
      <c r="Y164" s="13"/>
      <c r="Z164" s="13"/>
      <c r="AA164" s="13"/>
      <c r="AB164" s="13"/>
      <c r="AC164" s="13"/>
      <c r="AD164" s="13"/>
      <c r="AE164" s="13"/>
      <c r="AT164" s="240" t="s">
        <v>199</v>
      </c>
      <c r="AU164" s="240" t="s">
        <v>141</v>
      </c>
      <c r="AV164" s="13" t="s">
        <v>141</v>
      </c>
      <c r="AW164" s="13" t="s">
        <v>41</v>
      </c>
      <c r="AX164" s="13" t="s">
        <v>79</v>
      </c>
      <c r="AY164" s="240" t="s">
        <v>132</v>
      </c>
    </row>
    <row r="165" s="14" customFormat="1">
      <c r="A165" s="14"/>
      <c r="B165" s="241"/>
      <c r="C165" s="242"/>
      <c r="D165" s="225" t="s">
        <v>199</v>
      </c>
      <c r="E165" s="243" t="s">
        <v>32</v>
      </c>
      <c r="F165" s="244" t="s">
        <v>201</v>
      </c>
      <c r="G165" s="242"/>
      <c r="H165" s="245">
        <v>1.224</v>
      </c>
      <c r="I165" s="246"/>
      <c r="J165" s="242"/>
      <c r="K165" s="242"/>
      <c r="L165" s="247"/>
      <c r="M165" s="248"/>
      <c r="N165" s="249"/>
      <c r="O165" s="249"/>
      <c r="P165" s="249"/>
      <c r="Q165" s="249"/>
      <c r="R165" s="249"/>
      <c r="S165" s="249"/>
      <c r="T165" s="250"/>
      <c r="U165" s="14"/>
      <c r="V165" s="14"/>
      <c r="W165" s="14"/>
      <c r="X165" s="14"/>
      <c r="Y165" s="14"/>
      <c r="Z165" s="14"/>
      <c r="AA165" s="14"/>
      <c r="AB165" s="14"/>
      <c r="AC165" s="14"/>
      <c r="AD165" s="14"/>
      <c r="AE165" s="14"/>
      <c r="AT165" s="251" t="s">
        <v>199</v>
      </c>
      <c r="AU165" s="251" t="s">
        <v>141</v>
      </c>
      <c r="AV165" s="14" t="s">
        <v>150</v>
      </c>
      <c r="AW165" s="14" t="s">
        <v>41</v>
      </c>
      <c r="AX165" s="14" t="s">
        <v>21</v>
      </c>
      <c r="AY165" s="251" t="s">
        <v>132</v>
      </c>
    </row>
    <row r="166" s="2" customFormat="1" ht="14.4" customHeight="1">
      <c r="A166" s="40"/>
      <c r="B166" s="41"/>
      <c r="C166" s="252" t="s">
        <v>314</v>
      </c>
      <c r="D166" s="252" t="s">
        <v>246</v>
      </c>
      <c r="E166" s="253" t="s">
        <v>878</v>
      </c>
      <c r="F166" s="254" t="s">
        <v>879</v>
      </c>
      <c r="G166" s="255" t="s">
        <v>195</v>
      </c>
      <c r="H166" s="256">
        <v>1.248</v>
      </c>
      <c r="I166" s="257"/>
      <c r="J166" s="258">
        <f>ROUND(I166*H166,2)</f>
        <v>0</v>
      </c>
      <c r="K166" s="254" t="s">
        <v>139</v>
      </c>
      <c r="L166" s="259"/>
      <c r="M166" s="260" t="s">
        <v>32</v>
      </c>
      <c r="N166" s="261" t="s">
        <v>51</v>
      </c>
      <c r="O166" s="86"/>
      <c r="P166" s="214">
        <f>O166*H166</f>
        <v>0</v>
      </c>
      <c r="Q166" s="214">
        <v>0.00034000000000000002</v>
      </c>
      <c r="R166" s="214">
        <f>Q166*H166</f>
        <v>0.00042432</v>
      </c>
      <c r="S166" s="214">
        <v>0</v>
      </c>
      <c r="T166" s="215">
        <f>S166*H166</f>
        <v>0</v>
      </c>
      <c r="U166" s="40"/>
      <c r="V166" s="40"/>
      <c r="W166" s="40"/>
      <c r="X166" s="40"/>
      <c r="Y166" s="40"/>
      <c r="Z166" s="40"/>
      <c r="AA166" s="40"/>
      <c r="AB166" s="40"/>
      <c r="AC166" s="40"/>
      <c r="AD166" s="40"/>
      <c r="AE166" s="40"/>
      <c r="AR166" s="216" t="s">
        <v>228</v>
      </c>
      <c r="AT166" s="216" t="s">
        <v>246</v>
      </c>
      <c r="AU166" s="216" t="s">
        <v>141</v>
      </c>
      <c r="AY166" s="18" t="s">
        <v>132</v>
      </c>
      <c r="BE166" s="217">
        <f>IF(N166="základní",J166,0)</f>
        <v>0</v>
      </c>
      <c r="BF166" s="217">
        <f>IF(N166="snížená",J166,0)</f>
        <v>0</v>
      </c>
      <c r="BG166" s="217">
        <f>IF(N166="zákl. přenesená",J166,0)</f>
        <v>0</v>
      </c>
      <c r="BH166" s="217">
        <f>IF(N166="sníž. přenesená",J166,0)</f>
        <v>0</v>
      </c>
      <c r="BI166" s="217">
        <f>IF(N166="nulová",J166,0)</f>
        <v>0</v>
      </c>
      <c r="BJ166" s="18" t="s">
        <v>141</v>
      </c>
      <c r="BK166" s="217">
        <f>ROUND(I166*H166,2)</f>
        <v>0</v>
      </c>
      <c r="BL166" s="18" t="s">
        <v>150</v>
      </c>
      <c r="BM166" s="216" t="s">
        <v>1350</v>
      </c>
    </row>
    <row r="167" s="13" customFormat="1">
      <c r="A167" s="13"/>
      <c r="B167" s="230"/>
      <c r="C167" s="231"/>
      <c r="D167" s="225" t="s">
        <v>199</v>
      </c>
      <c r="E167" s="231"/>
      <c r="F167" s="233" t="s">
        <v>881</v>
      </c>
      <c r="G167" s="231"/>
      <c r="H167" s="234">
        <v>1.248</v>
      </c>
      <c r="I167" s="235"/>
      <c r="J167" s="231"/>
      <c r="K167" s="231"/>
      <c r="L167" s="236"/>
      <c r="M167" s="237"/>
      <c r="N167" s="238"/>
      <c r="O167" s="238"/>
      <c r="P167" s="238"/>
      <c r="Q167" s="238"/>
      <c r="R167" s="238"/>
      <c r="S167" s="238"/>
      <c r="T167" s="239"/>
      <c r="U167" s="13"/>
      <c r="V167" s="13"/>
      <c r="W167" s="13"/>
      <c r="X167" s="13"/>
      <c r="Y167" s="13"/>
      <c r="Z167" s="13"/>
      <c r="AA167" s="13"/>
      <c r="AB167" s="13"/>
      <c r="AC167" s="13"/>
      <c r="AD167" s="13"/>
      <c r="AE167" s="13"/>
      <c r="AT167" s="240" t="s">
        <v>199</v>
      </c>
      <c r="AU167" s="240" t="s">
        <v>141</v>
      </c>
      <c r="AV167" s="13" t="s">
        <v>141</v>
      </c>
      <c r="AW167" s="13" t="s">
        <v>4</v>
      </c>
      <c r="AX167" s="13" t="s">
        <v>21</v>
      </c>
      <c r="AY167" s="240" t="s">
        <v>132</v>
      </c>
    </row>
    <row r="168" s="2" customFormat="1" ht="24.15" customHeight="1">
      <c r="A168" s="40"/>
      <c r="B168" s="41"/>
      <c r="C168" s="205" t="s">
        <v>319</v>
      </c>
      <c r="D168" s="205" t="s">
        <v>135</v>
      </c>
      <c r="E168" s="206" t="s">
        <v>271</v>
      </c>
      <c r="F168" s="207" t="s">
        <v>272</v>
      </c>
      <c r="G168" s="208" t="s">
        <v>195</v>
      </c>
      <c r="H168" s="209">
        <v>53.200000000000003</v>
      </c>
      <c r="I168" s="210"/>
      <c r="J168" s="211">
        <f>ROUND(I168*H168,2)</f>
        <v>0</v>
      </c>
      <c r="K168" s="207" t="s">
        <v>139</v>
      </c>
      <c r="L168" s="46"/>
      <c r="M168" s="212" t="s">
        <v>32</v>
      </c>
      <c r="N168" s="213" t="s">
        <v>51</v>
      </c>
      <c r="O168" s="86"/>
      <c r="P168" s="214">
        <f>O168*H168</f>
        <v>0</v>
      </c>
      <c r="Q168" s="214">
        <v>0.0085199999999999998</v>
      </c>
      <c r="R168" s="214">
        <f>Q168*H168</f>
        <v>0.453264</v>
      </c>
      <c r="S168" s="214">
        <v>0</v>
      </c>
      <c r="T168" s="215">
        <f>S168*H168</f>
        <v>0</v>
      </c>
      <c r="U168" s="40"/>
      <c r="V168" s="40"/>
      <c r="W168" s="40"/>
      <c r="X168" s="40"/>
      <c r="Y168" s="40"/>
      <c r="Z168" s="40"/>
      <c r="AA168" s="40"/>
      <c r="AB168" s="40"/>
      <c r="AC168" s="40"/>
      <c r="AD168" s="40"/>
      <c r="AE168" s="40"/>
      <c r="AR168" s="216" t="s">
        <v>150</v>
      </c>
      <c r="AT168" s="216" t="s">
        <v>135</v>
      </c>
      <c r="AU168" s="216" t="s">
        <v>141</v>
      </c>
      <c r="AY168" s="18" t="s">
        <v>132</v>
      </c>
      <c r="BE168" s="217">
        <f>IF(N168="základní",J168,0)</f>
        <v>0</v>
      </c>
      <c r="BF168" s="217">
        <f>IF(N168="snížená",J168,0)</f>
        <v>0</v>
      </c>
      <c r="BG168" s="217">
        <f>IF(N168="zákl. přenesená",J168,0)</f>
        <v>0</v>
      </c>
      <c r="BH168" s="217">
        <f>IF(N168="sníž. přenesená",J168,0)</f>
        <v>0</v>
      </c>
      <c r="BI168" s="217">
        <f>IF(N168="nulová",J168,0)</f>
        <v>0</v>
      </c>
      <c r="BJ168" s="18" t="s">
        <v>141</v>
      </c>
      <c r="BK168" s="217">
        <f>ROUND(I168*H168,2)</f>
        <v>0</v>
      </c>
      <c r="BL168" s="18" t="s">
        <v>150</v>
      </c>
      <c r="BM168" s="216" t="s">
        <v>882</v>
      </c>
    </row>
    <row r="169" s="2" customFormat="1">
      <c r="A169" s="40"/>
      <c r="B169" s="41"/>
      <c r="C169" s="42"/>
      <c r="D169" s="225" t="s">
        <v>197</v>
      </c>
      <c r="E169" s="42"/>
      <c r="F169" s="226" t="s">
        <v>274</v>
      </c>
      <c r="G169" s="42"/>
      <c r="H169" s="42"/>
      <c r="I169" s="227"/>
      <c r="J169" s="42"/>
      <c r="K169" s="42"/>
      <c r="L169" s="46"/>
      <c r="M169" s="228"/>
      <c r="N169" s="229"/>
      <c r="O169" s="86"/>
      <c r="P169" s="86"/>
      <c r="Q169" s="86"/>
      <c r="R169" s="86"/>
      <c r="S169" s="86"/>
      <c r="T169" s="87"/>
      <c r="U169" s="40"/>
      <c r="V169" s="40"/>
      <c r="W169" s="40"/>
      <c r="X169" s="40"/>
      <c r="Y169" s="40"/>
      <c r="Z169" s="40"/>
      <c r="AA169" s="40"/>
      <c r="AB169" s="40"/>
      <c r="AC169" s="40"/>
      <c r="AD169" s="40"/>
      <c r="AE169" s="40"/>
      <c r="AT169" s="18" t="s">
        <v>197</v>
      </c>
      <c r="AU169" s="18" t="s">
        <v>141</v>
      </c>
    </row>
    <row r="170" s="15" customFormat="1">
      <c r="A170" s="15"/>
      <c r="B170" s="262"/>
      <c r="C170" s="263"/>
      <c r="D170" s="225" t="s">
        <v>199</v>
      </c>
      <c r="E170" s="264" t="s">
        <v>32</v>
      </c>
      <c r="F170" s="265" t="s">
        <v>275</v>
      </c>
      <c r="G170" s="263"/>
      <c r="H170" s="264" t="s">
        <v>32</v>
      </c>
      <c r="I170" s="266"/>
      <c r="J170" s="263"/>
      <c r="K170" s="263"/>
      <c r="L170" s="267"/>
      <c r="M170" s="268"/>
      <c r="N170" s="269"/>
      <c r="O170" s="269"/>
      <c r="P170" s="269"/>
      <c r="Q170" s="269"/>
      <c r="R170" s="269"/>
      <c r="S170" s="269"/>
      <c r="T170" s="270"/>
      <c r="U170" s="15"/>
      <c r="V170" s="15"/>
      <c r="W170" s="15"/>
      <c r="X170" s="15"/>
      <c r="Y170" s="15"/>
      <c r="Z170" s="15"/>
      <c r="AA170" s="15"/>
      <c r="AB170" s="15"/>
      <c r="AC170" s="15"/>
      <c r="AD170" s="15"/>
      <c r="AE170" s="15"/>
      <c r="AT170" s="271" t="s">
        <v>199</v>
      </c>
      <c r="AU170" s="271" t="s">
        <v>141</v>
      </c>
      <c r="AV170" s="15" t="s">
        <v>21</v>
      </c>
      <c r="AW170" s="15" t="s">
        <v>41</v>
      </c>
      <c r="AX170" s="15" t="s">
        <v>79</v>
      </c>
      <c r="AY170" s="271" t="s">
        <v>132</v>
      </c>
    </row>
    <row r="171" s="13" customFormat="1">
      <c r="A171" s="13"/>
      <c r="B171" s="230"/>
      <c r="C171" s="231"/>
      <c r="D171" s="225" t="s">
        <v>199</v>
      </c>
      <c r="E171" s="232" t="s">
        <v>32</v>
      </c>
      <c r="F171" s="233" t="s">
        <v>883</v>
      </c>
      <c r="G171" s="231"/>
      <c r="H171" s="234">
        <v>53.200000000000003</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199</v>
      </c>
      <c r="AU171" s="240" t="s">
        <v>141</v>
      </c>
      <c r="AV171" s="13" t="s">
        <v>141</v>
      </c>
      <c r="AW171" s="13" t="s">
        <v>41</v>
      </c>
      <c r="AX171" s="13" t="s">
        <v>79</v>
      </c>
      <c r="AY171" s="240" t="s">
        <v>132</v>
      </c>
    </row>
    <row r="172" s="14" customFormat="1">
      <c r="A172" s="14"/>
      <c r="B172" s="241"/>
      <c r="C172" s="242"/>
      <c r="D172" s="225" t="s">
        <v>199</v>
      </c>
      <c r="E172" s="243" t="s">
        <v>32</v>
      </c>
      <c r="F172" s="244" t="s">
        <v>201</v>
      </c>
      <c r="G172" s="242"/>
      <c r="H172" s="245">
        <v>53.200000000000003</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199</v>
      </c>
      <c r="AU172" s="251" t="s">
        <v>141</v>
      </c>
      <c r="AV172" s="14" t="s">
        <v>150</v>
      </c>
      <c r="AW172" s="14" t="s">
        <v>41</v>
      </c>
      <c r="AX172" s="14" t="s">
        <v>21</v>
      </c>
      <c r="AY172" s="251" t="s">
        <v>132</v>
      </c>
    </row>
    <row r="173" s="2" customFormat="1" ht="14.4" customHeight="1">
      <c r="A173" s="40"/>
      <c r="B173" s="41"/>
      <c r="C173" s="252" t="s">
        <v>325</v>
      </c>
      <c r="D173" s="252" t="s">
        <v>246</v>
      </c>
      <c r="E173" s="253" t="s">
        <v>278</v>
      </c>
      <c r="F173" s="254" t="s">
        <v>279</v>
      </c>
      <c r="G173" s="255" t="s">
        <v>195</v>
      </c>
      <c r="H173" s="256">
        <v>54.264000000000003</v>
      </c>
      <c r="I173" s="257"/>
      <c r="J173" s="258">
        <f>ROUND(I173*H173,2)</f>
        <v>0</v>
      </c>
      <c r="K173" s="254" t="s">
        <v>139</v>
      </c>
      <c r="L173" s="259"/>
      <c r="M173" s="260" t="s">
        <v>32</v>
      </c>
      <c r="N173" s="261" t="s">
        <v>51</v>
      </c>
      <c r="O173" s="86"/>
      <c r="P173" s="214">
        <f>O173*H173</f>
        <v>0</v>
      </c>
      <c r="Q173" s="214">
        <v>0.0035999999999999999</v>
      </c>
      <c r="R173" s="214">
        <f>Q173*H173</f>
        <v>0.19535040000000001</v>
      </c>
      <c r="S173" s="214">
        <v>0</v>
      </c>
      <c r="T173" s="215">
        <f>S173*H173</f>
        <v>0</v>
      </c>
      <c r="U173" s="40"/>
      <c r="V173" s="40"/>
      <c r="W173" s="40"/>
      <c r="X173" s="40"/>
      <c r="Y173" s="40"/>
      <c r="Z173" s="40"/>
      <c r="AA173" s="40"/>
      <c r="AB173" s="40"/>
      <c r="AC173" s="40"/>
      <c r="AD173" s="40"/>
      <c r="AE173" s="40"/>
      <c r="AR173" s="216" t="s">
        <v>228</v>
      </c>
      <c r="AT173" s="216" t="s">
        <v>246</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1351</v>
      </c>
    </row>
    <row r="174" s="13" customFormat="1">
      <c r="A174" s="13"/>
      <c r="B174" s="230"/>
      <c r="C174" s="231"/>
      <c r="D174" s="225" t="s">
        <v>199</v>
      </c>
      <c r="E174" s="231"/>
      <c r="F174" s="233" t="s">
        <v>885</v>
      </c>
      <c r="G174" s="231"/>
      <c r="H174" s="234">
        <v>54.264000000000003</v>
      </c>
      <c r="I174" s="235"/>
      <c r="J174" s="231"/>
      <c r="K174" s="231"/>
      <c r="L174" s="236"/>
      <c r="M174" s="237"/>
      <c r="N174" s="238"/>
      <c r="O174" s="238"/>
      <c r="P174" s="238"/>
      <c r="Q174" s="238"/>
      <c r="R174" s="238"/>
      <c r="S174" s="238"/>
      <c r="T174" s="239"/>
      <c r="U174" s="13"/>
      <c r="V174" s="13"/>
      <c r="W174" s="13"/>
      <c r="X174" s="13"/>
      <c r="Y174" s="13"/>
      <c r="Z174" s="13"/>
      <c r="AA174" s="13"/>
      <c r="AB174" s="13"/>
      <c r="AC174" s="13"/>
      <c r="AD174" s="13"/>
      <c r="AE174" s="13"/>
      <c r="AT174" s="240" t="s">
        <v>199</v>
      </c>
      <c r="AU174" s="240" t="s">
        <v>141</v>
      </c>
      <c r="AV174" s="13" t="s">
        <v>141</v>
      </c>
      <c r="AW174" s="13" t="s">
        <v>4</v>
      </c>
      <c r="AX174" s="13" t="s">
        <v>21</v>
      </c>
      <c r="AY174" s="240" t="s">
        <v>132</v>
      </c>
    </row>
    <row r="175" s="2" customFormat="1" ht="24.15" customHeight="1">
      <c r="A175" s="40"/>
      <c r="B175" s="41"/>
      <c r="C175" s="205" t="s">
        <v>329</v>
      </c>
      <c r="D175" s="205" t="s">
        <v>135</v>
      </c>
      <c r="E175" s="206" t="s">
        <v>283</v>
      </c>
      <c r="F175" s="207" t="s">
        <v>284</v>
      </c>
      <c r="G175" s="208" t="s">
        <v>195</v>
      </c>
      <c r="H175" s="209">
        <v>220.56999999999999</v>
      </c>
      <c r="I175" s="210"/>
      <c r="J175" s="211">
        <f>ROUND(I175*H175,2)</f>
        <v>0</v>
      </c>
      <c r="K175" s="207" t="s">
        <v>139</v>
      </c>
      <c r="L175" s="46"/>
      <c r="M175" s="212" t="s">
        <v>32</v>
      </c>
      <c r="N175" s="213" t="s">
        <v>51</v>
      </c>
      <c r="O175" s="86"/>
      <c r="P175" s="214">
        <f>O175*H175</f>
        <v>0</v>
      </c>
      <c r="Q175" s="214">
        <v>0.0086</v>
      </c>
      <c r="R175" s="214">
        <f>Q175*H175</f>
        <v>1.8969019999999999</v>
      </c>
      <c r="S175" s="214">
        <v>0</v>
      </c>
      <c r="T175" s="215">
        <f>S175*H175</f>
        <v>0</v>
      </c>
      <c r="U175" s="40"/>
      <c r="V175" s="40"/>
      <c r="W175" s="40"/>
      <c r="X175" s="40"/>
      <c r="Y175" s="40"/>
      <c r="Z175" s="40"/>
      <c r="AA175" s="40"/>
      <c r="AB175" s="40"/>
      <c r="AC175" s="40"/>
      <c r="AD175" s="40"/>
      <c r="AE175" s="40"/>
      <c r="AR175" s="216" t="s">
        <v>150</v>
      </c>
      <c r="AT175" s="216" t="s">
        <v>135</v>
      </c>
      <c r="AU175" s="216" t="s">
        <v>141</v>
      </c>
      <c r="AY175" s="18" t="s">
        <v>132</v>
      </c>
      <c r="BE175" s="217">
        <f>IF(N175="základní",J175,0)</f>
        <v>0</v>
      </c>
      <c r="BF175" s="217">
        <f>IF(N175="snížená",J175,0)</f>
        <v>0</v>
      </c>
      <c r="BG175" s="217">
        <f>IF(N175="zákl. přenesená",J175,0)</f>
        <v>0</v>
      </c>
      <c r="BH175" s="217">
        <f>IF(N175="sníž. přenesená",J175,0)</f>
        <v>0</v>
      </c>
      <c r="BI175" s="217">
        <f>IF(N175="nulová",J175,0)</f>
        <v>0</v>
      </c>
      <c r="BJ175" s="18" t="s">
        <v>141</v>
      </c>
      <c r="BK175" s="217">
        <f>ROUND(I175*H175,2)</f>
        <v>0</v>
      </c>
      <c r="BL175" s="18" t="s">
        <v>150</v>
      </c>
      <c r="BM175" s="216" t="s">
        <v>886</v>
      </c>
    </row>
    <row r="176" s="2" customFormat="1">
      <c r="A176" s="40"/>
      <c r="B176" s="41"/>
      <c r="C176" s="42"/>
      <c r="D176" s="225" t="s">
        <v>197</v>
      </c>
      <c r="E176" s="42"/>
      <c r="F176" s="226" t="s">
        <v>274</v>
      </c>
      <c r="G176" s="42"/>
      <c r="H176" s="42"/>
      <c r="I176" s="227"/>
      <c r="J176" s="42"/>
      <c r="K176" s="42"/>
      <c r="L176" s="46"/>
      <c r="M176" s="228"/>
      <c r="N176" s="229"/>
      <c r="O176" s="86"/>
      <c r="P176" s="86"/>
      <c r="Q176" s="86"/>
      <c r="R176" s="86"/>
      <c r="S176" s="86"/>
      <c r="T176" s="87"/>
      <c r="U176" s="40"/>
      <c r="V176" s="40"/>
      <c r="W176" s="40"/>
      <c r="X176" s="40"/>
      <c r="Y176" s="40"/>
      <c r="Z176" s="40"/>
      <c r="AA176" s="40"/>
      <c r="AB176" s="40"/>
      <c r="AC176" s="40"/>
      <c r="AD176" s="40"/>
      <c r="AE176" s="40"/>
      <c r="AT176" s="18" t="s">
        <v>197</v>
      </c>
      <c r="AU176" s="18" t="s">
        <v>141</v>
      </c>
    </row>
    <row r="177" s="13" customFormat="1">
      <c r="A177" s="13"/>
      <c r="B177" s="230"/>
      <c r="C177" s="231"/>
      <c r="D177" s="225" t="s">
        <v>199</v>
      </c>
      <c r="E177" s="232" t="s">
        <v>32</v>
      </c>
      <c r="F177" s="233" t="s">
        <v>887</v>
      </c>
      <c r="G177" s="231"/>
      <c r="H177" s="234">
        <v>262.19999999999999</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41</v>
      </c>
      <c r="AX177" s="13" t="s">
        <v>79</v>
      </c>
      <c r="AY177" s="240" t="s">
        <v>132</v>
      </c>
    </row>
    <row r="178" s="13" customFormat="1">
      <c r="A178" s="13"/>
      <c r="B178" s="230"/>
      <c r="C178" s="231"/>
      <c r="D178" s="225" t="s">
        <v>199</v>
      </c>
      <c r="E178" s="232" t="s">
        <v>32</v>
      </c>
      <c r="F178" s="233" t="s">
        <v>888</v>
      </c>
      <c r="G178" s="231"/>
      <c r="H178" s="234">
        <v>-18</v>
      </c>
      <c r="I178" s="235"/>
      <c r="J178" s="231"/>
      <c r="K178" s="231"/>
      <c r="L178" s="236"/>
      <c r="M178" s="237"/>
      <c r="N178" s="238"/>
      <c r="O178" s="238"/>
      <c r="P178" s="238"/>
      <c r="Q178" s="238"/>
      <c r="R178" s="238"/>
      <c r="S178" s="238"/>
      <c r="T178" s="239"/>
      <c r="U178" s="13"/>
      <c r="V178" s="13"/>
      <c r="W178" s="13"/>
      <c r="X178" s="13"/>
      <c r="Y178" s="13"/>
      <c r="Z178" s="13"/>
      <c r="AA178" s="13"/>
      <c r="AB178" s="13"/>
      <c r="AC178" s="13"/>
      <c r="AD178" s="13"/>
      <c r="AE178" s="13"/>
      <c r="AT178" s="240" t="s">
        <v>199</v>
      </c>
      <c r="AU178" s="240" t="s">
        <v>141</v>
      </c>
      <c r="AV178" s="13" t="s">
        <v>141</v>
      </c>
      <c r="AW178" s="13" t="s">
        <v>41</v>
      </c>
      <c r="AX178" s="13" t="s">
        <v>79</v>
      </c>
      <c r="AY178" s="240" t="s">
        <v>132</v>
      </c>
    </row>
    <row r="179" s="13" customFormat="1">
      <c r="A179" s="13"/>
      <c r="B179" s="230"/>
      <c r="C179" s="231"/>
      <c r="D179" s="225" t="s">
        <v>199</v>
      </c>
      <c r="E179" s="232" t="s">
        <v>32</v>
      </c>
      <c r="F179" s="233" t="s">
        <v>889</v>
      </c>
      <c r="G179" s="231"/>
      <c r="H179" s="234">
        <v>-13.5</v>
      </c>
      <c r="I179" s="235"/>
      <c r="J179" s="231"/>
      <c r="K179" s="231"/>
      <c r="L179" s="236"/>
      <c r="M179" s="237"/>
      <c r="N179" s="238"/>
      <c r="O179" s="238"/>
      <c r="P179" s="238"/>
      <c r="Q179" s="238"/>
      <c r="R179" s="238"/>
      <c r="S179" s="238"/>
      <c r="T179" s="239"/>
      <c r="U179" s="13"/>
      <c r="V179" s="13"/>
      <c r="W179" s="13"/>
      <c r="X179" s="13"/>
      <c r="Y179" s="13"/>
      <c r="Z179" s="13"/>
      <c r="AA179" s="13"/>
      <c r="AB179" s="13"/>
      <c r="AC179" s="13"/>
      <c r="AD179" s="13"/>
      <c r="AE179" s="13"/>
      <c r="AT179" s="240" t="s">
        <v>199</v>
      </c>
      <c r="AU179" s="240" t="s">
        <v>141</v>
      </c>
      <c r="AV179" s="13" t="s">
        <v>141</v>
      </c>
      <c r="AW179" s="13" t="s">
        <v>41</v>
      </c>
      <c r="AX179" s="13" t="s">
        <v>79</v>
      </c>
      <c r="AY179" s="240" t="s">
        <v>132</v>
      </c>
    </row>
    <row r="180" s="13" customFormat="1">
      <c r="A180" s="13"/>
      <c r="B180" s="230"/>
      <c r="C180" s="231"/>
      <c r="D180" s="225" t="s">
        <v>199</v>
      </c>
      <c r="E180" s="232" t="s">
        <v>32</v>
      </c>
      <c r="F180" s="233" t="s">
        <v>890</v>
      </c>
      <c r="G180" s="231"/>
      <c r="H180" s="234">
        <v>-3.0800000000000001</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3" customFormat="1">
      <c r="A181" s="13"/>
      <c r="B181" s="230"/>
      <c r="C181" s="231"/>
      <c r="D181" s="225" t="s">
        <v>199</v>
      </c>
      <c r="E181" s="232" t="s">
        <v>32</v>
      </c>
      <c r="F181" s="233" t="s">
        <v>891</v>
      </c>
      <c r="G181" s="231"/>
      <c r="H181" s="234">
        <v>-2.1000000000000001</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3" customFormat="1">
      <c r="A182" s="13"/>
      <c r="B182" s="230"/>
      <c r="C182" s="231"/>
      <c r="D182" s="225" t="s">
        <v>199</v>
      </c>
      <c r="E182" s="232" t="s">
        <v>32</v>
      </c>
      <c r="F182" s="233" t="s">
        <v>892</v>
      </c>
      <c r="G182" s="231"/>
      <c r="H182" s="234">
        <v>-2.25</v>
      </c>
      <c r="I182" s="235"/>
      <c r="J182" s="231"/>
      <c r="K182" s="231"/>
      <c r="L182" s="236"/>
      <c r="M182" s="237"/>
      <c r="N182" s="238"/>
      <c r="O182" s="238"/>
      <c r="P182" s="238"/>
      <c r="Q182" s="238"/>
      <c r="R182" s="238"/>
      <c r="S182" s="238"/>
      <c r="T182" s="239"/>
      <c r="U182" s="13"/>
      <c r="V182" s="13"/>
      <c r="W182" s="13"/>
      <c r="X182" s="13"/>
      <c r="Y182" s="13"/>
      <c r="Z182" s="13"/>
      <c r="AA182" s="13"/>
      <c r="AB182" s="13"/>
      <c r="AC182" s="13"/>
      <c r="AD182" s="13"/>
      <c r="AE182" s="13"/>
      <c r="AT182" s="240" t="s">
        <v>199</v>
      </c>
      <c r="AU182" s="240" t="s">
        <v>141</v>
      </c>
      <c r="AV182" s="13" t="s">
        <v>141</v>
      </c>
      <c r="AW182" s="13" t="s">
        <v>41</v>
      </c>
      <c r="AX182" s="13" t="s">
        <v>79</v>
      </c>
      <c r="AY182" s="240" t="s">
        <v>132</v>
      </c>
    </row>
    <row r="183" s="13" customFormat="1">
      <c r="A183" s="13"/>
      <c r="B183" s="230"/>
      <c r="C183" s="231"/>
      <c r="D183" s="225" t="s">
        <v>199</v>
      </c>
      <c r="E183" s="232" t="s">
        <v>32</v>
      </c>
      <c r="F183" s="233" t="s">
        <v>893</v>
      </c>
      <c r="G183" s="231"/>
      <c r="H183" s="234">
        <v>-2.7000000000000002</v>
      </c>
      <c r="I183" s="235"/>
      <c r="J183" s="231"/>
      <c r="K183" s="231"/>
      <c r="L183" s="236"/>
      <c r="M183" s="237"/>
      <c r="N183" s="238"/>
      <c r="O183" s="238"/>
      <c r="P183" s="238"/>
      <c r="Q183" s="238"/>
      <c r="R183" s="238"/>
      <c r="S183" s="238"/>
      <c r="T183" s="239"/>
      <c r="U183" s="13"/>
      <c r="V183" s="13"/>
      <c r="W183" s="13"/>
      <c r="X183" s="13"/>
      <c r="Y183" s="13"/>
      <c r="Z183" s="13"/>
      <c r="AA183" s="13"/>
      <c r="AB183" s="13"/>
      <c r="AC183" s="13"/>
      <c r="AD183" s="13"/>
      <c r="AE183" s="13"/>
      <c r="AT183" s="240" t="s">
        <v>199</v>
      </c>
      <c r="AU183" s="240" t="s">
        <v>141</v>
      </c>
      <c r="AV183" s="13" t="s">
        <v>141</v>
      </c>
      <c r="AW183" s="13" t="s">
        <v>41</v>
      </c>
      <c r="AX183" s="13" t="s">
        <v>79</v>
      </c>
      <c r="AY183" s="240" t="s">
        <v>132</v>
      </c>
    </row>
    <row r="184" s="14" customFormat="1">
      <c r="A184" s="14"/>
      <c r="B184" s="241"/>
      <c r="C184" s="242"/>
      <c r="D184" s="225" t="s">
        <v>199</v>
      </c>
      <c r="E184" s="243" t="s">
        <v>32</v>
      </c>
      <c r="F184" s="244" t="s">
        <v>201</v>
      </c>
      <c r="G184" s="242"/>
      <c r="H184" s="245">
        <v>220.56999999999999</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199</v>
      </c>
      <c r="AU184" s="251" t="s">
        <v>141</v>
      </c>
      <c r="AV184" s="14" t="s">
        <v>150</v>
      </c>
      <c r="AW184" s="14" t="s">
        <v>41</v>
      </c>
      <c r="AX184" s="14" t="s">
        <v>21</v>
      </c>
      <c r="AY184" s="251" t="s">
        <v>132</v>
      </c>
    </row>
    <row r="185" s="2" customFormat="1" ht="14.4" customHeight="1">
      <c r="A185" s="40"/>
      <c r="B185" s="41"/>
      <c r="C185" s="252" t="s">
        <v>334</v>
      </c>
      <c r="D185" s="252" t="s">
        <v>246</v>
      </c>
      <c r="E185" s="253" t="s">
        <v>295</v>
      </c>
      <c r="F185" s="254" t="s">
        <v>894</v>
      </c>
      <c r="G185" s="255" t="s">
        <v>195</v>
      </c>
      <c r="H185" s="256">
        <v>224.981</v>
      </c>
      <c r="I185" s="257"/>
      <c r="J185" s="258">
        <f>ROUND(I185*H185,2)</f>
        <v>0</v>
      </c>
      <c r="K185" s="254" t="s">
        <v>139</v>
      </c>
      <c r="L185" s="259"/>
      <c r="M185" s="260" t="s">
        <v>32</v>
      </c>
      <c r="N185" s="261" t="s">
        <v>51</v>
      </c>
      <c r="O185" s="86"/>
      <c r="P185" s="214">
        <f>O185*H185</f>
        <v>0</v>
      </c>
      <c r="Q185" s="214">
        <v>0.0023999999999999998</v>
      </c>
      <c r="R185" s="214">
        <f>Q185*H185</f>
        <v>0.53995439999999995</v>
      </c>
      <c r="S185" s="214">
        <v>0</v>
      </c>
      <c r="T185" s="215">
        <f>S185*H185</f>
        <v>0</v>
      </c>
      <c r="U185" s="40"/>
      <c r="V185" s="40"/>
      <c r="W185" s="40"/>
      <c r="X185" s="40"/>
      <c r="Y185" s="40"/>
      <c r="Z185" s="40"/>
      <c r="AA185" s="40"/>
      <c r="AB185" s="40"/>
      <c r="AC185" s="40"/>
      <c r="AD185" s="40"/>
      <c r="AE185" s="40"/>
      <c r="AR185" s="216" t="s">
        <v>228</v>
      </c>
      <c r="AT185" s="216" t="s">
        <v>246</v>
      </c>
      <c r="AU185" s="216" t="s">
        <v>141</v>
      </c>
      <c r="AY185" s="18" t="s">
        <v>132</v>
      </c>
      <c r="BE185" s="217">
        <f>IF(N185="základní",J185,0)</f>
        <v>0</v>
      </c>
      <c r="BF185" s="217">
        <f>IF(N185="snížená",J185,0)</f>
        <v>0</v>
      </c>
      <c r="BG185" s="217">
        <f>IF(N185="zákl. přenesená",J185,0)</f>
        <v>0</v>
      </c>
      <c r="BH185" s="217">
        <f>IF(N185="sníž. přenesená",J185,0)</f>
        <v>0</v>
      </c>
      <c r="BI185" s="217">
        <f>IF(N185="nulová",J185,0)</f>
        <v>0</v>
      </c>
      <c r="BJ185" s="18" t="s">
        <v>141</v>
      </c>
      <c r="BK185" s="217">
        <f>ROUND(I185*H185,2)</f>
        <v>0</v>
      </c>
      <c r="BL185" s="18" t="s">
        <v>150</v>
      </c>
      <c r="BM185" s="216" t="s">
        <v>895</v>
      </c>
    </row>
    <row r="186" s="13" customFormat="1">
      <c r="A186" s="13"/>
      <c r="B186" s="230"/>
      <c r="C186" s="231"/>
      <c r="D186" s="225" t="s">
        <v>199</v>
      </c>
      <c r="E186" s="231"/>
      <c r="F186" s="233" t="s">
        <v>896</v>
      </c>
      <c r="G186" s="231"/>
      <c r="H186" s="234">
        <v>224.981</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v>
      </c>
      <c r="AX186" s="13" t="s">
        <v>21</v>
      </c>
      <c r="AY186" s="240" t="s">
        <v>132</v>
      </c>
    </row>
    <row r="187" s="2" customFormat="1" ht="24.15" customHeight="1">
      <c r="A187" s="40"/>
      <c r="B187" s="41"/>
      <c r="C187" s="205" t="s">
        <v>338</v>
      </c>
      <c r="D187" s="205" t="s">
        <v>135</v>
      </c>
      <c r="E187" s="206" t="s">
        <v>304</v>
      </c>
      <c r="F187" s="207" t="s">
        <v>305</v>
      </c>
      <c r="G187" s="208" t="s">
        <v>231</v>
      </c>
      <c r="H187" s="209">
        <v>114</v>
      </c>
      <c r="I187" s="210"/>
      <c r="J187" s="211">
        <f>ROUND(I187*H187,2)</f>
        <v>0</v>
      </c>
      <c r="K187" s="207" t="s">
        <v>139</v>
      </c>
      <c r="L187" s="46"/>
      <c r="M187" s="212" t="s">
        <v>32</v>
      </c>
      <c r="N187" s="213" t="s">
        <v>51</v>
      </c>
      <c r="O187" s="86"/>
      <c r="P187" s="214">
        <f>O187*H187</f>
        <v>0</v>
      </c>
      <c r="Q187" s="214">
        <v>0.0033899999999999998</v>
      </c>
      <c r="R187" s="214">
        <f>Q187*H187</f>
        <v>0.38645999999999997</v>
      </c>
      <c r="S187" s="214">
        <v>0</v>
      </c>
      <c r="T187" s="215">
        <f>S187*H187</f>
        <v>0</v>
      </c>
      <c r="U187" s="40"/>
      <c r="V187" s="40"/>
      <c r="W187" s="40"/>
      <c r="X187" s="40"/>
      <c r="Y187" s="40"/>
      <c r="Z187" s="40"/>
      <c r="AA187" s="40"/>
      <c r="AB187" s="40"/>
      <c r="AC187" s="40"/>
      <c r="AD187" s="40"/>
      <c r="AE187" s="40"/>
      <c r="AR187" s="216" t="s">
        <v>150</v>
      </c>
      <c r="AT187" s="216" t="s">
        <v>135</v>
      </c>
      <c r="AU187" s="216" t="s">
        <v>141</v>
      </c>
      <c r="AY187" s="18" t="s">
        <v>132</v>
      </c>
      <c r="BE187" s="217">
        <f>IF(N187="základní",J187,0)</f>
        <v>0</v>
      </c>
      <c r="BF187" s="217">
        <f>IF(N187="snížená",J187,0)</f>
        <v>0</v>
      </c>
      <c r="BG187" s="217">
        <f>IF(N187="zákl. přenesená",J187,0)</f>
        <v>0</v>
      </c>
      <c r="BH187" s="217">
        <f>IF(N187="sníž. přenesená",J187,0)</f>
        <v>0</v>
      </c>
      <c r="BI187" s="217">
        <f>IF(N187="nulová",J187,0)</f>
        <v>0</v>
      </c>
      <c r="BJ187" s="18" t="s">
        <v>141</v>
      </c>
      <c r="BK187" s="217">
        <f>ROUND(I187*H187,2)</f>
        <v>0</v>
      </c>
      <c r="BL187" s="18" t="s">
        <v>150</v>
      </c>
      <c r="BM187" s="216" t="s">
        <v>897</v>
      </c>
    </row>
    <row r="188" s="2" customFormat="1">
      <c r="A188" s="40"/>
      <c r="B188" s="41"/>
      <c r="C188" s="42"/>
      <c r="D188" s="225" t="s">
        <v>197</v>
      </c>
      <c r="E188" s="42"/>
      <c r="F188" s="226" t="s">
        <v>307</v>
      </c>
      <c r="G188" s="42"/>
      <c r="H188" s="42"/>
      <c r="I188" s="227"/>
      <c r="J188" s="42"/>
      <c r="K188" s="42"/>
      <c r="L188" s="46"/>
      <c r="M188" s="228"/>
      <c r="N188" s="229"/>
      <c r="O188" s="86"/>
      <c r="P188" s="86"/>
      <c r="Q188" s="86"/>
      <c r="R188" s="86"/>
      <c r="S188" s="86"/>
      <c r="T188" s="87"/>
      <c r="U188" s="40"/>
      <c r="V188" s="40"/>
      <c r="W188" s="40"/>
      <c r="X188" s="40"/>
      <c r="Y188" s="40"/>
      <c r="Z188" s="40"/>
      <c r="AA188" s="40"/>
      <c r="AB188" s="40"/>
      <c r="AC188" s="40"/>
      <c r="AD188" s="40"/>
      <c r="AE188" s="40"/>
      <c r="AT188" s="18" t="s">
        <v>197</v>
      </c>
      <c r="AU188" s="18" t="s">
        <v>141</v>
      </c>
    </row>
    <row r="189" s="13" customFormat="1">
      <c r="A189" s="13"/>
      <c r="B189" s="230"/>
      <c r="C189" s="231"/>
      <c r="D189" s="225" t="s">
        <v>199</v>
      </c>
      <c r="E189" s="232" t="s">
        <v>32</v>
      </c>
      <c r="F189" s="233" t="s">
        <v>898</v>
      </c>
      <c r="G189" s="231"/>
      <c r="H189" s="234">
        <v>114</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79</v>
      </c>
      <c r="AY189" s="240" t="s">
        <v>132</v>
      </c>
    </row>
    <row r="190" s="14" customFormat="1">
      <c r="A190" s="14"/>
      <c r="B190" s="241"/>
      <c r="C190" s="242"/>
      <c r="D190" s="225" t="s">
        <v>199</v>
      </c>
      <c r="E190" s="243" t="s">
        <v>32</v>
      </c>
      <c r="F190" s="244" t="s">
        <v>201</v>
      </c>
      <c r="G190" s="242"/>
      <c r="H190" s="245">
        <v>114</v>
      </c>
      <c r="I190" s="246"/>
      <c r="J190" s="242"/>
      <c r="K190" s="242"/>
      <c r="L190" s="247"/>
      <c r="M190" s="248"/>
      <c r="N190" s="249"/>
      <c r="O190" s="249"/>
      <c r="P190" s="249"/>
      <c r="Q190" s="249"/>
      <c r="R190" s="249"/>
      <c r="S190" s="249"/>
      <c r="T190" s="250"/>
      <c r="U190" s="14"/>
      <c r="V190" s="14"/>
      <c r="W190" s="14"/>
      <c r="X190" s="14"/>
      <c r="Y190" s="14"/>
      <c r="Z190" s="14"/>
      <c r="AA190" s="14"/>
      <c r="AB190" s="14"/>
      <c r="AC190" s="14"/>
      <c r="AD190" s="14"/>
      <c r="AE190" s="14"/>
      <c r="AT190" s="251" t="s">
        <v>199</v>
      </c>
      <c r="AU190" s="251" t="s">
        <v>141</v>
      </c>
      <c r="AV190" s="14" t="s">
        <v>150</v>
      </c>
      <c r="AW190" s="14" t="s">
        <v>41</v>
      </c>
      <c r="AX190" s="14" t="s">
        <v>21</v>
      </c>
      <c r="AY190" s="251" t="s">
        <v>132</v>
      </c>
    </row>
    <row r="191" s="2" customFormat="1" ht="14.4" customHeight="1">
      <c r="A191" s="40"/>
      <c r="B191" s="41"/>
      <c r="C191" s="252" t="s">
        <v>343</v>
      </c>
      <c r="D191" s="252" t="s">
        <v>246</v>
      </c>
      <c r="E191" s="253" t="s">
        <v>310</v>
      </c>
      <c r="F191" s="254" t="s">
        <v>311</v>
      </c>
      <c r="G191" s="255" t="s">
        <v>195</v>
      </c>
      <c r="H191" s="256">
        <v>125.40000000000001</v>
      </c>
      <c r="I191" s="257"/>
      <c r="J191" s="258">
        <f>ROUND(I191*H191,2)</f>
        <v>0</v>
      </c>
      <c r="K191" s="254" t="s">
        <v>139</v>
      </c>
      <c r="L191" s="259"/>
      <c r="M191" s="260" t="s">
        <v>32</v>
      </c>
      <c r="N191" s="261" t="s">
        <v>51</v>
      </c>
      <c r="O191" s="86"/>
      <c r="P191" s="214">
        <f>O191*H191</f>
        <v>0</v>
      </c>
      <c r="Q191" s="214">
        <v>0.00051000000000000004</v>
      </c>
      <c r="R191" s="214">
        <f>Q191*H191</f>
        <v>0.063954000000000011</v>
      </c>
      <c r="S191" s="214">
        <v>0</v>
      </c>
      <c r="T191" s="215">
        <f>S191*H191</f>
        <v>0</v>
      </c>
      <c r="U191" s="40"/>
      <c r="V191" s="40"/>
      <c r="W191" s="40"/>
      <c r="X191" s="40"/>
      <c r="Y191" s="40"/>
      <c r="Z191" s="40"/>
      <c r="AA191" s="40"/>
      <c r="AB191" s="40"/>
      <c r="AC191" s="40"/>
      <c r="AD191" s="40"/>
      <c r="AE191" s="40"/>
      <c r="AR191" s="216" t="s">
        <v>228</v>
      </c>
      <c r="AT191" s="216" t="s">
        <v>246</v>
      </c>
      <c r="AU191" s="216" t="s">
        <v>141</v>
      </c>
      <c r="AY191" s="18" t="s">
        <v>132</v>
      </c>
      <c r="BE191" s="217">
        <f>IF(N191="základní",J191,0)</f>
        <v>0</v>
      </c>
      <c r="BF191" s="217">
        <f>IF(N191="snížená",J191,0)</f>
        <v>0</v>
      </c>
      <c r="BG191" s="217">
        <f>IF(N191="zákl. přenesená",J191,0)</f>
        <v>0</v>
      </c>
      <c r="BH191" s="217">
        <f>IF(N191="sníž. přenesená",J191,0)</f>
        <v>0</v>
      </c>
      <c r="BI191" s="217">
        <f>IF(N191="nulová",J191,0)</f>
        <v>0</v>
      </c>
      <c r="BJ191" s="18" t="s">
        <v>141</v>
      </c>
      <c r="BK191" s="217">
        <f>ROUND(I191*H191,2)</f>
        <v>0</v>
      </c>
      <c r="BL191" s="18" t="s">
        <v>150</v>
      </c>
      <c r="BM191" s="216" t="s">
        <v>899</v>
      </c>
    </row>
    <row r="192" s="13" customFormat="1">
      <c r="A192" s="13"/>
      <c r="B192" s="230"/>
      <c r="C192" s="231"/>
      <c r="D192" s="225" t="s">
        <v>199</v>
      </c>
      <c r="E192" s="231"/>
      <c r="F192" s="233" t="s">
        <v>1352</v>
      </c>
      <c r="G192" s="231"/>
      <c r="H192" s="234">
        <v>125.40000000000001</v>
      </c>
      <c r="I192" s="235"/>
      <c r="J192" s="231"/>
      <c r="K192" s="231"/>
      <c r="L192" s="236"/>
      <c r="M192" s="237"/>
      <c r="N192" s="238"/>
      <c r="O192" s="238"/>
      <c r="P192" s="238"/>
      <c r="Q192" s="238"/>
      <c r="R192" s="238"/>
      <c r="S192" s="238"/>
      <c r="T192" s="239"/>
      <c r="U192" s="13"/>
      <c r="V192" s="13"/>
      <c r="W192" s="13"/>
      <c r="X192" s="13"/>
      <c r="Y192" s="13"/>
      <c r="Z192" s="13"/>
      <c r="AA192" s="13"/>
      <c r="AB192" s="13"/>
      <c r="AC192" s="13"/>
      <c r="AD192" s="13"/>
      <c r="AE192" s="13"/>
      <c r="AT192" s="240" t="s">
        <v>199</v>
      </c>
      <c r="AU192" s="240" t="s">
        <v>141</v>
      </c>
      <c r="AV192" s="13" t="s">
        <v>141</v>
      </c>
      <c r="AW192" s="13" t="s">
        <v>4</v>
      </c>
      <c r="AX192" s="13" t="s">
        <v>21</v>
      </c>
      <c r="AY192" s="240" t="s">
        <v>132</v>
      </c>
    </row>
    <row r="193" s="2" customFormat="1" ht="14.4" customHeight="1">
      <c r="A193" s="40"/>
      <c r="B193" s="41"/>
      <c r="C193" s="205" t="s">
        <v>347</v>
      </c>
      <c r="D193" s="205" t="s">
        <v>135</v>
      </c>
      <c r="E193" s="206" t="s">
        <v>315</v>
      </c>
      <c r="F193" s="207" t="s">
        <v>316</v>
      </c>
      <c r="G193" s="208" t="s">
        <v>231</v>
      </c>
      <c r="H193" s="209">
        <v>38</v>
      </c>
      <c r="I193" s="210"/>
      <c r="J193" s="211">
        <f>ROUND(I193*H193,2)</f>
        <v>0</v>
      </c>
      <c r="K193" s="207" t="s">
        <v>139</v>
      </c>
      <c r="L193" s="46"/>
      <c r="M193" s="212" t="s">
        <v>32</v>
      </c>
      <c r="N193" s="213" t="s">
        <v>51</v>
      </c>
      <c r="O193" s="86"/>
      <c r="P193" s="214">
        <f>O193*H193</f>
        <v>0</v>
      </c>
      <c r="Q193" s="214">
        <v>6.0000000000000002E-05</v>
      </c>
      <c r="R193" s="214">
        <f>Q193*H193</f>
        <v>0.0022799999999999999</v>
      </c>
      <c r="S193" s="214">
        <v>0</v>
      </c>
      <c r="T193" s="215">
        <f>S193*H193</f>
        <v>0</v>
      </c>
      <c r="U193" s="40"/>
      <c r="V193" s="40"/>
      <c r="W193" s="40"/>
      <c r="X193" s="40"/>
      <c r="Y193" s="40"/>
      <c r="Z193" s="40"/>
      <c r="AA193" s="40"/>
      <c r="AB193" s="40"/>
      <c r="AC193" s="40"/>
      <c r="AD193" s="40"/>
      <c r="AE193" s="40"/>
      <c r="AR193" s="216" t="s">
        <v>150</v>
      </c>
      <c r="AT193" s="216" t="s">
        <v>135</v>
      </c>
      <c r="AU193" s="216" t="s">
        <v>141</v>
      </c>
      <c r="AY193" s="18" t="s">
        <v>132</v>
      </c>
      <c r="BE193" s="217">
        <f>IF(N193="základní",J193,0)</f>
        <v>0</v>
      </c>
      <c r="BF193" s="217">
        <f>IF(N193="snížená",J193,0)</f>
        <v>0</v>
      </c>
      <c r="BG193" s="217">
        <f>IF(N193="zákl. přenesená",J193,0)</f>
        <v>0</v>
      </c>
      <c r="BH193" s="217">
        <f>IF(N193="sníž. přenesená",J193,0)</f>
        <v>0</v>
      </c>
      <c r="BI193" s="217">
        <f>IF(N193="nulová",J193,0)</f>
        <v>0</v>
      </c>
      <c r="BJ193" s="18" t="s">
        <v>141</v>
      </c>
      <c r="BK193" s="217">
        <f>ROUND(I193*H193,2)</f>
        <v>0</v>
      </c>
      <c r="BL193" s="18" t="s">
        <v>150</v>
      </c>
      <c r="BM193" s="216" t="s">
        <v>901</v>
      </c>
    </row>
    <row r="194" s="2" customFormat="1">
      <c r="A194" s="40"/>
      <c r="B194" s="41"/>
      <c r="C194" s="42"/>
      <c r="D194" s="225" t="s">
        <v>197</v>
      </c>
      <c r="E194" s="42"/>
      <c r="F194" s="226" t="s">
        <v>318</v>
      </c>
      <c r="G194" s="42"/>
      <c r="H194" s="42"/>
      <c r="I194" s="227"/>
      <c r="J194" s="42"/>
      <c r="K194" s="42"/>
      <c r="L194" s="46"/>
      <c r="M194" s="228"/>
      <c r="N194" s="229"/>
      <c r="O194" s="86"/>
      <c r="P194" s="86"/>
      <c r="Q194" s="86"/>
      <c r="R194" s="86"/>
      <c r="S194" s="86"/>
      <c r="T194" s="87"/>
      <c r="U194" s="40"/>
      <c r="V194" s="40"/>
      <c r="W194" s="40"/>
      <c r="X194" s="40"/>
      <c r="Y194" s="40"/>
      <c r="Z194" s="40"/>
      <c r="AA194" s="40"/>
      <c r="AB194" s="40"/>
      <c r="AC194" s="40"/>
      <c r="AD194" s="40"/>
      <c r="AE194" s="40"/>
      <c r="AT194" s="18" t="s">
        <v>197</v>
      </c>
      <c r="AU194" s="18" t="s">
        <v>141</v>
      </c>
    </row>
    <row r="195" s="2" customFormat="1" ht="14.4" customHeight="1">
      <c r="A195" s="40"/>
      <c r="B195" s="41"/>
      <c r="C195" s="252" t="s">
        <v>351</v>
      </c>
      <c r="D195" s="252" t="s">
        <v>246</v>
      </c>
      <c r="E195" s="253" t="s">
        <v>320</v>
      </c>
      <c r="F195" s="254" t="s">
        <v>321</v>
      </c>
      <c r="G195" s="255" t="s">
        <v>231</v>
      </c>
      <c r="H195" s="256">
        <v>38.759999999999998</v>
      </c>
      <c r="I195" s="257"/>
      <c r="J195" s="258">
        <f>ROUND(I195*H195,2)</f>
        <v>0</v>
      </c>
      <c r="K195" s="254" t="s">
        <v>139</v>
      </c>
      <c r="L195" s="259"/>
      <c r="M195" s="260" t="s">
        <v>32</v>
      </c>
      <c r="N195" s="261" t="s">
        <v>51</v>
      </c>
      <c r="O195" s="86"/>
      <c r="P195" s="214">
        <f>O195*H195</f>
        <v>0</v>
      </c>
      <c r="Q195" s="214">
        <v>0.00059999999999999995</v>
      </c>
      <c r="R195" s="214">
        <f>Q195*H195</f>
        <v>0.023255999999999995</v>
      </c>
      <c r="S195" s="214">
        <v>0</v>
      </c>
      <c r="T195" s="215">
        <f>S195*H195</f>
        <v>0</v>
      </c>
      <c r="U195" s="40"/>
      <c r="V195" s="40"/>
      <c r="W195" s="40"/>
      <c r="X195" s="40"/>
      <c r="Y195" s="40"/>
      <c r="Z195" s="40"/>
      <c r="AA195" s="40"/>
      <c r="AB195" s="40"/>
      <c r="AC195" s="40"/>
      <c r="AD195" s="40"/>
      <c r="AE195" s="40"/>
      <c r="AR195" s="216" t="s">
        <v>228</v>
      </c>
      <c r="AT195" s="216" t="s">
        <v>246</v>
      </c>
      <c r="AU195" s="216" t="s">
        <v>141</v>
      </c>
      <c r="AY195" s="18" t="s">
        <v>132</v>
      </c>
      <c r="BE195" s="217">
        <f>IF(N195="základní",J195,0)</f>
        <v>0</v>
      </c>
      <c r="BF195" s="217">
        <f>IF(N195="snížená",J195,0)</f>
        <v>0</v>
      </c>
      <c r="BG195" s="217">
        <f>IF(N195="zákl. přenesená",J195,0)</f>
        <v>0</v>
      </c>
      <c r="BH195" s="217">
        <f>IF(N195="sníž. přenesená",J195,0)</f>
        <v>0</v>
      </c>
      <c r="BI195" s="217">
        <f>IF(N195="nulová",J195,0)</f>
        <v>0</v>
      </c>
      <c r="BJ195" s="18" t="s">
        <v>141</v>
      </c>
      <c r="BK195" s="217">
        <f>ROUND(I195*H195,2)</f>
        <v>0</v>
      </c>
      <c r="BL195" s="18" t="s">
        <v>150</v>
      </c>
      <c r="BM195" s="216" t="s">
        <v>1353</v>
      </c>
    </row>
    <row r="196" s="13" customFormat="1">
      <c r="A196" s="13"/>
      <c r="B196" s="230"/>
      <c r="C196" s="231"/>
      <c r="D196" s="225" t="s">
        <v>199</v>
      </c>
      <c r="E196" s="232" t="s">
        <v>32</v>
      </c>
      <c r="F196" s="233" t="s">
        <v>903</v>
      </c>
      <c r="G196" s="231"/>
      <c r="H196" s="234">
        <v>38</v>
      </c>
      <c r="I196" s="235"/>
      <c r="J196" s="231"/>
      <c r="K196" s="231"/>
      <c r="L196" s="236"/>
      <c r="M196" s="237"/>
      <c r="N196" s="238"/>
      <c r="O196" s="238"/>
      <c r="P196" s="238"/>
      <c r="Q196" s="238"/>
      <c r="R196" s="238"/>
      <c r="S196" s="238"/>
      <c r="T196" s="239"/>
      <c r="U196" s="13"/>
      <c r="V196" s="13"/>
      <c r="W196" s="13"/>
      <c r="X196" s="13"/>
      <c r="Y196" s="13"/>
      <c r="Z196" s="13"/>
      <c r="AA196" s="13"/>
      <c r="AB196" s="13"/>
      <c r="AC196" s="13"/>
      <c r="AD196" s="13"/>
      <c r="AE196" s="13"/>
      <c r="AT196" s="240" t="s">
        <v>199</v>
      </c>
      <c r="AU196" s="240" t="s">
        <v>141</v>
      </c>
      <c r="AV196" s="13" t="s">
        <v>141</v>
      </c>
      <c r="AW196" s="13" t="s">
        <v>41</v>
      </c>
      <c r="AX196" s="13" t="s">
        <v>79</v>
      </c>
      <c r="AY196" s="240" t="s">
        <v>132</v>
      </c>
    </row>
    <row r="197" s="14" customFormat="1">
      <c r="A197" s="14"/>
      <c r="B197" s="241"/>
      <c r="C197" s="242"/>
      <c r="D197" s="225" t="s">
        <v>199</v>
      </c>
      <c r="E197" s="243" t="s">
        <v>32</v>
      </c>
      <c r="F197" s="244" t="s">
        <v>201</v>
      </c>
      <c r="G197" s="242"/>
      <c r="H197" s="245">
        <v>38</v>
      </c>
      <c r="I197" s="246"/>
      <c r="J197" s="242"/>
      <c r="K197" s="242"/>
      <c r="L197" s="247"/>
      <c r="M197" s="248"/>
      <c r="N197" s="249"/>
      <c r="O197" s="249"/>
      <c r="P197" s="249"/>
      <c r="Q197" s="249"/>
      <c r="R197" s="249"/>
      <c r="S197" s="249"/>
      <c r="T197" s="250"/>
      <c r="U197" s="14"/>
      <c r="V197" s="14"/>
      <c r="W197" s="14"/>
      <c r="X197" s="14"/>
      <c r="Y197" s="14"/>
      <c r="Z197" s="14"/>
      <c r="AA197" s="14"/>
      <c r="AB197" s="14"/>
      <c r="AC197" s="14"/>
      <c r="AD197" s="14"/>
      <c r="AE197" s="14"/>
      <c r="AT197" s="251" t="s">
        <v>199</v>
      </c>
      <c r="AU197" s="251" t="s">
        <v>141</v>
      </c>
      <c r="AV197" s="14" t="s">
        <v>150</v>
      </c>
      <c r="AW197" s="14" t="s">
        <v>41</v>
      </c>
      <c r="AX197" s="14" t="s">
        <v>21</v>
      </c>
      <c r="AY197" s="251" t="s">
        <v>132</v>
      </c>
    </row>
    <row r="198" s="13" customFormat="1">
      <c r="A198" s="13"/>
      <c r="B198" s="230"/>
      <c r="C198" s="231"/>
      <c r="D198" s="225" t="s">
        <v>199</v>
      </c>
      <c r="E198" s="231"/>
      <c r="F198" s="233" t="s">
        <v>904</v>
      </c>
      <c r="G198" s="231"/>
      <c r="H198" s="234">
        <v>38.759999999999998</v>
      </c>
      <c r="I198" s="235"/>
      <c r="J198" s="231"/>
      <c r="K198" s="231"/>
      <c r="L198" s="236"/>
      <c r="M198" s="237"/>
      <c r="N198" s="238"/>
      <c r="O198" s="238"/>
      <c r="P198" s="238"/>
      <c r="Q198" s="238"/>
      <c r="R198" s="238"/>
      <c r="S198" s="238"/>
      <c r="T198" s="239"/>
      <c r="U198" s="13"/>
      <c r="V198" s="13"/>
      <c r="W198" s="13"/>
      <c r="X198" s="13"/>
      <c r="Y198" s="13"/>
      <c r="Z198" s="13"/>
      <c r="AA198" s="13"/>
      <c r="AB198" s="13"/>
      <c r="AC198" s="13"/>
      <c r="AD198" s="13"/>
      <c r="AE198" s="13"/>
      <c r="AT198" s="240" t="s">
        <v>199</v>
      </c>
      <c r="AU198" s="240" t="s">
        <v>141</v>
      </c>
      <c r="AV198" s="13" t="s">
        <v>141</v>
      </c>
      <c r="AW198" s="13" t="s">
        <v>4</v>
      </c>
      <c r="AX198" s="13" t="s">
        <v>21</v>
      </c>
      <c r="AY198" s="240" t="s">
        <v>132</v>
      </c>
    </row>
    <row r="199" s="2" customFormat="1" ht="14.4" customHeight="1">
      <c r="A199" s="40"/>
      <c r="B199" s="41"/>
      <c r="C199" s="205" t="s">
        <v>356</v>
      </c>
      <c r="D199" s="205" t="s">
        <v>135</v>
      </c>
      <c r="E199" s="206" t="s">
        <v>326</v>
      </c>
      <c r="F199" s="207" t="s">
        <v>327</v>
      </c>
      <c r="G199" s="208" t="s">
        <v>231</v>
      </c>
      <c r="H199" s="209">
        <v>28</v>
      </c>
      <c r="I199" s="210"/>
      <c r="J199" s="211">
        <f>ROUND(I199*H199,2)</f>
        <v>0</v>
      </c>
      <c r="K199" s="207" t="s">
        <v>139</v>
      </c>
      <c r="L199" s="46"/>
      <c r="M199" s="212" t="s">
        <v>32</v>
      </c>
      <c r="N199" s="213" t="s">
        <v>51</v>
      </c>
      <c r="O199" s="86"/>
      <c r="P199" s="214">
        <f>O199*H199</f>
        <v>0</v>
      </c>
      <c r="Q199" s="214">
        <v>0.00025000000000000001</v>
      </c>
      <c r="R199" s="214">
        <f>Q199*H199</f>
        <v>0.0070000000000000001</v>
      </c>
      <c r="S199" s="214">
        <v>0</v>
      </c>
      <c r="T199" s="215">
        <f>S199*H199</f>
        <v>0</v>
      </c>
      <c r="U199" s="40"/>
      <c r="V199" s="40"/>
      <c r="W199" s="40"/>
      <c r="X199" s="40"/>
      <c r="Y199" s="40"/>
      <c r="Z199" s="40"/>
      <c r="AA199" s="40"/>
      <c r="AB199" s="40"/>
      <c r="AC199" s="40"/>
      <c r="AD199" s="40"/>
      <c r="AE199" s="40"/>
      <c r="AR199" s="216" t="s">
        <v>150</v>
      </c>
      <c r="AT199" s="216" t="s">
        <v>135</v>
      </c>
      <c r="AU199" s="216" t="s">
        <v>141</v>
      </c>
      <c r="AY199" s="18" t="s">
        <v>132</v>
      </c>
      <c r="BE199" s="217">
        <f>IF(N199="základní",J199,0)</f>
        <v>0</v>
      </c>
      <c r="BF199" s="217">
        <f>IF(N199="snížená",J199,0)</f>
        <v>0</v>
      </c>
      <c r="BG199" s="217">
        <f>IF(N199="zákl. přenesená",J199,0)</f>
        <v>0</v>
      </c>
      <c r="BH199" s="217">
        <f>IF(N199="sníž. přenesená",J199,0)</f>
        <v>0</v>
      </c>
      <c r="BI199" s="217">
        <f>IF(N199="nulová",J199,0)</f>
        <v>0</v>
      </c>
      <c r="BJ199" s="18" t="s">
        <v>141</v>
      </c>
      <c r="BK199" s="217">
        <f>ROUND(I199*H199,2)</f>
        <v>0</v>
      </c>
      <c r="BL199" s="18" t="s">
        <v>150</v>
      </c>
      <c r="BM199" s="216" t="s">
        <v>905</v>
      </c>
    </row>
    <row r="200" s="2" customFormat="1">
      <c r="A200" s="40"/>
      <c r="B200" s="41"/>
      <c r="C200" s="42"/>
      <c r="D200" s="225" t="s">
        <v>197</v>
      </c>
      <c r="E200" s="42"/>
      <c r="F200" s="226" t="s">
        <v>318</v>
      </c>
      <c r="G200" s="42"/>
      <c r="H200" s="42"/>
      <c r="I200" s="227"/>
      <c r="J200" s="42"/>
      <c r="K200" s="42"/>
      <c r="L200" s="46"/>
      <c r="M200" s="228"/>
      <c r="N200" s="229"/>
      <c r="O200" s="86"/>
      <c r="P200" s="86"/>
      <c r="Q200" s="86"/>
      <c r="R200" s="86"/>
      <c r="S200" s="86"/>
      <c r="T200" s="87"/>
      <c r="U200" s="40"/>
      <c r="V200" s="40"/>
      <c r="W200" s="40"/>
      <c r="X200" s="40"/>
      <c r="Y200" s="40"/>
      <c r="Z200" s="40"/>
      <c r="AA200" s="40"/>
      <c r="AB200" s="40"/>
      <c r="AC200" s="40"/>
      <c r="AD200" s="40"/>
      <c r="AE200" s="40"/>
      <c r="AT200" s="18" t="s">
        <v>197</v>
      </c>
      <c r="AU200" s="18" t="s">
        <v>141</v>
      </c>
    </row>
    <row r="201" s="2" customFormat="1" ht="14.4" customHeight="1">
      <c r="A201" s="40"/>
      <c r="B201" s="41"/>
      <c r="C201" s="252" t="s">
        <v>362</v>
      </c>
      <c r="D201" s="252" t="s">
        <v>246</v>
      </c>
      <c r="E201" s="253" t="s">
        <v>330</v>
      </c>
      <c r="F201" s="254" t="s">
        <v>331</v>
      </c>
      <c r="G201" s="255" t="s">
        <v>231</v>
      </c>
      <c r="H201" s="256">
        <v>29.399999999999999</v>
      </c>
      <c r="I201" s="257"/>
      <c r="J201" s="258">
        <f>ROUND(I201*H201,2)</f>
        <v>0</v>
      </c>
      <c r="K201" s="254" t="s">
        <v>139</v>
      </c>
      <c r="L201" s="259"/>
      <c r="M201" s="260" t="s">
        <v>32</v>
      </c>
      <c r="N201" s="261" t="s">
        <v>51</v>
      </c>
      <c r="O201" s="86"/>
      <c r="P201" s="214">
        <f>O201*H201</f>
        <v>0</v>
      </c>
      <c r="Q201" s="214">
        <v>0</v>
      </c>
      <c r="R201" s="214">
        <f>Q201*H201</f>
        <v>0</v>
      </c>
      <c r="S201" s="214">
        <v>0</v>
      </c>
      <c r="T201" s="215">
        <f>S201*H201</f>
        <v>0</v>
      </c>
      <c r="U201" s="40"/>
      <c r="V201" s="40"/>
      <c r="W201" s="40"/>
      <c r="X201" s="40"/>
      <c r="Y201" s="40"/>
      <c r="Z201" s="40"/>
      <c r="AA201" s="40"/>
      <c r="AB201" s="40"/>
      <c r="AC201" s="40"/>
      <c r="AD201" s="40"/>
      <c r="AE201" s="40"/>
      <c r="AR201" s="216" t="s">
        <v>228</v>
      </c>
      <c r="AT201" s="216" t="s">
        <v>246</v>
      </c>
      <c r="AU201" s="216" t="s">
        <v>141</v>
      </c>
      <c r="AY201" s="18" t="s">
        <v>132</v>
      </c>
      <c r="BE201" s="217">
        <f>IF(N201="základní",J201,0)</f>
        <v>0</v>
      </c>
      <c r="BF201" s="217">
        <f>IF(N201="snížená",J201,0)</f>
        <v>0</v>
      </c>
      <c r="BG201" s="217">
        <f>IF(N201="zákl. přenesená",J201,0)</f>
        <v>0</v>
      </c>
      <c r="BH201" s="217">
        <f>IF(N201="sníž. přenesená",J201,0)</f>
        <v>0</v>
      </c>
      <c r="BI201" s="217">
        <f>IF(N201="nulová",J201,0)</f>
        <v>0</v>
      </c>
      <c r="BJ201" s="18" t="s">
        <v>141</v>
      </c>
      <c r="BK201" s="217">
        <f>ROUND(I201*H201,2)</f>
        <v>0</v>
      </c>
      <c r="BL201" s="18" t="s">
        <v>150</v>
      </c>
      <c r="BM201" s="216" t="s">
        <v>906</v>
      </c>
    </row>
    <row r="202" s="13" customFormat="1">
      <c r="A202" s="13"/>
      <c r="B202" s="230"/>
      <c r="C202" s="231"/>
      <c r="D202" s="225" t="s">
        <v>199</v>
      </c>
      <c r="E202" s="232" t="s">
        <v>32</v>
      </c>
      <c r="F202" s="233" t="s">
        <v>333</v>
      </c>
      <c r="G202" s="231"/>
      <c r="H202" s="234">
        <v>29.399999999999999</v>
      </c>
      <c r="I202" s="235"/>
      <c r="J202" s="231"/>
      <c r="K202" s="231"/>
      <c r="L202" s="236"/>
      <c r="M202" s="237"/>
      <c r="N202" s="238"/>
      <c r="O202" s="238"/>
      <c r="P202" s="238"/>
      <c r="Q202" s="238"/>
      <c r="R202" s="238"/>
      <c r="S202" s="238"/>
      <c r="T202" s="239"/>
      <c r="U202" s="13"/>
      <c r="V202" s="13"/>
      <c r="W202" s="13"/>
      <c r="X202" s="13"/>
      <c r="Y202" s="13"/>
      <c r="Z202" s="13"/>
      <c r="AA202" s="13"/>
      <c r="AB202" s="13"/>
      <c r="AC202" s="13"/>
      <c r="AD202" s="13"/>
      <c r="AE202" s="13"/>
      <c r="AT202" s="240" t="s">
        <v>199</v>
      </c>
      <c r="AU202" s="240" t="s">
        <v>141</v>
      </c>
      <c r="AV202" s="13" t="s">
        <v>141</v>
      </c>
      <c r="AW202" s="13" t="s">
        <v>41</v>
      </c>
      <c r="AX202" s="13" t="s">
        <v>79</v>
      </c>
      <c r="AY202" s="240" t="s">
        <v>132</v>
      </c>
    </row>
    <row r="203" s="14" customFormat="1">
      <c r="A203" s="14"/>
      <c r="B203" s="241"/>
      <c r="C203" s="242"/>
      <c r="D203" s="225" t="s">
        <v>199</v>
      </c>
      <c r="E203" s="243" t="s">
        <v>32</v>
      </c>
      <c r="F203" s="244" t="s">
        <v>201</v>
      </c>
      <c r="G203" s="242"/>
      <c r="H203" s="245">
        <v>29.399999999999999</v>
      </c>
      <c r="I203" s="246"/>
      <c r="J203" s="242"/>
      <c r="K203" s="242"/>
      <c r="L203" s="247"/>
      <c r="M203" s="248"/>
      <c r="N203" s="249"/>
      <c r="O203" s="249"/>
      <c r="P203" s="249"/>
      <c r="Q203" s="249"/>
      <c r="R203" s="249"/>
      <c r="S203" s="249"/>
      <c r="T203" s="250"/>
      <c r="U203" s="14"/>
      <c r="V203" s="14"/>
      <c r="W203" s="14"/>
      <c r="X203" s="14"/>
      <c r="Y203" s="14"/>
      <c r="Z203" s="14"/>
      <c r="AA203" s="14"/>
      <c r="AB203" s="14"/>
      <c r="AC203" s="14"/>
      <c r="AD203" s="14"/>
      <c r="AE203" s="14"/>
      <c r="AT203" s="251" t="s">
        <v>199</v>
      </c>
      <c r="AU203" s="251" t="s">
        <v>141</v>
      </c>
      <c r="AV203" s="14" t="s">
        <v>150</v>
      </c>
      <c r="AW203" s="14" t="s">
        <v>41</v>
      </c>
      <c r="AX203" s="14" t="s">
        <v>21</v>
      </c>
      <c r="AY203" s="251" t="s">
        <v>132</v>
      </c>
    </row>
    <row r="204" s="2" customFormat="1" ht="24.15" customHeight="1">
      <c r="A204" s="40"/>
      <c r="B204" s="41"/>
      <c r="C204" s="205" t="s">
        <v>368</v>
      </c>
      <c r="D204" s="205" t="s">
        <v>135</v>
      </c>
      <c r="E204" s="206" t="s">
        <v>335</v>
      </c>
      <c r="F204" s="207" t="s">
        <v>336</v>
      </c>
      <c r="G204" s="208" t="s">
        <v>195</v>
      </c>
      <c r="H204" s="209">
        <v>55</v>
      </c>
      <c r="I204" s="210"/>
      <c r="J204" s="211">
        <f>ROUND(I204*H204,2)</f>
        <v>0</v>
      </c>
      <c r="K204" s="207" t="s">
        <v>139</v>
      </c>
      <c r="L204" s="46"/>
      <c r="M204" s="212" t="s">
        <v>32</v>
      </c>
      <c r="N204" s="213" t="s">
        <v>51</v>
      </c>
      <c r="O204" s="86"/>
      <c r="P204" s="214">
        <f>O204*H204</f>
        <v>0</v>
      </c>
      <c r="Q204" s="214">
        <v>0.01188</v>
      </c>
      <c r="R204" s="214">
        <f>Q204*H204</f>
        <v>0.65339999999999998</v>
      </c>
      <c r="S204" s="214">
        <v>0</v>
      </c>
      <c r="T204" s="215">
        <f>S204*H204</f>
        <v>0</v>
      </c>
      <c r="U204" s="40"/>
      <c r="V204" s="40"/>
      <c r="W204" s="40"/>
      <c r="X204" s="40"/>
      <c r="Y204" s="40"/>
      <c r="Z204" s="40"/>
      <c r="AA204" s="40"/>
      <c r="AB204" s="40"/>
      <c r="AC204" s="40"/>
      <c r="AD204" s="40"/>
      <c r="AE204" s="40"/>
      <c r="AR204" s="216" t="s">
        <v>150</v>
      </c>
      <c r="AT204" s="216" t="s">
        <v>135</v>
      </c>
      <c r="AU204" s="216" t="s">
        <v>141</v>
      </c>
      <c r="AY204" s="18" t="s">
        <v>132</v>
      </c>
      <c r="BE204" s="217">
        <f>IF(N204="základní",J204,0)</f>
        <v>0</v>
      </c>
      <c r="BF204" s="217">
        <f>IF(N204="snížená",J204,0)</f>
        <v>0</v>
      </c>
      <c r="BG204" s="217">
        <f>IF(N204="zákl. přenesená",J204,0)</f>
        <v>0</v>
      </c>
      <c r="BH204" s="217">
        <f>IF(N204="sníž. přenesená",J204,0)</f>
        <v>0</v>
      </c>
      <c r="BI204" s="217">
        <f>IF(N204="nulová",J204,0)</f>
        <v>0</v>
      </c>
      <c r="BJ204" s="18" t="s">
        <v>141</v>
      </c>
      <c r="BK204" s="217">
        <f>ROUND(I204*H204,2)</f>
        <v>0</v>
      </c>
      <c r="BL204" s="18" t="s">
        <v>150</v>
      </c>
      <c r="BM204" s="216" t="s">
        <v>907</v>
      </c>
    </row>
    <row r="205" s="2" customFormat="1" ht="24.15" customHeight="1">
      <c r="A205" s="40"/>
      <c r="B205" s="41"/>
      <c r="C205" s="205" t="s">
        <v>373</v>
      </c>
      <c r="D205" s="205" t="s">
        <v>135</v>
      </c>
      <c r="E205" s="206" t="s">
        <v>339</v>
      </c>
      <c r="F205" s="207" t="s">
        <v>340</v>
      </c>
      <c r="G205" s="208" t="s">
        <v>195</v>
      </c>
      <c r="H205" s="209">
        <v>224.71000000000001</v>
      </c>
      <c r="I205" s="210"/>
      <c r="J205" s="211">
        <f>ROUND(I205*H205,2)</f>
        <v>0</v>
      </c>
      <c r="K205" s="207" t="s">
        <v>139</v>
      </c>
      <c r="L205" s="46"/>
      <c r="M205" s="212" t="s">
        <v>32</v>
      </c>
      <c r="N205" s="213" t="s">
        <v>51</v>
      </c>
      <c r="O205" s="86"/>
      <c r="P205" s="214">
        <f>O205*H205</f>
        <v>0</v>
      </c>
      <c r="Q205" s="214">
        <v>0.00348</v>
      </c>
      <c r="R205" s="214">
        <f>Q205*H205</f>
        <v>0.78199079999999999</v>
      </c>
      <c r="S205" s="214">
        <v>0</v>
      </c>
      <c r="T205" s="215">
        <f>S205*H205</f>
        <v>0</v>
      </c>
      <c r="U205" s="40"/>
      <c r="V205" s="40"/>
      <c r="W205" s="40"/>
      <c r="X205" s="40"/>
      <c r="Y205" s="40"/>
      <c r="Z205" s="40"/>
      <c r="AA205" s="40"/>
      <c r="AB205" s="40"/>
      <c r="AC205" s="40"/>
      <c r="AD205" s="40"/>
      <c r="AE205" s="40"/>
      <c r="AR205" s="216" t="s">
        <v>150</v>
      </c>
      <c r="AT205" s="216" t="s">
        <v>135</v>
      </c>
      <c r="AU205" s="216" t="s">
        <v>141</v>
      </c>
      <c r="AY205" s="18" t="s">
        <v>132</v>
      </c>
      <c r="BE205" s="217">
        <f>IF(N205="základní",J205,0)</f>
        <v>0</v>
      </c>
      <c r="BF205" s="217">
        <f>IF(N205="snížená",J205,0)</f>
        <v>0</v>
      </c>
      <c r="BG205" s="217">
        <f>IF(N205="zákl. přenesená",J205,0)</f>
        <v>0</v>
      </c>
      <c r="BH205" s="217">
        <f>IF(N205="sníž. přenesená",J205,0)</f>
        <v>0</v>
      </c>
      <c r="BI205" s="217">
        <f>IF(N205="nulová",J205,0)</f>
        <v>0</v>
      </c>
      <c r="BJ205" s="18" t="s">
        <v>141</v>
      </c>
      <c r="BK205" s="217">
        <f>ROUND(I205*H205,2)</f>
        <v>0</v>
      </c>
      <c r="BL205" s="18" t="s">
        <v>150</v>
      </c>
      <c r="BM205" s="216" t="s">
        <v>1354</v>
      </c>
    </row>
    <row r="206" s="13" customFormat="1">
      <c r="A206" s="13"/>
      <c r="B206" s="230"/>
      <c r="C206" s="231"/>
      <c r="D206" s="225" t="s">
        <v>199</v>
      </c>
      <c r="E206" s="232" t="s">
        <v>32</v>
      </c>
      <c r="F206" s="233" t="s">
        <v>909</v>
      </c>
      <c r="G206" s="231"/>
      <c r="H206" s="234">
        <v>266.33999999999997</v>
      </c>
      <c r="I206" s="235"/>
      <c r="J206" s="231"/>
      <c r="K206" s="231"/>
      <c r="L206" s="236"/>
      <c r="M206" s="237"/>
      <c r="N206" s="238"/>
      <c r="O206" s="238"/>
      <c r="P206" s="238"/>
      <c r="Q206" s="238"/>
      <c r="R206" s="238"/>
      <c r="S206" s="238"/>
      <c r="T206" s="239"/>
      <c r="U206" s="13"/>
      <c r="V206" s="13"/>
      <c r="W206" s="13"/>
      <c r="X206" s="13"/>
      <c r="Y206" s="13"/>
      <c r="Z206" s="13"/>
      <c r="AA206" s="13"/>
      <c r="AB206" s="13"/>
      <c r="AC206" s="13"/>
      <c r="AD206" s="13"/>
      <c r="AE206" s="13"/>
      <c r="AT206" s="240" t="s">
        <v>199</v>
      </c>
      <c r="AU206" s="240" t="s">
        <v>141</v>
      </c>
      <c r="AV206" s="13" t="s">
        <v>141</v>
      </c>
      <c r="AW206" s="13" t="s">
        <v>41</v>
      </c>
      <c r="AX206" s="13" t="s">
        <v>79</v>
      </c>
      <c r="AY206" s="240" t="s">
        <v>132</v>
      </c>
    </row>
    <row r="207" s="13" customFormat="1">
      <c r="A207" s="13"/>
      <c r="B207" s="230"/>
      <c r="C207" s="231"/>
      <c r="D207" s="225" t="s">
        <v>199</v>
      </c>
      <c r="E207" s="232" t="s">
        <v>32</v>
      </c>
      <c r="F207" s="233" t="s">
        <v>888</v>
      </c>
      <c r="G207" s="231"/>
      <c r="H207" s="234">
        <v>-18</v>
      </c>
      <c r="I207" s="235"/>
      <c r="J207" s="231"/>
      <c r="K207" s="231"/>
      <c r="L207" s="236"/>
      <c r="M207" s="237"/>
      <c r="N207" s="238"/>
      <c r="O207" s="238"/>
      <c r="P207" s="238"/>
      <c r="Q207" s="238"/>
      <c r="R207" s="238"/>
      <c r="S207" s="238"/>
      <c r="T207" s="239"/>
      <c r="U207" s="13"/>
      <c r="V207" s="13"/>
      <c r="W207" s="13"/>
      <c r="X207" s="13"/>
      <c r="Y207" s="13"/>
      <c r="Z207" s="13"/>
      <c r="AA207" s="13"/>
      <c r="AB207" s="13"/>
      <c r="AC207" s="13"/>
      <c r="AD207" s="13"/>
      <c r="AE207" s="13"/>
      <c r="AT207" s="240" t="s">
        <v>199</v>
      </c>
      <c r="AU207" s="240" t="s">
        <v>141</v>
      </c>
      <c r="AV207" s="13" t="s">
        <v>141</v>
      </c>
      <c r="AW207" s="13" t="s">
        <v>41</v>
      </c>
      <c r="AX207" s="13" t="s">
        <v>79</v>
      </c>
      <c r="AY207" s="240" t="s">
        <v>132</v>
      </c>
    </row>
    <row r="208" s="13" customFormat="1">
      <c r="A208" s="13"/>
      <c r="B208" s="230"/>
      <c r="C208" s="231"/>
      <c r="D208" s="225" t="s">
        <v>199</v>
      </c>
      <c r="E208" s="232" t="s">
        <v>32</v>
      </c>
      <c r="F208" s="233" t="s">
        <v>889</v>
      </c>
      <c r="G208" s="231"/>
      <c r="H208" s="234">
        <v>-13.5</v>
      </c>
      <c r="I208" s="235"/>
      <c r="J208" s="231"/>
      <c r="K208" s="231"/>
      <c r="L208" s="236"/>
      <c r="M208" s="237"/>
      <c r="N208" s="238"/>
      <c r="O208" s="238"/>
      <c r="P208" s="238"/>
      <c r="Q208" s="238"/>
      <c r="R208" s="238"/>
      <c r="S208" s="238"/>
      <c r="T208" s="239"/>
      <c r="U208" s="13"/>
      <c r="V208" s="13"/>
      <c r="W208" s="13"/>
      <c r="X208" s="13"/>
      <c r="Y208" s="13"/>
      <c r="Z208" s="13"/>
      <c r="AA208" s="13"/>
      <c r="AB208" s="13"/>
      <c r="AC208" s="13"/>
      <c r="AD208" s="13"/>
      <c r="AE208" s="13"/>
      <c r="AT208" s="240" t="s">
        <v>199</v>
      </c>
      <c r="AU208" s="240" t="s">
        <v>141</v>
      </c>
      <c r="AV208" s="13" t="s">
        <v>141</v>
      </c>
      <c r="AW208" s="13" t="s">
        <v>41</v>
      </c>
      <c r="AX208" s="13" t="s">
        <v>79</v>
      </c>
      <c r="AY208" s="240" t="s">
        <v>132</v>
      </c>
    </row>
    <row r="209" s="13" customFormat="1">
      <c r="A209" s="13"/>
      <c r="B209" s="230"/>
      <c r="C209" s="231"/>
      <c r="D209" s="225" t="s">
        <v>199</v>
      </c>
      <c r="E209" s="232" t="s">
        <v>32</v>
      </c>
      <c r="F209" s="233" t="s">
        <v>890</v>
      </c>
      <c r="G209" s="231"/>
      <c r="H209" s="234">
        <v>-3.0800000000000001</v>
      </c>
      <c r="I209" s="235"/>
      <c r="J209" s="231"/>
      <c r="K209" s="231"/>
      <c r="L209" s="236"/>
      <c r="M209" s="237"/>
      <c r="N209" s="238"/>
      <c r="O209" s="238"/>
      <c r="P209" s="238"/>
      <c r="Q209" s="238"/>
      <c r="R209" s="238"/>
      <c r="S209" s="238"/>
      <c r="T209" s="239"/>
      <c r="U209" s="13"/>
      <c r="V209" s="13"/>
      <c r="W209" s="13"/>
      <c r="X209" s="13"/>
      <c r="Y209" s="13"/>
      <c r="Z209" s="13"/>
      <c r="AA209" s="13"/>
      <c r="AB209" s="13"/>
      <c r="AC209" s="13"/>
      <c r="AD209" s="13"/>
      <c r="AE209" s="13"/>
      <c r="AT209" s="240" t="s">
        <v>199</v>
      </c>
      <c r="AU209" s="240" t="s">
        <v>141</v>
      </c>
      <c r="AV209" s="13" t="s">
        <v>141</v>
      </c>
      <c r="AW209" s="13" t="s">
        <v>41</v>
      </c>
      <c r="AX209" s="13" t="s">
        <v>79</v>
      </c>
      <c r="AY209" s="240" t="s">
        <v>132</v>
      </c>
    </row>
    <row r="210" s="13" customFormat="1">
      <c r="A210" s="13"/>
      <c r="B210" s="230"/>
      <c r="C210" s="231"/>
      <c r="D210" s="225" t="s">
        <v>199</v>
      </c>
      <c r="E210" s="232" t="s">
        <v>32</v>
      </c>
      <c r="F210" s="233" t="s">
        <v>891</v>
      </c>
      <c r="G210" s="231"/>
      <c r="H210" s="234">
        <v>-2.1000000000000001</v>
      </c>
      <c r="I210" s="235"/>
      <c r="J210" s="231"/>
      <c r="K210" s="231"/>
      <c r="L210" s="236"/>
      <c r="M210" s="237"/>
      <c r="N210" s="238"/>
      <c r="O210" s="238"/>
      <c r="P210" s="238"/>
      <c r="Q210" s="238"/>
      <c r="R210" s="238"/>
      <c r="S210" s="238"/>
      <c r="T210" s="239"/>
      <c r="U210" s="13"/>
      <c r="V210" s="13"/>
      <c r="W210" s="13"/>
      <c r="X210" s="13"/>
      <c r="Y210" s="13"/>
      <c r="Z210" s="13"/>
      <c r="AA210" s="13"/>
      <c r="AB210" s="13"/>
      <c r="AC210" s="13"/>
      <c r="AD210" s="13"/>
      <c r="AE210" s="13"/>
      <c r="AT210" s="240" t="s">
        <v>199</v>
      </c>
      <c r="AU210" s="240" t="s">
        <v>141</v>
      </c>
      <c r="AV210" s="13" t="s">
        <v>141</v>
      </c>
      <c r="AW210" s="13" t="s">
        <v>41</v>
      </c>
      <c r="AX210" s="13" t="s">
        <v>79</v>
      </c>
      <c r="AY210" s="240" t="s">
        <v>132</v>
      </c>
    </row>
    <row r="211" s="13" customFormat="1">
      <c r="A211" s="13"/>
      <c r="B211" s="230"/>
      <c r="C211" s="231"/>
      <c r="D211" s="225" t="s">
        <v>199</v>
      </c>
      <c r="E211" s="232" t="s">
        <v>32</v>
      </c>
      <c r="F211" s="233" t="s">
        <v>892</v>
      </c>
      <c r="G211" s="231"/>
      <c r="H211" s="234">
        <v>-2.25</v>
      </c>
      <c r="I211" s="235"/>
      <c r="J211" s="231"/>
      <c r="K211" s="231"/>
      <c r="L211" s="236"/>
      <c r="M211" s="237"/>
      <c r="N211" s="238"/>
      <c r="O211" s="238"/>
      <c r="P211" s="238"/>
      <c r="Q211" s="238"/>
      <c r="R211" s="238"/>
      <c r="S211" s="238"/>
      <c r="T211" s="239"/>
      <c r="U211" s="13"/>
      <c r="V211" s="13"/>
      <c r="W211" s="13"/>
      <c r="X211" s="13"/>
      <c r="Y211" s="13"/>
      <c r="Z211" s="13"/>
      <c r="AA211" s="13"/>
      <c r="AB211" s="13"/>
      <c r="AC211" s="13"/>
      <c r="AD211" s="13"/>
      <c r="AE211" s="13"/>
      <c r="AT211" s="240" t="s">
        <v>199</v>
      </c>
      <c r="AU211" s="240" t="s">
        <v>141</v>
      </c>
      <c r="AV211" s="13" t="s">
        <v>141</v>
      </c>
      <c r="AW211" s="13" t="s">
        <v>41</v>
      </c>
      <c r="AX211" s="13" t="s">
        <v>79</v>
      </c>
      <c r="AY211" s="240" t="s">
        <v>132</v>
      </c>
    </row>
    <row r="212" s="13" customFormat="1">
      <c r="A212" s="13"/>
      <c r="B212" s="230"/>
      <c r="C212" s="231"/>
      <c r="D212" s="225" t="s">
        <v>199</v>
      </c>
      <c r="E212" s="232" t="s">
        <v>32</v>
      </c>
      <c r="F212" s="233" t="s">
        <v>893</v>
      </c>
      <c r="G212" s="231"/>
      <c r="H212" s="234">
        <v>-2.7000000000000002</v>
      </c>
      <c r="I212" s="235"/>
      <c r="J212" s="231"/>
      <c r="K212" s="231"/>
      <c r="L212" s="236"/>
      <c r="M212" s="237"/>
      <c r="N212" s="238"/>
      <c r="O212" s="238"/>
      <c r="P212" s="238"/>
      <c r="Q212" s="238"/>
      <c r="R212" s="238"/>
      <c r="S212" s="238"/>
      <c r="T212" s="239"/>
      <c r="U212" s="13"/>
      <c r="V212" s="13"/>
      <c r="W212" s="13"/>
      <c r="X212" s="13"/>
      <c r="Y212" s="13"/>
      <c r="Z212" s="13"/>
      <c r="AA212" s="13"/>
      <c r="AB212" s="13"/>
      <c r="AC212" s="13"/>
      <c r="AD212" s="13"/>
      <c r="AE212" s="13"/>
      <c r="AT212" s="240" t="s">
        <v>199</v>
      </c>
      <c r="AU212" s="240" t="s">
        <v>141</v>
      </c>
      <c r="AV212" s="13" t="s">
        <v>141</v>
      </c>
      <c r="AW212" s="13" t="s">
        <v>41</v>
      </c>
      <c r="AX212" s="13" t="s">
        <v>79</v>
      </c>
      <c r="AY212" s="240" t="s">
        <v>132</v>
      </c>
    </row>
    <row r="213" s="14" customFormat="1">
      <c r="A213" s="14"/>
      <c r="B213" s="241"/>
      <c r="C213" s="242"/>
      <c r="D213" s="225" t="s">
        <v>199</v>
      </c>
      <c r="E213" s="243" t="s">
        <v>32</v>
      </c>
      <c r="F213" s="244" t="s">
        <v>201</v>
      </c>
      <c r="G213" s="242"/>
      <c r="H213" s="245">
        <v>224.71000000000001</v>
      </c>
      <c r="I213" s="246"/>
      <c r="J213" s="242"/>
      <c r="K213" s="242"/>
      <c r="L213" s="247"/>
      <c r="M213" s="248"/>
      <c r="N213" s="249"/>
      <c r="O213" s="249"/>
      <c r="P213" s="249"/>
      <c r="Q213" s="249"/>
      <c r="R213" s="249"/>
      <c r="S213" s="249"/>
      <c r="T213" s="250"/>
      <c r="U213" s="14"/>
      <c r="V213" s="14"/>
      <c r="W213" s="14"/>
      <c r="X213" s="14"/>
      <c r="Y213" s="14"/>
      <c r="Z213" s="14"/>
      <c r="AA213" s="14"/>
      <c r="AB213" s="14"/>
      <c r="AC213" s="14"/>
      <c r="AD213" s="14"/>
      <c r="AE213" s="14"/>
      <c r="AT213" s="251" t="s">
        <v>199</v>
      </c>
      <c r="AU213" s="251" t="s">
        <v>141</v>
      </c>
      <c r="AV213" s="14" t="s">
        <v>150</v>
      </c>
      <c r="AW213" s="14" t="s">
        <v>41</v>
      </c>
      <c r="AX213" s="14" t="s">
        <v>21</v>
      </c>
      <c r="AY213" s="251" t="s">
        <v>132</v>
      </c>
    </row>
    <row r="214" s="2" customFormat="1" ht="24.15" customHeight="1">
      <c r="A214" s="40"/>
      <c r="B214" s="41"/>
      <c r="C214" s="205" t="s">
        <v>379</v>
      </c>
      <c r="D214" s="205" t="s">
        <v>135</v>
      </c>
      <c r="E214" s="206" t="s">
        <v>339</v>
      </c>
      <c r="F214" s="207" t="s">
        <v>340</v>
      </c>
      <c r="G214" s="208" t="s">
        <v>195</v>
      </c>
      <c r="H214" s="209">
        <v>1.224</v>
      </c>
      <c r="I214" s="210"/>
      <c r="J214" s="211">
        <f>ROUND(I214*H214,2)</f>
        <v>0</v>
      </c>
      <c r="K214" s="207" t="s">
        <v>139</v>
      </c>
      <c r="L214" s="46"/>
      <c r="M214" s="212" t="s">
        <v>32</v>
      </c>
      <c r="N214" s="213" t="s">
        <v>51</v>
      </c>
      <c r="O214" s="86"/>
      <c r="P214" s="214">
        <f>O214*H214</f>
        <v>0</v>
      </c>
      <c r="Q214" s="214">
        <v>0.00348</v>
      </c>
      <c r="R214" s="214">
        <f>Q214*H214</f>
        <v>0.0042595200000000001</v>
      </c>
      <c r="S214" s="214">
        <v>0</v>
      </c>
      <c r="T214" s="215">
        <f>S214*H214</f>
        <v>0</v>
      </c>
      <c r="U214" s="40"/>
      <c r="V214" s="40"/>
      <c r="W214" s="40"/>
      <c r="X214" s="40"/>
      <c r="Y214" s="40"/>
      <c r="Z214" s="40"/>
      <c r="AA214" s="40"/>
      <c r="AB214" s="40"/>
      <c r="AC214" s="40"/>
      <c r="AD214" s="40"/>
      <c r="AE214" s="40"/>
      <c r="AR214" s="216" t="s">
        <v>150</v>
      </c>
      <c r="AT214" s="216" t="s">
        <v>135</v>
      </c>
      <c r="AU214" s="216" t="s">
        <v>141</v>
      </c>
      <c r="AY214" s="18" t="s">
        <v>132</v>
      </c>
      <c r="BE214" s="217">
        <f>IF(N214="základní",J214,0)</f>
        <v>0</v>
      </c>
      <c r="BF214" s="217">
        <f>IF(N214="snížená",J214,0)</f>
        <v>0</v>
      </c>
      <c r="BG214" s="217">
        <f>IF(N214="zákl. přenesená",J214,0)</f>
        <v>0</v>
      </c>
      <c r="BH214" s="217">
        <f>IF(N214="sníž. přenesená",J214,0)</f>
        <v>0</v>
      </c>
      <c r="BI214" s="217">
        <f>IF(N214="nulová",J214,0)</f>
        <v>0</v>
      </c>
      <c r="BJ214" s="18" t="s">
        <v>141</v>
      </c>
      <c r="BK214" s="217">
        <f>ROUND(I214*H214,2)</f>
        <v>0</v>
      </c>
      <c r="BL214" s="18" t="s">
        <v>150</v>
      </c>
      <c r="BM214" s="216" t="s">
        <v>1355</v>
      </c>
    </row>
    <row r="215" s="13" customFormat="1">
      <c r="A215" s="13"/>
      <c r="B215" s="230"/>
      <c r="C215" s="231"/>
      <c r="D215" s="225" t="s">
        <v>199</v>
      </c>
      <c r="E215" s="232" t="s">
        <v>32</v>
      </c>
      <c r="F215" s="233" t="s">
        <v>911</v>
      </c>
      <c r="G215" s="231"/>
      <c r="H215" s="234">
        <v>1.224</v>
      </c>
      <c r="I215" s="235"/>
      <c r="J215" s="231"/>
      <c r="K215" s="231"/>
      <c r="L215" s="236"/>
      <c r="M215" s="237"/>
      <c r="N215" s="238"/>
      <c r="O215" s="238"/>
      <c r="P215" s="238"/>
      <c r="Q215" s="238"/>
      <c r="R215" s="238"/>
      <c r="S215" s="238"/>
      <c r="T215" s="239"/>
      <c r="U215" s="13"/>
      <c r="V215" s="13"/>
      <c r="W215" s="13"/>
      <c r="X215" s="13"/>
      <c r="Y215" s="13"/>
      <c r="Z215" s="13"/>
      <c r="AA215" s="13"/>
      <c r="AB215" s="13"/>
      <c r="AC215" s="13"/>
      <c r="AD215" s="13"/>
      <c r="AE215" s="13"/>
      <c r="AT215" s="240" t="s">
        <v>199</v>
      </c>
      <c r="AU215" s="240" t="s">
        <v>141</v>
      </c>
      <c r="AV215" s="13" t="s">
        <v>141</v>
      </c>
      <c r="AW215" s="13" t="s">
        <v>41</v>
      </c>
      <c r="AX215" s="13" t="s">
        <v>79</v>
      </c>
      <c r="AY215" s="240" t="s">
        <v>132</v>
      </c>
    </row>
    <row r="216" s="14" customFormat="1">
      <c r="A216" s="14"/>
      <c r="B216" s="241"/>
      <c r="C216" s="242"/>
      <c r="D216" s="225" t="s">
        <v>199</v>
      </c>
      <c r="E216" s="243" t="s">
        <v>32</v>
      </c>
      <c r="F216" s="244" t="s">
        <v>201</v>
      </c>
      <c r="G216" s="242"/>
      <c r="H216" s="245">
        <v>1.224</v>
      </c>
      <c r="I216" s="246"/>
      <c r="J216" s="242"/>
      <c r="K216" s="242"/>
      <c r="L216" s="247"/>
      <c r="M216" s="248"/>
      <c r="N216" s="249"/>
      <c r="O216" s="249"/>
      <c r="P216" s="249"/>
      <c r="Q216" s="249"/>
      <c r="R216" s="249"/>
      <c r="S216" s="249"/>
      <c r="T216" s="250"/>
      <c r="U216" s="14"/>
      <c r="V216" s="14"/>
      <c r="W216" s="14"/>
      <c r="X216" s="14"/>
      <c r="Y216" s="14"/>
      <c r="Z216" s="14"/>
      <c r="AA216" s="14"/>
      <c r="AB216" s="14"/>
      <c r="AC216" s="14"/>
      <c r="AD216" s="14"/>
      <c r="AE216" s="14"/>
      <c r="AT216" s="251" t="s">
        <v>199</v>
      </c>
      <c r="AU216" s="251" t="s">
        <v>141</v>
      </c>
      <c r="AV216" s="14" t="s">
        <v>150</v>
      </c>
      <c r="AW216" s="14" t="s">
        <v>41</v>
      </c>
      <c r="AX216" s="14" t="s">
        <v>21</v>
      </c>
      <c r="AY216" s="251" t="s">
        <v>132</v>
      </c>
    </row>
    <row r="217" s="2" customFormat="1" ht="14.4" customHeight="1">
      <c r="A217" s="40"/>
      <c r="B217" s="41"/>
      <c r="C217" s="205" t="s">
        <v>384</v>
      </c>
      <c r="D217" s="205" t="s">
        <v>135</v>
      </c>
      <c r="E217" s="206" t="s">
        <v>344</v>
      </c>
      <c r="F217" s="207" t="s">
        <v>345</v>
      </c>
      <c r="G217" s="208" t="s">
        <v>195</v>
      </c>
      <c r="H217" s="209">
        <v>224.71000000000001</v>
      </c>
      <c r="I217" s="210"/>
      <c r="J217" s="211">
        <f>ROUND(I217*H217,2)</f>
        <v>0</v>
      </c>
      <c r="K217" s="207" t="s">
        <v>139</v>
      </c>
      <c r="L217" s="46"/>
      <c r="M217" s="212" t="s">
        <v>32</v>
      </c>
      <c r="N217" s="213" t="s">
        <v>51</v>
      </c>
      <c r="O217" s="86"/>
      <c r="P217" s="214">
        <f>O217*H217</f>
        <v>0</v>
      </c>
      <c r="Q217" s="214">
        <v>0</v>
      </c>
      <c r="R217" s="214">
        <f>Q217*H217</f>
        <v>0</v>
      </c>
      <c r="S217" s="214">
        <v>0</v>
      </c>
      <c r="T217" s="215">
        <f>S217*H217</f>
        <v>0</v>
      </c>
      <c r="U217" s="40"/>
      <c r="V217" s="40"/>
      <c r="W217" s="40"/>
      <c r="X217" s="40"/>
      <c r="Y217" s="40"/>
      <c r="Z217" s="40"/>
      <c r="AA217" s="40"/>
      <c r="AB217" s="40"/>
      <c r="AC217" s="40"/>
      <c r="AD217" s="40"/>
      <c r="AE217" s="40"/>
      <c r="AR217" s="216" t="s">
        <v>150</v>
      </c>
      <c r="AT217" s="216" t="s">
        <v>135</v>
      </c>
      <c r="AU217" s="216" t="s">
        <v>141</v>
      </c>
      <c r="AY217" s="18" t="s">
        <v>132</v>
      </c>
      <c r="BE217" s="217">
        <f>IF(N217="základní",J217,0)</f>
        <v>0</v>
      </c>
      <c r="BF217" s="217">
        <f>IF(N217="snížená",J217,0)</f>
        <v>0</v>
      </c>
      <c r="BG217" s="217">
        <f>IF(N217="zákl. přenesená",J217,0)</f>
        <v>0</v>
      </c>
      <c r="BH217" s="217">
        <f>IF(N217="sníž. přenesená",J217,0)</f>
        <v>0</v>
      </c>
      <c r="BI217" s="217">
        <f>IF(N217="nulová",J217,0)</f>
        <v>0</v>
      </c>
      <c r="BJ217" s="18" t="s">
        <v>141</v>
      </c>
      <c r="BK217" s="217">
        <f>ROUND(I217*H217,2)</f>
        <v>0</v>
      </c>
      <c r="BL217" s="18" t="s">
        <v>150</v>
      </c>
      <c r="BM217" s="216" t="s">
        <v>912</v>
      </c>
    </row>
    <row r="218" s="2" customFormat="1" ht="14.4" customHeight="1">
      <c r="A218" s="40"/>
      <c r="B218" s="41"/>
      <c r="C218" s="205" t="s">
        <v>389</v>
      </c>
      <c r="D218" s="205" t="s">
        <v>135</v>
      </c>
      <c r="E218" s="206" t="s">
        <v>348</v>
      </c>
      <c r="F218" s="207" t="s">
        <v>349</v>
      </c>
      <c r="G218" s="208" t="s">
        <v>195</v>
      </c>
      <c r="H218" s="209">
        <v>53.200000000000003</v>
      </c>
      <c r="I218" s="210"/>
      <c r="J218" s="211">
        <f>ROUND(I218*H218,2)</f>
        <v>0</v>
      </c>
      <c r="K218" s="207" t="s">
        <v>139</v>
      </c>
      <c r="L218" s="46"/>
      <c r="M218" s="212" t="s">
        <v>32</v>
      </c>
      <c r="N218" s="213" t="s">
        <v>51</v>
      </c>
      <c r="O218" s="86"/>
      <c r="P218" s="214">
        <f>O218*H218</f>
        <v>0</v>
      </c>
      <c r="Q218" s="214">
        <v>0.0047800000000000004</v>
      </c>
      <c r="R218" s="214">
        <f>Q218*H218</f>
        <v>0.25429600000000002</v>
      </c>
      <c r="S218" s="214">
        <v>0</v>
      </c>
      <c r="T218" s="215">
        <f>S218*H218</f>
        <v>0</v>
      </c>
      <c r="U218" s="40"/>
      <c r="V218" s="40"/>
      <c r="W218" s="40"/>
      <c r="X218" s="40"/>
      <c r="Y218" s="40"/>
      <c r="Z218" s="40"/>
      <c r="AA218" s="40"/>
      <c r="AB218" s="40"/>
      <c r="AC218" s="40"/>
      <c r="AD218" s="40"/>
      <c r="AE218" s="40"/>
      <c r="AR218" s="216" t="s">
        <v>150</v>
      </c>
      <c r="AT218" s="216" t="s">
        <v>135</v>
      </c>
      <c r="AU218" s="216" t="s">
        <v>141</v>
      </c>
      <c r="AY218" s="18" t="s">
        <v>132</v>
      </c>
      <c r="BE218" s="217">
        <f>IF(N218="základní",J218,0)</f>
        <v>0</v>
      </c>
      <c r="BF218" s="217">
        <f>IF(N218="snížená",J218,0)</f>
        <v>0</v>
      </c>
      <c r="BG218" s="217">
        <f>IF(N218="zákl. přenesená",J218,0)</f>
        <v>0</v>
      </c>
      <c r="BH218" s="217">
        <f>IF(N218="sníž. přenesená",J218,0)</f>
        <v>0</v>
      </c>
      <c r="BI218" s="217">
        <f>IF(N218="nulová",J218,0)</f>
        <v>0</v>
      </c>
      <c r="BJ218" s="18" t="s">
        <v>141</v>
      </c>
      <c r="BK218" s="217">
        <f>ROUND(I218*H218,2)</f>
        <v>0</v>
      </c>
      <c r="BL218" s="18" t="s">
        <v>150</v>
      </c>
      <c r="BM218" s="216" t="s">
        <v>913</v>
      </c>
    </row>
    <row r="219" s="2" customFormat="1" ht="24.15" customHeight="1">
      <c r="A219" s="40"/>
      <c r="B219" s="41"/>
      <c r="C219" s="205" t="s">
        <v>393</v>
      </c>
      <c r="D219" s="205" t="s">
        <v>135</v>
      </c>
      <c r="E219" s="206" t="s">
        <v>352</v>
      </c>
      <c r="F219" s="207" t="s">
        <v>353</v>
      </c>
      <c r="G219" s="208" t="s">
        <v>195</v>
      </c>
      <c r="H219" s="209">
        <v>3.7440000000000002</v>
      </c>
      <c r="I219" s="210"/>
      <c r="J219" s="211">
        <f>ROUND(I219*H219,2)</f>
        <v>0</v>
      </c>
      <c r="K219" s="207" t="s">
        <v>139</v>
      </c>
      <c r="L219" s="46"/>
      <c r="M219" s="212" t="s">
        <v>32</v>
      </c>
      <c r="N219" s="213" t="s">
        <v>51</v>
      </c>
      <c r="O219" s="86"/>
      <c r="P219" s="214">
        <f>O219*H219</f>
        <v>0</v>
      </c>
      <c r="Q219" s="214">
        <v>0.00316</v>
      </c>
      <c r="R219" s="214">
        <f>Q219*H219</f>
        <v>0.011831040000000001</v>
      </c>
      <c r="S219" s="214">
        <v>0</v>
      </c>
      <c r="T219" s="215">
        <f>S219*H219</f>
        <v>0</v>
      </c>
      <c r="U219" s="40"/>
      <c r="V219" s="40"/>
      <c r="W219" s="40"/>
      <c r="X219" s="40"/>
      <c r="Y219" s="40"/>
      <c r="Z219" s="40"/>
      <c r="AA219" s="40"/>
      <c r="AB219" s="40"/>
      <c r="AC219" s="40"/>
      <c r="AD219" s="40"/>
      <c r="AE219" s="40"/>
      <c r="AR219" s="216" t="s">
        <v>150</v>
      </c>
      <c r="AT219" s="216" t="s">
        <v>135</v>
      </c>
      <c r="AU219" s="216" t="s">
        <v>141</v>
      </c>
      <c r="AY219" s="18" t="s">
        <v>132</v>
      </c>
      <c r="BE219" s="217">
        <f>IF(N219="základní",J219,0)</f>
        <v>0</v>
      </c>
      <c r="BF219" s="217">
        <f>IF(N219="snížená",J219,0)</f>
        <v>0</v>
      </c>
      <c r="BG219" s="217">
        <f>IF(N219="zákl. přenesená",J219,0)</f>
        <v>0</v>
      </c>
      <c r="BH219" s="217">
        <f>IF(N219="sníž. přenesená",J219,0)</f>
        <v>0</v>
      </c>
      <c r="BI219" s="217">
        <f>IF(N219="nulová",J219,0)</f>
        <v>0</v>
      </c>
      <c r="BJ219" s="18" t="s">
        <v>141</v>
      </c>
      <c r="BK219" s="217">
        <f>ROUND(I219*H219,2)</f>
        <v>0</v>
      </c>
      <c r="BL219" s="18" t="s">
        <v>150</v>
      </c>
      <c r="BM219" s="216" t="s">
        <v>1356</v>
      </c>
    </row>
    <row r="220" s="13" customFormat="1">
      <c r="A220" s="13"/>
      <c r="B220" s="230"/>
      <c r="C220" s="231"/>
      <c r="D220" s="225" t="s">
        <v>199</v>
      </c>
      <c r="E220" s="232" t="s">
        <v>32</v>
      </c>
      <c r="F220" s="233" t="s">
        <v>915</v>
      </c>
      <c r="G220" s="231"/>
      <c r="H220" s="234">
        <v>3.7440000000000002</v>
      </c>
      <c r="I220" s="235"/>
      <c r="J220" s="231"/>
      <c r="K220" s="231"/>
      <c r="L220" s="236"/>
      <c r="M220" s="237"/>
      <c r="N220" s="238"/>
      <c r="O220" s="238"/>
      <c r="P220" s="238"/>
      <c r="Q220" s="238"/>
      <c r="R220" s="238"/>
      <c r="S220" s="238"/>
      <c r="T220" s="239"/>
      <c r="U220" s="13"/>
      <c r="V220" s="13"/>
      <c r="W220" s="13"/>
      <c r="X220" s="13"/>
      <c r="Y220" s="13"/>
      <c r="Z220" s="13"/>
      <c r="AA220" s="13"/>
      <c r="AB220" s="13"/>
      <c r="AC220" s="13"/>
      <c r="AD220" s="13"/>
      <c r="AE220" s="13"/>
      <c r="AT220" s="240" t="s">
        <v>199</v>
      </c>
      <c r="AU220" s="240" t="s">
        <v>141</v>
      </c>
      <c r="AV220" s="13" t="s">
        <v>141</v>
      </c>
      <c r="AW220" s="13" t="s">
        <v>41</v>
      </c>
      <c r="AX220" s="13" t="s">
        <v>21</v>
      </c>
      <c r="AY220" s="240" t="s">
        <v>132</v>
      </c>
    </row>
    <row r="221" s="2" customFormat="1" ht="24.15" customHeight="1">
      <c r="A221" s="40"/>
      <c r="B221" s="41"/>
      <c r="C221" s="205" t="s">
        <v>397</v>
      </c>
      <c r="D221" s="205" t="s">
        <v>135</v>
      </c>
      <c r="E221" s="206" t="s">
        <v>357</v>
      </c>
      <c r="F221" s="207" t="s">
        <v>358</v>
      </c>
      <c r="G221" s="208" t="s">
        <v>195</v>
      </c>
      <c r="H221" s="209">
        <v>45.174999999999997</v>
      </c>
      <c r="I221" s="210"/>
      <c r="J221" s="211">
        <f>ROUND(I221*H221,2)</f>
        <v>0</v>
      </c>
      <c r="K221" s="207" t="s">
        <v>139</v>
      </c>
      <c r="L221" s="46"/>
      <c r="M221" s="212" t="s">
        <v>32</v>
      </c>
      <c r="N221" s="213" t="s">
        <v>51</v>
      </c>
      <c r="O221" s="86"/>
      <c r="P221" s="214">
        <f>O221*H221</f>
        <v>0</v>
      </c>
      <c r="Q221" s="214">
        <v>0.037999999999999999</v>
      </c>
      <c r="R221" s="214">
        <f>Q221*H221</f>
        <v>1.7166499999999998</v>
      </c>
      <c r="S221" s="214">
        <v>0</v>
      </c>
      <c r="T221" s="215">
        <f>S221*H221</f>
        <v>0</v>
      </c>
      <c r="U221" s="40"/>
      <c r="V221" s="40"/>
      <c r="W221" s="40"/>
      <c r="X221" s="40"/>
      <c r="Y221" s="40"/>
      <c r="Z221" s="40"/>
      <c r="AA221" s="40"/>
      <c r="AB221" s="40"/>
      <c r="AC221" s="40"/>
      <c r="AD221" s="40"/>
      <c r="AE221" s="40"/>
      <c r="AR221" s="216" t="s">
        <v>150</v>
      </c>
      <c r="AT221" s="216" t="s">
        <v>135</v>
      </c>
      <c r="AU221" s="216" t="s">
        <v>141</v>
      </c>
      <c r="AY221" s="18" t="s">
        <v>132</v>
      </c>
      <c r="BE221" s="217">
        <f>IF(N221="základní",J221,0)</f>
        <v>0</v>
      </c>
      <c r="BF221" s="217">
        <f>IF(N221="snížená",J221,0)</f>
        <v>0</v>
      </c>
      <c r="BG221" s="217">
        <f>IF(N221="zákl. přenesená",J221,0)</f>
        <v>0</v>
      </c>
      <c r="BH221" s="217">
        <f>IF(N221="sníž. přenesená",J221,0)</f>
        <v>0</v>
      </c>
      <c r="BI221" s="217">
        <f>IF(N221="nulová",J221,0)</f>
        <v>0</v>
      </c>
      <c r="BJ221" s="18" t="s">
        <v>141</v>
      </c>
      <c r="BK221" s="217">
        <f>ROUND(I221*H221,2)</f>
        <v>0</v>
      </c>
      <c r="BL221" s="18" t="s">
        <v>150</v>
      </c>
      <c r="BM221" s="216" t="s">
        <v>1357</v>
      </c>
    </row>
    <row r="222" s="2" customFormat="1">
      <c r="A222" s="40"/>
      <c r="B222" s="41"/>
      <c r="C222" s="42"/>
      <c r="D222" s="225" t="s">
        <v>197</v>
      </c>
      <c r="E222" s="42"/>
      <c r="F222" s="226" t="s">
        <v>360</v>
      </c>
      <c r="G222" s="42"/>
      <c r="H222" s="42"/>
      <c r="I222" s="227"/>
      <c r="J222" s="42"/>
      <c r="K222" s="42"/>
      <c r="L222" s="46"/>
      <c r="M222" s="228"/>
      <c r="N222" s="229"/>
      <c r="O222" s="86"/>
      <c r="P222" s="86"/>
      <c r="Q222" s="86"/>
      <c r="R222" s="86"/>
      <c r="S222" s="86"/>
      <c r="T222" s="87"/>
      <c r="U222" s="40"/>
      <c r="V222" s="40"/>
      <c r="W222" s="40"/>
      <c r="X222" s="40"/>
      <c r="Y222" s="40"/>
      <c r="Z222" s="40"/>
      <c r="AA222" s="40"/>
      <c r="AB222" s="40"/>
      <c r="AC222" s="40"/>
      <c r="AD222" s="40"/>
      <c r="AE222" s="40"/>
      <c r="AT222" s="18" t="s">
        <v>197</v>
      </c>
      <c r="AU222" s="18" t="s">
        <v>141</v>
      </c>
    </row>
    <row r="223" s="13" customFormat="1">
      <c r="A223" s="13"/>
      <c r="B223" s="230"/>
      <c r="C223" s="231"/>
      <c r="D223" s="225" t="s">
        <v>199</v>
      </c>
      <c r="E223" s="232" t="s">
        <v>32</v>
      </c>
      <c r="F223" s="233" t="s">
        <v>1358</v>
      </c>
      <c r="G223" s="231"/>
      <c r="H223" s="234">
        <v>45.174999999999997</v>
      </c>
      <c r="I223" s="235"/>
      <c r="J223" s="231"/>
      <c r="K223" s="231"/>
      <c r="L223" s="236"/>
      <c r="M223" s="237"/>
      <c r="N223" s="238"/>
      <c r="O223" s="238"/>
      <c r="P223" s="238"/>
      <c r="Q223" s="238"/>
      <c r="R223" s="238"/>
      <c r="S223" s="238"/>
      <c r="T223" s="239"/>
      <c r="U223" s="13"/>
      <c r="V223" s="13"/>
      <c r="W223" s="13"/>
      <c r="X223" s="13"/>
      <c r="Y223" s="13"/>
      <c r="Z223" s="13"/>
      <c r="AA223" s="13"/>
      <c r="AB223" s="13"/>
      <c r="AC223" s="13"/>
      <c r="AD223" s="13"/>
      <c r="AE223" s="13"/>
      <c r="AT223" s="240" t="s">
        <v>199</v>
      </c>
      <c r="AU223" s="240" t="s">
        <v>141</v>
      </c>
      <c r="AV223" s="13" t="s">
        <v>141</v>
      </c>
      <c r="AW223" s="13" t="s">
        <v>41</v>
      </c>
      <c r="AX223" s="13" t="s">
        <v>79</v>
      </c>
      <c r="AY223" s="240" t="s">
        <v>132</v>
      </c>
    </row>
    <row r="224" s="14" customFormat="1">
      <c r="A224" s="14"/>
      <c r="B224" s="241"/>
      <c r="C224" s="242"/>
      <c r="D224" s="225" t="s">
        <v>199</v>
      </c>
      <c r="E224" s="243" t="s">
        <v>32</v>
      </c>
      <c r="F224" s="244" t="s">
        <v>201</v>
      </c>
      <c r="G224" s="242"/>
      <c r="H224" s="245">
        <v>45.174999999999997</v>
      </c>
      <c r="I224" s="246"/>
      <c r="J224" s="242"/>
      <c r="K224" s="242"/>
      <c r="L224" s="247"/>
      <c r="M224" s="248"/>
      <c r="N224" s="249"/>
      <c r="O224" s="249"/>
      <c r="P224" s="249"/>
      <c r="Q224" s="249"/>
      <c r="R224" s="249"/>
      <c r="S224" s="249"/>
      <c r="T224" s="250"/>
      <c r="U224" s="14"/>
      <c r="V224" s="14"/>
      <c r="W224" s="14"/>
      <c r="X224" s="14"/>
      <c r="Y224" s="14"/>
      <c r="Z224" s="14"/>
      <c r="AA224" s="14"/>
      <c r="AB224" s="14"/>
      <c r="AC224" s="14"/>
      <c r="AD224" s="14"/>
      <c r="AE224" s="14"/>
      <c r="AT224" s="251" t="s">
        <v>199</v>
      </c>
      <c r="AU224" s="251" t="s">
        <v>141</v>
      </c>
      <c r="AV224" s="14" t="s">
        <v>150</v>
      </c>
      <c r="AW224" s="14" t="s">
        <v>41</v>
      </c>
      <c r="AX224" s="14" t="s">
        <v>21</v>
      </c>
      <c r="AY224" s="251" t="s">
        <v>132</v>
      </c>
    </row>
    <row r="225" s="2" customFormat="1" ht="24.15" customHeight="1">
      <c r="A225" s="40"/>
      <c r="B225" s="41"/>
      <c r="C225" s="205" t="s">
        <v>29</v>
      </c>
      <c r="D225" s="205" t="s">
        <v>135</v>
      </c>
      <c r="E225" s="206" t="s">
        <v>363</v>
      </c>
      <c r="F225" s="207" t="s">
        <v>364</v>
      </c>
      <c r="G225" s="208" t="s">
        <v>195</v>
      </c>
      <c r="H225" s="209">
        <v>40.359999999999999</v>
      </c>
      <c r="I225" s="210"/>
      <c r="J225" s="211">
        <f>ROUND(I225*H225,2)</f>
        <v>0</v>
      </c>
      <c r="K225" s="207" t="s">
        <v>139</v>
      </c>
      <c r="L225" s="46"/>
      <c r="M225" s="212" t="s">
        <v>32</v>
      </c>
      <c r="N225" s="213" t="s">
        <v>51</v>
      </c>
      <c r="O225" s="86"/>
      <c r="P225" s="214">
        <f>O225*H225</f>
        <v>0</v>
      </c>
      <c r="Q225" s="214">
        <v>0.00012</v>
      </c>
      <c r="R225" s="214">
        <f>Q225*H225</f>
        <v>0.0048431999999999998</v>
      </c>
      <c r="S225" s="214">
        <v>0</v>
      </c>
      <c r="T225" s="215">
        <f>S225*H225</f>
        <v>0</v>
      </c>
      <c r="U225" s="40"/>
      <c r="V225" s="40"/>
      <c r="W225" s="40"/>
      <c r="X225" s="40"/>
      <c r="Y225" s="40"/>
      <c r="Z225" s="40"/>
      <c r="AA225" s="40"/>
      <c r="AB225" s="40"/>
      <c r="AC225" s="40"/>
      <c r="AD225" s="40"/>
      <c r="AE225" s="40"/>
      <c r="AR225" s="216" t="s">
        <v>150</v>
      </c>
      <c r="AT225" s="216" t="s">
        <v>135</v>
      </c>
      <c r="AU225" s="216" t="s">
        <v>141</v>
      </c>
      <c r="AY225" s="18" t="s">
        <v>132</v>
      </c>
      <c r="BE225" s="217">
        <f>IF(N225="základní",J225,0)</f>
        <v>0</v>
      </c>
      <c r="BF225" s="217">
        <f>IF(N225="snížená",J225,0)</f>
        <v>0</v>
      </c>
      <c r="BG225" s="217">
        <f>IF(N225="zákl. přenesená",J225,0)</f>
        <v>0</v>
      </c>
      <c r="BH225" s="217">
        <f>IF(N225="sníž. přenesená",J225,0)</f>
        <v>0</v>
      </c>
      <c r="BI225" s="217">
        <f>IF(N225="nulová",J225,0)</f>
        <v>0</v>
      </c>
      <c r="BJ225" s="18" t="s">
        <v>141</v>
      </c>
      <c r="BK225" s="217">
        <f>ROUND(I225*H225,2)</f>
        <v>0</v>
      </c>
      <c r="BL225" s="18" t="s">
        <v>150</v>
      </c>
      <c r="BM225" s="216" t="s">
        <v>918</v>
      </c>
    </row>
    <row r="226" s="2" customFormat="1">
      <c r="A226" s="40"/>
      <c r="B226" s="41"/>
      <c r="C226" s="42"/>
      <c r="D226" s="225" t="s">
        <v>197</v>
      </c>
      <c r="E226" s="42"/>
      <c r="F226" s="226" t="s">
        <v>366</v>
      </c>
      <c r="G226" s="42"/>
      <c r="H226" s="42"/>
      <c r="I226" s="227"/>
      <c r="J226" s="42"/>
      <c r="K226" s="42"/>
      <c r="L226" s="46"/>
      <c r="M226" s="228"/>
      <c r="N226" s="229"/>
      <c r="O226" s="86"/>
      <c r="P226" s="86"/>
      <c r="Q226" s="86"/>
      <c r="R226" s="86"/>
      <c r="S226" s="86"/>
      <c r="T226" s="87"/>
      <c r="U226" s="40"/>
      <c r="V226" s="40"/>
      <c r="W226" s="40"/>
      <c r="X226" s="40"/>
      <c r="Y226" s="40"/>
      <c r="Z226" s="40"/>
      <c r="AA226" s="40"/>
      <c r="AB226" s="40"/>
      <c r="AC226" s="40"/>
      <c r="AD226" s="40"/>
      <c r="AE226" s="40"/>
      <c r="AT226" s="18" t="s">
        <v>197</v>
      </c>
      <c r="AU226" s="18" t="s">
        <v>141</v>
      </c>
    </row>
    <row r="227" s="13" customFormat="1">
      <c r="A227" s="13"/>
      <c r="B227" s="230"/>
      <c r="C227" s="231"/>
      <c r="D227" s="225" t="s">
        <v>199</v>
      </c>
      <c r="E227" s="232" t="s">
        <v>32</v>
      </c>
      <c r="F227" s="233" t="s">
        <v>919</v>
      </c>
      <c r="G227" s="231"/>
      <c r="H227" s="234">
        <v>40.359999999999999</v>
      </c>
      <c r="I227" s="235"/>
      <c r="J227" s="231"/>
      <c r="K227" s="231"/>
      <c r="L227" s="236"/>
      <c r="M227" s="237"/>
      <c r="N227" s="238"/>
      <c r="O227" s="238"/>
      <c r="P227" s="238"/>
      <c r="Q227" s="238"/>
      <c r="R227" s="238"/>
      <c r="S227" s="238"/>
      <c r="T227" s="239"/>
      <c r="U227" s="13"/>
      <c r="V227" s="13"/>
      <c r="W227" s="13"/>
      <c r="X227" s="13"/>
      <c r="Y227" s="13"/>
      <c r="Z227" s="13"/>
      <c r="AA227" s="13"/>
      <c r="AB227" s="13"/>
      <c r="AC227" s="13"/>
      <c r="AD227" s="13"/>
      <c r="AE227" s="13"/>
      <c r="AT227" s="240" t="s">
        <v>199</v>
      </c>
      <c r="AU227" s="240" t="s">
        <v>141</v>
      </c>
      <c r="AV227" s="13" t="s">
        <v>141</v>
      </c>
      <c r="AW227" s="13" t="s">
        <v>41</v>
      </c>
      <c r="AX227" s="13" t="s">
        <v>79</v>
      </c>
      <c r="AY227" s="240" t="s">
        <v>132</v>
      </c>
    </row>
    <row r="228" s="14" customFormat="1">
      <c r="A228" s="14"/>
      <c r="B228" s="241"/>
      <c r="C228" s="242"/>
      <c r="D228" s="225" t="s">
        <v>199</v>
      </c>
      <c r="E228" s="243" t="s">
        <v>32</v>
      </c>
      <c r="F228" s="244" t="s">
        <v>201</v>
      </c>
      <c r="G228" s="242"/>
      <c r="H228" s="245">
        <v>40.359999999999999</v>
      </c>
      <c r="I228" s="246"/>
      <c r="J228" s="242"/>
      <c r="K228" s="242"/>
      <c r="L228" s="247"/>
      <c r="M228" s="248"/>
      <c r="N228" s="249"/>
      <c r="O228" s="249"/>
      <c r="P228" s="249"/>
      <c r="Q228" s="249"/>
      <c r="R228" s="249"/>
      <c r="S228" s="249"/>
      <c r="T228" s="250"/>
      <c r="U228" s="14"/>
      <c r="V228" s="14"/>
      <c r="W228" s="14"/>
      <c r="X228" s="14"/>
      <c r="Y228" s="14"/>
      <c r="Z228" s="14"/>
      <c r="AA228" s="14"/>
      <c r="AB228" s="14"/>
      <c r="AC228" s="14"/>
      <c r="AD228" s="14"/>
      <c r="AE228" s="14"/>
      <c r="AT228" s="251" t="s">
        <v>199</v>
      </c>
      <c r="AU228" s="251" t="s">
        <v>141</v>
      </c>
      <c r="AV228" s="14" t="s">
        <v>150</v>
      </c>
      <c r="AW228" s="14" t="s">
        <v>41</v>
      </c>
      <c r="AX228" s="14" t="s">
        <v>21</v>
      </c>
      <c r="AY228" s="251" t="s">
        <v>132</v>
      </c>
    </row>
    <row r="229" s="2" customFormat="1" ht="14.4" customHeight="1">
      <c r="A229" s="40"/>
      <c r="B229" s="41"/>
      <c r="C229" s="205" t="s">
        <v>407</v>
      </c>
      <c r="D229" s="205" t="s">
        <v>135</v>
      </c>
      <c r="E229" s="206" t="s">
        <v>369</v>
      </c>
      <c r="F229" s="207" t="s">
        <v>370</v>
      </c>
      <c r="G229" s="208" t="s">
        <v>195</v>
      </c>
      <c r="H229" s="209">
        <v>273.76999999999998</v>
      </c>
      <c r="I229" s="210"/>
      <c r="J229" s="211">
        <f>ROUND(I229*H229,2)</f>
        <v>0</v>
      </c>
      <c r="K229" s="207" t="s">
        <v>139</v>
      </c>
      <c r="L229" s="46"/>
      <c r="M229" s="212" t="s">
        <v>32</v>
      </c>
      <c r="N229" s="213" t="s">
        <v>51</v>
      </c>
      <c r="O229" s="86"/>
      <c r="P229" s="214">
        <f>O229*H229</f>
        <v>0</v>
      </c>
      <c r="Q229" s="214">
        <v>0</v>
      </c>
      <c r="R229" s="214">
        <f>Q229*H229</f>
        <v>0</v>
      </c>
      <c r="S229" s="214">
        <v>0</v>
      </c>
      <c r="T229" s="215">
        <f>S229*H229</f>
        <v>0</v>
      </c>
      <c r="U229" s="40"/>
      <c r="V229" s="40"/>
      <c r="W229" s="40"/>
      <c r="X229" s="40"/>
      <c r="Y229" s="40"/>
      <c r="Z229" s="40"/>
      <c r="AA229" s="40"/>
      <c r="AB229" s="40"/>
      <c r="AC229" s="40"/>
      <c r="AD229" s="40"/>
      <c r="AE229" s="40"/>
      <c r="AR229" s="216" t="s">
        <v>150</v>
      </c>
      <c r="AT229" s="216" t="s">
        <v>135</v>
      </c>
      <c r="AU229" s="216" t="s">
        <v>141</v>
      </c>
      <c r="AY229" s="18" t="s">
        <v>132</v>
      </c>
      <c r="BE229" s="217">
        <f>IF(N229="základní",J229,0)</f>
        <v>0</v>
      </c>
      <c r="BF229" s="217">
        <f>IF(N229="snížená",J229,0)</f>
        <v>0</v>
      </c>
      <c r="BG229" s="217">
        <f>IF(N229="zákl. přenesená",J229,0)</f>
        <v>0</v>
      </c>
      <c r="BH229" s="217">
        <f>IF(N229="sníž. přenesená",J229,0)</f>
        <v>0</v>
      </c>
      <c r="BI229" s="217">
        <f>IF(N229="nulová",J229,0)</f>
        <v>0</v>
      </c>
      <c r="BJ229" s="18" t="s">
        <v>141</v>
      </c>
      <c r="BK229" s="217">
        <f>ROUND(I229*H229,2)</f>
        <v>0</v>
      </c>
      <c r="BL229" s="18" t="s">
        <v>150</v>
      </c>
      <c r="BM229" s="216" t="s">
        <v>920</v>
      </c>
    </row>
    <row r="230" s="13" customFormat="1">
      <c r="A230" s="13"/>
      <c r="B230" s="230"/>
      <c r="C230" s="231"/>
      <c r="D230" s="225" t="s">
        <v>199</v>
      </c>
      <c r="E230" s="232" t="s">
        <v>32</v>
      </c>
      <c r="F230" s="233" t="s">
        <v>921</v>
      </c>
      <c r="G230" s="231"/>
      <c r="H230" s="234">
        <v>273.76999999999998</v>
      </c>
      <c r="I230" s="235"/>
      <c r="J230" s="231"/>
      <c r="K230" s="231"/>
      <c r="L230" s="236"/>
      <c r="M230" s="237"/>
      <c r="N230" s="238"/>
      <c r="O230" s="238"/>
      <c r="P230" s="238"/>
      <c r="Q230" s="238"/>
      <c r="R230" s="238"/>
      <c r="S230" s="238"/>
      <c r="T230" s="239"/>
      <c r="U230" s="13"/>
      <c r="V230" s="13"/>
      <c r="W230" s="13"/>
      <c r="X230" s="13"/>
      <c r="Y230" s="13"/>
      <c r="Z230" s="13"/>
      <c r="AA230" s="13"/>
      <c r="AB230" s="13"/>
      <c r="AC230" s="13"/>
      <c r="AD230" s="13"/>
      <c r="AE230" s="13"/>
      <c r="AT230" s="240" t="s">
        <v>199</v>
      </c>
      <c r="AU230" s="240" t="s">
        <v>141</v>
      </c>
      <c r="AV230" s="13" t="s">
        <v>141</v>
      </c>
      <c r="AW230" s="13" t="s">
        <v>41</v>
      </c>
      <c r="AX230" s="13" t="s">
        <v>79</v>
      </c>
      <c r="AY230" s="240" t="s">
        <v>132</v>
      </c>
    </row>
    <row r="231" s="14" customFormat="1">
      <c r="A231" s="14"/>
      <c r="B231" s="241"/>
      <c r="C231" s="242"/>
      <c r="D231" s="225" t="s">
        <v>199</v>
      </c>
      <c r="E231" s="243" t="s">
        <v>32</v>
      </c>
      <c r="F231" s="244" t="s">
        <v>201</v>
      </c>
      <c r="G231" s="242"/>
      <c r="H231" s="245">
        <v>273.76999999999998</v>
      </c>
      <c r="I231" s="246"/>
      <c r="J231" s="242"/>
      <c r="K231" s="242"/>
      <c r="L231" s="247"/>
      <c r="M231" s="248"/>
      <c r="N231" s="249"/>
      <c r="O231" s="249"/>
      <c r="P231" s="249"/>
      <c r="Q231" s="249"/>
      <c r="R231" s="249"/>
      <c r="S231" s="249"/>
      <c r="T231" s="250"/>
      <c r="U231" s="14"/>
      <c r="V231" s="14"/>
      <c r="W231" s="14"/>
      <c r="X231" s="14"/>
      <c r="Y231" s="14"/>
      <c r="Z231" s="14"/>
      <c r="AA231" s="14"/>
      <c r="AB231" s="14"/>
      <c r="AC231" s="14"/>
      <c r="AD231" s="14"/>
      <c r="AE231" s="14"/>
      <c r="AT231" s="251" t="s">
        <v>199</v>
      </c>
      <c r="AU231" s="251" t="s">
        <v>141</v>
      </c>
      <c r="AV231" s="14" t="s">
        <v>150</v>
      </c>
      <c r="AW231" s="14" t="s">
        <v>41</v>
      </c>
      <c r="AX231" s="14" t="s">
        <v>21</v>
      </c>
      <c r="AY231" s="251" t="s">
        <v>132</v>
      </c>
    </row>
    <row r="232" s="2" customFormat="1" ht="24.15" customHeight="1">
      <c r="A232" s="40"/>
      <c r="B232" s="41"/>
      <c r="C232" s="205" t="s">
        <v>412</v>
      </c>
      <c r="D232" s="205" t="s">
        <v>135</v>
      </c>
      <c r="E232" s="206" t="s">
        <v>374</v>
      </c>
      <c r="F232" s="207" t="s">
        <v>375</v>
      </c>
      <c r="G232" s="208" t="s">
        <v>376</v>
      </c>
      <c r="H232" s="209">
        <v>2</v>
      </c>
      <c r="I232" s="210"/>
      <c r="J232" s="211">
        <f>ROUND(I232*H232,2)</f>
        <v>0</v>
      </c>
      <c r="K232" s="207" t="s">
        <v>139</v>
      </c>
      <c r="L232" s="46"/>
      <c r="M232" s="212" t="s">
        <v>32</v>
      </c>
      <c r="N232" s="213" t="s">
        <v>51</v>
      </c>
      <c r="O232" s="86"/>
      <c r="P232" s="214">
        <f>O232*H232</f>
        <v>0</v>
      </c>
      <c r="Q232" s="214">
        <v>0.017770000000000001</v>
      </c>
      <c r="R232" s="214">
        <f>Q232*H232</f>
        <v>0.035540000000000002</v>
      </c>
      <c r="S232" s="214">
        <v>0</v>
      </c>
      <c r="T232" s="215">
        <f>S232*H232</f>
        <v>0</v>
      </c>
      <c r="U232" s="40"/>
      <c r="V232" s="40"/>
      <c r="W232" s="40"/>
      <c r="X232" s="40"/>
      <c r="Y232" s="40"/>
      <c r="Z232" s="40"/>
      <c r="AA232" s="40"/>
      <c r="AB232" s="40"/>
      <c r="AC232" s="40"/>
      <c r="AD232" s="40"/>
      <c r="AE232" s="40"/>
      <c r="AR232" s="216" t="s">
        <v>150</v>
      </c>
      <c r="AT232" s="216" t="s">
        <v>135</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1359</v>
      </c>
    </row>
    <row r="233" s="2" customFormat="1">
      <c r="A233" s="40"/>
      <c r="B233" s="41"/>
      <c r="C233" s="42"/>
      <c r="D233" s="225" t="s">
        <v>197</v>
      </c>
      <c r="E233" s="42"/>
      <c r="F233" s="226" t="s">
        <v>378</v>
      </c>
      <c r="G233" s="42"/>
      <c r="H233" s="42"/>
      <c r="I233" s="227"/>
      <c r="J233" s="42"/>
      <c r="K233" s="42"/>
      <c r="L233" s="46"/>
      <c r="M233" s="228"/>
      <c r="N233" s="229"/>
      <c r="O233" s="86"/>
      <c r="P233" s="86"/>
      <c r="Q233" s="86"/>
      <c r="R233" s="86"/>
      <c r="S233" s="86"/>
      <c r="T233" s="87"/>
      <c r="U233" s="40"/>
      <c r="V233" s="40"/>
      <c r="W233" s="40"/>
      <c r="X233" s="40"/>
      <c r="Y233" s="40"/>
      <c r="Z233" s="40"/>
      <c r="AA233" s="40"/>
      <c r="AB233" s="40"/>
      <c r="AC233" s="40"/>
      <c r="AD233" s="40"/>
      <c r="AE233" s="40"/>
      <c r="AT233" s="18" t="s">
        <v>197</v>
      </c>
      <c r="AU233" s="18" t="s">
        <v>141</v>
      </c>
    </row>
    <row r="234" s="2" customFormat="1" ht="14.4" customHeight="1">
      <c r="A234" s="40"/>
      <c r="B234" s="41"/>
      <c r="C234" s="252" t="s">
        <v>417</v>
      </c>
      <c r="D234" s="252" t="s">
        <v>246</v>
      </c>
      <c r="E234" s="253" t="s">
        <v>380</v>
      </c>
      <c r="F234" s="254" t="s">
        <v>381</v>
      </c>
      <c r="G234" s="255" t="s">
        <v>376</v>
      </c>
      <c r="H234" s="256">
        <v>2</v>
      </c>
      <c r="I234" s="257"/>
      <c r="J234" s="258">
        <f>ROUND(I234*H234,2)</f>
        <v>0</v>
      </c>
      <c r="K234" s="254" t="s">
        <v>139</v>
      </c>
      <c r="L234" s="259"/>
      <c r="M234" s="260" t="s">
        <v>32</v>
      </c>
      <c r="N234" s="261" t="s">
        <v>51</v>
      </c>
      <c r="O234" s="86"/>
      <c r="P234" s="214">
        <f>O234*H234</f>
        <v>0</v>
      </c>
      <c r="Q234" s="214">
        <v>0.01992</v>
      </c>
      <c r="R234" s="214">
        <f>Q234*H234</f>
        <v>0.03984</v>
      </c>
      <c r="S234" s="214">
        <v>0</v>
      </c>
      <c r="T234" s="215">
        <f>S234*H234</f>
        <v>0</v>
      </c>
      <c r="U234" s="40"/>
      <c r="V234" s="40"/>
      <c r="W234" s="40"/>
      <c r="X234" s="40"/>
      <c r="Y234" s="40"/>
      <c r="Z234" s="40"/>
      <c r="AA234" s="40"/>
      <c r="AB234" s="40"/>
      <c r="AC234" s="40"/>
      <c r="AD234" s="40"/>
      <c r="AE234" s="40"/>
      <c r="AR234" s="216" t="s">
        <v>228</v>
      </c>
      <c r="AT234" s="216" t="s">
        <v>246</v>
      </c>
      <c r="AU234" s="216" t="s">
        <v>141</v>
      </c>
      <c r="AY234" s="18" t="s">
        <v>132</v>
      </c>
      <c r="BE234" s="217">
        <f>IF(N234="základní",J234,0)</f>
        <v>0</v>
      </c>
      <c r="BF234" s="217">
        <f>IF(N234="snížená",J234,0)</f>
        <v>0</v>
      </c>
      <c r="BG234" s="217">
        <f>IF(N234="zákl. přenesená",J234,0)</f>
        <v>0</v>
      </c>
      <c r="BH234" s="217">
        <f>IF(N234="sníž. přenesená",J234,0)</f>
        <v>0</v>
      </c>
      <c r="BI234" s="217">
        <f>IF(N234="nulová",J234,0)</f>
        <v>0</v>
      </c>
      <c r="BJ234" s="18" t="s">
        <v>141</v>
      </c>
      <c r="BK234" s="217">
        <f>ROUND(I234*H234,2)</f>
        <v>0</v>
      </c>
      <c r="BL234" s="18" t="s">
        <v>150</v>
      </c>
      <c r="BM234" s="216" t="s">
        <v>1360</v>
      </c>
    </row>
    <row r="235" s="12" customFormat="1" ht="22.8" customHeight="1">
      <c r="A235" s="12"/>
      <c r="B235" s="189"/>
      <c r="C235" s="190"/>
      <c r="D235" s="191" t="s">
        <v>78</v>
      </c>
      <c r="E235" s="203" t="s">
        <v>234</v>
      </c>
      <c r="F235" s="203" t="s">
        <v>401</v>
      </c>
      <c r="G235" s="190"/>
      <c r="H235" s="190"/>
      <c r="I235" s="193"/>
      <c r="J235" s="204">
        <f>BK235</f>
        <v>0</v>
      </c>
      <c r="K235" s="190"/>
      <c r="L235" s="195"/>
      <c r="M235" s="196"/>
      <c r="N235" s="197"/>
      <c r="O235" s="197"/>
      <c r="P235" s="198">
        <f>SUM(P236:P265)</f>
        <v>0</v>
      </c>
      <c r="Q235" s="197"/>
      <c r="R235" s="198">
        <f>SUM(R236:R265)</f>
        <v>0.053877400000000013</v>
      </c>
      <c r="S235" s="197"/>
      <c r="T235" s="199">
        <f>SUM(T236:T265)</f>
        <v>12.361462</v>
      </c>
      <c r="U235" s="12"/>
      <c r="V235" s="12"/>
      <c r="W235" s="12"/>
      <c r="X235" s="12"/>
      <c r="Y235" s="12"/>
      <c r="Z235" s="12"/>
      <c r="AA235" s="12"/>
      <c r="AB235" s="12"/>
      <c r="AC235" s="12"/>
      <c r="AD235" s="12"/>
      <c r="AE235" s="12"/>
      <c r="AR235" s="200" t="s">
        <v>21</v>
      </c>
      <c r="AT235" s="201" t="s">
        <v>78</v>
      </c>
      <c r="AU235" s="201" t="s">
        <v>21</v>
      </c>
      <c r="AY235" s="200" t="s">
        <v>132</v>
      </c>
      <c r="BK235" s="202">
        <f>SUM(BK236:BK265)</f>
        <v>0</v>
      </c>
    </row>
    <row r="236" s="2" customFormat="1" ht="24.15" customHeight="1">
      <c r="A236" s="40"/>
      <c r="B236" s="41"/>
      <c r="C236" s="205" t="s">
        <v>426</v>
      </c>
      <c r="D236" s="205" t="s">
        <v>135</v>
      </c>
      <c r="E236" s="206" t="s">
        <v>924</v>
      </c>
      <c r="F236" s="207" t="s">
        <v>925</v>
      </c>
      <c r="G236" s="208" t="s">
        <v>231</v>
      </c>
      <c r="H236" s="209">
        <v>6.7999999999999998</v>
      </c>
      <c r="I236" s="210"/>
      <c r="J236" s="211">
        <f>ROUND(I236*H236,2)</f>
        <v>0</v>
      </c>
      <c r="K236" s="207" t="s">
        <v>139</v>
      </c>
      <c r="L236" s="46"/>
      <c r="M236" s="212" t="s">
        <v>32</v>
      </c>
      <c r="N236" s="213" t="s">
        <v>51</v>
      </c>
      <c r="O236" s="86"/>
      <c r="P236" s="214">
        <f>O236*H236</f>
        <v>0</v>
      </c>
      <c r="Q236" s="214">
        <v>5.0000000000000002E-05</v>
      </c>
      <c r="R236" s="214">
        <f>Q236*H236</f>
        <v>0.00034000000000000002</v>
      </c>
      <c r="S236" s="214">
        <v>0</v>
      </c>
      <c r="T236" s="215">
        <f>S236*H236</f>
        <v>0</v>
      </c>
      <c r="U236" s="40"/>
      <c r="V236" s="40"/>
      <c r="W236" s="40"/>
      <c r="X236" s="40"/>
      <c r="Y236" s="40"/>
      <c r="Z236" s="40"/>
      <c r="AA236" s="40"/>
      <c r="AB236" s="40"/>
      <c r="AC236" s="40"/>
      <c r="AD236" s="40"/>
      <c r="AE236" s="40"/>
      <c r="AR236" s="216" t="s">
        <v>150</v>
      </c>
      <c r="AT236" s="216" t="s">
        <v>135</v>
      </c>
      <c r="AU236" s="216" t="s">
        <v>141</v>
      </c>
      <c r="AY236" s="18" t="s">
        <v>132</v>
      </c>
      <c r="BE236" s="217">
        <f>IF(N236="základní",J236,0)</f>
        <v>0</v>
      </c>
      <c r="BF236" s="217">
        <f>IF(N236="snížená",J236,0)</f>
        <v>0</v>
      </c>
      <c r="BG236" s="217">
        <f>IF(N236="zákl. přenesená",J236,0)</f>
        <v>0</v>
      </c>
      <c r="BH236" s="217">
        <f>IF(N236="sníž. přenesená",J236,0)</f>
        <v>0</v>
      </c>
      <c r="BI236" s="217">
        <f>IF(N236="nulová",J236,0)</f>
        <v>0</v>
      </c>
      <c r="BJ236" s="18" t="s">
        <v>141</v>
      </c>
      <c r="BK236" s="217">
        <f>ROUND(I236*H236,2)</f>
        <v>0</v>
      </c>
      <c r="BL236" s="18" t="s">
        <v>150</v>
      </c>
      <c r="BM236" s="216" t="s">
        <v>1361</v>
      </c>
    </row>
    <row r="237" s="2" customFormat="1">
      <c r="A237" s="40"/>
      <c r="B237" s="41"/>
      <c r="C237" s="42"/>
      <c r="D237" s="225" t="s">
        <v>197</v>
      </c>
      <c r="E237" s="42"/>
      <c r="F237" s="226" t="s">
        <v>927</v>
      </c>
      <c r="G237" s="42"/>
      <c r="H237" s="42"/>
      <c r="I237" s="227"/>
      <c r="J237" s="42"/>
      <c r="K237" s="42"/>
      <c r="L237" s="46"/>
      <c r="M237" s="228"/>
      <c r="N237" s="229"/>
      <c r="O237" s="86"/>
      <c r="P237" s="86"/>
      <c r="Q237" s="86"/>
      <c r="R237" s="86"/>
      <c r="S237" s="86"/>
      <c r="T237" s="87"/>
      <c r="U237" s="40"/>
      <c r="V237" s="40"/>
      <c r="W237" s="40"/>
      <c r="X237" s="40"/>
      <c r="Y237" s="40"/>
      <c r="Z237" s="40"/>
      <c r="AA237" s="40"/>
      <c r="AB237" s="40"/>
      <c r="AC237" s="40"/>
      <c r="AD237" s="40"/>
      <c r="AE237" s="40"/>
      <c r="AT237" s="18" t="s">
        <v>197</v>
      </c>
      <c r="AU237" s="18" t="s">
        <v>141</v>
      </c>
    </row>
    <row r="238" s="13" customFormat="1">
      <c r="A238" s="13"/>
      <c r="B238" s="230"/>
      <c r="C238" s="231"/>
      <c r="D238" s="225" t="s">
        <v>199</v>
      </c>
      <c r="E238" s="232" t="s">
        <v>32</v>
      </c>
      <c r="F238" s="233" t="s">
        <v>869</v>
      </c>
      <c r="G238" s="231"/>
      <c r="H238" s="234">
        <v>6.7999999999999998</v>
      </c>
      <c r="I238" s="235"/>
      <c r="J238" s="231"/>
      <c r="K238" s="231"/>
      <c r="L238" s="236"/>
      <c r="M238" s="237"/>
      <c r="N238" s="238"/>
      <c r="O238" s="238"/>
      <c r="P238" s="238"/>
      <c r="Q238" s="238"/>
      <c r="R238" s="238"/>
      <c r="S238" s="238"/>
      <c r="T238" s="239"/>
      <c r="U238" s="13"/>
      <c r="V238" s="13"/>
      <c r="W238" s="13"/>
      <c r="X238" s="13"/>
      <c r="Y238" s="13"/>
      <c r="Z238" s="13"/>
      <c r="AA238" s="13"/>
      <c r="AB238" s="13"/>
      <c r="AC238" s="13"/>
      <c r="AD238" s="13"/>
      <c r="AE238" s="13"/>
      <c r="AT238" s="240" t="s">
        <v>199</v>
      </c>
      <c r="AU238" s="240" t="s">
        <v>141</v>
      </c>
      <c r="AV238" s="13" t="s">
        <v>141</v>
      </c>
      <c r="AW238" s="13" t="s">
        <v>41</v>
      </c>
      <c r="AX238" s="13" t="s">
        <v>21</v>
      </c>
      <c r="AY238" s="240" t="s">
        <v>132</v>
      </c>
    </row>
    <row r="239" s="2" customFormat="1" ht="24.15" customHeight="1">
      <c r="A239" s="40"/>
      <c r="B239" s="41"/>
      <c r="C239" s="205" t="s">
        <v>430</v>
      </c>
      <c r="D239" s="205" t="s">
        <v>135</v>
      </c>
      <c r="E239" s="206" t="s">
        <v>402</v>
      </c>
      <c r="F239" s="207" t="s">
        <v>403</v>
      </c>
      <c r="G239" s="208" t="s">
        <v>195</v>
      </c>
      <c r="H239" s="209">
        <v>332.80000000000001</v>
      </c>
      <c r="I239" s="210"/>
      <c r="J239" s="211">
        <f>ROUND(I239*H239,2)</f>
        <v>0</v>
      </c>
      <c r="K239" s="207" t="s">
        <v>139</v>
      </c>
      <c r="L239" s="46"/>
      <c r="M239" s="212" t="s">
        <v>32</v>
      </c>
      <c r="N239" s="213" t="s">
        <v>51</v>
      </c>
      <c r="O239" s="86"/>
      <c r="P239" s="214">
        <f>O239*H239</f>
        <v>0</v>
      </c>
      <c r="Q239" s="214">
        <v>0</v>
      </c>
      <c r="R239" s="214">
        <f>Q239*H239</f>
        <v>0</v>
      </c>
      <c r="S239" s="214">
        <v>0</v>
      </c>
      <c r="T239" s="215">
        <f>S239*H239</f>
        <v>0</v>
      </c>
      <c r="U239" s="40"/>
      <c r="V239" s="40"/>
      <c r="W239" s="40"/>
      <c r="X239" s="40"/>
      <c r="Y239" s="40"/>
      <c r="Z239" s="40"/>
      <c r="AA239" s="40"/>
      <c r="AB239" s="40"/>
      <c r="AC239" s="40"/>
      <c r="AD239" s="40"/>
      <c r="AE239" s="40"/>
      <c r="AR239" s="216" t="s">
        <v>150</v>
      </c>
      <c r="AT239" s="216" t="s">
        <v>135</v>
      </c>
      <c r="AU239" s="216" t="s">
        <v>141</v>
      </c>
      <c r="AY239" s="18" t="s">
        <v>132</v>
      </c>
      <c r="BE239" s="217">
        <f>IF(N239="základní",J239,0)</f>
        <v>0</v>
      </c>
      <c r="BF239" s="217">
        <f>IF(N239="snížená",J239,0)</f>
        <v>0</v>
      </c>
      <c r="BG239" s="217">
        <f>IF(N239="zákl. přenesená",J239,0)</f>
        <v>0</v>
      </c>
      <c r="BH239" s="217">
        <f>IF(N239="sníž. přenesená",J239,0)</f>
        <v>0</v>
      </c>
      <c r="BI239" s="217">
        <f>IF(N239="nulová",J239,0)</f>
        <v>0</v>
      </c>
      <c r="BJ239" s="18" t="s">
        <v>141</v>
      </c>
      <c r="BK239" s="217">
        <f>ROUND(I239*H239,2)</f>
        <v>0</v>
      </c>
      <c r="BL239" s="18" t="s">
        <v>150</v>
      </c>
      <c r="BM239" s="216" t="s">
        <v>1362</v>
      </c>
    </row>
    <row r="240" s="2" customFormat="1">
      <c r="A240" s="40"/>
      <c r="B240" s="41"/>
      <c r="C240" s="42"/>
      <c r="D240" s="225" t="s">
        <v>197</v>
      </c>
      <c r="E240" s="42"/>
      <c r="F240" s="226" t="s">
        <v>405</v>
      </c>
      <c r="G240" s="42"/>
      <c r="H240" s="42"/>
      <c r="I240" s="227"/>
      <c r="J240" s="42"/>
      <c r="K240" s="42"/>
      <c r="L240" s="46"/>
      <c r="M240" s="228"/>
      <c r="N240" s="229"/>
      <c r="O240" s="86"/>
      <c r="P240" s="86"/>
      <c r="Q240" s="86"/>
      <c r="R240" s="86"/>
      <c r="S240" s="86"/>
      <c r="T240" s="87"/>
      <c r="U240" s="40"/>
      <c r="V240" s="40"/>
      <c r="W240" s="40"/>
      <c r="X240" s="40"/>
      <c r="Y240" s="40"/>
      <c r="Z240" s="40"/>
      <c r="AA240" s="40"/>
      <c r="AB240" s="40"/>
      <c r="AC240" s="40"/>
      <c r="AD240" s="40"/>
      <c r="AE240" s="40"/>
      <c r="AT240" s="18" t="s">
        <v>197</v>
      </c>
      <c r="AU240" s="18" t="s">
        <v>141</v>
      </c>
    </row>
    <row r="241" s="13" customFormat="1">
      <c r="A241" s="13"/>
      <c r="B241" s="230"/>
      <c r="C241" s="231"/>
      <c r="D241" s="225" t="s">
        <v>199</v>
      </c>
      <c r="E241" s="232" t="s">
        <v>32</v>
      </c>
      <c r="F241" s="233" t="s">
        <v>1363</v>
      </c>
      <c r="G241" s="231"/>
      <c r="H241" s="234">
        <v>332.80000000000001</v>
      </c>
      <c r="I241" s="235"/>
      <c r="J241" s="231"/>
      <c r="K241" s="231"/>
      <c r="L241" s="236"/>
      <c r="M241" s="237"/>
      <c r="N241" s="238"/>
      <c r="O241" s="238"/>
      <c r="P241" s="238"/>
      <c r="Q241" s="238"/>
      <c r="R241" s="238"/>
      <c r="S241" s="238"/>
      <c r="T241" s="239"/>
      <c r="U241" s="13"/>
      <c r="V241" s="13"/>
      <c r="W241" s="13"/>
      <c r="X241" s="13"/>
      <c r="Y241" s="13"/>
      <c r="Z241" s="13"/>
      <c r="AA241" s="13"/>
      <c r="AB241" s="13"/>
      <c r="AC241" s="13"/>
      <c r="AD241" s="13"/>
      <c r="AE241" s="13"/>
      <c r="AT241" s="240" t="s">
        <v>199</v>
      </c>
      <c r="AU241" s="240" t="s">
        <v>141</v>
      </c>
      <c r="AV241" s="13" t="s">
        <v>141</v>
      </c>
      <c r="AW241" s="13" t="s">
        <v>41</v>
      </c>
      <c r="AX241" s="13" t="s">
        <v>79</v>
      </c>
      <c r="AY241" s="240" t="s">
        <v>132</v>
      </c>
    </row>
    <row r="242" s="14" customFormat="1">
      <c r="A242" s="14"/>
      <c r="B242" s="241"/>
      <c r="C242" s="242"/>
      <c r="D242" s="225" t="s">
        <v>199</v>
      </c>
      <c r="E242" s="243" t="s">
        <v>32</v>
      </c>
      <c r="F242" s="244" t="s">
        <v>201</v>
      </c>
      <c r="G242" s="242"/>
      <c r="H242" s="245">
        <v>332.80000000000001</v>
      </c>
      <c r="I242" s="246"/>
      <c r="J242" s="242"/>
      <c r="K242" s="242"/>
      <c r="L242" s="247"/>
      <c r="M242" s="248"/>
      <c r="N242" s="249"/>
      <c r="O242" s="249"/>
      <c r="P242" s="249"/>
      <c r="Q242" s="249"/>
      <c r="R242" s="249"/>
      <c r="S242" s="249"/>
      <c r="T242" s="250"/>
      <c r="U242" s="14"/>
      <c r="V242" s="14"/>
      <c r="W242" s="14"/>
      <c r="X242" s="14"/>
      <c r="Y242" s="14"/>
      <c r="Z242" s="14"/>
      <c r="AA242" s="14"/>
      <c r="AB242" s="14"/>
      <c r="AC242" s="14"/>
      <c r="AD242" s="14"/>
      <c r="AE242" s="14"/>
      <c r="AT242" s="251" t="s">
        <v>199</v>
      </c>
      <c r="AU242" s="251" t="s">
        <v>141</v>
      </c>
      <c r="AV242" s="14" t="s">
        <v>150</v>
      </c>
      <c r="AW242" s="14" t="s">
        <v>41</v>
      </c>
      <c r="AX242" s="14" t="s">
        <v>21</v>
      </c>
      <c r="AY242" s="251" t="s">
        <v>132</v>
      </c>
    </row>
    <row r="243" s="2" customFormat="1" ht="24.15" customHeight="1">
      <c r="A243" s="40"/>
      <c r="B243" s="41"/>
      <c r="C243" s="205" t="s">
        <v>436</v>
      </c>
      <c r="D243" s="205" t="s">
        <v>135</v>
      </c>
      <c r="E243" s="206" t="s">
        <v>408</v>
      </c>
      <c r="F243" s="207" t="s">
        <v>409</v>
      </c>
      <c r="G243" s="208" t="s">
        <v>195</v>
      </c>
      <c r="H243" s="209">
        <v>9984</v>
      </c>
      <c r="I243" s="210"/>
      <c r="J243" s="211">
        <f>ROUND(I243*H243,2)</f>
        <v>0</v>
      </c>
      <c r="K243" s="207" t="s">
        <v>139</v>
      </c>
      <c r="L243" s="46"/>
      <c r="M243" s="212" t="s">
        <v>32</v>
      </c>
      <c r="N243" s="213" t="s">
        <v>51</v>
      </c>
      <c r="O243" s="86"/>
      <c r="P243" s="214">
        <f>O243*H243</f>
        <v>0</v>
      </c>
      <c r="Q243" s="214">
        <v>0</v>
      </c>
      <c r="R243" s="214">
        <f>Q243*H243</f>
        <v>0</v>
      </c>
      <c r="S243" s="214">
        <v>0</v>
      </c>
      <c r="T243" s="215">
        <f>S243*H243</f>
        <v>0</v>
      </c>
      <c r="U243" s="40"/>
      <c r="V243" s="40"/>
      <c r="W243" s="40"/>
      <c r="X243" s="40"/>
      <c r="Y243" s="40"/>
      <c r="Z243" s="40"/>
      <c r="AA243" s="40"/>
      <c r="AB243" s="40"/>
      <c r="AC243" s="40"/>
      <c r="AD243" s="40"/>
      <c r="AE243" s="40"/>
      <c r="AR243" s="216" t="s">
        <v>150</v>
      </c>
      <c r="AT243" s="216" t="s">
        <v>135</v>
      </c>
      <c r="AU243" s="216" t="s">
        <v>141</v>
      </c>
      <c r="AY243" s="18" t="s">
        <v>132</v>
      </c>
      <c r="BE243" s="217">
        <f>IF(N243="základní",J243,0)</f>
        <v>0</v>
      </c>
      <c r="BF243" s="217">
        <f>IF(N243="snížená",J243,0)</f>
        <v>0</v>
      </c>
      <c r="BG243" s="217">
        <f>IF(N243="zákl. přenesená",J243,0)</f>
        <v>0</v>
      </c>
      <c r="BH243" s="217">
        <f>IF(N243="sníž. přenesená",J243,0)</f>
        <v>0</v>
      </c>
      <c r="BI243" s="217">
        <f>IF(N243="nulová",J243,0)</f>
        <v>0</v>
      </c>
      <c r="BJ243" s="18" t="s">
        <v>141</v>
      </c>
      <c r="BK243" s="217">
        <f>ROUND(I243*H243,2)</f>
        <v>0</v>
      </c>
      <c r="BL243" s="18" t="s">
        <v>150</v>
      </c>
      <c r="BM243" s="216" t="s">
        <v>930</v>
      </c>
    </row>
    <row r="244" s="2" customFormat="1">
      <c r="A244" s="40"/>
      <c r="B244" s="41"/>
      <c r="C244" s="42"/>
      <c r="D244" s="225" t="s">
        <v>197</v>
      </c>
      <c r="E244" s="42"/>
      <c r="F244" s="226" t="s">
        <v>405</v>
      </c>
      <c r="G244" s="42"/>
      <c r="H244" s="42"/>
      <c r="I244" s="227"/>
      <c r="J244" s="42"/>
      <c r="K244" s="42"/>
      <c r="L244" s="46"/>
      <c r="M244" s="228"/>
      <c r="N244" s="229"/>
      <c r="O244" s="86"/>
      <c r="P244" s="86"/>
      <c r="Q244" s="86"/>
      <c r="R244" s="86"/>
      <c r="S244" s="86"/>
      <c r="T244" s="87"/>
      <c r="U244" s="40"/>
      <c r="V244" s="40"/>
      <c r="W244" s="40"/>
      <c r="X244" s="40"/>
      <c r="Y244" s="40"/>
      <c r="Z244" s="40"/>
      <c r="AA244" s="40"/>
      <c r="AB244" s="40"/>
      <c r="AC244" s="40"/>
      <c r="AD244" s="40"/>
      <c r="AE244" s="40"/>
      <c r="AT244" s="18" t="s">
        <v>197</v>
      </c>
      <c r="AU244" s="18" t="s">
        <v>141</v>
      </c>
    </row>
    <row r="245" s="13" customFormat="1">
      <c r="A245" s="13"/>
      <c r="B245" s="230"/>
      <c r="C245" s="231"/>
      <c r="D245" s="225" t="s">
        <v>199</v>
      </c>
      <c r="E245" s="232" t="s">
        <v>32</v>
      </c>
      <c r="F245" s="233" t="s">
        <v>1364</v>
      </c>
      <c r="G245" s="231"/>
      <c r="H245" s="234">
        <v>9984</v>
      </c>
      <c r="I245" s="235"/>
      <c r="J245" s="231"/>
      <c r="K245" s="231"/>
      <c r="L245" s="236"/>
      <c r="M245" s="237"/>
      <c r="N245" s="238"/>
      <c r="O245" s="238"/>
      <c r="P245" s="238"/>
      <c r="Q245" s="238"/>
      <c r="R245" s="238"/>
      <c r="S245" s="238"/>
      <c r="T245" s="239"/>
      <c r="U245" s="13"/>
      <c r="V245" s="13"/>
      <c r="W245" s="13"/>
      <c r="X245" s="13"/>
      <c r="Y245" s="13"/>
      <c r="Z245" s="13"/>
      <c r="AA245" s="13"/>
      <c r="AB245" s="13"/>
      <c r="AC245" s="13"/>
      <c r="AD245" s="13"/>
      <c r="AE245" s="13"/>
      <c r="AT245" s="240" t="s">
        <v>199</v>
      </c>
      <c r="AU245" s="240" t="s">
        <v>141</v>
      </c>
      <c r="AV245" s="13" t="s">
        <v>141</v>
      </c>
      <c r="AW245" s="13" t="s">
        <v>41</v>
      </c>
      <c r="AX245" s="13" t="s">
        <v>79</v>
      </c>
      <c r="AY245" s="240" t="s">
        <v>132</v>
      </c>
    </row>
    <row r="246" s="14" customFormat="1">
      <c r="A246" s="14"/>
      <c r="B246" s="241"/>
      <c r="C246" s="242"/>
      <c r="D246" s="225" t="s">
        <v>199</v>
      </c>
      <c r="E246" s="243" t="s">
        <v>32</v>
      </c>
      <c r="F246" s="244" t="s">
        <v>201</v>
      </c>
      <c r="G246" s="242"/>
      <c r="H246" s="245">
        <v>9984</v>
      </c>
      <c r="I246" s="246"/>
      <c r="J246" s="242"/>
      <c r="K246" s="242"/>
      <c r="L246" s="247"/>
      <c r="M246" s="248"/>
      <c r="N246" s="249"/>
      <c r="O246" s="249"/>
      <c r="P246" s="249"/>
      <c r="Q246" s="249"/>
      <c r="R246" s="249"/>
      <c r="S246" s="249"/>
      <c r="T246" s="250"/>
      <c r="U246" s="14"/>
      <c r="V246" s="14"/>
      <c r="W246" s="14"/>
      <c r="X246" s="14"/>
      <c r="Y246" s="14"/>
      <c r="Z246" s="14"/>
      <c r="AA246" s="14"/>
      <c r="AB246" s="14"/>
      <c r="AC246" s="14"/>
      <c r="AD246" s="14"/>
      <c r="AE246" s="14"/>
      <c r="AT246" s="251" t="s">
        <v>199</v>
      </c>
      <c r="AU246" s="251" t="s">
        <v>141</v>
      </c>
      <c r="AV246" s="14" t="s">
        <v>150</v>
      </c>
      <c r="AW246" s="14" t="s">
        <v>41</v>
      </c>
      <c r="AX246" s="14" t="s">
        <v>21</v>
      </c>
      <c r="AY246" s="251" t="s">
        <v>132</v>
      </c>
    </row>
    <row r="247" s="2" customFormat="1" ht="24.15" customHeight="1">
      <c r="A247" s="40"/>
      <c r="B247" s="41"/>
      <c r="C247" s="205" t="s">
        <v>442</v>
      </c>
      <c r="D247" s="205" t="s">
        <v>135</v>
      </c>
      <c r="E247" s="206" t="s">
        <v>413</v>
      </c>
      <c r="F247" s="207" t="s">
        <v>414</v>
      </c>
      <c r="G247" s="208" t="s">
        <v>195</v>
      </c>
      <c r="H247" s="209">
        <v>332.80000000000001</v>
      </c>
      <c r="I247" s="210"/>
      <c r="J247" s="211">
        <f>ROUND(I247*H247,2)</f>
        <v>0</v>
      </c>
      <c r="K247" s="207" t="s">
        <v>139</v>
      </c>
      <c r="L247" s="46"/>
      <c r="M247" s="212" t="s">
        <v>32</v>
      </c>
      <c r="N247" s="213" t="s">
        <v>51</v>
      </c>
      <c r="O247" s="86"/>
      <c r="P247" s="214">
        <f>O247*H247</f>
        <v>0</v>
      </c>
      <c r="Q247" s="214">
        <v>0</v>
      </c>
      <c r="R247" s="214">
        <f>Q247*H247</f>
        <v>0</v>
      </c>
      <c r="S247" s="214">
        <v>0</v>
      </c>
      <c r="T247" s="215">
        <f>S247*H247</f>
        <v>0</v>
      </c>
      <c r="U247" s="40"/>
      <c r="V247" s="40"/>
      <c r="W247" s="40"/>
      <c r="X247" s="40"/>
      <c r="Y247" s="40"/>
      <c r="Z247" s="40"/>
      <c r="AA247" s="40"/>
      <c r="AB247" s="40"/>
      <c r="AC247" s="40"/>
      <c r="AD247" s="40"/>
      <c r="AE247" s="40"/>
      <c r="AR247" s="216" t="s">
        <v>150</v>
      </c>
      <c r="AT247" s="216" t="s">
        <v>135</v>
      </c>
      <c r="AU247" s="216" t="s">
        <v>141</v>
      </c>
      <c r="AY247" s="18" t="s">
        <v>132</v>
      </c>
      <c r="BE247" s="217">
        <f>IF(N247="základní",J247,0)</f>
        <v>0</v>
      </c>
      <c r="BF247" s="217">
        <f>IF(N247="snížená",J247,0)</f>
        <v>0</v>
      </c>
      <c r="BG247" s="217">
        <f>IF(N247="zákl. přenesená",J247,0)</f>
        <v>0</v>
      </c>
      <c r="BH247" s="217">
        <f>IF(N247="sníž. přenesená",J247,0)</f>
        <v>0</v>
      </c>
      <c r="BI247" s="217">
        <f>IF(N247="nulová",J247,0)</f>
        <v>0</v>
      </c>
      <c r="BJ247" s="18" t="s">
        <v>141</v>
      </c>
      <c r="BK247" s="217">
        <f>ROUND(I247*H247,2)</f>
        <v>0</v>
      </c>
      <c r="BL247" s="18" t="s">
        <v>150</v>
      </c>
      <c r="BM247" s="216" t="s">
        <v>932</v>
      </c>
    </row>
    <row r="248" s="2" customFormat="1">
      <c r="A248" s="40"/>
      <c r="B248" s="41"/>
      <c r="C248" s="42"/>
      <c r="D248" s="225" t="s">
        <v>197</v>
      </c>
      <c r="E248" s="42"/>
      <c r="F248" s="226" t="s">
        <v>416</v>
      </c>
      <c r="G248" s="42"/>
      <c r="H248" s="42"/>
      <c r="I248" s="227"/>
      <c r="J248" s="42"/>
      <c r="K248" s="42"/>
      <c r="L248" s="46"/>
      <c r="M248" s="228"/>
      <c r="N248" s="229"/>
      <c r="O248" s="86"/>
      <c r="P248" s="86"/>
      <c r="Q248" s="86"/>
      <c r="R248" s="86"/>
      <c r="S248" s="86"/>
      <c r="T248" s="87"/>
      <c r="U248" s="40"/>
      <c r="V248" s="40"/>
      <c r="W248" s="40"/>
      <c r="X248" s="40"/>
      <c r="Y248" s="40"/>
      <c r="Z248" s="40"/>
      <c r="AA248" s="40"/>
      <c r="AB248" s="40"/>
      <c r="AC248" s="40"/>
      <c r="AD248" s="40"/>
      <c r="AE248" s="40"/>
      <c r="AT248" s="18" t="s">
        <v>197</v>
      </c>
      <c r="AU248" s="18" t="s">
        <v>141</v>
      </c>
    </row>
    <row r="249" s="2" customFormat="1" ht="24.15" customHeight="1">
      <c r="A249" s="40"/>
      <c r="B249" s="41"/>
      <c r="C249" s="205" t="s">
        <v>447</v>
      </c>
      <c r="D249" s="205" t="s">
        <v>135</v>
      </c>
      <c r="E249" s="206" t="s">
        <v>418</v>
      </c>
      <c r="F249" s="207" t="s">
        <v>419</v>
      </c>
      <c r="G249" s="208" t="s">
        <v>195</v>
      </c>
      <c r="H249" s="209">
        <v>53.659999999999997</v>
      </c>
      <c r="I249" s="210"/>
      <c r="J249" s="211">
        <f>ROUND(I249*H249,2)</f>
        <v>0</v>
      </c>
      <c r="K249" s="207" t="s">
        <v>139</v>
      </c>
      <c r="L249" s="46"/>
      <c r="M249" s="212" t="s">
        <v>32</v>
      </c>
      <c r="N249" s="213" t="s">
        <v>51</v>
      </c>
      <c r="O249" s="86"/>
      <c r="P249" s="214">
        <f>O249*H249</f>
        <v>0</v>
      </c>
      <c r="Q249" s="214">
        <v>0.00021000000000000001</v>
      </c>
      <c r="R249" s="214">
        <f>Q249*H249</f>
        <v>0.0112686</v>
      </c>
      <c r="S249" s="214">
        <v>0</v>
      </c>
      <c r="T249" s="215">
        <f>S249*H249</f>
        <v>0</v>
      </c>
      <c r="U249" s="40"/>
      <c r="V249" s="40"/>
      <c r="W249" s="40"/>
      <c r="X249" s="40"/>
      <c r="Y249" s="40"/>
      <c r="Z249" s="40"/>
      <c r="AA249" s="40"/>
      <c r="AB249" s="40"/>
      <c r="AC249" s="40"/>
      <c r="AD249" s="40"/>
      <c r="AE249" s="40"/>
      <c r="AR249" s="216" t="s">
        <v>150</v>
      </c>
      <c r="AT249" s="216" t="s">
        <v>135</v>
      </c>
      <c r="AU249" s="216" t="s">
        <v>141</v>
      </c>
      <c r="AY249" s="18" t="s">
        <v>132</v>
      </c>
      <c r="BE249" s="217">
        <f>IF(N249="základní",J249,0)</f>
        <v>0</v>
      </c>
      <c r="BF249" s="217">
        <f>IF(N249="snížená",J249,0)</f>
        <v>0</v>
      </c>
      <c r="BG249" s="217">
        <f>IF(N249="zákl. přenesená",J249,0)</f>
        <v>0</v>
      </c>
      <c r="BH249" s="217">
        <f>IF(N249="sníž. přenesená",J249,0)</f>
        <v>0</v>
      </c>
      <c r="BI249" s="217">
        <f>IF(N249="nulová",J249,0)</f>
        <v>0</v>
      </c>
      <c r="BJ249" s="18" t="s">
        <v>141</v>
      </c>
      <c r="BK249" s="217">
        <f>ROUND(I249*H249,2)</f>
        <v>0</v>
      </c>
      <c r="BL249" s="18" t="s">
        <v>150</v>
      </c>
      <c r="BM249" s="216" t="s">
        <v>933</v>
      </c>
    </row>
    <row r="250" s="2" customFormat="1">
      <c r="A250" s="40"/>
      <c r="B250" s="41"/>
      <c r="C250" s="42"/>
      <c r="D250" s="225" t="s">
        <v>197</v>
      </c>
      <c r="E250" s="42"/>
      <c r="F250" s="226" t="s">
        <v>421</v>
      </c>
      <c r="G250" s="42"/>
      <c r="H250" s="42"/>
      <c r="I250" s="227"/>
      <c r="J250" s="42"/>
      <c r="K250" s="42"/>
      <c r="L250" s="46"/>
      <c r="M250" s="228"/>
      <c r="N250" s="229"/>
      <c r="O250" s="86"/>
      <c r="P250" s="86"/>
      <c r="Q250" s="86"/>
      <c r="R250" s="86"/>
      <c r="S250" s="86"/>
      <c r="T250" s="87"/>
      <c r="U250" s="40"/>
      <c r="V250" s="40"/>
      <c r="W250" s="40"/>
      <c r="X250" s="40"/>
      <c r="Y250" s="40"/>
      <c r="Z250" s="40"/>
      <c r="AA250" s="40"/>
      <c r="AB250" s="40"/>
      <c r="AC250" s="40"/>
      <c r="AD250" s="40"/>
      <c r="AE250" s="40"/>
      <c r="AT250" s="18" t="s">
        <v>197</v>
      </c>
      <c r="AU250" s="18" t="s">
        <v>141</v>
      </c>
    </row>
    <row r="251" s="15" customFormat="1">
      <c r="A251" s="15"/>
      <c r="B251" s="262"/>
      <c r="C251" s="263"/>
      <c r="D251" s="225" t="s">
        <v>199</v>
      </c>
      <c r="E251" s="264" t="s">
        <v>32</v>
      </c>
      <c r="F251" s="265" t="s">
        <v>422</v>
      </c>
      <c r="G251" s="263"/>
      <c r="H251" s="264" t="s">
        <v>32</v>
      </c>
      <c r="I251" s="266"/>
      <c r="J251" s="263"/>
      <c r="K251" s="263"/>
      <c r="L251" s="267"/>
      <c r="M251" s="268"/>
      <c r="N251" s="269"/>
      <c r="O251" s="269"/>
      <c r="P251" s="269"/>
      <c r="Q251" s="269"/>
      <c r="R251" s="269"/>
      <c r="S251" s="269"/>
      <c r="T251" s="270"/>
      <c r="U251" s="15"/>
      <c r="V251" s="15"/>
      <c r="W251" s="15"/>
      <c r="X251" s="15"/>
      <c r="Y251" s="15"/>
      <c r="Z251" s="15"/>
      <c r="AA251" s="15"/>
      <c r="AB251" s="15"/>
      <c r="AC251" s="15"/>
      <c r="AD251" s="15"/>
      <c r="AE251" s="15"/>
      <c r="AT251" s="271" t="s">
        <v>199</v>
      </c>
      <c r="AU251" s="271" t="s">
        <v>141</v>
      </c>
      <c r="AV251" s="15" t="s">
        <v>21</v>
      </c>
      <c r="AW251" s="15" t="s">
        <v>41</v>
      </c>
      <c r="AX251" s="15" t="s">
        <v>79</v>
      </c>
      <c r="AY251" s="271" t="s">
        <v>132</v>
      </c>
    </row>
    <row r="252" s="13" customFormat="1">
      <c r="A252" s="13"/>
      <c r="B252" s="230"/>
      <c r="C252" s="231"/>
      <c r="D252" s="225" t="s">
        <v>199</v>
      </c>
      <c r="E252" s="232" t="s">
        <v>32</v>
      </c>
      <c r="F252" s="233" t="s">
        <v>423</v>
      </c>
      <c r="G252" s="231"/>
      <c r="H252" s="234">
        <v>32.859999999999999</v>
      </c>
      <c r="I252" s="235"/>
      <c r="J252" s="231"/>
      <c r="K252" s="231"/>
      <c r="L252" s="236"/>
      <c r="M252" s="237"/>
      <c r="N252" s="238"/>
      <c r="O252" s="238"/>
      <c r="P252" s="238"/>
      <c r="Q252" s="238"/>
      <c r="R252" s="238"/>
      <c r="S252" s="238"/>
      <c r="T252" s="239"/>
      <c r="U252" s="13"/>
      <c r="V252" s="13"/>
      <c r="W252" s="13"/>
      <c r="X252" s="13"/>
      <c r="Y252" s="13"/>
      <c r="Z252" s="13"/>
      <c r="AA252" s="13"/>
      <c r="AB252" s="13"/>
      <c r="AC252" s="13"/>
      <c r="AD252" s="13"/>
      <c r="AE252" s="13"/>
      <c r="AT252" s="240" t="s">
        <v>199</v>
      </c>
      <c r="AU252" s="240" t="s">
        <v>141</v>
      </c>
      <c r="AV252" s="13" t="s">
        <v>141</v>
      </c>
      <c r="AW252" s="13" t="s">
        <v>41</v>
      </c>
      <c r="AX252" s="13" t="s">
        <v>79</v>
      </c>
      <c r="AY252" s="240" t="s">
        <v>132</v>
      </c>
    </row>
    <row r="253" s="15" customFormat="1">
      <c r="A253" s="15"/>
      <c r="B253" s="262"/>
      <c r="C253" s="263"/>
      <c r="D253" s="225" t="s">
        <v>199</v>
      </c>
      <c r="E253" s="264" t="s">
        <v>32</v>
      </c>
      <c r="F253" s="265" t="s">
        <v>424</v>
      </c>
      <c r="G253" s="263"/>
      <c r="H253" s="264" t="s">
        <v>32</v>
      </c>
      <c r="I253" s="266"/>
      <c r="J253" s="263"/>
      <c r="K253" s="263"/>
      <c r="L253" s="267"/>
      <c r="M253" s="268"/>
      <c r="N253" s="269"/>
      <c r="O253" s="269"/>
      <c r="P253" s="269"/>
      <c r="Q253" s="269"/>
      <c r="R253" s="269"/>
      <c r="S253" s="269"/>
      <c r="T253" s="270"/>
      <c r="U253" s="15"/>
      <c r="V253" s="15"/>
      <c r="W253" s="15"/>
      <c r="X253" s="15"/>
      <c r="Y253" s="15"/>
      <c r="Z253" s="15"/>
      <c r="AA253" s="15"/>
      <c r="AB253" s="15"/>
      <c r="AC253" s="15"/>
      <c r="AD253" s="15"/>
      <c r="AE253" s="15"/>
      <c r="AT253" s="271" t="s">
        <v>199</v>
      </c>
      <c r="AU253" s="271" t="s">
        <v>141</v>
      </c>
      <c r="AV253" s="15" t="s">
        <v>21</v>
      </c>
      <c r="AW253" s="15" t="s">
        <v>41</v>
      </c>
      <c r="AX253" s="15" t="s">
        <v>79</v>
      </c>
      <c r="AY253" s="271" t="s">
        <v>132</v>
      </c>
    </row>
    <row r="254" s="13" customFormat="1">
      <c r="A254" s="13"/>
      <c r="B254" s="230"/>
      <c r="C254" s="231"/>
      <c r="D254" s="225" t="s">
        <v>199</v>
      </c>
      <c r="E254" s="232" t="s">
        <v>32</v>
      </c>
      <c r="F254" s="233" t="s">
        <v>425</v>
      </c>
      <c r="G254" s="231"/>
      <c r="H254" s="234">
        <v>20.800000000000001</v>
      </c>
      <c r="I254" s="235"/>
      <c r="J254" s="231"/>
      <c r="K254" s="231"/>
      <c r="L254" s="236"/>
      <c r="M254" s="237"/>
      <c r="N254" s="238"/>
      <c r="O254" s="238"/>
      <c r="P254" s="238"/>
      <c r="Q254" s="238"/>
      <c r="R254" s="238"/>
      <c r="S254" s="238"/>
      <c r="T254" s="239"/>
      <c r="U254" s="13"/>
      <c r="V254" s="13"/>
      <c r="W254" s="13"/>
      <c r="X254" s="13"/>
      <c r="Y254" s="13"/>
      <c r="Z254" s="13"/>
      <c r="AA254" s="13"/>
      <c r="AB254" s="13"/>
      <c r="AC254" s="13"/>
      <c r="AD254" s="13"/>
      <c r="AE254" s="13"/>
      <c r="AT254" s="240" t="s">
        <v>199</v>
      </c>
      <c r="AU254" s="240" t="s">
        <v>141</v>
      </c>
      <c r="AV254" s="13" t="s">
        <v>141</v>
      </c>
      <c r="AW254" s="13" t="s">
        <v>41</v>
      </c>
      <c r="AX254" s="13" t="s">
        <v>79</v>
      </c>
      <c r="AY254" s="240" t="s">
        <v>132</v>
      </c>
    </row>
    <row r="255" s="14" customFormat="1">
      <c r="A255" s="14"/>
      <c r="B255" s="241"/>
      <c r="C255" s="242"/>
      <c r="D255" s="225" t="s">
        <v>199</v>
      </c>
      <c r="E255" s="243" t="s">
        <v>32</v>
      </c>
      <c r="F255" s="244" t="s">
        <v>201</v>
      </c>
      <c r="G255" s="242"/>
      <c r="H255" s="245">
        <v>53.659999999999997</v>
      </c>
      <c r="I255" s="246"/>
      <c r="J255" s="242"/>
      <c r="K255" s="242"/>
      <c r="L255" s="247"/>
      <c r="M255" s="248"/>
      <c r="N255" s="249"/>
      <c r="O255" s="249"/>
      <c r="P255" s="249"/>
      <c r="Q255" s="249"/>
      <c r="R255" s="249"/>
      <c r="S255" s="249"/>
      <c r="T255" s="250"/>
      <c r="U255" s="14"/>
      <c r="V255" s="14"/>
      <c r="W255" s="14"/>
      <c r="X255" s="14"/>
      <c r="Y255" s="14"/>
      <c r="Z255" s="14"/>
      <c r="AA255" s="14"/>
      <c r="AB255" s="14"/>
      <c r="AC255" s="14"/>
      <c r="AD255" s="14"/>
      <c r="AE255" s="14"/>
      <c r="AT255" s="251" t="s">
        <v>199</v>
      </c>
      <c r="AU255" s="251" t="s">
        <v>141</v>
      </c>
      <c r="AV255" s="14" t="s">
        <v>150</v>
      </c>
      <c r="AW255" s="14" t="s">
        <v>41</v>
      </c>
      <c r="AX255" s="14" t="s">
        <v>21</v>
      </c>
      <c r="AY255" s="251" t="s">
        <v>132</v>
      </c>
    </row>
    <row r="256" s="2" customFormat="1" ht="24.15" customHeight="1">
      <c r="A256" s="40"/>
      <c r="B256" s="41"/>
      <c r="C256" s="205" t="s">
        <v>453</v>
      </c>
      <c r="D256" s="205" t="s">
        <v>135</v>
      </c>
      <c r="E256" s="206" t="s">
        <v>427</v>
      </c>
      <c r="F256" s="207" t="s">
        <v>428</v>
      </c>
      <c r="G256" s="208" t="s">
        <v>195</v>
      </c>
      <c r="H256" s="209">
        <v>45</v>
      </c>
      <c r="I256" s="210"/>
      <c r="J256" s="211">
        <f>ROUND(I256*H256,2)</f>
        <v>0</v>
      </c>
      <c r="K256" s="207" t="s">
        <v>139</v>
      </c>
      <c r="L256" s="46"/>
      <c r="M256" s="212" t="s">
        <v>32</v>
      </c>
      <c r="N256" s="213" t="s">
        <v>51</v>
      </c>
      <c r="O256" s="86"/>
      <c r="P256" s="214">
        <f>O256*H256</f>
        <v>0</v>
      </c>
      <c r="Q256" s="214">
        <v>0</v>
      </c>
      <c r="R256" s="214">
        <f>Q256*H256</f>
        <v>0</v>
      </c>
      <c r="S256" s="214">
        <v>0.13100000000000001</v>
      </c>
      <c r="T256" s="215">
        <f>S256*H256</f>
        <v>5.8950000000000005</v>
      </c>
      <c r="U256" s="40"/>
      <c r="V256" s="40"/>
      <c r="W256" s="40"/>
      <c r="X256" s="40"/>
      <c r="Y256" s="40"/>
      <c r="Z256" s="40"/>
      <c r="AA256" s="40"/>
      <c r="AB256" s="40"/>
      <c r="AC256" s="40"/>
      <c r="AD256" s="40"/>
      <c r="AE256" s="40"/>
      <c r="AR256" s="216" t="s">
        <v>150</v>
      </c>
      <c r="AT256" s="216" t="s">
        <v>135</v>
      </c>
      <c r="AU256" s="216" t="s">
        <v>141</v>
      </c>
      <c r="AY256" s="18" t="s">
        <v>132</v>
      </c>
      <c r="BE256" s="217">
        <f>IF(N256="základní",J256,0)</f>
        <v>0</v>
      </c>
      <c r="BF256" s="217">
        <f>IF(N256="snížená",J256,0)</f>
        <v>0</v>
      </c>
      <c r="BG256" s="217">
        <f>IF(N256="zákl. přenesená",J256,0)</f>
        <v>0</v>
      </c>
      <c r="BH256" s="217">
        <f>IF(N256="sníž. přenesená",J256,0)</f>
        <v>0</v>
      </c>
      <c r="BI256" s="217">
        <f>IF(N256="nulová",J256,0)</f>
        <v>0</v>
      </c>
      <c r="BJ256" s="18" t="s">
        <v>141</v>
      </c>
      <c r="BK256" s="217">
        <f>ROUND(I256*H256,2)</f>
        <v>0</v>
      </c>
      <c r="BL256" s="18" t="s">
        <v>150</v>
      </c>
      <c r="BM256" s="216" t="s">
        <v>934</v>
      </c>
    </row>
    <row r="257" s="2" customFormat="1" ht="24.15" customHeight="1">
      <c r="A257" s="40"/>
      <c r="B257" s="41"/>
      <c r="C257" s="205" t="s">
        <v>458</v>
      </c>
      <c r="D257" s="205" t="s">
        <v>135</v>
      </c>
      <c r="E257" s="206" t="s">
        <v>431</v>
      </c>
      <c r="F257" s="207" t="s">
        <v>432</v>
      </c>
      <c r="G257" s="208" t="s">
        <v>204</v>
      </c>
      <c r="H257" s="209">
        <v>2.673</v>
      </c>
      <c r="I257" s="210"/>
      <c r="J257" s="211">
        <f>ROUND(I257*H257,2)</f>
        <v>0</v>
      </c>
      <c r="K257" s="207" t="s">
        <v>139</v>
      </c>
      <c r="L257" s="46"/>
      <c r="M257" s="212" t="s">
        <v>32</v>
      </c>
      <c r="N257" s="213" t="s">
        <v>51</v>
      </c>
      <c r="O257" s="86"/>
      <c r="P257" s="214">
        <f>O257*H257</f>
        <v>0</v>
      </c>
      <c r="Q257" s="214">
        <v>0</v>
      </c>
      <c r="R257" s="214">
        <f>Q257*H257</f>
        <v>0</v>
      </c>
      <c r="S257" s="214">
        <v>1.5940000000000001</v>
      </c>
      <c r="T257" s="215">
        <f>S257*H257</f>
        <v>4.2607620000000006</v>
      </c>
      <c r="U257" s="40"/>
      <c r="V257" s="40"/>
      <c r="W257" s="40"/>
      <c r="X257" s="40"/>
      <c r="Y257" s="40"/>
      <c r="Z257" s="40"/>
      <c r="AA257" s="40"/>
      <c r="AB257" s="40"/>
      <c r="AC257" s="40"/>
      <c r="AD257" s="40"/>
      <c r="AE257" s="40"/>
      <c r="AR257" s="216" t="s">
        <v>150</v>
      </c>
      <c r="AT257" s="216" t="s">
        <v>135</v>
      </c>
      <c r="AU257" s="216" t="s">
        <v>141</v>
      </c>
      <c r="AY257" s="18" t="s">
        <v>132</v>
      </c>
      <c r="BE257" s="217">
        <f>IF(N257="základní",J257,0)</f>
        <v>0</v>
      </c>
      <c r="BF257" s="217">
        <f>IF(N257="snížená",J257,0)</f>
        <v>0</v>
      </c>
      <c r="BG257" s="217">
        <f>IF(N257="zákl. přenesená",J257,0)</f>
        <v>0</v>
      </c>
      <c r="BH257" s="217">
        <f>IF(N257="sníž. přenesená",J257,0)</f>
        <v>0</v>
      </c>
      <c r="BI257" s="217">
        <f>IF(N257="nulová",J257,0)</f>
        <v>0</v>
      </c>
      <c r="BJ257" s="18" t="s">
        <v>141</v>
      </c>
      <c r="BK257" s="217">
        <f>ROUND(I257*H257,2)</f>
        <v>0</v>
      </c>
      <c r="BL257" s="18" t="s">
        <v>150</v>
      </c>
      <c r="BM257" s="216" t="s">
        <v>1365</v>
      </c>
    </row>
    <row r="258" s="2" customFormat="1">
      <c r="A258" s="40"/>
      <c r="B258" s="41"/>
      <c r="C258" s="42"/>
      <c r="D258" s="225" t="s">
        <v>197</v>
      </c>
      <c r="E258" s="42"/>
      <c r="F258" s="226" t="s">
        <v>434</v>
      </c>
      <c r="G258" s="42"/>
      <c r="H258" s="42"/>
      <c r="I258" s="227"/>
      <c r="J258" s="42"/>
      <c r="K258" s="42"/>
      <c r="L258" s="46"/>
      <c r="M258" s="228"/>
      <c r="N258" s="229"/>
      <c r="O258" s="86"/>
      <c r="P258" s="86"/>
      <c r="Q258" s="86"/>
      <c r="R258" s="86"/>
      <c r="S258" s="86"/>
      <c r="T258" s="87"/>
      <c r="U258" s="40"/>
      <c r="V258" s="40"/>
      <c r="W258" s="40"/>
      <c r="X258" s="40"/>
      <c r="Y258" s="40"/>
      <c r="Z258" s="40"/>
      <c r="AA258" s="40"/>
      <c r="AB258" s="40"/>
      <c r="AC258" s="40"/>
      <c r="AD258" s="40"/>
      <c r="AE258" s="40"/>
      <c r="AT258" s="18" t="s">
        <v>197</v>
      </c>
      <c r="AU258" s="18" t="s">
        <v>141</v>
      </c>
    </row>
    <row r="259" s="13" customFormat="1">
      <c r="A259" s="13"/>
      <c r="B259" s="230"/>
      <c r="C259" s="231"/>
      <c r="D259" s="225" t="s">
        <v>199</v>
      </c>
      <c r="E259" s="232" t="s">
        <v>32</v>
      </c>
      <c r="F259" s="233" t="s">
        <v>936</v>
      </c>
      <c r="G259" s="231"/>
      <c r="H259" s="234">
        <v>2.673</v>
      </c>
      <c r="I259" s="235"/>
      <c r="J259" s="231"/>
      <c r="K259" s="231"/>
      <c r="L259" s="236"/>
      <c r="M259" s="237"/>
      <c r="N259" s="238"/>
      <c r="O259" s="238"/>
      <c r="P259" s="238"/>
      <c r="Q259" s="238"/>
      <c r="R259" s="238"/>
      <c r="S259" s="238"/>
      <c r="T259" s="239"/>
      <c r="U259" s="13"/>
      <c r="V259" s="13"/>
      <c r="W259" s="13"/>
      <c r="X259" s="13"/>
      <c r="Y259" s="13"/>
      <c r="Z259" s="13"/>
      <c r="AA259" s="13"/>
      <c r="AB259" s="13"/>
      <c r="AC259" s="13"/>
      <c r="AD259" s="13"/>
      <c r="AE259" s="13"/>
      <c r="AT259" s="240" t="s">
        <v>199</v>
      </c>
      <c r="AU259" s="240" t="s">
        <v>141</v>
      </c>
      <c r="AV259" s="13" t="s">
        <v>141</v>
      </c>
      <c r="AW259" s="13" t="s">
        <v>41</v>
      </c>
      <c r="AX259" s="13" t="s">
        <v>79</v>
      </c>
      <c r="AY259" s="240" t="s">
        <v>132</v>
      </c>
    </row>
    <row r="260" s="14" customFormat="1">
      <c r="A260" s="14"/>
      <c r="B260" s="241"/>
      <c r="C260" s="242"/>
      <c r="D260" s="225" t="s">
        <v>199</v>
      </c>
      <c r="E260" s="243" t="s">
        <v>32</v>
      </c>
      <c r="F260" s="244" t="s">
        <v>201</v>
      </c>
      <c r="G260" s="242"/>
      <c r="H260" s="245">
        <v>2.673</v>
      </c>
      <c r="I260" s="246"/>
      <c r="J260" s="242"/>
      <c r="K260" s="242"/>
      <c r="L260" s="247"/>
      <c r="M260" s="248"/>
      <c r="N260" s="249"/>
      <c r="O260" s="249"/>
      <c r="P260" s="249"/>
      <c r="Q260" s="249"/>
      <c r="R260" s="249"/>
      <c r="S260" s="249"/>
      <c r="T260" s="250"/>
      <c r="U260" s="14"/>
      <c r="V260" s="14"/>
      <c r="W260" s="14"/>
      <c r="X260" s="14"/>
      <c r="Y260" s="14"/>
      <c r="Z260" s="14"/>
      <c r="AA260" s="14"/>
      <c r="AB260" s="14"/>
      <c r="AC260" s="14"/>
      <c r="AD260" s="14"/>
      <c r="AE260" s="14"/>
      <c r="AT260" s="251" t="s">
        <v>199</v>
      </c>
      <c r="AU260" s="251" t="s">
        <v>141</v>
      </c>
      <c r="AV260" s="14" t="s">
        <v>150</v>
      </c>
      <c r="AW260" s="14" t="s">
        <v>41</v>
      </c>
      <c r="AX260" s="14" t="s">
        <v>21</v>
      </c>
      <c r="AY260" s="251" t="s">
        <v>132</v>
      </c>
    </row>
    <row r="261" s="2" customFormat="1" ht="24.15" customHeight="1">
      <c r="A261" s="40"/>
      <c r="B261" s="41"/>
      <c r="C261" s="205" t="s">
        <v>465</v>
      </c>
      <c r="D261" s="205" t="s">
        <v>135</v>
      </c>
      <c r="E261" s="206" t="s">
        <v>437</v>
      </c>
      <c r="F261" s="207" t="s">
        <v>438</v>
      </c>
      <c r="G261" s="208" t="s">
        <v>195</v>
      </c>
      <c r="H261" s="209">
        <v>220.56999999999999</v>
      </c>
      <c r="I261" s="210"/>
      <c r="J261" s="211">
        <f>ROUND(I261*H261,2)</f>
        <v>0</v>
      </c>
      <c r="K261" s="207" t="s">
        <v>139</v>
      </c>
      <c r="L261" s="46"/>
      <c r="M261" s="212" t="s">
        <v>32</v>
      </c>
      <c r="N261" s="213" t="s">
        <v>51</v>
      </c>
      <c r="O261" s="86"/>
      <c r="P261" s="214">
        <f>O261*H261</f>
        <v>0</v>
      </c>
      <c r="Q261" s="214">
        <v>0</v>
      </c>
      <c r="R261" s="214">
        <f>Q261*H261</f>
        <v>0</v>
      </c>
      <c r="S261" s="214">
        <v>0.01</v>
      </c>
      <c r="T261" s="215">
        <f>S261*H261</f>
        <v>2.2056999999999998</v>
      </c>
      <c r="U261" s="40"/>
      <c r="V261" s="40"/>
      <c r="W261" s="40"/>
      <c r="X261" s="40"/>
      <c r="Y261" s="40"/>
      <c r="Z261" s="40"/>
      <c r="AA261" s="40"/>
      <c r="AB261" s="40"/>
      <c r="AC261" s="40"/>
      <c r="AD261" s="40"/>
      <c r="AE261" s="40"/>
      <c r="AR261" s="216" t="s">
        <v>150</v>
      </c>
      <c r="AT261" s="216" t="s">
        <v>135</v>
      </c>
      <c r="AU261" s="216" t="s">
        <v>141</v>
      </c>
      <c r="AY261" s="18" t="s">
        <v>132</v>
      </c>
      <c r="BE261" s="217">
        <f>IF(N261="základní",J261,0)</f>
        <v>0</v>
      </c>
      <c r="BF261" s="217">
        <f>IF(N261="snížená",J261,0)</f>
        <v>0</v>
      </c>
      <c r="BG261" s="217">
        <f>IF(N261="zákl. přenesená",J261,0)</f>
        <v>0</v>
      </c>
      <c r="BH261" s="217">
        <f>IF(N261="sníž. přenesená",J261,0)</f>
        <v>0</v>
      </c>
      <c r="BI261" s="217">
        <f>IF(N261="nulová",J261,0)</f>
        <v>0</v>
      </c>
      <c r="BJ261" s="18" t="s">
        <v>141</v>
      </c>
      <c r="BK261" s="217">
        <f>ROUND(I261*H261,2)</f>
        <v>0</v>
      </c>
      <c r="BL261" s="18" t="s">
        <v>150</v>
      </c>
      <c r="BM261" s="216" t="s">
        <v>937</v>
      </c>
    </row>
    <row r="262" s="2" customFormat="1" ht="14.4" customHeight="1">
      <c r="A262" s="40"/>
      <c r="B262" s="41"/>
      <c r="C262" s="205" t="s">
        <v>472</v>
      </c>
      <c r="D262" s="205" t="s">
        <v>135</v>
      </c>
      <c r="E262" s="206" t="s">
        <v>938</v>
      </c>
      <c r="F262" s="207" t="s">
        <v>939</v>
      </c>
      <c r="G262" s="208" t="s">
        <v>195</v>
      </c>
      <c r="H262" s="209">
        <v>1.0880000000000001</v>
      </c>
      <c r="I262" s="210"/>
      <c r="J262" s="211">
        <f>ROUND(I262*H262,2)</f>
        <v>0</v>
      </c>
      <c r="K262" s="207" t="s">
        <v>139</v>
      </c>
      <c r="L262" s="46"/>
      <c r="M262" s="212" t="s">
        <v>32</v>
      </c>
      <c r="N262" s="213" t="s">
        <v>51</v>
      </c>
      <c r="O262" s="86"/>
      <c r="P262" s="214">
        <f>O262*H262</f>
        <v>0</v>
      </c>
      <c r="Q262" s="214">
        <v>0.038850000000000003</v>
      </c>
      <c r="R262" s="214">
        <f>Q262*H262</f>
        <v>0.042268800000000009</v>
      </c>
      <c r="S262" s="214">
        <v>0</v>
      </c>
      <c r="T262" s="215">
        <f>S262*H262</f>
        <v>0</v>
      </c>
      <c r="U262" s="40"/>
      <c r="V262" s="40"/>
      <c r="W262" s="40"/>
      <c r="X262" s="40"/>
      <c r="Y262" s="40"/>
      <c r="Z262" s="40"/>
      <c r="AA262" s="40"/>
      <c r="AB262" s="40"/>
      <c r="AC262" s="40"/>
      <c r="AD262" s="40"/>
      <c r="AE262" s="40"/>
      <c r="AR262" s="216" t="s">
        <v>150</v>
      </c>
      <c r="AT262" s="216" t="s">
        <v>135</v>
      </c>
      <c r="AU262" s="216" t="s">
        <v>141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150</v>
      </c>
      <c r="BM262" s="216" t="s">
        <v>1366</v>
      </c>
    </row>
    <row r="263" s="2" customFormat="1">
      <c r="A263" s="40"/>
      <c r="B263" s="41"/>
      <c r="C263" s="42"/>
      <c r="D263" s="225" t="s">
        <v>197</v>
      </c>
      <c r="E263" s="42"/>
      <c r="F263" s="226" t="s">
        <v>941</v>
      </c>
      <c r="G263" s="42"/>
      <c r="H263" s="42"/>
      <c r="I263" s="227"/>
      <c r="J263" s="42"/>
      <c r="K263" s="42"/>
      <c r="L263" s="46"/>
      <c r="M263" s="228"/>
      <c r="N263" s="229"/>
      <c r="O263" s="86"/>
      <c r="P263" s="86"/>
      <c r="Q263" s="86"/>
      <c r="R263" s="86"/>
      <c r="S263" s="86"/>
      <c r="T263" s="87"/>
      <c r="U263" s="40"/>
      <c r="V263" s="40"/>
      <c r="W263" s="40"/>
      <c r="X263" s="40"/>
      <c r="Y263" s="40"/>
      <c r="Z263" s="40"/>
      <c r="AA263" s="40"/>
      <c r="AB263" s="40"/>
      <c r="AC263" s="40"/>
      <c r="AD263" s="40"/>
      <c r="AE263" s="40"/>
      <c r="AT263" s="18" t="s">
        <v>197</v>
      </c>
      <c r="AU263" s="18" t="s">
        <v>141</v>
      </c>
    </row>
    <row r="264" s="13" customFormat="1">
      <c r="A264" s="13"/>
      <c r="B264" s="230"/>
      <c r="C264" s="231"/>
      <c r="D264" s="225" t="s">
        <v>199</v>
      </c>
      <c r="E264" s="232" t="s">
        <v>32</v>
      </c>
      <c r="F264" s="233" t="s">
        <v>942</v>
      </c>
      <c r="G264" s="231"/>
      <c r="H264" s="234">
        <v>1.0880000000000001</v>
      </c>
      <c r="I264" s="235"/>
      <c r="J264" s="231"/>
      <c r="K264" s="231"/>
      <c r="L264" s="236"/>
      <c r="M264" s="237"/>
      <c r="N264" s="238"/>
      <c r="O264" s="238"/>
      <c r="P264" s="238"/>
      <c r="Q264" s="238"/>
      <c r="R264" s="238"/>
      <c r="S264" s="238"/>
      <c r="T264" s="239"/>
      <c r="U264" s="13"/>
      <c r="V264" s="13"/>
      <c r="W264" s="13"/>
      <c r="X264" s="13"/>
      <c r="Y264" s="13"/>
      <c r="Z264" s="13"/>
      <c r="AA264" s="13"/>
      <c r="AB264" s="13"/>
      <c r="AC264" s="13"/>
      <c r="AD264" s="13"/>
      <c r="AE264" s="13"/>
      <c r="AT264" s="240" t="s">
        <v>199</v>
      </c>
      <c r="AU264" s="240" t="s">
        <v>141</v>
      </c>
      <c r="AV264" s="13" t="s">
        <v>141</v>
      </c>
      <c r="AW264" s="13" t="s">
        <v>41</v>
      </c>
      <c r="AX264" s="13" t="s">
        <v>79</v>
      </c>
      <c r="AY264" s="240" t="s">
        <v>132</v>
      </c>
    </row>
    <row r="265" s="14" customFormat="1">
      <c r="A265" s="14"/>
      <c r="B265" s="241"/>
      <c r="C265" s="242"/>
      <c r="D265" s="225" t="s">
        <v>199</v>
      </c>
      <c r="E265" s="243" t="s">
        <v>32</v>
      </c>
      <c r="F265" s="244" t="s">
        <v>201</v>
      </c>
      <c r="G265" s="242"/>
      <c r="H265" s="245">
        <v>1.0880000000000001</v>
      </c>
      <c r="I265" s="246"/>
      <c r="J265" s="242"/>
      <c r="K265" s="242"/>
      <c r="L265" s="247"/>
      <c r="M265" s="248"/>
      <c r="N265" s="249"/>
      <c r="O265" s="249"/>
      <c r="P265" s="249"/>
      <c r="Q265" s="249"/>
      <c r="R265" s="249"/>
      <c r="S265" s="249"/>
      <c r="T265" s="250"/>
      <c r="U265" s="14"/>
      <c r="V265" s="14"/>
      <c r="W265" s="14"/>
      <c r="X265" s="14"/>
      <c r="Y265" s="14"/>
      <c r="Z265" s="14"/>
      <c r="AA265" s="14"/>
      <c r="AB265" s="14"/>
      <c r="AC265" s="14"/>
      <c r="AD265" s="14"/>
      <c r="AE265" s="14"/>
      <c r="AT265" s="251" t="s">
        <v>199</v>
      </c>
      <c r="AU265" s="251" t="s">
        <v>141</v>
      </c>
      <c r="AV265" s="14" t="s">
        <v>150</v>
      </c>
      <c r="AW265" s="14" t="s">
        <v>41</v>
      </c>
      <c r="AX265" s="14" t="s">
        <v>21</v>
      </c>
      <c r="AY265" s="251" t="s">
        <v>132</v>
      </c>
    </row>
    <row r="266" s="12" customFormat="1" ht="22.8" customHeight="1">
      <c r="A266" s="12"/>
      <c r="B266" s="189"/>
      <c r="C266" s="190"/>
      <c r="D266" s="191" t="s">
        <v>78</v>
      </c>
      <c r="E266" s="203" t="s">
        <v>440</v>
      </c>
      <c r="F266" s="203" t="s">
        <v>441</v>
      </c>
      <c r="G266" s="190"/>
      <c r="H266" s="190"/>
      <c r="I266" s="193"/>
      <c r="J266" s="204">
        <f>BK266</f>
        <v>0</v>
      </c>
      <c r="K266" s="190"/>
      <c r="L266" s="195"/>
      <c r="M266" s="196"/>
      <c r="N266" s="197"/>
      <c r="O266" s="197"/>
      <c r="P266" s="198">
        <f>SUM(P267:P276)</f>
        <v>0</v>
      </c>
      <c r="Q266" s="197"/>
      <c r="R266" s="198">
        <f>SUM(R267:R276)</f>
        <v>0</v>
      </c>
      <c r="S266" s="197"/>
      <c r="T266" s="199">
        <f>SUM(T267:T276)</f>
        <v>0</v>
      </c>
      <c r="U266" s="12"/>
      <c r="V266" s="12"/>
      <c r="W266" s="12"/>
      <c r="X266" s="12"/>
      <c r="Y266" s="12"/>
      <c r="Z266" s="12"/>
      <c r="AA266" s="12"/>
      <c r="AB266" s="12"/>
      <c r="AC266" s="12"/>
      <c r="AD266" s="12"/>
      <c r="AE266" s="12"/>
      <c r="AR266" s="200" t="s">
        <v>21</v>
      </c>
      <c r="AT266" s="201" t="s">
        <v>78</v>
      </c>
      <c r="AU266" s="201" t="s">
        <v>21</v>
      </c>
      <c r="AY266" s="200" t="s">
        <v>132</v>
      </c>
      <c r="BK266" s="202">
        <f>SUM(BK267:BK276)</f>
        <v>0</v>
      </c>
    </row>
    <row r="267" s="2" customFormat="1" ht="24.15" customHeight="1">
      <c r="A267" s="40"/>
      <c r="B267" s="41"/>
      <c r="C267" s="205" t="s">
        <v>476</v>
      </c>
      <c r="D267" s="205" t="s">
        <v>135</v>
      </c>
      <c r="E267" s="206" t="s">
        <v>443</v>
      </c>
      <c r="F267" s="207" t="s">
        <v>444</v>
      </c>
      <c r="G267" s="208" t="s">
        <v>254</v>
      </c>
      <c r="H267" s="209">
        <v>29.603999999999999</v>
      </c>
      <c r="I267" s="210"/>
      <c r="J267" s="211">
        <f>ROUND(I267*H267,2)</f>
        <v>0</v>
      </c>
      <c r="K267" s="207" t="s">
        <v>139</v>
      </c>
      <c r="L267" s="46"/>
      <c r="M267" s="212" t="s">
        <v>32</v>
      </c>
      <c r="N267" s="213" t="s">
        <v>51</v>
      </c>
      <c r="O267" s="86"/>
      <c r="P267" s="214">
        <f>O267*H267</f>
        <v>0</v>
      </c>
      <c r="Q267" s="214">
        <v>0</v>
      </c>
      <c r="R267" s="214">
        <f>Q267*H267</f>
        <v>0</v>
      </c>
      <c r="S267" s="214">
        <v>0</v>
      </c>
      <c r="T267" s="215">
        <f>S267*H267</f>
        <v>0</v>
      </c>
      <c r="U267" s="40"/>
      <c r="V267" s="40"/>
      <c r="W267" s="40"/>
      <c r="X267" s="40"/>
      <c r="Y267" s="40"/>
      <c r="Z267" s="40"/>
      <c r="AA267" s="40"/>
      <c r="AB267" s="40"/>
      <c r="AC267" s="40"/>
      <c r="AD267" s="40"/>
      <c r="AE267" s="40"/>
      <c r="AR267" s="216" t="s">
        <v>150</v>
      </c>
      <c r="AT267" s="216" t="s">
        <v>135</v>
      </c>
      <c r="AU267" s="216" t="s">
        <v>141</v>
      </c>
      <c r="AY267" s="18" t="s">
        <v>132</v>
      </c>
      <c r="BE267" s="217">
        <f>IF(N267="základní",J267,0)</f>
        <v>0</v>
      </c>
      <c r="BF267" s="217">
        <f>IF(N267="snížená",J267,0)</f>
        <v>0</v>
      </c>
      <c r="BG267" s="217">
        <f>IF(N267="zákl. přenesená",J267,0)</f>
        <v>0</v>
      </c>
      <c r="BH267" s="217">
        <f>IF(N267="sníž. přenesená",J267,0)</f>
        <v>0</v>
      </c>
      <c r="BI267" s="217">
        <f>IF(N267="nulová",J267,0)</f>
        <v>0</v>
      </c>
      <c r="BJ267" s="18" t="s">
        <v>141</v>
      </c>
      <c r="BK267" s="217">
        <f>ROUND(I267*H267,2)</f>
        <v>0</v>
      </c>
      <c r="BL267" s="18" t="s">
        <v>150</v>
      </c>
      <c r="BM267" s="216" t="s">
        <v>943</v>
      </c>
    </row>
    <row r="268" s="2" customFormat="1">
      <c r="A268" s="40"/>
      <c r="B268" s="41"/>
      <c r="C268" s="42"/>
      <c r="D268" s="225" t="s">
        <v>197</v>
      </c>
      <c r="E268" s="42"/>
      <c r="F268" s="226" t="s">
        <v>446</v>
      </c>
      <c r="G268" s="42"/>
      <c r="H268" s="42"/>
      <c r="I268" s="227"/>
      <c r="J268" s="42"/>
      <c r="K268" s="42"/>
      <c r="L268" s="46"/>
      <c r="M268" s="228"/>
      <c r="N268" s="229"/>
      <c r="O268" s="86"/>
      <c r="P268" s="86"/>
      <c r="Q268" s="86"/>
      <c r="R268" s="86"/>
      <c r="S268" s="86"/>
      <c r="T268" s="87"/>
      <c r="U268" s="40"/>
      <c r="V268" s="40"/>
      <c r="W268" s="40"/>
      <c r="X268" s="40"/>
      <c r="Y268" s="40"/>
      <c r="Z268" s="40"/>
      <c r="AA268" s="40"/>
      <c r="AB268" s="40"/>
      <c r="AC268" s="40"/>
      <c r="AD268" s="40"/>
      <c r="AE268" s="40"/>
      <c r="AT268" s="18" t="s">
        <v>197</v>
      </c>
      <c r="AU268" s="18" t="s">
        <v>141</v>
      </c>
    </row>
    <row r="269" s="2" customFormat="1" ht="24.15" customHeight="1">
      <c r="A269" s="40"/>
      <c r="B269" s="41"/>
      <c r="C269" s="205" t="s">
        <v>480</v>
      </c>
      <c r="D269" s="205" t="s">
        <v>135</v>
      </c>
      <c r="E269" s="206" t="s">
        <v>448</v>
      </c>
      <c r="F269" s="207" t="s">
        <v>449</v>
      </c>
      <c r="G269" s="208" t="s">
        <v>254</v>
      </c>
      <c r="H269" s="209">
        <v>414.45600000000002</v>
      </c>
      <c r="I269" s="210"/>
      <c r="J269" s="211">
        <f>ROUND(I269*H269,2)</f>
        <v>0</v>
      </c>
      <c r="K269" s="207" t="s">
        <v>139</v>
      </c>
      <c r="L269" s="46"/>
      <c r="M269" s="212" t="s">
        <v>32</v>
      </c>
      <c r="N269" s="213" t="s">
        <v>51</v>
      </c>
      <c r="O269" s="86"/>
      <c r="P269" s="214">
        <f>O269*H269</f>
        <v>0</v>
      </c>
      <c r="Q269" s="214">
        <v>0</v>
      </c>
      <c r="R269" s="214">
        <f>Q269*H269</f>
        <v>0</v>
      </c>
      <c r="S269" s="214">
        <v>0</v>
      </c>
      <c r="T269" s="215">
        <f>S269*H269</f>
        <v>0</v>
      </c>
      <c r="U269" s="40"/>
      <c r="V269" s="40"/>
      <c r="W269" s="40"/>
      <c r="X269" s="40"/>
      <c r="Y269" s="40"/>
      <c r="Z269" s="40"/>
      <c r="AA269" s="40"/>
      <c r="AB269" s="40"/>
      <c r="AC269" s="40"/>
      <c r="AD269" s="40"/>
      <c r="AE269" s="40"/>
      <c r="AR269" s="216" t="s">
        <v>150</v>
      </c>
      <c r="AT269" s="216" t="s">
        <v>135</v>
      </c>
      <c r="AU269" s="216" t="s">
        <v>141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150</v>
      </c>
      <c r="BM269" s="216" t="s">
        <v>944</v>
      </c>
    </row>
    <row r="270" s="2" customFormat="1">
      <c r="A270" s="40"/>
      <c r="B270" s="41"/>
      <c r="C270" s="42"/>
      <c r="D270" s="225" t="s">
        <v>197</v>
      </c>
      <c r="E270" s="42"/>
      <c r="F270" s="226" t="s">
        <v>451</v>
      </c>
      <c r="G270" s="42"/>
      <c r="H270" s="42"/>
      <c r="I270" s="227"/>
      <c r="J270" s="42"/>
      <c r="K270" s="42"/>
      <c r="L270" s="46"/>
      <c r="M270" s="228"/>
      <c r="N270" s="229"/>
      <c r="O270" s="86"/>
      <c r="P270" s="86"/>
      <c r="Q270" s="86"/>
      <c r="R270" s="86"/>
      <c r="S270" s="86"/>
      <c r="T270" s="87"/>
      <c r="U270" s="40"/>
      <c r="V270" s="40"/>
      <c r="W270" s="40"/>
      <c r="X270" s="40"/>
      <c r="Y270" s="40"/>
      <c r="Z270" s="40"/>
      <c r="AA270" s="40"/>
      <c r="AB270" s="40"/>
      <c r="AC270" s="40"/>
      <c r="AD270" s="40"/>
      <c r="AE270" s="40"/>
      <c r="AT270" s="18" t="s">
        <v>197</v>
      </c>
      <c r="AU270" s="18" t="s">
        <v>141</v>
      </c>
    </row>
    <row r="271" s="13" customFormat="1">
      <c r="A271" s="13"/>
      <c r="B271" s="230"/>
      <c r="C271" s="231"/>
      <c r="D271" s="225" t="s">
        <v>199</v>
      </c>
      <c r="E271" s="232" t="s">
        <v>32</v>
      </c>
      <c r="F271" s="233" t="s">
        <v>452</v>
      </c>
      <c r="G271" s="231"/>
      <c r="H271" s="234">
        <v>414.45600000000002</v>
      </c>
      <c r="I271" s="235"/>
      <c r="J271" s="231"/>
      <c r="K271" s="231"/>
      <c r="L271" s="236"/>
      <c r="M271" s="237"/>
      <c r="N271" s="238"/>
      <c r="O271" s="238"/>
      <c r="P271" s="238"/>
      <c r="Q271" s="238"/>
      <c r="R271" s="238"/>
      <c r="S271" s="238"/>
      <c r="T271" s="239"/>
      <c r="U271" s="13"/>
      <c r="V271" s="13"/>
      <c r="W271" s="13"/>
      <c r="X271" s="13"/>
      <c r="Y271" s="13"/>
      <c r="Z271" s="13"/>
      <c r="AA271" s="13"/>
      <c r="AB271" s="13"/>
      <c r="AC271" s="13"/>
      <c r="AD271" s="13"/>
      <c r="AE271" s="13"/>
      <c r="AT271" s="240" t="s">
        <v>199</v>
      </c>
      <c r="AU271" s="240" t="s">
        <v>141</v>
      </c>
      <c r="AV271" s="13" t="s">
        <v>141</v>
      </c>
      <c r="AW271" s="13" t="s">
        <v>41</v>
      </c>
      <c r="AX271" s="13" t="s">
        <v>79</v>
      </c>
      <c r="AY271" s="240" t="s">
        <v>132</v>
      </c>
    </row>
    <row r="272" s="14" customFormat="1">
      <c r="A272" s="14"/>
      <c r="B272" s="241"/>
      <c r="C272" s="242"/>
      <c r="D272" s="225" t="s">
        <v>199</v>
      </c>
      <c r="E272" s="243" t="s">
        <v>32</v>
      </c>
      <c r="F272" s="244" t="s">
        <v>201</v>
      </c>
      <c r="G272" s="242"/>
      <c r="H272" s="245">
        <v>414.45600000000002</v>
      </c>
      <c r="I272" s="246"/>
      <c r="J272" s="242"/>
      <c r="K272" s="242"/>
      <c r="L272" s="247"/>
      <c r="M272" s="248"/>
      <c r="N272" s="249"/>
      <c r="O272" s="249"/>
      <c r="P272" s="249"/>
      <c r="Q272" s="249"/>
      <c r="R272" s="249"/>
      <c r="S272" s="249"/>
      <c r="T272" s="250"/>
      <c r="U272" s="14"/>
      <c r="V272" s="14"/>
      <c r="W272" s="14"/>
      <c r="X272" s="14"/>
      <c r="Y272" s="14"/>
      <c r="Z272" s="14"/>
      <c r="AA272" s="14"/>
      <c r="AB272" s="14"/>
      <c r="AC272" s="14"/>
      <c r="AD272" s="14"/>
      <c r="AE272" s="14"/>
      <c r="AT272" s="251" t="s">
        <v>199</v>
      </c>
      <c r="AU272" s="251" t="s">
        <v>141</v>
      </c>
      <c r="AV272" s="14" t="s">
        <v>150</v>
      </c>
      <c r="AW272" s="14" t="s">
        <v>41</v>
      </c>
      <c r="AX272" s="14" t="s">
        <v>21</v>
      </c>
      <c r="AY272" s="251" t="s">
        <v>132</v>
      </c>
    </row>
    <row r="273" s="2" customFormat="1" ht="14.4" customHeight="1">
      <c r="A273" s="40"/>
      <c r="B273" s="41"/>
      <c r="C273" s="205" t="s">
        <v>484</v>
      </c>
      <c r="D273" s="205" t="s">
        <v>135</v>
      </c>
      <c r="E273" s="206" t="s">
        <v>454</v>
      </c>
      <c r="F273" s="207" t="s">
        <v>455</v>
      </c>
      <c r="G273" s="208" t="s">
        <v>254</v>
      </c>
      <c r="H273" s="209">
        <v>29.603999999999999</v>
      </c>
      <c r="I273" s="210"/>
      <c r="J273" s="211">
        <f>ROUND(I273*H273,2)</f>
        <v>0</v>
      </c>
      <c r="K273" s="207" t="s">
        <v>139</v>
      </c>
      <c r="L273" s="46"/>
      <c r="M273" s="212" t="s">
        <v>32</v>
      </c>
      <c r="N273" s="213" t="s">
        <v>51</v>
      </c>
      <c r="O273" s="86"/>
      <c r="P273" s="214">
        <f>O273*H273</f>
        <v>0</v>
      </c>
      <c r="Q273" s="214">
        <v>0</v>
      </c>
      <c r="R273" s="214">
        <f>Q273*H273</f>
        <v>0</v>
      </c>
      <c r="S273" s="214">
        <v>0</v>
      </c>
      <c r="T273" s="215">
        <f>S273*H273</f>
        <v>0</v>
      </c>
      <c r="U273" s="40"/>
      <c r="V273" s="40"/>
      <c r="W273" s="40"/>
      <c r="X273" s="40"/>
      <c r="Y273" s="40"/>
      <c r="Z273" s="40"/>
      <c r="AA273" s="40"/>
      <c r="AB273" s="40"/>
      <c r="AC273" s="40"/>
      <c r="AD273" s="40"/>
      <c r="AE273" s="40"/>
      <c r="AR273" s="216" t="s">
        <v>150</v>
      </c>
      <c r="AT273" s="216" t="s">
        <v>135</v>
      </c>
      <c r="AU273" s="216" t="s">
        <v>141</v>
      </c>
      <c r="AY273" s="18" t="s">
        <v>132</v>
      </c>
      <c r="BE273" s="217">
        <f>IF(N273="základní",J273,0)</f>
        <v>0</v>
      </c>
      <c r="BF273" s="217">
        <f>IF(N273="snížená",J273,0)</f>
        <v>0</v>
      </c>
      <c r="BG273" s="217">
        <f>IF(N273="zákl. přenesená",J273,0)</f>
        <v>0</v>
      </c>
      <c r="BH273" s="217">
        <f>IF(N273="sníž. přenesená",J273,0)</f>
        <v>0</v>
      </c>
      <c r="BI273" s="217">
        <f>IF(N273="nulová",J273,0)</f>
        <v>0</v>
      </c>
      <c r="BJ273" s="18" t="s">
        <v>141</v>
      </c>
      <c r="BK273" s="217">
        <f>ROUND(I273*H273,2)</f>
        <v>0</v>
      </c>
      <c r="BL273" s="18" t="s">
        <v>150</v>
      </c>
      <c r="BM273" s="216" t="s">
        <v>945</v>
      </c>
    </row>
    <row r="274" s="2" customFormat="1">
      <c r="A274" s="40"/>
      <c r="B274" s="41"/>
      <c r="C274" s="42"/>
      <c r="D274" s="225" t="s">
        <v>197</v>
      </c>
      <c r="E274" s="42"/>
      <c r="F274" s="226" t="s">
        <v>457</v>
      </c>
      <c r="G274" s="42"/>
      <c r="H274" s="42"/>
      <c r="I274" s="227"/>
      <c r="J274" s="42"/>
      <c r="K274" s="42"/>
      <c r="L274" s="46"/>
      <c r="M274" s="228"/>
      <c r="N274" s="229"/>
      <c r="O274" s="86"/>
      <c r="P274" s="86"/>
      <c r="Q274" s="86"/>
      <c r="R274" s="86"/>
      <c r="S274" s="86"/>
      <c r="T274" s="87"/>
      <c r="U274" s="40"/>
      <c r="V274" s="40"/>
      <c r="W274" s="40"/>
      <c r="X274" s="40"/>
      <c r="Y274" s="40"/>
      <c r="Z274" s="40"/>
      <c r="AA274" s="40"/>
      <c r="AB274" s="40"/>
      <c r="AC274" s="40"/>
      <c r="AD274" s="40"/>
      <c r="AE274" s="40"/>
      <c r="AT274" s="18" t="s">
        <v>197</v>
      </c>
      <c r="AU274" s="18" t="s">
        <v>141</v>
      </c>
    </row>
    <row r="275" s="2" customFormat="1" ht="24.15" customHeight="1">
      <c r="A275" s="40"/>
      <c r="B275" s="41"/>
      <c r="C275" s="205" t="s">
        <v>488</v>
      </c>
      <c r="D275" s="205" t="s">
        <v>135</v>
      </c>
      <c r="E275" s="206" t="s">
        <v>459</v>
      </c>
      <c r="F275" s="207" t="s">
        <v>460</v>
      </c>
      <c r="G275" s="208" t="s">
        <v>254</v>
      </c>
      <c r="H275" s="209">
        <v>29.603999999999999</v>
      </c>
      <c r="I275" s="210"/>
      <c r="J275" s="211">
        <f>ROUND(I275*H275,2)</f>
        <v>0</v>
      </c>
      <c r="K275" s="207" t="s">
        <v>139</v>
      </c>
      <c r="L275" s="46"/>
      <c r="M275" s="212" t="s">
        <v>32</v>
      </c>
      <c r="N275" s="213" t="s">
        <v>51</v>
      </c>
      <c r="O275" s="86"/>
      <c r="P275" s="214">
        <f>O275*H275</f>
        <v>0</v>
      </c>
      <c r="Q275" s="214">
        <v>0</v>
      </c>
      <c r="R275" s="214">
        <f>Q275*H275</f>
        <v>0</v>
      </c>
      <c r="S275" s="214">
        <v>0</v>
      </c>
      <c r="T275" s="215">
        <f>S275*H275</f>
        <v>0</v>
      </c>
      <c r="U275" s="40"/>
      <c r="V275" s="40"/>
      <c r="W275" s="40"/>
      <c r="X275" s="40"/>
      <c r="Y275" s="40"/>
      <c r="Z275" s="40"/>
      <c r="AA275" s="40"/>
      <c r="AB275" s="40"/>
      <c r="AC275" s="40"/>
      <c r="AD275" s="40"/>
      <c r="AE275" s="40"/>
      <c r="AR275" s="216" t="s">
        <v>150</v>
      </c>
      <c r="AT275" s="216" t="s">
        <v>135</v>
      </c>
      <c r="AU275" s="216" t="s">
        <v>141</v>
      </c>
      <c r="AY275" s="18" t="s">
        <v>132</v>
      </c>
      <c r="BE275" s="217">
        <f>IF(N275="základní",J275,0)</f>
        <v>0</v>
      </c>
      <c r="BF275" s="217">
        <f>IF(N275="snížená",J275,0)</f>
        <v>0</v>
      </c>
      <c r="BG275" s="217">
        <f>IF(N275="zákl. přenesená",J275,0)</f>
        <v>0</v>
      </c>
      <c r="BH275" s="217">
        <f>IF(N275="sníž. přenesená",J275,0)</f>
        <v>0</v>
      </c>
      <c r="BI275" s="217">
        <f>IF(N275="nulová",J275,0)</f>
        <v>0</v>
      </c>
      <c r="BJ275" s="18" t="s">
        <v>141</v>
      </c>
      <c r="BK275" s="217">
        <f>ROUND(I275*H275,2)</f>
        <v>0</v>
      </c>
      <c r="BL275" s="18" t="s">
        <v>150</v>
      </c>
      <c r="BM275" s="216" t="s">
        <v>946</v>
      </c>
    </row>
    <row r="276" s="2" customFormat="1">
      <c r="A276" s="40"/>
      <c r="B276" s="41"/>
      <c r="C276" s="42"/>
      <c r="D276" s="225" t="s">
        <v>197</v>
      </c>
      <c r="E276" s="42"/>
      <c r="F276" s="226" t="s">
        <v>462</v>
      </c>
      <c r="G276" s="42"/>
      <c r="H276" s="42"/>
      <c r="I276" s="227"/>
      <c r="J276" s="42"/>
      <c r="K276" s="42"/>
      <c r="L276" s="46"/>
      <c r="M276" s="228"/>
      <c r="N276" s="229"/>
      <c r="O276" s="86"/>
      <c r="P276" s="86"/>
      <c r="Q276" s="86"/>
      <c r="R276" s="86"/>
      <c r="S276" s="86"/>
      <c r="T276" s="87"/>
      <c r="U276" s="40"/>
      <c r="V276" s="40"/>
      <c r="W276" s="40"/>
      <c r="X276" s="40"/>
      <c r="Y276" s="40"/>
      <c r="Z276" s="40"/>
      <c r="AA276" s="40"/>
      <c r="AB276" s="40"/>
      <c r="AC276" s="40"/>
      <c r="AD276" s="40"/>
      <c r="AE276" s="40"/>
      <c r="AT276" s="18" t="s">
        <v>197</v>
      </c>
      <c r="AU276" s="18" t="s">
        <v>141</v>
      </c>
    </row>
    <row r="277" s="12" customFormat="1" ht="22.8" customHeight="1">
      <c r="A277" s="12"/>
      <c r="B277" s="189"/>
      <c r="C277" s="190"/>
      <c r="D277" s="191" t="s">
        <v>78</v>
      </c>
      <c r="E277" s="203" t="s">
        <v>463</v>
      </c>
      <c r="F277" s="203" t="s">
        <v>464</v>
      </c>
      <c r="G277" s="190"/>
      <c r="H277" s="190"/>
      <c r="I277" s="193"/>
      <c r="J277" s="204">
        <f>BK277</f>
        <v>0</v>
      </c>
      <c r="K277" s="190"/>
      <c r="L277" s="195"/>
      <c r="M277" s="196"/>
      <c r="N277" s="197"/>
      <c r="O277" s="197"/>
      <c r="P277" s="198">
        <f>SUM(P278:P279)</f>
        <v>0</v>
      </c>
      <c r="Q277" s="197"/>
      <c r="R277" s="198">
        <f>SUM(R278:R279)</f>
        <v>0</v>
      </c>
      <c r="S277" s="197"/>
      <c r="T277" s="199">
        <f>SUM(T278:T279)</f>
        <v>0</v>
      </c>
      <c r="U277" s="12"/>
      <c r="V277" s="12"/>
      <c r="W277" s="12"/>
      <c r="X277" s="12"/>
      <c r="Y277" s="12"/>
      <c r="Z277" s="12"/>
      <c r="AA277" s="12"/>
      <c r="AB277" s="12"/>
      <c r="AC277" s="12"/>
      <c r="AD277" s="12"/>
      <c r="AE277" s="12"/>
      <c r="AR277" s="200" t="s">
        <v>21</v>
      </c>
      <c r="AT277" s="201" t="s">
        <v>78</v>
      </c>
      <c r="AU277" s="201" t="s">
        <v>21</v>
      </c>
      <c r="AY277" s="200" t="s">
        <v>132</v>
      </c>
      <c r="BK277" s="202">
        <f>SUM(BK278:BK279)</f>
        <v>0</v>
      </c>
    </row>
    <row r="278" s="2" customFormat="1" ht="24.15" customHeight="1">
      <c r="A278" s="40"/>
      <c r="B278" s="41"/>
      <c r="C278" s="205" t="s">
        <v>493</v>
      </c>
      <c r="D278" s="205" t="s">
        <v>135</v>
      </c>
      <c r="E278" s="206" t="s">
        <v>466</v>
      </c>
      <c r="F278" s="207" t="s">
        <v>467</v>
      </c>
      <c r="G278" s="208" t="s">
        <v>254</v>
      </c>
      <c r="H278" s="209">
        <v>25.553000000000001</v>
      </c>
      <c r="I278" s="210"/>
      <c r="J278" s="211">
        <f>ROUND(I278*H278,2)</f>
        <v>0</v>
      </c>
      <c r="K278" s="207" t="s">
        <v>139</v>
      </c>
      <c r="L278" s="46"/>
      <c r="M278" s="212" t="s">
        <v>32</v>
      </c>
      <c r="N278" s="213" t="s">
        <v>51</v>
      </c>
      <c r="O278" s="86"/>
      <c r="P278" s="214">
        <f>O278*H278</f>
        <v>0</v>
      </c>
      <c r="Q278" s="214">
        <v>0</v>
      </c>
      <c r="R278" s="214">
        <f>Q278*H278</f>
        <v>0</v>
      </c>
      <c r="S278" s="214">
        <v>0</v>
      </c>
      <c r="T278" s="215">
        <f>S278*H278</f>
        <v>0</v>
      </c>
      <c r="U278" s="40"/>
      <c r="V278" s="40"/>
      <c r="W278" s="40"/>
      <c r="X278" s="40"/>
      <c r="Y278" s="40"/>
      <c r="Z278" s="40"/>
      <c r="AA278" s="40"/>
      <c r="AB278" s="40"/>
      <c r="AC278" s="40"/>
      <c r="AD278" s="40"/>
      <c r="AE278" s="40"/>
      <c r="AR278" s="216" t="s">
        <v>150</v>
      </c>
      <c r="AT278" s="216" t="s">
        <v>135</v>
      </c>
      <c r="AU278" s="216" t="s">
        <v>141</v>
      </c>
      <c r="AY278" s="18" t="s">
        <v>132</v>
      </c>
      <c r="BE278" s="217">
        <f>IF(N278="základní",J278,0)</f>
        <v>0</v>
      </c>
      <c r="BF278" s="217">
        <f>IF(N278="snížená",J278,0)</f>
        <v>0</v>
      </c>
      <c r="BG278" s="217">
        <f>IF(N278="zákl. přenesená",J278,0)</f>
        <v>0</v>
      </c>
      <c r="BH278" s="217">
        <f>IF(N278="sníž. přenesená",J278,0)</f>
        <v>0</v>
      </c>
      <c r="BI278" s="217">
        <f>IF(N278="nulová",J278,0)</f>
        <v>0</v>
      </c>
      <c r="BJ278" s="18" t="s">
        <v>141</v>
      </c>
      <c r="BK278" s="217">
        <f>ROUND(I278*H278,2)</f>
        <v>0</v>
      </c>
      <c r="BL278" s="18" t="s">
        <v>150</v>
      </c>
      <c r="BM278" s="216" t="s">
        <v>947</v>
      </c>
    </row>
    <row r="279" s="2" customFormat="1">
      <c r="A279" s="40"/>
      <c r="B279" s="41"/>
      <c r="C279" s="42"/>
      <c r="D279" s="225" t="s">
        <v>197</v>
      </c>
      <c r="E279" s="42"/>
      <c r="F279" s="226" t="s">
        <v>469</v>
      </c>
      <c r="G279" s="42"/>
      <c r="H279" s="42"/>
      <c r="I279" s="227"/>
      <c r="J279" s="42"/>
      <c r="K279" s="42"/>
      <c r="L279" s="46"/>
      <c r="M279" s="228"/>
      <c r="N279" s="229"/>
      <c r="O279" s="86"/>
      <c r="P279" s="86"/>
      <c r="Q279" s="86"/>
      <c r="R279" s="86"/>
      <c r="S279" s="86"/>
      <c r="T279" s="87"/>
      <c r="U279" s="40"/>
      <c r="V279" s="40"/>
      <c r="W279" s="40"/>
      <c r="X279" s="40"/>
      <c r="Y279" s="40"/>
      <c r="Z279" s="40"/>
      <c r="AA279" s="40"/>
      <c r="AB279" s="40"/>
      <c r="AC279" s="40"/>
      <c r="AD279" s="40"/>
      <c r="AE279" s="40"/>
      <c r="AT279" s="18" t="s">
        <v>197</v>
      </c>
      <c r="AU279" s="18" t="s">
        <v>141</v>
      </c>
    </row>
    <row r="280" s="12" customFormat="1" ht="25.92" customHeight="1">
      <c r="A280" s="12"/>
      <c r="B280" s="189"/>
      <c r="C280" s="190"/>
      <c r="D280" s="191" t="s">
        <v>78</v>
      </c>
      <c r="E280" s="192" t="s">
        <v>470</v>
      </c>
      <c r="F280" s="192" t="s">
        <v>471</v>
      </c>
      <c r="G280" s="190"/>
      <c r="H280" s="190"/>
      <c r="I280" s="193"/>
      <c r="J280" s="194">
        <f>BK280</f>
        <v>0</v>
      </c>
      <c r="K280" s="190"/>
      <c r="L280" s="195"/>
      <c r="M280" s="196"/>
      <c r="N280" s="197"/>
      <c r="O280" s="197"/>
      <c r="P280" s="198">
        <f>SUM(P281:P312)</f>
        <v>0</v>
      </c>
      <c r="Q280" s="197"/>
      <c r="R280" s="198">
        <f>SUM(R281:R312)</f>
        <v>2.5777079999999994</v>
      </c>
      <c r="S280" s="197"/>
      <c r="T280" s="199">
        <f>SUM(T281:T312)</f>
        <v>1.7932679999999999</v>
      </c>
      <c r="U280" s="12"/>
      <c r="V280" s="12"/>
      <c r="W280" s="12"/>
      <c r="X280" s="12"/>
      <c r="Y280" s="12"/>
      <c r="Z280" s="12"/>
      <c r="AA280" s="12"/>
      <c r="AB280" s="12"/>
      <c r="AC280" s="12"/>
      <c r="AD280" s="12"/>
      <c r="AE280" s="12"/>
      <c r="AR280" s="200" t="s">
        <v>141</v>
      </c>
      <c r="AT280" s="201" t="s">
        <v>78</v>
      </c>
      <c r="AU280" s="201" t="s">
        <v>79</v>
      </c>
      <c r="AY280" s="200" t="s">
        <v>132</v>
      </c>
      <c r="BK280" s="202">
        <f>SUM(BK281:BK312)</f>
        <v>0</v>
      </c>
    </row>
    <row r="281" s="2" customFormat="1" ht="14.4" customHeight="1">
      <c r="A281" s="40"/>
      <c r="B281" s="41"/>
      <c r="C281" s="205" t="s">
        <v>497</v>
      </c>
      <c r="D281" s="205" t="s">
        <v>135</v>
      </c>
      <c r="E281" s="206" t="s">
        <v>473</v>
      </c>
      <c r="F281" s="207" t="s">
        <v>474</v>
      </c>
      <c r="G281" s="208" t="s">
        <v>195</v>
      </c>
      <c r="H281" s="209">
        <v>262.19999999999999</v>
      </c>
      <c r="I281" s="210"/>
      <c r="J281" s="211">
        <f>ROUND(I281*H281,2)</f>
        <v>0</v>
      </c>
      <c r="K281" s="207" t="s">
        <v>139</v>
      </c>
      <c r="L281" s="46"/>
      <c r="M281" s="212" t="s">
        <v>32</v>
      </c>
      <c r="N281" s="213" t="s">
        <v>51</v>
      </c>
      <c r="O281" s="86"/>
      <c r="P281" s="214">
        <f>O281*H281</f>
        <v>0</v>
      </c>
      <c r="Q281" s="214">
        <v>0</v>
      </c>
      <c r="R281" s="214">
        <f>Q281*H281</f>
        <v>0</v>
      </c>
      <c r="S281" s="214">
        <v>0.00594</v>
      </c>
      <c r="T281" s="215">
        <f>S281*H281</f>
        <v>1.5574679999999999</v>
      </c>
      <c r="U281" s="40"/>
      <c r="V281" s="40"/>
      <c r="W281" s="40"/>
      <c r="X281" s="40"/>
      <c r="Y281" s="40"/>
      <c r="Z281" s="40"/>
      <c r="AA281" s="40"/>
      <c r="AB281" s="40"/>
      <c r="AC281" s="40"/>
      <c r="AD281" s="40"/>
      <c r="AE281" s="40"/>
      <c r="AR281" s="216" t="s">
        <v>270</v>
      </c>
      <c r="AT281" s="216" t="s">
        <v>135</v>
      </c>
      <c r="AU281" s="216" t="s">
        <v>21</v>
      </c>
      <c r="AY281" s="18" t="s">
        <v>132</v>
      </c>
      <c r="BE281" s="217">
        <f>IF(N281="základní",J281,0)</f>
        <v>0</v>
      </c>
      <c r="BF281" s="217">
        <f>IF(N281="snížená",J281,0)</f>
        <v>0</v>
      </c>
      <c r="BG281" s="217">
        <f>IF(N281="zákl. přenesená",J281,0)</f>
        <v>0</v>
      </c>
      <c r="BH281" s="217">
        <f>IF(N281="sníž. přenesená",J281,0)</f>
        <v>0</v>
      </c>
      <c r="BI281" s="217">
        <f>IF(N281="nulová",J281,0)</f>
        <v>0</v>
      </c>
      <c r="BJ281" s="18" t="s">
        <v>141</v>
      </c>
      <c r="BK281" s="217">
        <f>ROUND(I281*H281,2)</f>
        <v>0</v>
      </c>
      <c r="BL281" s="18" t="s">
        <v>270</v>
      </c>
      <c r="BM281" s="216" t="s">
        <v>1367</v>
      </c>
    </row>
    <row r="282" s="2" customFormat="1" ht="14.4" customHeight="1">
      <c r="A282" s="40"/>
      <c r="B282" s="41"/>
      <c r="C282" s="205" t="s">
        <v>501</v>
      </c>
      <c r="D282" s="205" t="s">
        <v>135</v>
      </c>
      <c r="E282" s="206" t="s">
        <v>477</v>
      </c>
      <c r="F282" s="207" t="s">
        <v>478</v>
      </c>
      <c r="G282" s="208" t="s">
        <v>231</v>
      </c>
      <c r="H282" s="209">
        <v>19</v>
      </c>
      <c r="I282" s="210"/>
      <c r="J282" s="211">
        <f>ROUND(I282*H282,2)</f>
        <v>0</v>
      </c>
      <c r="K282" s="207" t="s">
        <v>139</v>
      </c>
      <c r="L282" s="46"/>
      <c r="M282" s="212" t="s">
        <v>32</v>
      </c>
      <c r="N282" s="213" t="s">
        <v>51</v>
      </c>
      <c r="O282" s="86"/>
      <c r="P282" s="214">
        <f>O282*H282</f>
        <v>0</v>
      </c>
      <c r="Q282" s="214">
        <v>0</v>
      </c>
      <c r="R282" s="214">
        <f>Q282*H282</f>
        <v>0</v>
      </c>
      <c r="S282" s="214">
        <v>0.0033800000000000002</v>
      </c>
      <c r="T282" s="215">
        <f>S282*H282</f>
        <v>0.064219999999999999</v>
      </c>
      <c r="U282" s="40"/>
      <c r="V282" s="40"/>
      <c r="W282" s="40"/>
      <c r="X282" s="40"/>
      <c r="Y282" s="40"/>
      <c r="Z282" s="40"/>
      <c r="AA282" s="40"/>
      <c r="AB282" s="40"/>
      <c r="AC282" s="40"/>
      <c r="AD282" s="40"/>
      <c r="AE282" s="40"/>
      <c r="AR282" s="216" t="s">
        <v>270</v>
      </c>
      <c r="AT282" s="216" t="s">
        <v>135</v>
      </c>
      <c r="AU282" s="216" t="s">
        <v>21</v>
      </c>
      <c r="AY282" s="18" t="s">
        <v>132</v>
      </c>
      <c r="BE282" s="217">
        <f>IF(N282="základní",J282,0)</f>
        <v>0</v>
      </c>
      <c r="BF282" s="217">
        <f>IF(N282="snížená",J282,0)</f>
        <v>0</v>
      </c>
      <c r="BG282" s="217">
        <f>IF(N282="zákl. přenesená",J282,0)</f>
        <v>0</v>
      </c>
      <c r="BH282" s="217">
        <f>IF(N282="sníž. přenesená",J282,0)</f>
        <v>0</v>
      </c>
      <c r="BI282" s="217">
        <f>IF(N282="nulová",J282,0)</f>
        <v>0</v>
      </c>
      <c r="BJ282" s="18" t="s">
        <v>141</v>
      </c>
      <c r="BK282" s="217">
        <f>ROUND(I282*H282,2)</f>
        <v>0</v>
      </c>
      <c r="BL282" s="18" t="s">
        <v>270</v>
      </c>
      <c r="BM282" s="216" t="s">
        <v>1368</v>
      </c>
    </row>
    <row r="283" s="2" customFormat="1" ht="14.4" customHeight="1">
      <c r="A283" s="40"/>
      <c r="B283" s="41"/>
      <c r="C283" s="205" t="s">
        <v>505</v>
      </c>
      <c r="D283" s="205" t="s">
        <v>135</v>
      </c>
      <c r="E283" s="206" t="s">
        <v>481</v>
      </c>
      <c r="F283" s="207" t="s">
        <v>482</v>
      </c>
      <c r="G283" s="208" t="s">
        <v>231</v>
      </c>
      <c r="H283" s="209">
        <v>38</v>
      </c>
      <c r="I283" s="210"/>
      <c r="J283" s="211">
        <f>ROUND(I283*H283,2)</f>
        <v>0</v>
      </c>
      <c r="K283" s="207" t="s">
        <v>139</v>
      </c>
      <c r="L283" s="46"/>
      <c r="M283" s="212" t="s">
        <v>32</v>
      </c>
      <c r="N283" s="213" t="s">
        <v>51</v>
      </c>
      <c r="O283" s="86"/>
      <c r="P283" s="214">
        <f>O283*H283</f>
        <v>0</v>
      </c>
      <c r="Q283" s="214">
        <v>0</v>
      </c>
      <c r="R283" s="214">
        <f>Q283*H283</f>
        <v>0</v>
      </c>
      <c r="S283" s="214">
        <v>0.00191</v>
      </c>
      <c r="T283" s="215">
        <f>S283*H283</f>
        <v>0.072580000000000006</v>
      </c>
      <c r="U283" s="40"/>
      <c r="V283" s="40"/>
      <c r="W283" s="40"/>
      <c r="X283" s="40"/>
      <c r="Y283" s="40"/>
      <c r="Z283" s="40"/>
      <c r="AA283" s="40"/>
      <c r="AB283" s="40"/>
      <c r="AC283" s="40"/>
      <c r="AD283" s="40"/>
      <c r="AE283" s="40"/>
      <c r="AR283" s="216" t="s">
        <v>270</v>
      </c>
      <c r="AT283" s="216" t="s">
        <v>135</v>
      </c>
      <c r="AU283" s="216" t="s">
        <v>21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952</v>
      </c>
    </row>
    <row r="284" s="2" customFormat="1" ht="14.4" customHeight="1">
      <c r="A284" s="40"/>
      <c r="B284" s="41"/>
      <c r="C284" s="205" t="s">
        <v>509</v>
      </c>
      <c r="D284" s="205" t="s">
        <v>135</v>
      </c>
      <c r="E284" s="206" t="s">
        <v>485</v>
      </c>
      <c r="F284" s="207" t="s">
        <v>486</v>
      </c>
      <c r="G284" s="208" t="s">
        <v>231</v>
      </c>
      <c r="H284" s="209">
        <v>38</v>
      </c>
      <c r="I284" s="210"/>
      <c r="J284" s="211">
        <f>ROUND(I284*H284,2)</f>
        <v>0</v>
      </c>
      <c r="K284" s="207" t="s">
        <v>139</v>
      </c>
      <c r="L284" s="46"/>
      <c r="M284" s="212" t="s">
        <v>32</v>
      </c>
      <c r="N284" s="213" t="s">
        <v>51</v>
      </c>
      <c r="O284" s="86"/>
      <c r="P284" s="214">
        <f>O284*H284</f>
        <v>0</v>
      </c>
      <c r="Q284" s="214">
        <v>0</v>
      </c>
      <c r="R284" s="214">
        <f>Q284*H284</f>
        <v>0</v>
      </c>
      <c r="S284" s="214">
        <v>0</v>
      </c>
      <c r="T284" s="215">
        <f>S284*H284</f>
        <v>0</v>
      </c>
      <c r="U284" s="40"/>
      <c r="V284" s="40"/>
      <c r="W284" s="40"/>
      <c r="X284" s="40"/>
      <c r="Y284" s="40"/>
      <c r="Z284" s="40"/>
      <c r="AA284" s="40"/>
      <c r="AB284" s="40"/>
      <c r="AC284" s="40"/>
      <c r="AD284" s="40"/>
      <c r="AE284" s="40"/>
      <c r="AR284" s="216" t="s">
        <v>270</v>
      </c>
      <c r="AT284" s="216" t="s">
        <v>135</v>
      </c>
      <c r="AU284" s="216" t="s">
        <v>21</v>
      </c>
      <c r="AY284" s="18" t="s">
        <v>132</v>
      </c>
      <c r="BE284" s="217">
        <f>IF(N284="základní",J284,0)</f>
        <v>0</v>
      </c>
      <c r="BF284" s="217">
        <f>IF(N284="snížená",J284,0)</f>
        <v>0</v>
      </c>
      <c r="BG284" s="217">
        <f>IF(N284="zákl. přenesená",J284,0)</f>
        <v>0</v>
      </c>
      <c r="BH284" s="217">
        <f>IF(N284="sníž. přenesená",J284,0)</f>
        <v>0</v>
      </c>
      <c r="BI284" s="217">
        <f>IF(N284="nulová",J284,0)</f>
        <v>0</v>
      </c>
      <c r="BJ284" s="18" t="s">
        <v>141</v>
      </c>
      <c r="BK284" s="217">
        <f>ROUND(I284*H284,2)</f>
        <v>0</v>
      </c>
      <c r="BL284" s="18" t="s">
        <v>270</v>
      </c>
      <c r="BM284" s="216" t="s">
        <v>953</v>
      </c>
    </row>
    <row r="285" s="2" customFormat="1" ht="14.4" customHeight="1">
      <c r="A285" s="40"/>
      <c r="B285" s="41"/>
      <c r="C285" s="205" t="s">
        <v>513</v>
      </c>
      <c r="D285" s="205" t="s">
        <v>135</v>
      </c>
      <c r="E285" s="206" t="s">
        <v>489</v>
      </c>
      <c r="F285" s="207" t="s">
        <v>490</v>
      </c>
      <c r="G285" s="208" t="s">
        <v>231</v>
      </c>
      <c r="H285" s="209">
        <v>30.399999999999999</v>
      </c>
      <c r="I285" s="210"/>
      <c r="J285" s="211">
        <f>ROUND(I285*H285,2)</f>
        <v>0</v>
      </c>
      <c r="K285" s="207" t="s">
        <v>139</v>
      </c>
      <c r="L285" s="46"/>
      <c r="M285" s="212" t="s">
        <v>32</v>
      </c>
      <c r="N285" s="213" t="s">
        <v>51</v>
      </c>
      <c r="O285" s="86"/>
      <c r="P285" s="214">
        <f>O285*H285</f>
        <v>0</v>
      </c>
      <c r="Q285" s="214">
        <v>0</v>
      </c>
      <c r="R285" s="214">
        <f>Q285*H285</f>
        <v>0</v>
      </c>
      <c r="S285" s="214">
        <v>0</v>
      </c>
      <c r="T285" s="215">
        <f>S285*H285</f>
        <v>0</v>
      </c>
      <c r="U285" s="40"/>
      <c r="V285" s="40"/>
      <c r="W285" s="40"/>
      <c r="X285" s="40"/>
      <c r="Y285" s="40"/>
      <c r="Z285" s="40"/>
      <c r="AA285" s="40"/>
      <c r="AB285" s="40"/>
      <c r="AC285" s="40"/>
      <c r="AD285" s="40"/>
      <c r="AE285" s="40"/>
      <c r="AR285" s="216" t="s">
        <v>270</v>
      </c>
      <c r="AT285" s="216" t="s">
        <v>135</v>
      </c>
      <c r="AU285" s="216" t="s">
        <v>21</v>
      </c>
      <c r="AY285" s="18" t="s">
        <v>132</v>
      </c>
      <c r="BE285" s="217">
        <f>IF(N285="základní",J285,0)</f>
        <v>0</v>
      </c>
      <c r="BF285" s="217">
        <f>IF(N285="snížená",J285,0)</f>
        <v>0</v>
      </c>
      <c r="BG285" s="217">
        <f>IF(N285="zákl. přenesená",J285,0)</f>
        <v>0</v>
      </c>
      <c r="BH285" s="217">
        <f>IF(N285="sníž. přenesená",J285,0)</f>
        <v>0</v>
      </c>
      <c r="BI285" s="217">
        <f>IF(N285="nulová",J285,0)</f>
        <v>0</v>
      </c>
      <c r="BJ285" s="18" t="s">
        <v>141</v>
      </c>
      <c r="BK285" s="217">
        <f>ROUND(I285*H285,2)</f>
        <v>0</v>
      </c>
      <c r="BL285" s="18" t="s">
        <v>270</v>
      </c>
      <c r="BM285" s="216" t="s">
        <v>954</v>
      </c>
    </row>
    <row r="286" s="13" customFormat="1">
      <c r="A286" s="13"/>
      <c r="B286" s="230"/>
      <c r="C286" s="231"/>
      <c r="D286" s="225" t="s">
        <v>199</v>
      </c>
      <c r="E286" s="232" t="s">
        <v>32</v>
      </c>
      <c r="F286" s="233" t="s">
        <v>492</v>
      </c>
      <c r="G286" s="231"/>
      <c r="H286" s="234">
        <v>30.399999999999999</v>
      </c>
      <c r="I286" s="235"/>
      <c r="J286" s="231"/>
      <c r="K286" s="231"/>
      <c r="L286" s="236"/>
      <c r="M286" s="237"/>
      <c r="N286" s="238"/>
      <c r="O286" s="238"/>
      <c r="P286" s="238"/>
      <c r="Q286" s="238"/>
      <c r="R286" s="238"/>
      <c r="S286" s="238"/>
      <c r="T286" s="239"/>
      <c r="U286" s="13"/>
      <c r="V286" s="13"/>
      <c r="W286" s="13"/>
      <c r="X286" s="13"/>
      <c r="Y286" s="13"/>
      <c r="Z286" s="13"/>
      <c r="AA286" s="13"/>
      <c r="AB286" s="13"/>
      <c r="AC286" s="13"/>
      <c r="AD286" s="13"/>
      <c r="AE286" s="13"/>
      <c r="AT286" s="240" t="s">
        <v>199</v>
      </c>
      <c r="AU286" s="240" t="s">
        <v>21</v>
      </c>
      <c r="AV286" s="13" t="s">
        <v>141</v>
      </c>
      <c r="AW286" s="13" t="s">
        <v>41</v>
      </c>
      <c r="AX286" s="13" t="s">
        <v>79</v>
      </c>
      <c r="AY286" s="240" t="s">
        <v>132</v>
      </c>
    </row>
    <row r="287" s="14" customFormat="1">
      <c r="A287" s="14"/>
      <c r="B287" s="241"/>
      <c r="C287" s="242"/>
      <c r="D287" s="225" t="s">
        <v>199</v>
      </c>
      <c r="E287" s="243" t="s">
        <v>32</v>
      </c>
      <c r="F287" s="244" t="s">
        <v>201</v>
      </c>
      <c r="G287" s="242"/>
      <c r="H287" s="245">
        <v>30.399999999999999</v>
      </c>
      <c r="I287" s="246"/>
      <c r="J287" s="242"/>
      <c r="K287" s="242"/>
      <c r="L287" s="247"/>
      <c r="M287" s="248"/>
      <c r="N287" s="249"/>
      <c r="O287" s="249"/>
      <c r="P287" s="249"/>
      <c r="Q287" s="249"/>
      <c r="R287" s="249"/>
      <c r="S287" s="249"/>
      <c r="T287" s="250"/>
      <c r="U287" s="14"/>
      <c r="V287" s="14"/>
      <c r="W287" s="14"/>
      <c r="X287" s="14"/>
      <c r="Y287" s="14"/>
      <c r="Z287" s="14"/>
      <c r="AA287" s="14"/>
      <c r="AB287" s="14"/>
      <c r="AC287" s="14"/>
      <c r="AD287" s="14"/>
      <c r="AE287" s="14"/>
      <c r="AT287" s="251" t="s">
        <v>199</v>
      </c>
      <c r="AU287" s="251" t="s">
        <v>21</v>
      </c>
      <c r="AV287" s="14" t="s">
        <v>150</v>
      </c>
      <c r="AW287" s="14" t="s">
        <v>41</v>
      </c>
      <c r="AX287" s="14" t="s">
        <v>21</v>
      </c>
      <c r="AY287" s="251" t="s">
        <v>132</v>
      </c>
    </row>
    <row r="288" s="2" customFormat="1" ht="14.4" customHeight="1">
      <c r="A288" s="40"/>
      <c r="B288" s="41"/>
      <c r="C288" s="205" t="s">
        <v>518</v>
      </c>
      <c r="D288" s="205" t="s">
        <v>135</v>
      </c>
      <c r="E288" s="206" t="s">
        <v>494</v>
      </c>
      <c r="F288" s="207" t="s">
        <v>495</v>
      </c>
      <c r="G288" s="208" t="s">
        <v>231</v>
      </c>
      <c r="H288" s="209">
        <v>38</v>
      </c>
      <c r="I288" s="210"/>
      <c r="J288" s="211">
        <f>ROUND(I288*H288,2)</f>
        <v>0</v>
      </c>
      <c r="K288" s="207" t="s">
        <v>139</v>
      </c>
      <c r="L288" s="46"/>
      <c r="M288" s="212" t="s">
        <v>32</v>
      </c>
      <c r="N288" s="213" t="s">
        <v>51</v>
      </c>
      <c r="O288" s="86"/>
      <c r="P288" s="214">
        <f>O288*H288</f>
        <v>0</v>
      </c>
      <c r="Q288" s="214">
        <v>0</v>
      </c>
      <c r="R288" s="214">
        <f>Q288*H288</f>
        <v>0</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955</v>
      </c>
    </row>
    <row r="289" s="2" customFormat="1" ht="24.15" customHeight="1">
      <c r="A289" s="40"/>
      <c r="B289" s="41"/>
      <c r="C289" s="205" t="s">
        <v>523</v>
      </c>
      <c r="D289" s="205" t="s">
        <v>135</v>
      </c>
      <c r="E289" s="206" t="s">
        <v>498</v>
      </c>
      <c r="F289" s="207" t="s">
        <v>499</v>
      </c>
      <c r="G289" s="208" t="s">
        <v>195</v>
      </c>
      <c r="H289" s="209">
        <v>262.19999999999999</v>
      </c>
      <c r="I289" s="210"/>
      <c r="J289" s="211">
        <f>ROUND(I289*H289,2)</f>
        <v>0</v>
      </c>
      <c r="K289" s="207" t="s">
        <v>139</v>
      </c>
      <c r="L289" s="46"/>
      <c r="M289" s="212" t="s">
        <v>32</v>
      </c>
      <c r="N289" s="213" t="s">
        <v>51</v>
      </c>
      <c r="O289" s="86"/>
      <c r="P289" s="214">
        <f>O289*H289</f>
        <v>0</v>
      </c>
      <c r="Q289" s="214">
        <v>0.0075599999999999999</v>
      </c>
      <c r="R289" s="214">
        <f>Q289*H289</f>
        <v>1.9822319999999998</v>
      </c>
      <c r="S289" s="214">
        <v>0</v>
      </c>
      <c r="T289" s="215">
        <f>S289*H289</f>
        <v>0</v>
      </c>
      <c r="U289" s="40"/>
      <c r="V289" s="40"/>
      <c r="W289" s="40"/>
      <c r="X289" s="40"/>
      <c r="Y289" s="40"/>
      <c r="Z289" s="40"/>
      <c r="AA289" s="40"/>
      <c r="AB289" s="40"/>
      <c r="AC289" s="40"/>
      <c r="AD289" s="40"/>
      <c r="AE289" s="40"/>
      <c r="AR289" s="216" t="s">
        <v>270</v>
      </c>
      <c r="AT289" s="216" t="s">
        <v>135</v>
      </c>
      <c r="AU289" s="216" t="s">
        <v>21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956</v>
      </c>
    </row>
    <row r="290" s="2" customFormat="1" ht="14.4" customHeight="1">
      <c r="A290" s="40"/>
      <c r="B290" s="41"/>
      <c r="C290" s="205" t="s">
        <v>527</v>
      </c>
      <c r="D290" s="205" t="s">
        <v>135</v>
      </c>
      <c r="E290" s="206" t="s">
        <v>502</v>
      </c>
      <c r="F290" s="207" t="s">
        <v>503</v>
      </c>
      <c r="G290" s="208" t="s">
        <v>376</v>
      </c>
      <c r="H290" s="209">
        <v>6</v>
      </c>
      <c r="I290" s="210"/>
      <c r="J290" s="211">
        <f>ROUND(I290*H290,2)</f>
        <v>0</v>
      </c>
      <c r="K290" s="207" t="s">
        <v>139</v>
      </c>
      <c r="L290" s="46"/>
      <c r="M290" s="212" t="s">
        <v>32</v>
      </c>
      <c r="N290" s="213" t="s">
        <v>51</v>
      </c>
      <c r="O290" s="86"/>
      <c r="P290" s="214">
        <f>O290*H290</f>
        <v>0</v>
      </c>
      <c r="Q290" s="214">
        <v>0</v>
      </c>
      <c r="R290" s="214">
        <f>Q290*H290</f>
        <v>0</v>
      </c>
      <c r="S290" s="214">
        <v>0</v>
      </c>
      <c r="T290" s="215">
        <f>S290*H290</f>
        <v>0</v>
      </c>
      <c r="U290" s="40"/>
      <c r="V290" s="40"/>
      <c r="W290" s="40"/>
      <c r="X290" s="40"/>
      <c r="Y290" s="40"/>
      <c r="Z290" s="40"/>
      <c r="AA290" s="40"/>
      <c r="AB290" s="40"/>
      <c r="AC290" s="40"/>
      <c r="AD290" s="40"/>
      <c r="AE290" s="40"/>
      <c r="AR290" s="216" t="s">
        <v>270</v>
      </c>
      <c r="AT290" s="216" t="s">
        <v>135</v>
      </c>
      <c r="AU290" s="216" t="s">
        <v>21</v>
      </c>
      <c r="AY290" s="18" t="s">
        <v>132</v>
      </c>
      <c r="BE290" s="217">
        <f>IF(N290="základní",J290,0)</f>
        <v>0</v>
      </c>
      <c r="BF290" s="217">
        <f>IF(N290="snížená",J290,0)</f>
        <v>0</v>
      </c>
      <c r="BG290" s="217">
        <f>IF(N290="zákl. přenesená",J290,0)</f>
        <v>0</v>
      </c>
      <c r="BH290" s="217">
        <f>IF(N290="sníž. přenesená",J290,0)</f>
        <v>0</v>
      </c>
      <c r="BI290" s="217">
        <f>IF(N290="nulová",J290,0)</f>
        <v>0</v>
      </c>
      <c r="BJ290" s="18" t="s">
        <v>141</v>
      </c>
      <c r="BK290" s="217">
        <f>ROUND(I290*H290,2)</f>
        <v>0</v>
      </c>
      <c r="BL290" s="18" t="s">
        <v>270</v>
      </c>
      <c r="BM290" s="216" t="s">
        <v>1369</v>
      </c>
    </row>
    <row r="291" s="2" customFormat="1" ht="14.4" customHeight="1">
      <c r="A291" s="40"/>
      <c r="B291" s="41"/>
      <c r="C291" s="252" t="s">
        <v>531</v>
      </c>
      <c r="D291" s="252" t="s">
        <v>246</v>
      </c>
      <c r="E291" s="253" t="s">
        <v>506</v>
      </c>
      <c r="F291" s="254" t="s">
        <v>507</v>
      </c>
      <c r="G291" s="255" t="s">
        <v>376</v>
      </c>
      <c r="H291" s="256">
        <v>6</v>
      </c>
      <c r="I291" s="257"/>
      <c r="J291" s="258">
        <f>ROUND(I291*H291,2)</f>
        <v>0</v>
      </c>
      <c r="K291" s="254" t="s">
        <v>139</v>
      </c>
      <c r="L291" s="259"/>
      <c r="M291" s="260" t="s">
        <v>32</v>
      </c>
      <c r="N291" s="261" t="s">
        <v>51</v>
      </c>
      <c r="O291" s="86"/>
      <c r="P291" s="214">
        <f>O291*H291</f>
        <v>0</v>
      </c>
      <c r="Q291" s="214">
        <v>0.0086999999999999994</v>
      </c>
      <c r="R291" s="214">
        <f>Q291*H291</f>
        <v>0.052199999999999996</v>
      </c>
      <c r="S291" s="214">
        <v>0</v>
      </c>
      <c r="T291" s="215">
        <f>S291*H291</f>
        <v>0</v>
      </c>
      <c r="U291" s="40"/>
      <c r="V291" s="40"/>
      <c r="W291" s="40"/>
      <c r="X291" s="40"/>
      <c r="Y291" s="40"/>
      <c r="Z291" s="40"/>
      <c r="AA291" s="40"/>
      <c r="AB291" s="40"/>
      <c r="AC291" s="40"/>
      <c r="AD291" s="40"/>
      <c r="AE291" s="40"/>
      <c r="AR291" s="216" t="s">
        <v>356</v>
      </c>
      <c r="AT291" s="216" t="s">
        <v>246</v>
      </c>
      <c r="AU291" s="216" t="s">
        <v>21</v>
      </c>
      <c r="AY291" s="18" t="s">
        <v>132</v>
      </c>
      <c r="BE291" s="217">
        <f>IF(N291="základní",J291,0)</f>
        <v>0</v>
      </c>
      <c r="BF291" s="217">
        <f>IF(N291="snížená",J291,0)</f>
        <v>0</v>
      </c>
      <c r="BG291" s="217">
        <f>IF(N291="zákl. přenesená",J291,0)</f>
        <v>0</v>
      </c>
      <c r="BH291" s="217">
        <f>IF(N291="sníž. přenesená",J291,0)</f>
        <v>0</v>
      </c>
      <c r="BI291" s="217">
        <f>IF(N291="nulová",J291,0)</f>
        <v>0</v>
      </c>
      <c r="BJ291" s="18" t="s">
        <v>141</v>
      </c>
      <c r="BK291" s="217">
        <f>ROUND(I291*H291,2)</f>
        <v>0</v>
      </c>
      <c r="BL291" s="18" t="s">
        <v>270</v>
      </c>
      <c r="BM291" s="216" t="s">
        <v>1370</v>
      </c>
    </row>
    <row r="292" s="2" customFormat="1" ht="14.4" customHeight="1">
      <c r="A292" s="40"/>
      <c r="B292" s="41"/>
      <c r="C292" s="205" t="s">
        <v>536</v>
      </c>
      <c r="D292" s="205" t="s">
        <v>135</v>
      </c>
      <c r="E292" s="206" t="s">
        <v>510</v>
      </c>
      <c r="F292" s="207" t="s">
        <v>511</v>
      </c>
      <c r="G292" s="208" t="s">
        <v>231</v>
      </c>
      <c r="H292" s="209">
        <v>19</v>
      </c>
      <c r="I292" s="210"/>
      <c r="J292" s="211">
        <f>ROUND(I292*H292,2)</f>
        <v>0</v>
      </c>
      <c r="K292" s="207" t="s">
        <v>139</v>
      </c>
      <c r="L292" s="46"/>
      <c r="M292" s="212" t="s">
        <v>32</v>
      </c>
      <c r="N292" s="213" t="s">
        <v>51</v>
      </c>
      <c r="O292" s="86"/>
      <c r="P292" s="214">
        <f>O292*H292</f>
        <v>0</v>
      </c>
      <c r="Q292" s="214">
        <v>0</v>
      </c>
      <c r="R292" s="214">
        <f>Q292*H292</f>
        <v>0</v>
      </c>
      <c r="S292" s="214">
        <v>0</v>
      </c>
      <c r="T292" s="215">
        <f>S292*H292</f>
        <v>0</v>
      </c>
      <c r="U292" s="40"/>
      <c r="V292" s="40"/>
      <c r="W292" s="40"/>
      <c r="X292" s="40"/>
      <c r="Y292" s="40"/>
      <c r="Z292" s="40"/>
      <c r="AA292" s="40"/>
      <c r="AB292" s="40"/>
      <c r="AC292" s="40"/>
      <c r="AD292" s="40"/>
      <c r="AE292" s="40"/>
      <c r="AR292" s="216" t="s">
        <v>270</v>
      </c>
      <c r="AT292" s="216" t="s">
        <v>135</v>
      </c>
      <c r="AU292" s="216" t="s">
        <v>21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270</v>
      </c>
      <c r="BM292" s="216" t="s">
        <v>959</v>
      </c>
    </row>
    <row r="293" s="2" customFormat="1" ht="24.15" customHeight="1">
      <c r="A293" s="40"/>
      <c r="B293" s="41"/>
      <c r="C293" s="205" t="s">
        <v>540</v>
      </c>
      <c r="D293" s="205" t="s">
        <v>135</v>
      </c>
      <c r="E293" s="206" t="s">
        <v>514</v>
      </c>
      <c r="F293" s="207" t="s">
        <v>515</v>
      </c>
      <c r="G293" s="208" t="s">
        <v>231</v>
      </c>
      <c r="H293" s="209">
        <v>19</v>
      </c>
      <c r="I293" s="210"/>
      <c r="J293" s="211">
        <f>ROUND(I293*H293,2)</f>
        <v>0</v>
      </c>
      <c r="K293" s="207" t="s">
        <v>139</v>
      </c>
      <c r="L293" s="46"/>
      <c r="M293" s="212" t="s">
        <v>32</v>
      </c>
      <c r="N293" s="213" t="s">
        <v>51</v>
      </c>
      <c r="O293" s="86"/>
      <c r="P293" s="214">
        <f>O293*H293</f>
        <v>0</v>
      </c>
      <c r="Q293" s="214">
        <v>0.00362</v>
      </c>
      <c r="R293" s="214">
        <f>Q293*H293</f>
        <v>0.068779999999999994</v>
      </c>
      <c r="S293" s="214">
        <v>0</v>
      </c>
      <c r="T293" s="215">
        <f>S293*H293</f>
        <v>0</v>
      </c>
      <c r="U293" s="40"/>
      <c r="V293" s="40"/>
      <c r="W293" s="40"/>
      <c r="X293" s="40"/>
      <c r="Y293" s="40"/>
      <c r="Z293" s="40"/>
      <c r="AA293" s="40"/>
      <c r="AB293" s="40"/>
      <c r="AC293" s="40"/>
      <c r="AD293" s="40"/>
      <c r="AE293" s="40"/>
      <c r="AR293" s="216" t="s">
        <v>270</v>
      </c>
      <c r="AT293" s="216" t="s">
        <v>135</v>
      </c>
      <c r="AU293" s="216" t="s">
        <v>21</v>
      </c>
      <c r="AY293" s="18" t="s">
        <v>132</v>
      </c>
      <c r="BE293" s="217">
        <f>IF(N293="základní",J293,0)</f>
        <v>0</v>
      </c>
      <c r="BF293" s="217">
        <f>IF(N293="snížená",J293,0)</f>
        <v>0</v>
      </c>
      <c r="BG293" s="217">
        <f>IF(N293="zákl. přenesená",J293,0)</f>
        <v>0</v>
      </c>
      <c r="BH293" s="217">
        <f>IF(N293="sníž. přenesená",J293,0)</f>
        <v>0</v>
      </c>
      <c r="BI293" s="217">
        <f>IF(N293="nulová",J293,0)</f>
        <v>0</v>
      </c>
      <c r="BJ293" s="18" t="s">
        <v>141</v>
      </c>
      <c r="BK293" s="217">
        <f>ROUND(I293*H293,2)</f>
        <v>0</v>
      </c>
      <c r="BL293" s="18" t="s">
        <v>270</v>
      </c>
      <c r="BM293" s="216" t="s">
        <v>960</v>
      </c>
    </row>
    <row r="294" s="2" customFormat="1">
      <c r="A294" s="40"/>
      <c r="B294" s="41"/>
      <c r="C294" s="42"/>
      <c r="D294" s="225" t="s">
        <v>197</v>
      </c>
      <c r="E294" s="42"/>
      <c r="F294" s="226" t="s">
        <v>517</v>
      </c>
      <c r="G294" s="42"/>
      <c r="H294" s="42"/>
      <c r="I294" s="227"/>
      <c r="J294" s="42"/>
      <c r="K294" s="42"/>
      <c r="L294" s="46"/>
      <c r="M294" s="228"/>
      <c r="N294" s="229"/>
      <c r="O294" s="86"/>
      <c r="P294" s="86"/>
      <c r="Q294" s="86"/>
      <c r="R294" s="86"/>
      <c r="S294" s="86"/>
      <c r="T294" s="87"/>
      <c r="U294" s="40"/>
      <c r="V294" s="40"/>
      <c r="W294" s="40"/>
      <c r="X294" s="40"/>
      <c r="Y294" s="40"/>
      <c r="Z294" s="40"/>
      <c r="AA294" s="40"/>
      <c r="AB294" s="40"/>
      <c r="AC294" s="40"/>
      <c r="AD294" s="40"/>
      <c r="AE294" s="40"/>
      <c r="AT294" s="18" t="s">
        <v>197</v>
      </c>
      <c r="AU294" s="18" t="s">
        <v>21</v>
      </c>
    </row>
    <row r="295" s="2" customFormat="1" ht="14.4" customHeight="1">
      <c r="A295" s="40"/>
      <c r="B295" s="41"/>
      <c r="C295" s="205" t="s">
        <v>1126</v>
      </c>
      <c r="D295" s="205" t="s">
        <v>135</v>
      </c>
      <c r="E295" s="206" t="s">
        <v>519</v>
      </c>
      <c r="F295" s="207" t="s">
        <v>520</v>
      </c>
      <c r="G295" s="208" t="s">
        <v>376</v>
      </c>
      <c r="H295" s="209">
        <v>72</v>
      </c>
      <c r="I295" s="210"/>
      <c r="J295" s="211">
        <f>ROUND(I295*H295,2)</f>
        <v>0</v>
      </c>
      <c r="K295" s="207" t="s">
        <v>139</v>
      </c>
      <c r="L295" s="46"/>
      <c r="M295" s="212" t="s">
        <v>32</v>
      </c>
      <c r="N295" s="213" t="s">
        <v>51</v>
      </c>
      <c r="O295" s="86"/>
      <c r="P295" s="214">
        <f>O295*H295</f>
        <v>0</v>
      </c>
      <c r="Q295" s="214">
        <v>0.00040000000000000002</v>
      </c>
      <c r="R295" s="214">
        <f>Q295*H295</f>
        <v>0.028800000000000003</v>
      </c>
      <c r="S295" s="214">
        <v>0</v>
      </c>
      <c r="T295" s="215">
        <f>S295*H295</f>
        <v>0</v>
      </c>
      <c r="U295" s="40"/>
      <c r="V295" s="40"/>
      <c r="W295" s="40"/>
      <c r="X295" s="40"/>
      <c r="Y295" s="40"/>
      <c r="Z295" s="40"/>
      <c r="AA295" s="40"/>
      <c r="AB295" s="40"/>
      <c r="AC295" s="40"/>
      <c r="AD295" s="40"/>
      <c r="AE295" s="40"/>
      <c r="AR295" s="216" t="s">
        <v>150</v>
      </c>
      <c r="AT295" s="216" t="s">
        <v>135</v>
      </c>
      <c r="AU295" s="216" t="s">
        <v>21</v>
      </c>
      <c r="AY295" s="18" t="s">
        <v>132</v>
      </c>
      <c r="BE295" s="217">
        <f>IF(N295="základní",J295,0)</f>
        <v>0</v>
      </c>
      <c r="BF295" s="217">
        <f>IF(N295="snížená",J295,0)</f>
        <v>0</v>
      </c>
      <c r="BG295" s="217">
        <f>IF(N295="zákl. přenesená",J295,0)</f>
        <v>0</v>
      </c>
      <c r="BH295" s="217">
        <f>IF(N295="sníž. přenesená",J295,0)</f>
        <v>0</v>
      </c>
      <c r="BI295" s="217">
        <f>IF(N295="nulová",J295,0)</f>
        <v>0</v>
      </c>
      <c r="BJ295" s="18" t="s">
        <v>141</v>
      </c>
      <c r="BK295" s="217">
        <f>ROUND(I295*H295,2)</f>
        <v>0</v>
      </c>
      <c r="BL295" s="18" t="s">
        <v>150</v>
      </c>
      <c r="BM295" s="216" t="s">
        <v>1371</v>
      </c>
    </row>
    <row r="296" s="2" customFormat="1">
      <c r="A296" s="40"/>
      <c r="B296" s="41"/>
      <c r="C296" s="42"/>
      <c r="D296" s="225" t="s">
        <v>197</v>
      </c>
      <c r="E296" s="42"/>
      <c r="F296" s="226" t="s">
        <v>522</v>
      </c>
      <c r="G296" s="42"/>
      <c r="H296" s="42"/>
      <c r="I296" s="227"/>
      <c r="J296" s="42"/>
      <c r="K296" s="42"/>
      <c r="L296" s="46"/>
      <c r="M296" s="228"/>
      <c r="N296" s="229"/>
      <c r="O296" s="86"/>
      <c r="P296" s="86"/>
      <c r="Q296" s="86"/>
      <c r="R296" s="86"/>
      <c r="S296" s="86"/>
      <c r="T296" s="87"/>
      <c r="U296" s="40"/>
      <c r="V296" s="40"/>
      <c r="W296" s="40"/>
      <c r="X296" s="40"/>
      <c r="Y296" s="40"/>
      <c r="Z296" s="40"/>
      <c r="AA296" s="40"/>
      <c r="AB296" s="40"/>
      <c r="AC296" s="40"/>
      <c r="AD296" s="40"/>
      <c r="AE296" s="40"/>
      <c r="AT296" s="18" t="s">
        <v>197</v>
      </c>
      <c r="AU296" s="18" t="s">
        <v>21</v>
      </c>
    </row>
    <row r="297" s="2" customFormat="1" ht="24.15" customHeight="1">
      <c r="A297" s="40"/>
      <c r="B297" s="41"/>
      <c r="C297" s="205" t="s">
        <v>544</v>
      </c>
      <c r="D297" s="205" t="s">
        <v>135</v>
      </c>
      <c r="E297" s="206" t="s">
        <v>524</v>
      </c>
      <c r="F297" s="207" t="s">
        <v>525</v>
      </c>
      <c r="G297" s="208" t="s">
        <v>231</v>
      </c>
      <c r="H297" s="209">
        <v>38</v>
      </c>
      <c r="I297" s="210"/>
      <c r="J297" s="211">
        <f>ROUND(I297*H297,2)</f>
        <v>0</v>
      </c>
      <c r="K297" s="207" t="s">
        <v>139</v>
      </c>
      <c r="L297" s="46"/>
      <c r="M297" s="212" t="s">
        <v>32</v>
      </c>
      <c r="N297" s="213" t="s">
        <v>51</v>
      </c>
      <c r="O297" s="86"/>
      <c r="P297" s="214">
        <f>O297*H297</f>
        <v>0</v>
      </c>
      <c r="Q297" s="214">
        <v>0.0056499999999999996</v>
      </c>
      <c r="R297" s="214">
        <f>Q297*H297</f>
        <v>0.21469999999999997</v>
      </c>
      <c r="S297" s="214">
        <v>0</v>
      </c>
      <c r="T297" s="215">
        <f>S297*H297</f>
        <v>0</v>
      </c>
      <c r="U297" s="40"/>
      <c r="V297" s="40"/>
      <c r="W297" s="40"/>
      <c r="X297" s="40"/>
      <c r="Y297" s="40"/>
      <c r="Z297" s="40"/>
      <c r="AA297" s="40"/>
      <c r="AB297" s="40"/>
      <c r="AC297" s="40"/>
      <c r="AD297" s="40"/>
      <c r="AE297" s="40"/>
      <c r="AR297" s="216" t="s">
        <v>270</v>
      </c>
      <c r="AT297" s="216" t="s">
        <v>135</v>
      </c>
      <c r="AU297" s="216" t="s">
        <v>21</v>
      </c>
      <c r="AY297" s="18" t="s">
        <v>132</v>
      </c>
      <c r="BE297" s="217">
        <f>IF(N297="základní",J297,0)</f>
        <v>0</v>
      </c>
      <c r="BF297" s="217">
        <f>IF(N297="snížená",J297,0)</f>
        <v>0</v>
      </c>
      <c r="BG297" s="217">
        <f>IF(N297="zákl. přenesená",J297,0)</f>
        <v>0</v>
      </c>
      <c r="BH297" s="217">
        <f>IF(N297="sníž. přenesená",J297,0)</f>
        <v>0</v>
      </c>
      <c r="BI297" s="217">
        <f>IF(N297="nulová",J297,0)</f>
        <v>0</v>
      </c>
      <c r="BJ297" s="18" t="s">
        <v>141</v>
      </c>
      <c r="BK297" s="217">
        <f>ROUND(I297*H297,2)</f>
        <v>0</v>
      </c>
      <c r="BL297" s="18" t="s">
        <v>270</v>
      </c>
      <c r="BM297" s="216" t="s">
        <v>962</v>
      </c>
    </row>
    <row r="298" s="2" customFormat="1" ht="24.15" customHeight="1">
      <c r="A298" s="40"/>
      <c r="B298" s="41"/>
      <c r="C298" s="205" t="s">
        <v>548</v>
      </c>
      <c r="D298" s="205" t="s">
        <v>135</v>
      </c>
      <c r="E298" s="206" t="s">
        <v>963</v>
      </c>
      <c r="F298" s="207" t="s">
        <v>964</v>
      </c>
      <c r="G298" s="208" t="s">
        <v>231</v>
      </c>
      <c r="H298" s="209">
        <v>4.5999999999999996</v>
      </c>
      <c r="I298" s="210"/>
      <c r="J298" s="211">
        <f>ROUND(I298*H298,2)</f>
        <v>0</v>
      </c>
      <c r="K298" s="207" t="s">
        <v>32</v>
      </c>
      <c r="L298" s="46"/>
      <c r="M298" s="212" t="s">
        <v>32</v>
      </c>
      <c r="N298" s="213" t="s">
        <v>51</v>
      </c>
      <c r="O298" s="86"/>
      <c r="P298" s="214">
        <f>O298*H298</f>
        <v>0</v>
      </c>
      <c r="Q298" s="214">
        <v>0.0011000000000000001</v>
      </c>
      <c r="R298" s="214">
        <f>Q298*H298</f>
        <v>0.0050600000000000003</v>
      </c>
      <c r="S298" s="214">
        <v>0</v>
      </c>
      <c r="T298" s="215">
        <f>S298*H298</f>
        <v>0</v>
      </c>
      <c r="U298" s="40"/>
      <c r="V298" s="40"/>
      <c r="W298" s="40"/>
      <c r="X298" s="40"/>
      <c r="Y298" s="40"/>
      <c r="Z298" s="40"/>
      <c r="AA298" s="40"/>
      <c r="AB298" s="40"/>
      <c r="AC298" s="40"/>
      <c r="AD298" s="40"/>
      <c r="AE298" s="40"/>
      <c r="AR298" s="216" t="s">
        <v>270</v>
      </c>
      <c r="AT298" s="216" t="s">
        <v>135</v>
      </c>
      <c r="AU298" s="216" t="s">
        <v>21</v>
      </c>
      <c r="AY298" s="18" t="s">
        <v>132</v>
      </c>
      <c r="BE298" s="217">
        <f>IF(N298="základní",J298,0)</f>
        <v>0</v>
      </c>
      <c r="BF298" s="217">
        <f>IF(N298="snížená",J298,0)</f>
        <v>0</v>
      </c>
      <c r="BG298" s="217">
        <f>IF(N298="zákl. přenesená",J298,0)</f>
        <v>0</v>
      </c>
      <c r="BH298" s="217">
        <f>IF(N298="sníž. přenesená",J298,0)</f>
        <v>0</v>
      </c>
      <c r="BI298" s="217">
        <f>IF(N298="nulová",J298,0)</f>
        <v>0</v>
      </c>
      <c r="BJ298" s="18" t="s">
        <v>141</v>
      </c>
      <c r="BK298" s="217">
        <f>ROUND(I298*H298,2)</f>
        <v>0</v>
      </c>
      <c r="BL298" s="18" t="s">
        <v>270</v>
      </c>
      <c r="BM298" s="216" t="s">
        <v>1372</v>
      </c>
    </row>
    <row r="299" s="2" customFormat="1" ht="24.15" customHeight="1">
      <c r="A299" s="40"/>
      <c r="B299" s="41"/>
      <c r="C299" s="205" t="s">
        <v>552</v>
      </c>
      <c r="D299" s="205" t="s">
        <v>135</v>
      </c>
      <c r="E299" s="206" t="s">
        <v>528</v>
      </c>
      <c r="F299" s="207" t="s">
        <v>529</v>
      </c>
      <c r="G299" s="208" t="s">
        <v>231</v>
      </c>
      <c r="H299" s="209">
        <v>26</v>
      </c>
      <c r="I299" s="210"/>
      <c r="J299" s="211">
        <f>ROUND(I299*H299,2)</f>
        <v>0</v>
      </c>
      <c r="K299" s="207" t="s">
        <v>139</v>
      </c>
      <c r="L299" s="46"/>
      <c r="M299" s="212" t="s">
        <v>32</v>
      </c>
      <c r="N299" s="213" t="s">
        <v>51</v>
      </c>
      <c r="O299" s="86"/>
      <c r="P299" s="214">
        <f>O299*H299</f>
        <v>0</v>
      </c>
      <c r="Q299" s="214">
        <v>0.0042900000000000004</v>
      </c>
      <c r="R299" s="214">
        <f>Q299*H299</f>
        <v>0.11154000000000001</v>
      </c>
      <c r="S299" s="214">
        <v>0</v>
      </c>
      <c r="T299" s="215">
        <f>S299*H299</f>
        <v>0</v>
      </c>
      <c r="U299" s="40"/>
      <c r="V299" s="40"/>
      <c r="W299" s="40"/>
      <c r="X299" s="40"/>
      <c r="Y299" s="40"/>
      <c r="Z299" s="40"/>
      <c r="AA299" s="40"/>
      <c r="AB299" s="40"/>
      <c r="AC299" s="40"/>
      <c r="AD299" s="40"/>
      <c r="AE299" s="40"/>
      <c r="AR299" s="216" t="s">
        <v>270</v>
      </c>
      <c r="AT299" s="216" t="s">
        <v>135</v>
      </c>
      <c r="AU299" s="216" t="s">
        <v>21</v>
      </c>
      <c r="AY299" s="18" t="s">
        <v>132</v>
      </c>
      <c r="BE299" s="217">
        <f>IF(N299="základní",J299,0)</f>
        <v>0</v>
      </c>
      <c r="BF299" s="217">
        <f>IF(N299="snížená",J299,0)</f>
        <v>0</v>
      </c>
      <c r="BG299" s="217">
        <f>IF(N299="zákl. přenesená",J299,0)</f>
        <v>0</v>
      </c>
      <c r="BH299" s="217">
        <f>IF(N299="sníž. přenesená",J299,0)</f>
        <v>0</v>
      </c>
      <c r="BI299" s="217">
        <f>IF(N299="nulová",J299,0)</f>
        <v>0</v>
      </c>
      <c r="BJ299" s="18" t="s">
        <v>141</v>
      </c>
      <c r="BK299" s="217">
        <f>ROUND(I299*H299,2)</f>
        <v>0</v>
      </c>
      <c r="BL299" s="18" t="s">
        <v>270</v>
      </c>
      <c r="BM299" s="216" t="s">
        <v>1373</v>
      </c>
    </row>
    <row r="300" s="13" customFormat="1">
      <c r="A300" s="13"/>
      <c r="B300" s="230"/>
      <c r="C300" s="231"/>
      <c r="D300" s="225" t="s">
        <v>199</v>
      </c>
      <c r="E300" s="232" t="s">
        <v>32</v>
      </c>
      <c r="F300" s="233" t="s">
        <v>969</v>
      </c>
      <c r="G300" s="231"/>
      <c r="H300" s="234">
        <v>26</v>
      </c>
      <c r="I300" s="235"/>
      <c r="J300" s="231"/>
      <c r="K300" s="231"/>
      <c r="L300" s="236"/>
      <c r="M300" s="237"/>
      <c r="N300" s="238"/>
      <c r="O300" s="238"/>
      <c r="P300" s="238"/>
      <c r="Q300" s="238"/>
      <c r="R300" s="238"/>
      <c r="S300" s="238"/>
      <c r="T300" s="239"/>
      <c r="U300" s="13"/>
      <c r="V300" s="13"/>
      <c r="W300" s="13"/>
      <c r="X300" s="13"/>
      <c r="Y300" s="13"/>
      <c r="Z300" s="13"/>
      <c r="AA300" s="13"/>
      <c r="AB300" s="13"/>
      <c r="AC300" s="13"/>
      <c r="AD300" s="13"/>
      <c r="AE300" s="13"/>
      <c r="AT300" s="240" t="s">
        <v>199</v>
      </c>
      <c r="AU300" s="240" t="s">
        <v>21</v>
      </c>
      <c r="AV300" s="13" t="s">
        <v>141</v>
      </c>
      <c r="AW300" s="13" t="s">
        <v>41</v>
      </c>
      <c r="AX300" s="13" t="s">
        <v>79</v>
      </c>
      <c r="AY300" s="240" t="s">
        <v>132</v>
      </c>
    </row>
    <row r="301" s="14" customFormat="1">
      <c r="A301" s="14"/>
      <c r="B301" s="241"/>
      <c r="C301" s="242"/>
      <c r="D301" s="225" t="s">
        <v>199</v>
      </c>
      <c r="E301" s="243" t="s">
        <v>32</v>
      </c>
      <c r="F301" s="244" t="s">
        <v>201</v>
      </c>
      <c r="G301" s="242"/>
      <c r="H301" s="245">
        <v>26</v>
      </c>
      <c r="I301" s="246"/>
      <c r="J301" s="242"/>
      <c r="K301" s="242"/>
      <c r="L301" s="247"/>
      <c r="M301" s="248"/>
      <c r="N301" s="249"/>
      <c r="O301" s="249"/>
      <c r="P301" s="249"/>
      <c r="Q301" s="249"/>
      <c r="R301" s="249"/>
      <c r="S301" s="249"/>
      <c r="T301" s="250"/>
      <c r="U301" s="14"/>
      <c r="V301" s="14"/>
      <c r="W301" s="14"/>
      <c r="X301" s="14"/>
      <c r="Y301" s="14"/>
      <c r="Z301" s="14"/>
      <c r="AA301" s="14"/>
      <c r="AB301" s="14"/>
      <c r="AC301" s="14"/>
      <c r="AD301" s="14"/>
      <c r="AE301" s="14"/>
      <c r="AT301" s="251" t="s">
        <v>199</v>
      </c>
      <c r="AU301" s="251" t="s">
        <v>21</v>
      </c>
      <c r="AV301" s="14" t="s">
        <v>150</v>
      </c>
      <c r="AW301" s="14" t="s">
        <v>41</v>
      </c>
      <c r="AX301" s="14" t="s">
        <v>21</v>
      </c>
      <c r="AY301" s="251" t="s">
        <v>132</v>
      </c>
    </row>
    <row r="302" s="2" customFormat="1" ht="24.15" customHeight="1">
      <c r="A302" s="40"/>
      <c r="B302" s="41"/>
      <c r="C302" s="205" t="s">
        <v>557</v>
      </c>
      <c r="D302" s="205" t="s">
        <v>135</v>
      </c>
      <c r="E302" s="206" t="s">
        <v>532</v>
      </c>
      <c r="F302" s="207" t="s">
        <v>533</v>
      </c>
      <c r="G302" s="208" t="s">
        <v>195</v>
      </c>
      <c r="H302" s="209">
        <v>6</v>
      </c>
      <c r="I302" s="210"/>
      <c r="J302" s="211">
        <f>ROUND(I302*H302,2)</f>
        <v>0</v>
      </c>
      <c r="K302" s="207" t="s">
        <v>139</v>
      </c>
      <c r="L302" s="46"/>
      <c r="M302" s="212" t="s">
        <v>32</v>
      </c>
      <c r="N302" s="213" t="s">
        <v>51</v>
      </c>
      <c r="O302" s="86"/>
      <c r="P302" s="214">
        <f>O302*H302</f>
        <v>0</v>
      </c>
      <c r="Q302" s="214">
        <v>0.01082</v>
      </c>
      <c r="R302" s="214">
        <f>Q302*H302</f>
        <v>0.064920000000000005</v>
      </c>
      <c r="S302" s="214">
        <v>0</v>
      </c>
      <c r="T302" s="215">
        <f>S302*H302</f>
        <v>0</v>
      </c>
      <c r="U302" s="40"/>
      <c r="V302" s="40"/>
      <c r="W302" s="40"/>
      <c r="X302" s="40"/>
      <c r="Y302" s="40"/>
      <c r="Z302" s="40"/>
      <c r="AA302" s="40"/>
      <c r="AB302" s="40"/>
      <c r="AC302" s="40"/>
      <c r="AD302" s="40"/>
      <c r="AE302" s="40"/>
      <c r="AR302" s="216" t="s">
        <v>270</v>
      </c>
      <c r="AT302" s="216" t="s">
        <v>135</v>
      </c>
      <c r="AU302" s="216" t="s">
        <v>21</v>
      </c>
      <c r="AY302" s="18" t="s">
        <v>132</v>
      </c>
      <c r="BE302" s="217">
        <f>IF(N302="základní",J302,0)</f>
        <v>0</v>
      </c>
      <c r="BF302" s="217">
        <f>IF(N302="snížená",J302,0)</f>
        <v>0</v>
      </c>
      <c r="BG302" s="217">
        <f>IF(N302="zákl. přenesená",J302,0)</f>
        <v>0</v>
      </c>
      <c r="BH302" s="217">
        <f>IF(N302="sníž. přenesená",J302,0)</f>
        <v>0</v>
      </c>
      <c r="BI302" s="217">
        <f>IF(N302="nulová",J302,0)</f>
        <v>0</v>
      </c>
      <c r="BJ302" s="18" t="s">
        <v>141</v>
      </c>
      <c r="BK302" s="217">
        <f>ROUND(I302*H302,2)</f>
        <v>0</v>
      </c>
      <c r="BL302" s="18" t="s">
        <v>270</v>
      </c>
      <c r="BM302" s="216" t="s">
        <v>971</v>
      </c>
    </row>
    <row r="303" s="2" customFormat="1">
      <c r="A303" s="40"/>
      <c r="B303" s="41"/>
      <c r="C303" s="42"/>
      <c r="D303" s="225" t="s">
        <v>197</v>
      </c>
      <c r="E303" s="42"/>
      <c r="F303" s="226" t="s">
        <v>535</v>
      </c>
      <c r="G303" s="42"/>
      <c r="H303" s="42"/>
      <c r="I303" s="227"/>
      <c r="J303" s="42"/>
      <c r="K303" s="42"/>
      <c r="L303" s="46"/>
      <c r="M303" s="228"/>
      <c r="N303" s="229"/>
      <c r="O303" s="86"/>
      <c r="P303" s="86"/>
      <c r="Q303" s="86"/>
      <c r="R303" s="86"/>
      <c r="S303" s="86"/>
      <c r="T303" s="87"/>
      <c r="U303" s="40"/>
      <c r="V303" s="40"/>
      <c r="W303" s="40"/>
      <c r="X303" s="40"/>
      <c r="Y303" s="40"/>
      <c r="Z303" s="40"/>
      <c r="AA303" s="40"/>
      <c r="AB303" s="40"/>
      <c r="AC303" s="40"/>
      <c r="AD303" s="40"/>
      <c r="AE303" s="40"/>
      <c r="AT303" s="18" t="s">
        <v>197</v>
      </c>
      <c r="AU303" s="18" t="s">
        <v>21</v>
      </c>
    </row>
    <row r="304" s="2" customFormat="1" ht="14.4" customHeight="1">
      <c r="A304" s="40"/>
      <c r="B304" s="41"/>
      <c r="C304" s="205" t="s">
        <v>561</v>
      </c>
      <c r="D304" s="205" t="s">
        <v>135</v>
      </c>
      <c r="E304" s="206" t="s">
        <v>537</v>
      </c>
      <c r="F304" s="207" t="s">
        <v>538</v>
      </c>
      <c r="G304" s="208" t="s">
        <v>231</v>
      </c>
      <c r="H304" s="209">
        <v>39.200000000000003</v>
      </c>
      <c r="I304" s="210"/>
      <c r="J304" s="211">
        <f>ROUND(I304*H304,2)</f>
        <v>0</v>
      </c>
      <c r="K304" s="207" t="s">
        <v>139</v>
      </c>
      <c r="L304" s="46"/>
      <c r="M304" s="212" t="s">
        <v>32</v>
      </c>
      <c r="N304" s="213" t="s">
        <v>51</v>
      </c>
      <c r="O304" s="86"/>
      <c r="P304" s="214">
        <f>O304*H304</f>
        <v>0</v>
      </c>
      <c r="Q304" s="214">
        <v>0</v>
      </c>
      <c r="R304" s="214">
        <f>Q304*H304</f>
        <v>0</v>
      </c>
      <c r="S304" s="214">
        <v>0</v>
      </c>
      <c r="T304" s="215">
        <f>S304*H304</f>
        <v>0</v>
      </c>
      <c r="U304" s="40"/>
      <c r="V304" s="40"/>
      <c r="W304" s="40"/>
      <c r="X304" s="40"/>
      <c r="Y304" s="40"/>
      <c r="Z304" s="40"/>
      <c r="AA304" s="40"/>
      <c r="AB304" s="40"/>
      <c r="AC304" s="40"/>
      <c r="AD304" s="40"/>
      <c r="AE304" s="40"/>
      <c r="AR304" s="216" t="s">
        <v>270</v>
      </c>
      <c r="AT304" s="216" t="s">
        <v>135</v>
      </c>
      <c r="AU304" s="216" t="s">
        <v>21</v>
      </c>
      <c r="AY304" s="18" t="s">
        <v>132</v>
      </c>
      <c r="BE304" s="217">
        <f>IF(N304="základní",J304,0)</f>
        <v>0</v>
      </c>
      <c r="BF304" s="217">
        <f>IF(N304="snížená",J304,0)</f>
        <v>0</v>
      </c>
      <c r="BG304" s="217">
        <f>IF(N304="zákl. přenesená",J304,0)</f>
        <v>0</v>
      </c>
      <c r="BH304" s="217">
        <f>IF(N304="sníž. přenesená",J304,0)</f>
        <v>0</v>
      </c>
      <c r="BI304" s="217">
        <f>IF(N304="nulová",J304,0)</f>
        <v>0</v>
      </c>
      <c r="BJ304" s="18" t="s">
        <v>141</v>
      </c>
      <c r="BK304" s="217">
        <f>ROUND(I304*H304,2)</f>
        <v>0</v>
      </c>
      <c r="BL304" s="18" t="s">
        <v>270</v>
      </c>
      <c r="BM304" s="216" t="s">
        <v>972</v>
      </c>
    </row>
    <row r="305" s="2" customFormat="1" ht="14.4" customHeight="1">
      <c r="A305" s="40"/>
      <c r="B305" s="41"/>
      <c r="C305" s="205" t="s">
        <v>570</v>
      </c>
      <c r="D305" s="205" t="s">
        <v>135</v>
      </c>
      <c r="E305" s="206" t="s">
        <v>541</v>
      </c>
      <c r="F305" s="207" t="s">
        <v>542</v>
      </c>
      <c r="G305" s="208" t="s">
        <v>376</v>
      </c>
      <c r="H305" s="209">
        <v>3</v>
      </c>
      <c r="I305" s="210"/>
      <c r="J305" s="211">
        <f>ROUND(I305*H305,2)</f>
        <v>0</v>
      </c>
      <c r="K305" s="207" t="s">
        <v>139</v>
      </c>
      <c r="L305" s="46"/>
      <c r="M305" s="212" t="s">
        <v>32</v>
      </c>
      <c r="N305" s="213" t="s">
        <v>51</v>
      </c>
      <c r="O305" s="86"/>
      <c r="P305" s="214">
        <f>O305*H305</f>
        <v>0</v>
      </c>
      <c r="Q305" s="214">
        <v>0</v>
      </c>
      <c r="R305" s="214">
        <f>Q305*H305</f>
        <v>0</v>
      </c>
      <c r="S305" s="214">
        <v>0</v>
      </c>
      <c r="T305" s="215">
        <f>S305*H305</f>
        <v>0</v>
      </c>
      <c r="U305" s="40"/>
      <c r="V305" s="40"/>
      <c r="W305" s="40"/>
      <c r="X305" s="40"/>
      <c r="Y305" s="40"/>
      <c r="Z305" s="40"/>
      <c r="AA305" s="40"/>
      <c r="AB305" s="40"/>
      <c r="AC305" s="40"/>
      <c r="AD305" s="40"/>
      <c r="AE305" s="40"/>
      <c r="AR305" s="216" t="s">
        <v>270</v>
      </c>
      <c r="AT305" s="216" t="s">
        <v>135</v>
      </c>
      <c r="AU305" s="216" t="s">
        <v>21</v>
      </c>
      <c r="AY305" s="18" t="s">
        <v>132</v>
      </c>
      <c r="BE305" s="217">
        <f>IF(N305="základní",J305,0)</f>
        <v>0</v>
      </c>
      <c r="BF305" s="217">
        <f>IF(N305="snížená",J305,0)</f>
        <v>0</v>
      </c>
      <c r="BG305" s="217">
        <f>IF(N305="zákl. přenesená",J305,0)</f>
        <v>0</v>
      </c>
      <c r="BH305" s="217">
        <f>IF(N305="sníž. přenesená",J305,0)</f>
        <v>0</v>
      </c>
      <c r="BI305" s="217">
        <f>IF(N305="nulová",J305,0)</f>
        <v>0</v>
      </c>
      <c r="BJ305" s="18" t="s">
        <v>141</v>
      </c>
      <c r="BK305" s="217">
        <f>ROUND(I305*H305,2)</f>
        <v>0</v>
      </c>
      <c r="BL305" s="18" t="s">
        <v>270</v>
      </c>
      <c r="BM305" s="216" t="s">
        <v>973</v>
      </c>
    </row>
    <row r="306" s="2" customFormat="1" ht="24.15" customHeight="1">
      <c r="A306" s="40"/>
      <c r="B306" s="41"/>
      <c r="C306" s="205" t="s">
        <v>576</v>
      </c>
      <c r="D306" s="205" t="s">
        <v>135</v>
      </c>
      <c r="E306" s="206" t="s">
        <v>545</v>
      </c>
      <c r="F306" s="207" t="s">
        <v>546</v>
      </c>
      <c r="G306" s="208" t="s">
        <v>231</v>
      </c>
      <c r="H306" s="209">
        <v>22.800000000000001</v>
      </c>
      <c r="I306" s="210"/>
      <c r="J306" s="211">
        <f>ROUND(I306*H306,2)</f>
        <v>0</v>
      </c>
      <c r="K306" s="207" t="s">
        <v>139</v>
      </c>
      <c r="L306" s="46"/>
      <c r="M306" s="212" t="s">
        <v>32</v>
      </c>
      <c r="N306" s="213" t="s">
        <v>51</v>
      </c>
      <c r="O306" s="86"/>
      <c r="P306" s="214">
        <f>O306*H306</f>
        <v>0</v>
      </c>
      <c r="Q306" s="214">
        <v>0.0021700000000000001</v>
      </c>
      <c r="R306" s="214">
        <f>Q306*H306</f>
        <v>0.049476000000000006</v>
      </c>
      <c r="S306" s="214">
        <v>0</v>
      </c>
      <c r="T306" s="215">
        <f>S306*H306</f>
        <v>0</v>
      </c>
      <c r="U306" s="40"/>
      <c r="V306" s="40"/>
      <c r="W306" s="40"/>
      <c r="X306" s="40"/>
      <c r="Y306" s="40"/>
      <c r="Z306" s="40"/>
      <c r="AA306" s="40"/>
      <c r="AB306" s="40"/>
      <c r="AC306" s="40"/>
      <c r="AD306" s="40"/>
      <c r="AE306" s="40"/>
      <c r="AR306" s="216" t="s">
        <v>270</v>
      </c>
      <c r="AT306" s="216" t="s">
        <v>135</v>
      </c>
      <c r="AU306" s="216" t="s">
        <v>21</v>
      </c>
      <c r="AY306" s="18" t="s">
        <v>132</v>
      </c>
      <c r="BE306" s="217">
        <f>IF(N306="základní",J306,0)</f>
        <v>0</v>
      </c>
      <c r="BF306" s="217">
        <f>IF(N306="snížená",J306,0)</f>
        <v>0</v>
      </c>
      <c r="BG306" s="217">
        <f>IF(N306="zákl. přenesená",J306,0)</f>
        <v>0</v>
      </c>
      <c r="BH306" s="217">
        <f>IF(N306="sníž. přenesená",J306,0)</f>
        <v>0</v>
      </c>
      <c r="BI306" s="217">
        <f>IF(N306="nulová",J306,0)</f>
        <v>0</v>
      </c>
      <c r="BJ306" s="18" t="s">
        <v>141</v>
      </c>
      <c r="BK306" s="217">
        <f>ROUND(I306*H306,2)</f>
        <v>0</v>
      </c>
      <c r="BL306" s="18" t="s">
        <v>270</v>
      </c>
      <c r="BM306" s="216" t="s">
        <v>1374</v>
      </c>
    </row>
    <row r="307" s="2" customFormat="1" ht="14.4" customHeight="1">
      <c r="A307" s="40"/>
      <c r="B307" s="41"/>
      <c r="C307" s="205" t="s">
        <v>581</v>
      </c>
      <c r="D307" s="205" t="s">
        <v>135</v>
      </c>
      <c r="E307" s="206" t="s">
        <v>549</v>
      </c>
      <c r="F307" s="207" t="s">
        <v>550</v>
      </c>
      <c r="G307" s="208" t="s">
        <v>376</v>
      </c>
      <c r="H307" s="209">
        <v>6</v>
      </c>
      <c r="I307" s="210"/>
      <c r="J307" s="211">
        <f>ROUND(I307*H307,2)</f>
        <v>0</v>
      </c>
      <c r="K307" s="207" t="s">
        <v>32</v>
      </c>
      <c r="L307" s="46"/>
      <c r="M307" s="212" t="s">
        <v>32</v>
      </c>
      <c r="N307" s="213" t="s">
        <v>51</v>
      </c>
      <c r="O307" s="86"/>
      <c r="P307" s="214">
        <f>O307*H307</f>
        <v>0</v>
      </c>
      <c r="Q307" s="214">
        <v>0</v>
      </c>
      <c r="R307" s="214">
        <f>Q307*H307</f>
        <v>0</v>
      </c>
      <c r="S307" s="214">
        <v>0</v>
      </c>
      <c r="T307" s="215">
        <f>S307*H307</f>
        <v>0</v>
      </c>
      <c r="U307" s="40"/>
      <c r="V307" s="40"/>
      <c r="W307" s="40"/>
      <c r="X307" s="40"/>
      <c r="Y307" s="40"/>
      <c r="Z307" s="40"/>
      <c r="AA307" s="40"/>
      <c r="AB307" s="40"/>
      <c r="AC307" s="40"/>
      <c r="AD307" s="40"/>
      <c r="AE307" s="40"/>
      <c r="AR307" s="216" t="s">
        <v>270</v>
      </c>
      <c r="AT307" s="216" t="s">
        <v>135</v>
      </c>
      <c r="AU307" s="216" t="s">
        <v>21</v>
      </c>
      <c r="AY307" s="18" t="s">
        <v>132</v>
      </c>
      <c r="BE307" s="217">
        <f>IF(N307="základní",J307,0)</f>
        <v>0</v>
      </c>
      <c r="BF307" s="217">
        <f>IF(N307="snížená",J307,0)</f>
        <v>0</v>
      </c>
      <c r="BG307" s="217">
        <f>IF(N307="zákl. přenesená",J307,0)</f>
        <v>0</v>
      </c>
      <c r="BH307" s="217">
        <f>IF(N307="sníž. přenesená",J307,0)</f>
        <v>0</v>
      </c>
      <c r="BI307" s="217">
        <f>IF(N307="nulová",J307,0)</f>
        <v>0</v>
      </c>
      <c r="BJ307" s="18" t="s">
        <v>141</v>
      </c>
      <c r="BK307" s="217">
        <f>ROUND(I307*H307,2)</f>
        <v>0</v>
      </c>
      <c r="BL307" s="18" t="s">
        <v>270</v>
      </c>
      <c r="BM307" s="216" t="s">
        <v>1375</v>
      </c>
    </row>
    <row r="308" s="2" customFormat="1" ht="14.4" customHeight="1">
      <c r="A308" s="40"/>
      <c r="B308" s="41"/>
      <c r="C308" s="205" t="s">
        <v>586</v>
      </c>
      <c r="D308" s="205" t="s">
        <v>135</v>
      </c>
      <c r="E308" s="206" t="s">
        <v>553</v>
      </c>
      <c r="F308" s="207" t="s">
        <v>554</v>
      </c>
      <c r="G308" s="208" t="s">
        <v>376</v>
      </c>
      <c r="H308" s="209">
        <v>6</v>
      </c>
      <c r="I308" s="210"/>
      <c r="J308" s="211">
        <f>ROUND(I308*H308,2)</f>
        <v>0</v>
      </c>
      <c r="K308" s="207" t="s">
        <v>139</v>
      </c>
      <c r="L308" s="46"/>
      <c r="M308" s="212" t="s">
        <v>32</v>
      </c>
      <c r="N308" s="213" t="s">
        <v>51</v>
      </c>
      <c r="O308" s="86"/>
      <c r="P308" s="214">
        <f>O308*H308</f>
        <v>0</v>
      </c>
      <c r="Q308" s="214">
        <v>0</v>
      </c>
      <c r="R308" s="214">
        <f>Q308*H308</f>
        <v>0</v>
      </c>
      <c r="S308" s="214">
        <v>0.016500000000000001</v>
      </c>
      <c r="T308" s="215">
        <f>S308*H308</f>
        <v>0.099000000000000005</v>
      </c>
      <c r="U308" s="40"/>
      <c r="V308" s="40"/>
      <c r="W308" s="40"/>
      <c r="X308" s="40"/>
      <c r="Y308" s="40"/>
      <c r="Z308" s="40"/>
      <c r="AA308" s="40"/>
      <c r="AB308" s="40"/>
      <c r="AC308" s="40"/>
      <c r="AD308" s="40"/>
      <c r="AE308" s="40"/>
      <c r="AR308" s="216" t="s">
        <v>270</v>
      </c>
      <c r="AT308" s="216" t="s">
        <v>135</v>
      </c>
      <c r="AU308" s="216" t="s">
        <v>21</v>
      </c>
      <c r="AY308" s="18" t="s">
        <v>132</v>
      </c>
      <c r="BE308" s="217">
        <f>IF(N308="základní",J308,0)</f>
        <v>0</v>
      </c>
      <c r="BF308" s="217">
        <f>IF(N308="snížená",J308,0)</f>
        <v>0</v>
      </c>
      <c r="BG308" s="217">
        <f>IF(N308="zákl. přenesená",J308,0)</f>
        <v>0</v>
      </c>
      <c r="BH308" s="217">
        <f>IF(N308="sníž. přenesená",J308,0)</f>
        <v>0</v>
      </c>
      <c r="BI308" s="217">
        <f>IF(N308="nulová",J308,0)</f>
        <v>0</v>
      </c>
      <c r="BJ308" s="18" t="s">
        <v>141</v>
      </c>
      <c r="BK308" s="217">
        <f>ROUND(I308*H308,2)</f>
        <v>0</v>
      </c>
      <c r="BL308" s="18" t="s">
        <v>270</v>
      </c>
      <c r="BM308" s="216" t="s">
        <v>1376</v>
      </c>
    </row>
    <row r="309" s="2" customFormat="1">
      <c r="A309" s="40"/>
      <c r="B309" s="41"/>
      <c r="C309" s="42"/>
      <c r="D309" s="225" t="s">
        <v>197</v>
      </c>
      <c r="E309" s="42"/>
      <c r="F309" s="226" t="s">
        <v>556</v>
      </c>
      <c r="G309" s="42"/>
      <c r="H309" s="42"/>
      <c r="I309" s="227"/>
      <c r="J309" s="42"/>
      <c r="K309" s="42"/>
      <c r="L309" s="46"/>
      <c r="M309" s="228"/>
      <c r="N309" s="229"/>
      <c r="O309" s="86"/>
      <c r="P309" s="86"/>
      <c r="Q309" s="86"/>
      <c r="R309" s="86"/>
      <c r="S309" s="86"/>
      <c r="T309" s="87"/>
      <c r="U309" s="40"/>
      <c r="V309" s="40"/>
      <c r="W309" s="40"/>
      <c r="X309" s="40"/>
      <c r="Y309" s="40"/>
      <c r="Z309" s="40"/>
      <c r="AA309" s="40"/>
      <c r="AB309" s="40"/>
      <c r="AC309" s="40"/>
      <c r="AD309" s="40"/>
      <c r="AE309" s="40"/>
      <c r="AT309" s="18" t="s">
        <v>197</v>
      </c>
      <c r="AU309" s="18" t="s">
        <v>21</v>
      </c>
    </row>
    <row r="310" s="2" customFormat="1" ht="14.4" customHeight="1">
      <c r="A310" s="40"/>
      <c r="B310" s="41"/>
      <c r="C310" s="205" t="s">
        <v>591</v>
      </c>
      <c r="D310" s="205" t="s">
        <v>135</v>
      </c>
      <c r="E310" s="206" t="s">
        <v>558</v>
      </c>
      <c r="F310" s="207" t="s">
        <v>559</v>
      </c>
      <c r="G310" s="208" t="s">
        <v>254</v>
      </c>
      <c r="H310" s="209">
        <v>2.29</v>
      </c>
      <c r="I310" s="210"/>
      <c r="J310" s="211">
        <f>ROUND(I310*H310,2)</f>
        <v>0</v>
      </c>
      <c r="K310" s="207" t="s">
        <v>139</v>
      </c>
      <c r="L310" s="46"/>
      <c r="M310" s="212" t="s">
        <v>32</v>
      </c>
      <c r="N310" s="213" t="s">
        <v>51</v>
      </c>
      <c r="O310" s="86"/>
      <c r="P310" s="214">
        <f>O310*H310</f>
        <v>0</v>
      </c>
      <c r="Q310" s="214">
        <v>0</v>
      </c>
      <c r="R310" s="214">
        <f>Q310*H310</f>
        <v>0</v>
      </c>
      <c r="S310" s="214">
        <v>0</v>
      </c>
      <c r="T310" s="215">
        <f>S310*H310</f>
        <v>0</v>
      </c>
      <c r="U310" s="40"/>
      <c r="V310" s="40"/>
      <c r="W310" s="40"/>
      <c r="X310" s="40"/>
      <c r="Y310" s="40"/>
      <c r="Z310" s="40"/>
      <c r="AA310" s="40"/>
      <c r="AB310" s="40"/>
      <c r="AC310" s="40"/>
      <c r="AD310" s="40"/>
      <c r="AE310" s="40"/>
      <c r="AR310" s="216" t="s">
        <v>270</v>
      </c>
      <c r="AT310" s="216" t="s">
        <v>135</v>
      </c>
      <c r="AU310" s="216" t="s">
        <v>21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977</v>
      </c>
    </row>
    <row r="311" s="2" customFormat="1" ht="24.15" customHeight="1">
      <c r="A311" s="40"/>
      <c r="B311" s="41"/>
      <c r="C311" s="205" t="s">
        <v>596</v>
      </c>
      <c r="D311" s="205" t="s">
        <v>135</v>
      </c>
      <c r="E311" s="206" t="s">
        <v>562</v>
      </c>
      <c r="F311" s="207" t="s">
        <v>563</v>
      </c>
      <c r="G311" s="208" t="s">
        <v>254</v>
      </c>
      <c r="H311" s="209">
        <v>0.16600000000000001</v>
      </c>
      <c r="I311" s="210"/>
      <c r="J311" s="211">
        <f>ROUND(I311*H311,2)</f>
        <v>0</v>
      </c>
      <c r="K311" s="207" t="s">
        <v>139</v>
      </c>
      <c r="L311" s="46"/>
      <c r="M311" s="212" t="s">
        <v>32</v>
      </c>
      <c r="N311" s="213" t="s">
        <v>51</v>
      </c>
      <c r="O311" s="86"/>
      <c r="P311" s="214">
        <f>O311*H311</f>
        <v>0</v>
      </c>
      <c r="Q311" s="214">
        <v>0</v>
      </c>
      <c r="R311" s="214">
        <f>Q311*H311</f>
        <v>0</v>
      </c>
      <c r="S311" s="214">
        <v>0</v>
      </c>
      <c r="T311" s="215">
        <f>S311*H311</f>
        <v>0</v>
      </c>
      <c r="U311" s="40"/>
      <c r="V311" s="40"/>
      <c r="W311" s="40"/>
      <c r="X311" s="40"/>
      <c r="Y311" s="40"/>
      <c r="Z311" s="40"/>
      <c r="AA311" s="40"/>
      <c r="AB311" s="40"/>
      <c r="AC311" s="40"/>
      <c r="AD311" s="40"/>
      <c r="AE311" s="40"/>
      <c r="AR311" s="216" t="s">
        <v>270</v>
      </c>
      <c r="AT311" s="216" t="s">
        <v>135</v>
      </c>
      <c r="AU311" s="216" t="s">
        <v>21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978</v>
      </c>
    </row>
    <row r="312" s="2" customFormat="1">
      <c r="A312" s="40"/>
      <c r="B312" s="41"/>
      <c r="C312" s="42"/>
      <c r="D312" s="225" t="s">
        <v>197</v>
      </c>
      <c r="E312" s="42"/>
      <c r="F312" s="226" t="s">
        <v>565</v>
      </c>
      <c r="G312" s="42"/>
      <c r="H312" s="42"/>
      <c r="I312" s="227"/>
      <c r="J312" s="42"/>
      <c r="K312" s="42"/>
      <c r="L312" s="46"/>
      <c r="M312" s="228"/>
      <c r="N312" s="229"/>
      <c r="O312" s="86"/>
      <c r="P312" s="86"/>
      <c r="Q312" s="86"/>
      <c r="R312" s="86"/>
      <c r="S312" s="86"/>
      <c r="T312" s="87"/>
      <c r="U312" s="40"/>
      <c r="V312" s="40"/>
      <c r="W312" s="40"/>
      <c r="X312" s="40"/>
      <c r="Y312" s="40"/>
      <c r="Z312" s="40"/>
      <c r="AA312" s="40"/>
      <c r="AB312" s="40"/>
      <c r="AC312" s="40"/>
      <c r="AD312" s="40"/>
      <c r="AE312" s="40"/>
      <c r="AT312" s="18" t="s">
        <v>197</v>
      </c>
      <c r="AU312" s="18" t="s">
        <v>21</v>
      </c>
    </row>
    <row r="313" s="12" customFormat="1" ht="25.92" customHeight="1">
      <c r="A313" s="12"/>
      <c r="B313" s="189"/>
      <c r="C313" s="190"/>
      <c r="D313" s="191" t="s">
        <v>78</v>
      </c>
      <c r="E313" s="192" t="s">
        <v>566</v>
      </c>
      <c r="F313" s="192" t="s">
        <v>567</v>
      </c>
      <c r="G313" s="190"/>
      <c r="H313" s="190"/>
      <c r="I313" s="193"/>
      <c r="J313" s="194">
        <f>BK313</f>
        <v>0</v>
      </c>
      <c r="K313" s="190"/>
      <c r="L313" s="195"/>
      <c r="M313" s="196"/>
      <c r="N313" s="197"/>
      <c r="O313" s="197"/>
      <c r="P313" s="198">
        <f>P314+P336+P368+P373+P376+P379+P401+P406+P415+P426+P449+P456</f>
        <v>0</v>
      </c>
      <c r="Q313" s="197"/>
      <c r="R313" s="198">
        <f>R314+R336+R368+R373+R376+R379+R401+R406+R415+R426+R449+R456</f>
        <v>9.477265319999999</v>
      </c>
      <c r="S313" s="197"/>
      <c r="T313" s="199">
        <f>T314+T336+T368+T373+T376+T379+T401+T406+T415+T426+T449+T456</f>
        <v>0.89057156999999998</v>
      </c>
      <c r="U313" s="12"/>
      <c r="V313" s="12"/>
      <c r="W313" s="12"/>
      <c r="X313" s="12"/>
      <c r="Y313" s="12"/>
      <c r="Z313" s="12"/>
      <c r="AA313" s="12"/>
      <c r="AB313" s="12"/>
      <c r="AC313" s="12"/>
      <c r="AD313" s="12"/>
      <c r="AE313" s="12"/>
      <c r="AR313" s="200" t="s">
        <v>141</v>
      </c>
      <c r="AT313" s="201" t="s">
        <v>78</v>
      </c>
      <c r="AU313" s="201" t="s">
        <v>79</v>
      </c>
      <c r="AY313" s="200" t="s">
        <v>132</v>
      </c>
      <c r="BK313" s="202">
        <f>BK314+BK336+BK368+BK373+BK376+BK379+BK401+BK406+BK415+BK426+BK449+BK456</f>
        <v>0</v>
      </c>
    </row>
    <row r="314" s="12" customFormat="1" ht="22.8" customHeight="1">
      <c r="A314" s="12"/>
      <c r="B314" s="189"/>
      <c r="C314" s="190"/>
      <c r="D314" s="191" t="s">
        <v>78</v>
      </c>
      <c r="E314" s="203" t="s">
        <v>568</v>
      </c>
      <c r="F314" s="203" t="s">
        <v>569</v>
      </c>
      <c r="G314" s="190"/>
      <c r="H314" s="190"/>
      <c r="I314" s="193"/>
      <c r="J314" s="204">
        <f>BK314</f>
        <v>0</v>
      </c>
      <c r="K314" s="190"/>
      <c r="L314" s="195"/>
      <c r="M314" s="196"/>
      <c r="N314" s="197"/>
      <c r="O314" s="197"/>
      <c r="P314" s="198">
        <f>SUM(P315:P335)</f>
        <v>0</v>
      </c>
      <c r="Q314" s="197"/>
      <c r="R314" s="198">
        <f>SUM(R315:R335)</f>
        <v>0.43284800000000001</v>
      </c>
      <c r="S314" s="197"/>
      <c r="T314" s="199">
        <f>SUM(T315:T335)</f>
        <v>0</v>
      </c>
      <c r="U314" s="12"/>
      <c r="V314" s="12"/>
      <c r="W314" s="12"/>
      <c r="X314" s="12"/>
      <c r="Y314" s="12"/>
      <c r="Z314" s="12"/>
      <c r="AA314" s="12"/>
      <c r="AB314" s="12"/>
      <c r="AC314" s="12"/>
      <c r="AD314" s="12"/>
      <c r="AE314" s="12"/>
      <c r="AR314" s="200" t="s">
        <v>141</v>
      </c>
      <c r="AT314" s="201" t="s">
        <v>78</v>
      </c>
      <c r="AU314" s="201" t="s">
        <v>21</v>
      </c>
      <c r="AY314" s="200" t="s">
        <v>132</v>
      </c>
      <c r="BK314" s="202">
        <f>SUM(BK315:BK335)</f>
        <v>0</v>
      </c>
    </row>
    <row r="315" s="2" customFormat="1" ht="24.15" customHeight="1">
      <c r="A315" s="40"/>
      <c r="B315" s="41"/>
      <c r="C315" s="205" t="s">
        <v>600</v>
      </c>
      <c r="D315" s="205" t="s">
        <v>135</v>
      </c>
      <c r="E315" s="206" t="s">
        <v>571</v>
      </c>
      <c r="F315" s="207" t="s">
        <v>572</v>
      </c>
      <c r="G315" s="208" t="s">
        <v>195</v>
      </c>
      <c r="H315" s="209">
        <v>63</v>
      </c>
      <c r="I315" s="210"/>
      <c r="J315" s="211">
        <f>ROUND(I315*H315,2)</f>
        <v>0</v>
      </c>
      <c r="K315" s="207" t="s">
        <v>139</v>
      </c>
      <c r="L315" s="46"/>
      <c r="M315" s="212" t="s">
        <v>32</v>
      </c>
      <c r="N315" s="213" t="s">
        <v>51</v>
      </c>
      <c r="O315" s="86"/>
      <c r="P315" s="214">
        <f>O315*H315</f>
        <v>0</v>
      </c>
      <c r="Q315" s="214">
        <v>0</v>
      </c>
      <c r="R315" s="214">
        <f>Q315*H315</f>
        <v>0</v>
      </c>
      <c r="S315" s="214">
        <v>0</v>
      </c>
      <c r="T315" s="215">
        <f>S315*H315</f>
        <v>0</v>
      </c>
      <c r="U315" s="40"/>
      <c r="V315" s="40"/>
      <c r="W315" s="40"/>
      <c r="X315" s="40"/>
      <c r="Y315" s="40"/>
      <c r="Z315" s="40"/>
      <c r="AA315" s="40"/>
      <c r="AB315" s="40"/>
      <c r="AC315" s="40"/>
      <c r="AD315" s="40"/>
      <c r="AE315" s="40"/>
      <c r="AR315" s="216" t="s">
        <v>270</v>
      </c>
      <c r="AT315" s="216" t="s">
        <v>135</v>
      </c>
      <c r="AU315" s="216" t="s">
        <v>141</v>
      </c>
      <c r="AY315" s="18" t="s">
        <v>132</v>
      </c>
      <c r="BE315" s="217">
        <f>IF(N315="základní",J315,0)</f>
        <v>0</v>
      </c>
      <c r="BF315" s="217">
        <f>IF(N315="snížená",J315,0)</f>
        <v>0</v>
      </c>
      <c r="BG315" s="217">
        <f>IF(N315="zákl. přenesená",J315,0)</f>
        <v>0</v>
      </c>
      <c r="BH315" s="217">
        <f>IF(N315="sníž. přenesená",J315,0)</f>
        <v>0</v>
      </c>
      <c r="BI315" s="217">
        <f>IF(N315="nulová",J315,0)</f>
        <v>0</v>
      </c>
      <c r="BJ315" s="18" t="s">
        <v>141</v>
      </c>
      <c r="BK315" s="217">
        <f>ROUND(I315*H315,2)</f>
        <v>0</v>
      </c>
      <c r="BL315" s="18" t="s">
        <v>270</v>
      </c>
      <c r="BM315" s="216" t="s">
        <v>979</v>
      </c>
    </row>
    <row r="316" s="2" customFormat="1">
      <c r="A316" s="40"/>
      <c r="B316" s="41"/>
      <c r="C316" s="42"/>
      <c r="D316" s="225" t="s">
        <v>197</v>
      </c>
      <c r="E316" s="42"/>
      <c r="F316" s="226" t="s">
        <v>574</v>
      </c>
      <c r="G316" s="42"/>
      <c r="H316" s="42"/>
      <c r="I316" s="227"/>
      <c r="J316" s="42"/>
      <c r="K316" s="42"/>
      <c r="L316" s="46"/>
      <c r="M316" s="228"/>
      <c r="N316" s="229"/>
      <c r="O316" s="86"/>
      <c r="P316" s="86"/>
      <c r="Q316" s="86"/>
      <c r="R316" s="86"/>
      <c r="S316" s="86"/>
      <c r="T316" s="87"/>
      <c r="U316" s="40"/>
      <c r="V316" s="40"/>
      <c r="W316" s="40"/>
      <c r="X316" s="40"/>
      <c r="Y316" s="40"/>
      <c r="Z316" s="40"/>
      <c r="AA316" s="40"/>
      <c r="AB316" s="40"/>
      <c r="AC316" s="40"/>
      <c r="AD316" s="40"/>
      <c r="AE316" s="40"/>
      <c r="AT316" s="18" t="s">
        <v>197</v>
      </c>
      <c r="AU316" s="18" t="s">
        <v>141</v>
      </c>
    </row>
    <row r="317" s="13" customFormat="1">
      <c r="A317" s="13"/>
      <c r="B317" s="230"/>
      <c r="C317" s="231"/>
      <c r="D317" s="225" t="s">
        <v>199</v>
      </c>
      <c r="E317" s="232" t="s">
        <v>32</v>
      </c>
      <c r="F317" s="233" t="s">
        <v>575</v>
      </c>
      <c r="G317" s="231"/>
      <c r="H317" s="234">
        <v>63</v>
      </c>
      <c r="I317" s="235"/>
      <c r="J317" s="231"/>
      <c r="K317" s="231"/>
      <c r="L317" s="236"/>
      <c r="M317" s="237"/>
      <c r="N317" s="238"/>
      <c r="O317" s="238"/>
      <c r="P317" s="238"/>
      <c r="Q317" s="238"/>
      <c r="R317" s="238"/>
      <c r="S317" s="238"/>
      <c r="T317" s="239"/>
      <c r="U317" s="13"/>
      <c r="V317" s="13"/>
      <c r="W317" s="13"/>
      <c r="X317" s="13"/>
      <c r="Y317" s="13"/>
      <c r="Z317" s="13"/>
      <c r="AA317" s="13"/>
      <c r="AB317" s="13"/>
      <c r="AC317" s="13"/>
      <c r="AD317" s="13"/>
      <c r="AE317" s="13"/>
      <c r="AT317" s="240" t="s">
        <v>199</v>
      </c>
      <c r="AU317" s="240" t="s">
        <v>141</v>
      </c>
      <c r="AV317" s="13" t="s">
        <v>141</v>
      </c>
      <c r="AW317" s="13" t="s">
        <v>41</v>
      </c>
      <c r="AX317" s="13" t="s">
        <v>79</v>
      </c>
      <c r="AY317" s="240" t="s">
        <v>132</v>
      </c>
    </row>
    <row r="318" s="14" customFormat="1">
      <c r="A318" s="14"/>
      <c r="B318" s="241"/>
      <c r="C318" s="242"/>
      <c r="D318" s="225" t="s">
        <v>199</v>
      </c>
      <c r="E318" s="243" t="s">
        <v>32</v>
      </c>
      <c r="F318" s="244" t="s">
        <v>201</v>
      </c>
      <c r="G318" s="242"/>
      <c r="H318" s="245">
        <v>63</v>
      </c>
      <c r="I318" s="246"/>
      <c r="J318" s="242"/>
      <c r="K318" s="242"/>
      <c r="L318" s="247"/>
      <c r="M318" s="248"/>
      <c r="N318" s="249"/>
      <c r="O318" s="249"/>
      <c r="P318" s="249"/>
      <c r="Q318" s="249"/>
      <c r="R318" s="249"/>
      <c r="S318" s="249"/>
      <c r="T318" s="250"/>
      <c r="U318" s="14"/>
      <c r="V318" s="14"/>
      <c r="W318" s="14"/>
      <c r="X318" s="14"/>
      <c r="Y318" s="14"/>
      <c r="Z318" s="14"/>
      <c r="AA318" s="14"/>
      <c r="AB318" s="14"/>
      <c r="AC318" s="14"/>
      <c r="AD318" s="14"/>
      <c r="AE318" s="14"/>
      <c r="AT318" s="251" t="s">
        <v>199</v>
      </c>
      <c r="AU318" s="251" t="s">
        <v>141</v>
      </c>
      <c r="AV318" s="14" t="s">
        <v>150</v>
      </c>
      <c r="AW318" s="14" t="s">
        <v>41</v>
      </c>
      <c r="AX318" s="14" t="s">
        <v>21</v>
      </c>
      <c r="AY318" s="251" t="s">
        <v>132</v>
      </c>
    </row>
    <row r="319" s="2" customFormat="1" ht="14.4" customHeight="1">
      <c r="A319" s="40"/>
      <c r="B319" s="41"/>
      <c r="C319" s="252" t="s">
        <v>607</v>
      </c>
      <c r="D319" s="252" t="s">
        <v>246</v>
      </c>
      <c r="E319" s="253" t="s">
        <v>980</v>
      </c>
      <c r="F319" s="254" t="s">
        <v>981</v>
      </c>
      <c r="G319" s="255" t="s">
        <v>982</v>
      </c>
      <c r="H319" s="256">
        <v>69</v>
      </c>
      <c r="I319" s="257"/>
      <c r="J319" s="258">
        <f>ROUND(I319*H319,2)</f>
        <v>0</v>
      </c>
      <c r="K319" s="254" t="s">
        <v>139</v>
      </c>
      <c r="L319" s="259"/>
      <c r="M319" s="260" t="s">
        <v>32</v>
      </c>
      <c r="N319" s="261" t="s">
        <v>51</v>
      </c>
      <c r="O319" s="86"/>
      <c r="P319" s="214">
        <f>O319*H319</f>
        <v>0</v>
      </c>
      <c r="Q319" s="214">
        <v>0.001</v>
      </c>
      <c r="R319" s="214">
        <f>Q319*H319</f>
        <v>0.069000000000000006</v>
      </c>
      <c r="S319" s="214">
        <v>0</v>
      </c>
      <c r="T319" s="215">
        <f>S319*H319</f>
        <v>0</v>
      </c>
      <c r="U319" s="40"/>
      <c r="V319" s="40"/>
      <c r="W319" s="40"/>
      <c r="X319" s="40"/>
      <c r="Y319" s="40"/>
      <c r="Z319" s="40"/>
      <c r="AA319" s="40"/>
      <c r="AB319" s="40"/>
      <c r="AC319" s="40"/>
      <c r="AD319" s="40"/>
      <c r="AE319" s="40"/>
      <c r="AR319" s="216" t="s">
        <v>356</v>
      </c>
      <c r="AT319" s="216" t="s">
        <v>246</v>
      </c>
      <c r="AU319" s="216" t="s">
        <v>141</v>
      </c>
      <c r="AY319" s="18" t="s">
        <v>132</v>
      </c>
      <c r="BE319" s="217">
        <f>IF(N319="základní",J319,0)</f>
        <v>0</v>
      </c>
      <c r="BF319" s="217">
        <f>IF(N319="snížená",J319,0)</f>
        <v>0</v>
      </c>
      <c r="BG319" s="217">
        <f>IF(N319="zákl. přenesená",J319,0)</f>
        <v>0</v>
      </c>
      <c r="BH319" s="217">
        <f>IF(N319="sníž. přenesená",J319,0)</f>
        <v>0</v>
      </c>
      <c r="BI319" s="217">
        <f>IF(N319="nulová",J319,0)</f>
        <v>0</v>
      </c>
      <c r="BJ319" s="18" t="s">
        <v>141</v>
      </c>
      <c r="BK319" s="217">
        <f>ROUND(I319*H319,2)</f>
        <v>0</v>
      </c>
      <c r="BL319" s="18" t="s">
        <v>270</v>
      </c>
      <c r="BM319" s="216" t="s">
        <v>983</v>
      </c>
    </row>
    <row r="320" s="2" customFormat="1" ht="24.15" customHeight="1">
      <c r="A320" s="40"/>
      <c r="B320" s="41"/>
      <c r="C320" s="205" t="s">
        <v>611</v>
      </c>
      <c r="D320" s="205" t="s">
        <v>135</v>
      </c>
      <c r="E320" s="206" t="s">
        <v>984</v>
      </c>
      <c r="F320" s="207" t="s">
        <v>985</v>
      </c>
      <c r="G320" s="208" t="s">
        <v>195</v>
      </c>
      <c r="H320" s="209">
        <v>4.9059999999999997</v>
      </c>
      <c r="I320" s="210"/>
      <c r="J320" s="211">
        <f>ROUND(I320*H320,2)</f>
        <v>0</v>
      </c>
      <c r="K320" s="207" t="s">
        <v>139</v>
      </c>
      <c r="L320" s="46"/>
      <c r="M320" s="212" t="s">
        <v>32</v>
      </c>
      <c r="N320" s="213" t="s">
        <v>51</v>
      </c>
      <c r="O320" s="86"/>
      <c r="P320" s="214">
        <f>O320*H320</f>
        <v>0</v>
      </c>
      <c r="Q320" s="214">
        <v>0</v>
      </c>
      <c r="R320" s="214">
        <f>Q320*H320</f>
        <v>0</v>
      </c>
      <c r="S320" s="214">
        <v>0</v>
      </c>
      <c r="T320" s="215">
        <f>S320*H320</f>
        <v>0</v>
      </c>
      <c r="U320" s="40"/>
      <c r="V320" s="40"/>
      <c r="W320" s="40"/>
      <c r="X320" s="40"/>
      <c r="Y320" s="40"/>
      <c r="Z320" s="40"/>
      <c r="AA320" s="40"/>
      <c r="AB320" s="40"/>
      <c r="AC320" s="40"/>
      <c r="AD320" s="40"/>
      <c r="AE320" s="40"/>
      <c r="AR320" s="216" t="s">
        <v>270</v>
      </c>
      <c r="AT320" s="216" t="s">
        <v>135</v>
      </c>
      <c r="AU320" s="216" t="s">
        <v>141</v>
      </c>
      <c r="AY320" s="18" t="s">
        <v>132</v>
      </c>
      <c r="BE320" s="217">
        <f>IF(N320="základní",J320,0)</f>
        <v>0</v>
      </c>
      <c r="BF320" s="217">
        <f>IF(N320="snížená",J320,0)</f>
        <v>0</v>
      </c>
      <c r="BG320" s="217">
        <f>IF(N320="zákl. přenesená",J320,0)</f>
        <v>0</v>
      </c>
      <c r="BH320" s="217">
        <f>IF(N320="sníž. přenesená",J320,0)</f>
        <v>0</v>
      </c>
      <c r="BI320" s="217">
        <f>IF(N320="nulová",J320,0)</f>
        <v>0</v>
      </c>
      <c r="BJ320" s="18" t="s">
        <v>141</v>
      </c>
      <c r="BK320" s="217">
        <f>ROUND(I320*H320,2)</f>
        <v>0</v>
      </c>
      <c r="BL320" s="18" t="s">
        <v>270</v>
      </c>
      <c r="BM320" s="216" t="s">
        <v>1377</v>
      </c>
    </row>
    <row r="321" s="2" customFormat="1">
      <c r="A321" s="40"/>
      <c r="B321" s="41"/>
      <c r="C321" s="42"/>
      <c r="D321" s="225" t="s">
        <v>197</v>
      </c>
      <c r="E321" s="42"/>
      <c r="F321" s="226" t="s">
        <v>987</v>
      </c>
      <c r="G321" s="42"/>
      <c r="H321" s="42"/>
      <c r="I321" s="227"/>
      <c r="J321" s="42"/>
      <c r="K321" s="42"/>
      <c r="L321" s="46"/>
      <c r="M321" s="228"/>
      <c r="N321" s="229"/>
      <c r="O321" s="86"/>
      <c r="P321" s="86"/>
      <c r="Q321" s="86"/>
      <c r="R321" s="86"/>
      <c r="S321" s="86"/>
      <c r="T321" s="87"/>
      <c r="U321" s="40"/>
      <c r="V321" s="40"/>
      <c r="W321" s="40"/>
      <c r="X321" s="40"/>
      <c r="Y321" s="40"/>
      <c r="Z321" s="40"/>
      <c r="AA321" s="40"/>
      <c r="AB321" s="40"/>
      <c r="AC321" s="40"/>
      <c r="AD321" s="40"/>
      <c r="AE321" s="40"/>
      <c r="AT321" s="18" t="s">
        <v>197</v>
      </c>
      <c r="AU321" s="18" t="s">
        <v>141</v>
      </c>
    </row>
    <row r="322" s="2" customFormat="1" ht="14.4" customHeight="1">
      <c r="A322" s="40"/>
      <c r="B322" s="41"/>
      <c r="C322" s="252" t="s">
        <v>617</v>
      </c>
      <c r="D322" s="252" t="s">
        <v>246</v>
      </c>
      <c r="E322" s="253" t="s">
        <v>988</v>
      </c>
      <c r="F322" s="254" t="s">
        <v>989</v>
      </c>
      <c r="G322" s="255" t="s">
        <v>254</v>
      </c>
      <c r="H322" s="256">
        <v>0.0050000000000000001</v>
      </c>
      <c r="I322" s="257"/>
      <c r="J322" s="258">
        <f>ROUND(I322*H322,2)</f>
        <v>0</v>
      </c>
      <c r="K322" s="254" t="s">
        <v>32</v>
      </c>
      <c r="L322" s="259"/>
      <c r="M322" s="260" t="s">
        <v>32</v>
      </c>
      <c r="N322" s="261" t="s">
        <v>51</v>
      </c>
      <c r="O322" s="86"/>
      <c r="P322" s="214">
        <f>O322*H322</f>
        <v>0</v>
      </c>
      <c r="Q322" s="214">
        <v>1</v>
      </c>
      <c r="R322" s="214">
        <f>Q322*H322</f>
        <v>0.0050000000000000001</v>
      </c>
      <c r="S322" s="214">
        <v>0</v>
      </c>
      <c r="T322" s="215">
        <f>S322*H322</f>
        <v>0</v>
      </c>
      <c r="U322" s="40"/>
      <c r="V322" s="40"/>
      <c r="W322" s="40"/>
      <c r="X322" s="40"/>
      <c r="Y322" s="40"/>
      <c r="Z322" s="40"/>
      <c r="AA322" s="40"/>
      <c r="AB322" s="40"/>
      <c r="AC322" s="40"/>
      <c r="AD322" s="40"/>
      <c r="AE322" s="40"/>
      <c r="AR322" s="216" t="s">
        <v>356</v>
      </c>
      <c r="AT322" s="216" t="s">
        <v>246</v>
      </c>
      <c r="AU322" s="216" t="s">
        <v>141</v>
      </c>
      <c r="AY322" s="18" t="s">
        <v>132</v>
      </c>
      <c r="BE322" s="217">
        <f>IF(N322="základní",J322,0)</f>
        <v>0</v>
      </c>
      <c r="BF322" s="217">
        <f>IF(N322="snížená",J322,0)</f>
        <v>0</v>
      </c>
      <c r="BG322" s="217">
        <f>IF(N322="zákl. přenesená",J322,0)</f>
        <v>0</v>
      </c>
      <c r="BH322" s="217">
        <f>IF(N322="sníž. přenesená",J322,0)</f>
        <v>0</v>
      </c>
      <c r="BI322" s="217">
        <f>IF(N322="nulová",J322,0)</f>
        <v>0</v>
      </c>
      <c r="BJ322" s="18" t="s">
        <v>141</v>
      </c>
      <c r="BK322" s="217">
        <f>ROUND(I322*H322,2)</f>
        <v>0</v>
      </c>
      <c r="BL322" s="18" t="s">
        <v>270</v>
      </c>
      <c r="BM322" s="216" t="s">
        <v>1378</v>
      </c>
    </row>
    <row r="323" s="13" customFormat="1">
      <c r="A323" s="13"/>
      <c r="B323" s="230"/>
      <c r="C323" s="231"/>
      <c r="D323" s="225" t="s">
        <v>199</v>
      </c>
      <c r="E323" s="231"/>
      <c r="F323" s="233" t="s">
        <v>991</v>
      </c>
      <c r="G323" s="231"/>
      <c r="H323" s="234">
        <v>0.0050000000000000001</v>
      </c>
      <c r="I323" s="235"/>
      <c r="J323" s="231"/>
      <c r="K323" s="231"/>
      <c r="L323" s="236"/>
      <c r="M323" s="237"/>
      <c r="N323" s="238"/>
      <c r="O323" s="238"/>
      <c r="P323" s="238"/>
      <c r="Q323" s="238"/>
      <c r="R323" s="238"/>
      <c r="S323" s="238"/>
      <c r="T323" s="239"/>
      <c r="U323" s="13"/>
      <c r="V323" s="13"/>
      <c r="W323" s="13"/>
      <c r="X323" s="13"/>
      <c r="Y323" s="13"/>
      <c r="Z323" s="13"/>
      <c r="AA323" s="13"/>
      <c r="AB323" s="13"/>
      <c r="AC323" s="13"/>
      <c r="AD323" s="13"/>
      <c r="AE323" s="13"/>
      <c r="AT323" s="240" t="s">
        <v>199</v>
      </c>
      <c r="AU323" s="240" t="s">
        <v>141</v>
      </c>
      <c r="AV323" s="13" t="s">
        <v>141</v>
      </c>
      <c r="AW323" s="13" t="s">
        <v>4</v>
      </c>
      <c r="AX323" s="13" t="s">
        <v>21</v>
      </c>
      <c r="AY323" s="240" t="s">
        <v>132</v>
      </c>
    </row>
    <row r="324" s="2" customFormat="1" ht="14.4" customHeight="1">
      <c r="A324" s="40"/>
      <c r="B324" s="41"/>
      <c r="C324" s="205" t="s">
        <v>623</v>
      </c>
      <c r="D324" s="205" t="s">
        <v>135</v>
      </c>
      <c r="E324" s="206" t="s">
        <v>582</v>
      </c>
      <c r="F324" s="207" t="s">
        <v>583</v>
      </c>
      <c r="G324" s="208" t="s">
        <v>195</v>
      </c>
      <c r="H324" s="209">
        <v>63</v>
      </c>
      <c r="I324" s="210"/>
      <c r="J324" s="211">
        <f>ROUND(I324*H324,2)</f>
        <v>0</v>
      </c>
      <c r="K324" s="207" t="s">
        <v>139</v>
      </c>
      <c r="L324" s="46"/>
      <c r="M324" s="212" t="s">
        <v>32</v>
      </c>
      <c r="N324" s="213" t="s">
        <v>51</v>
      </c>
      <c r="O324" s="86"/>
      <c r="P324" s="214">
        <f>O324*H324</f>
        <v>0</v>
      </c>
      <c r="Q324" s="214">
        <v>0.00040000000000000002</v>
      </c>
      <c r="R324" s="214">
        <f>Q324*H324</f>
        <v>0.0252</v>
      </c>
      <c r="S324" s="214">
        <v>0</v>
      </c>
      <c r="T324" s="215">
        <f>S324*H324</f>
        <v>0</v>
      </c>
      <c r="U324" s="40"/>
      <c r="V324" s="40"/>
      <c r="W324" s="40"/>
      <c r="X324" s="40"/>
      <c r="Y324" s="40"/>
      <c r="Z324" s="40"/>
      <c r="AA324" s="40"/>
      <c r="AB324" s="40"/>
      <c r="AC324" s="40"/>
      <c r="AD324" s="40"/>
      <c r="AE324" s="40"/>
      <c r="AR324" s="216" t="s">
        <v>270</v>
      </c>
      <c r="AT324" s="216" t="s">
        <v>135</v>
      </c>
      <c r="AU324" s="216" t="s">
        <v>141</v>
      </c>
      <c r="AY324" s="18" t="s">
        <v>132</v>
      </c>
      <c r="BE324" s="217">
        <f>IF(N324="základní",J324,0)</f>
        <v>0</v>
      </c>
      <c r="BF324" s="217">
        <f>IF(N324="snížená",J324,0)</f>
        <v>0</v>
      </c>
      <c r="BG324" s="217">
        <f>IF(N324="zákl. přenesená",J324,0)</f>
        <v>0</v>
      </c>
      <c r="BH324" s="217">
        <f>IF(N324="sníž. přenesená",J324,0)</f>
        <v>0</v>
      </c>
      <c r="BI324" s="217">
        <f>IF(N324="nulová",J324,0)</f>
        <v>0</v>
      </c>
      <c r="BJ324" s="18" t="s">
        <v>141</v>
      </c>
      <c r="BK324" s="217">
        <f>ROUND(I324*H324,2)</f>
        <v>0</v>
      </c>
      <c r="BL324" s="18" t="s">
        <v>270</v>
      </c>
      <c r="BM324" s="216" t="s">
        <v>992</v>
      </c>
    </row>
    <row r="325" s="2" customFormat="1">
      <c r="A325" s="40"/>
      <c r="B325" s="41"/>
      <c r="C325" s="42"/>
      <c r="D325" s="225" t="s">
        <v>197</v>
      </c>
      <c r="E325" s="42"/>
      <c r="F325" s="226" t="s">
        <v>585</v>
      </c>
      <c r="G325" s="42"/>
      <c r="H325" s="42"/>
      <c r="I325" s="227"/>
      <c r="J325" s="42"/>
      <c r="K325" s="42"/>
      <c r="L325" s="46"/>
      <c r="M325" s="228"/>
      <c r="N325" s="229"/>
      <c r="O325" s="86"/>
      <c r="P325" s="86"/>
      <c r="Q325" s="86"/>
      <c r="R325" s="86"/>
      <c r="S325" s="86"/>
      <c r="T325" s="87"/>
      <c r="U325" s="40"/>
      <c r="V325" s="40"/>
      <c r="W325" s="40"/>
      <c r="X325" s="40"/>
      <c r="Y325" s="40"/>
      <c r="Z325" s="40"/>
      <c r="AA325" s="40"/>
      <c r="AB325" s="40"/>
      <c r="AC325" s="40"/>
      <c r="AD325" s="40"/>
      <c r="AE325" s="40"/>
      <c r="AT325" s="18" t="s">
        <v>197</v>
      </c>
      <c r="AU325" s="18" t="s">
        <v>141</v>
      </c>
    </row>
    <row r="326" s="2" customFormat="1" ht="14.4" customHeight="1">
      <c r="A326" s="40"/>
      <c r="B326" s="41"/>
      <c r="C326" s="252" t="s">
        <v>628</v>
      </c>
      <c r="D326" s="252" t="s">
        <v>246</v>
      </c>
      <c r="E326" s="253" t="s">
        <v>587</v>
      </c>
      <c r="F326" s="254" t="s">
        <v>993</v>
      </c>
      <c r="G326" s="255" t="s">
        <v>195</v>
      </c>
      <c r="H326" s="256">
        <v>75.599999999999994</v>
      </c>
      <c r="I326" s="257"/>
      <c r="J326" s="258">
        <f>ROUND(I326*H326,2)</f>
        <v>0</v>
      </c>
      <c r="K326" s="254" t="s">
        <v>139</v>
      </c>
      <c r="L326" s="259"/>
      <c r="M326" s="260" t="s">
        <v>32</v>
      </c>
      <c r="N326" s="261" t="s">
        <v>51</v>
      </c>
      <c r="O326" s="86"/>
      <c r="P326" s="214">
        <f>O326*H326</f>
        <v>0</v>
      </c>
      <c r="Q326" s="214">
        <v>0.0038800000000000002</v>
      </c>
      <c r="R326" s="214">
        <f>Q326*H326</f>
        <v>0.29332799999999998</v>
      </c>
      <c r="S326" s="214">
        <v>0</v>
      </c>
      <c r="T326" s="215">
        <f>S326*H326</f>
        <v>0</v>
      </c>
      <c r="U326" s="40"/>
      <c r="V326" s="40"/>
      <c r="W326" s="40"/>
      <c r="X326" s="40"/>
      <c r="Y326" s="40"/>
      <c r="Z326" s="40"/>
      <c r="AA326" s="40"/>
      <c r="AB326" s="40"/>
      <c r="AC326" s="40"/>
      <c r="AD326" s="40"/>
      <c r="AE326" s="40"/>
      <c r="AR326" s="216" t="s">
        <v>356</v>
      </c>
      <c r="AT326" s="216" t="s">
        <v>246</v>
      </c>
      <c r="AU326" s="216" t="s">
        <v>141</v>
      </c>
      <c r="AY326" s="18" t="s">
        <v>132</v>
      </c>
      <c r="BE326" s="217">
        <f>IF(N326="základní",J326,0)</f>
        <v>0</v>
      </c>
      <c r="BF326" s="217">
        <f>IF(N326="snížená",J326,0)</f>
        <v>0</v>
      </c>
      <c r="BG326" s="217">
        <f>IF(N326="zákl. přenesená",J326,0)</f>
        <v>0</v>
      </c>
      <c r="BH326" s="217">
        <f>IF(N326="sníž. přenesená",J326,0)</f>
        <v>0</v>
      </c>
      <c r="BI326" s="217">
        <f>IF(N326="nulová",J326,0)</f>
        <v>0</v>
      </c>
      <c r="BJ326" s="18" t="s">
        <v>141</v>
      </c>
      <c r="BK326" s="217">
        <f>ROUND(I326*H326,2)</f>
        <v>0</v>
      </c>
      <c r="BL326" s="18" t="s">
        <v>270</v>
      </c>
      <c r="BM326" s="216" t="s">
        <v>994</v>
      </c>
    </row>
    <row r="327" s="13" customFormat="1">
      <c r="A327" s="13"/>
      <c r="B327" s="230"/>
      <c r="C327" s="231"/>
      <c r="D327" s="225" t="s">
        <v>199</v>
      </c>
      <c r="E327" s="231"/>
      <c r="F327" s="233" t="s">
        <v>590</v>
      </c>
      <c r="G327" s="231"/>
      <c r="H327" s="234">
        <v>75.599999999999994</v>
      </c>
      <c r="I327" s="235"/>
      <c r="J327" s="231"/>
      <c r="K327" s="231"/>
      <c r="L327" s="236"/>
      <c r="M327" s="237"/>
      <c r="N327" s="238"/>
      <c r="O327" s="238"/>
      <c r="P327" s="238"/>
      <c r="Q327" s="238"/>
      <c r="R327" s="238"/>
      <c r="S327" s="238"/>
      <c r="T327" s="239"/>
      <c r="U327" s="13"/>
      <c r="V327" s="13"/>
      <c r="W327" s="13"/>
      <c r="X327" s="13"/>
      <c r="Y327" s="13"/>
      <c r="Z327" s="13"/>
      <c r="AA327" s="13"/>
      <c r="AB327" s="13"/>
      <c r="AC327" s="13"/>
      <c r="AD327" s="13"/>
      <c r="AE327" s="13"/>
      <c r="AT327" s="240" t="s">
        <v>199</v>
      </c>
      <c r="AU327" s="240" t="s">
        <v>141</v>
      </c>
      <c r="AV327" s="13" t="s">
        <v>141</v>
      </c>
      <c r="AW327" s="13" t="s">
        <v>4</v>
      </c>
      <c r="AX327" s="13" t="s">
        <v>21</v>
      </c>
      <c r="AY327" s="240" t="s">
        <v>132</v>
      </c>
    </row>
    <row r="328" s="2" customFormat="1" ht="24.15" customHeight="1">
      <c r="A328" s="40"/>
      <c r="B328" s="41"/>
      <c r="C328" s="205" t="s">
        <v>632</v>
      </c>
      <c r="D328" s="205" t="s">
        <v>135</v>
      </c>
      <c r="E328" s="206" t="s">
        <v>592</v>
      </c>
      <c r="F328" s="207" t="s">
        <v>1379</v>
      </c>
      <c r="G328" s="208" t="s">
        <v>195</v>
      </c>
      <c r="H328" s="209">
        <v>63</v>
      </c>
      <c r="I328" s="210"/>
      <c r="J328" s="211">
        <f>ROUND(I328*H328,2)</f>
        <v>0</v>
      </c>
      <c r="K328" s="207" t="s">
        <v>139</v>
      </c>
      <c r="L328" s="46"/>
      <c r="M328" s="212" t="s">
        <v>32</v>
      </c>
      <c r="N328" s="213" t="s">
        <v>51</v>
      </c>
      <c r="O328" s="86"/>
      <c r="P328" s="214">
        <f>O328*H328</f>
        <v>0</v>
      </c>
      <c r="Q328" s="214">
        <v>4.0000000000000003E-05</v>
      </c>
      <c r="R328" s="214">
        <f>Q328*H328</f>
        <v>0.0025200000000000001</v>
      </c>
      <c r="S328" s="214">
        <v>0</v>
      </c>
      <c r="T328" s="215">
        <f>S328*H328</f>
        <v>0</v>
      </c>
      <c r="U328" s="40"/>
      <c r="V328" s="40"/>
      <c r="W328" s="40"/>
      <c r="X328" s="40"/>
      <c r="Y328" s="40"/>
      <c r="Z328" s="40"/>
      <c r="AA328" s="40"/>
      <c r="AB328" s="40"/>
      <c r="AC328" s="40"/>
      <c r="AD328" s="40"/>
      <c r="AE328" s="40"/>
      <c r="AR328" s="216" t="s">
        <v>270</v>
      </c>
      <c r="AT328" s="216" t="s">
        <v>135</v>
      </c>
      <c r="AU328" s="216" t="s">
        <v>141</v>
      </c>
      <c r="AY328" s="18" t="s">
        <v>132</v>
      </c>
      <c r="BE328" s="217">
        <f>IF(N328="základní",J328,0)</f>
        <v>0</v>
      </c>
      <c r="BF328" s="217">
        <f>IF(N328="snížená",J328,0)</f>
        <v>0</v>
      </c>
      <c r="BG328" s="217">
        <f>IF(N328="zákl. přenesená",J328,0)</f>
        <v>0</v>
      </c>
      <c r="BH328" s="217">
        <f>IF(N328="sníž. přenesená",J328,0)</f>
        <v>0</v>
      </c>
      <c r="BI328" s="217">
        <f>IF(N328="nulová",J328,0)</f>
        <v>0</v>
      </c>
      <c r="BJ328" s="18" t="s">
        <v>141</v>
      </c>
      <c r="BK328" s="217">
        <f>ROUND(I328*H328,2)</f>
        <v>0</v>
      </c>
      <c r="BL328" s="18" t="s">
        <v>270</v>
      </c>
      <c r="BM328" s="216" t="s">
        <v>995</v>
      </c>
    </row>
    <row r="329" s="2" customFormat="1">
      <c r="A329" s="40"/>
      <c r="B329" s="41"/>
      <c r="C329" s="42"/>
      <c r="D329" s="225" t="s">
        <v>197</v>
      </c>
      <c r="E329" s="42"/>
      <c r="F329" s="226" t="s">
        <v>595</v>
      </c>
      <c r="G329" s="42"/>
      <c r="H329" s="42"/>
      <c r="I329" s="227"/>
      <c r="J329" s="42"/>
      <c r="K329" s="42"/>
      <c r="L329" s="46"/>
      <c r="M329" s="228"/>
      <c r="N329" s="229"/>
      <c r="O329" s="86"/>
      <c r="P329" s="86"/>
      <c r="Q329" s="86"/>
      <c r="R329" s="86"/>
      <c r="S329" s="86"/>
      <c r="T329" s="87"/>
      <c r="U329" s="40"/>
      <c r="V329" s="40"/>
      <c r="W329" s="40"/>
      <c r="X329" s="40"/>
      <c r="Y329" s="40"/>
      <c r="Z329" s="40"/>
      <c r="AA329" s="40"/>
      <c r="AB329" s="40"/>
      <c r="AC329" s="40"/>
      <c r="AD329" s="40"/>
      <c r="AE329" s="40"/>
      <c r="AT329" s="18" t="s">
        <v>197</v>
      </c>
      <c r="AU329" s="18" t="s">
        <v>141</v>
      </c>
    </row>
    <row r="330" s="2" customFormat="1" ht="14.4" customHeight="1">
      <c r="A330" s="40"/>
      <c r="B330" s="41"/>
      <c r="C330" s="252" t="s">
        <v>637</v>
      </c>
      <c r="D330" s="252" t="s">
        <v>246</v>
      </c>
      <c r="E330" s="253" t="s">
        <v>597</v>
      </c>
      <c r="F330" s="254" t="s">
        <v>598</v>
      </c>
      <c r="G330" s="255" t="s">
        <v>195</v>
      </c>
      <c r="H330" s="256">
        <v>75.599999999999994</v>
      </c>
      <c r="I330" s="257"/>
      <c r="J330" s="258">
        <f>ROUND(I330*H330,2)</f>
        <v>0</v>
      </c>
      <c r="K330" s="254" t="s">
        <v>139</v>
      </c>
      <c r="L330" s="259"/>
      <c r="M330" s="260" t="s">
        <v>32</v>
      </c>
      <c r="N330" s="261" t="s">
        <v>51</v>
      </c>
      <c r="O330" s="86"/>
      <c r="P330" s="214">
        <f>O330*H330</f>
        <v>0</v>
      </c>
      <c r="Q330" s="214">
        <v>0.00050000000000000001</v>
      </c>
      <c r="R330" s="214">
        <f>Q330*H330</f>
        <v>0.0378</v>
      </c>
      <c r="S330" s="214">
        <v>0</v>
      </c>
      <c r="T330" s="215">
        <f>S330*H330</f>
        <v>0</v>
      </c>
      <c r="U330" s="40"/>
      <c r="V330" s="40"/>
      <c r="W330" s="40"/>
      <c r="X330" s="40"/>
      <c r="Y330" s="40"/>
      <c r="Z330" s="40"/>
      <c r="AA330" s="40"/>
      <c r="AB330" s="40"/>
      <c r="AC330" s="40"/>
      <c r="AD330" s="40"/>
      <c r="AE330" s="40"/>
      <c r="AR330" s="216" t="s">
        <v>356</v>
      </c>
      <c r="AT330" s="216" t="s">
        <v>246</v>
      </c>
      <c r="AU330" s="216" t="s">
        <v>141</v>
      </c>
      <c r="AY330" s="18" t="s">
        <v>132</v>
      </c>
      <c r="BE330" s="217">
        <f>IF(N330="základní",J330,0)</f>
        <v>0</v>
      </c>
      <c r="BF330" s="217">
        <f>IF(N330="snížená",J330,0)</f>
        <v>0</v>
      </c>
      <c r="BG330" s="217">
        <f>IF(N330="zákl. přenesená",J330,0)</f>
        <v>0</v>
      </c>
      <c r="BH330" s="217">
        <f>IF(N330="sníž. přenesená",J330,0)</f>
        <v>0</v>
      </c>
      <c r="BI330" s="217">
        <f>IF(N330="nulová",J330,0)</f>
        <v>0</v>
      </c>
      <c r="BJ330" s="18" t="s">
        <v>141</v>
      </c>
      <c r="BK330" s="217">
        <f>ROUND(I330*H330,2)</f>
        <v>0</v>
      </c>
      <c r="BL330" s="18" t="s">
        <v>270</v>
      </c>
      <c r="BM330" s="216" t="s">
        <v>996</v>
      </c>
    </row>
    <row r="331" s="13" customFormat="1">
      <c r="A331" s="13"/>
      <c r="B331" s="230"/>
      <c r="C331" s="231"/>
      <c r="D331" s="225" t="s">
        <v>199</v>
      </c>
      <c r="E331" s="231"/>
      <c r="F331" s="233" t="s">
        <v>590</v>
      </c>
      <c r="G331" s="231"/>
      <c r="H331" s="234">
        <v>75.599999999999994</v>
      </c>
      <c r="I331" s="235"/>
      <c r="J331" s="231"/>
      <c r="K331" s="231"/>
      <c r="L331" s="236"/>
      <c r="M331" s="237"/>
      <c r="N331" s="238"/>
      <c r="O331" s="238"/>
      <c r="P331" s="238"/>
      <c r="Q331" s="238"/>
      <c r="R331" s="238"/>
      <c r="S331" s="238"/>
      <c r="T331" s="239"/>
      <c r="U331" s="13"/>
      <c r="V331" s="13"/>
      <c r="W331" s="13"/>
      <c r="X331" s="13"/>
      <c r="Y331" s="13"/>
      <c r="Z331" s="13"/>
      <c r="AA331" s="13"/>
      <c r="AB331" s="13"/>
      <c r="AC331" s="13"/>
      <c r="AD331" s="13"/>
      <c r="AE331" s="13"/>
      <c r="AT331" s="240" t="s">
        <v>199</v>
      </c>
      <c r="AU331" s="240" t="s">
        <v>141</v>
      </c>
      <c r="AV331" s="13" t="s">
        <v>141</v>
      </c>
      <c r="AW331" s="13" t="s">
        <v>4</v>
      </c>
      <c r="AX331" s="13" t="s">
        <v>21</v>
      </c>
      <c r="AY331" s="240" t="s">
        <v>132</v>
      </c>
    </row>
    <row r="332" s="2" customFormat="1" ht="24.15" customHeight="1">
      <c r="A332" s="40"/>
      <c r="B332" s="41"/>
      <c r="C332" s="205" t="s">
        <v>644</v>
      </c>
      <c r="D332" s="205" t="s">
        <v>135</v>
      </c>
      <c r="E332" s="206" t="s">
        <v>601</v>
      </c>
      <c r="F332" s="207" t="s">
        <v>602</v>
      </c>
      <c r="G332" s="208" t="s">
        <v>254</v>
      </c>
      <c r="H332" s="209">
        <v>0.433</v>
      </c>
      <c r="I332" s="210"/>
      <c r="J332" s="211">
        <f>ROUND(I332*H332,2)</f>
        <v>0</v>
      </c>
      <c r="K332" s="207" t="s">
        <v>139</v>
      </c>
      <c r="L332" s="46"/>
      <c r="M332" s="212" t="s">
        <v>32</v>
      </c>
      <c r="N332" s="213" t="s">
        <v>51</v>
      </c>
      <c r="O332" s="86"/>
      <c r="P332" s="214">
        <f>O332*H332</f>
        <v>0</v>
      </c>
      <c r="Q332" s="214">
        <v>0</v>
      </c>
      <c r="R332" s="214">
        <f>Q332*H332</f>
        <v>0</v>
      </c>
      <c r="S332" s="214">
        <v>0</v>
      </c>
      <c r="T332" s="215">
        <f>S332*H332</f>
        <v>0</v>
      </c>
      <c r="U332" s="40"/>
      <c r="V332" s="40"/>
      <c r="W332" s="40"/>
      <c r="X332" s="40"/>
      <c r="Y332" s="40"/>
      <c r="Z332" s="40"/>
      <c r="AA332" s="40"/>
      <c r="AB332" s="40"/>
      <c r="AC332" s="40"/>
      <c r="AD332" s="40"/>
      <c r="AE332" s="40"/>
      <c r="AR332" s="216" t="s">
        <v>270</v>
      </c>
      <c r="AT332" s="216" t="s">
        <v>135</v>
      </c>
      <c r="AU332" s="216" t="s">
        <v>141</v>
      </c>
      <c r="AY332" s="18" t="s">
        <v>132</v>
      </c>
      <c r="BE332" s="217">
        <f>IF(N332="základní",J332,0)</f>
        <v>0</v>
      </c>
      <c r="BF332" s="217">
        <f>IF(N332="snížená",J332,0)</f>
        <v>0</v>
      </c>
      <c r="BG332" s="217">
        <f>IF(N332="zákl. přenesená",J332,0)</f>
        <v>0</v>
      </c>
      <c r="BH332" s="217">
        <f>IF(N332="sníž. přenesená",J332,0)</f>
        <v>0</v>
      </c>
      <c r="BI332" s="217">
        <f>IF(N332="nulová",J332,0)</f>
        <v>0</v>
      </c>
      <c r="BJ332" s="18" t="s">
        <v>141</v>
      </c>
      <c r="BK332" s="217">
        <f>ROUND(I332*H332,2)</f>
        <v>0</v>
      </c>
      <c r="BL332" s="18" t="s">
        <v>270</v>
      </c>
      <c r="BM332" s="216" t="s">
        <v>997</v>
      </c>
    </row>
    <row r="333" s="2" customFormat="1">
      <c r="A333" s="40"/>
      <c r="B333" s="41"/>
      <c r="C333" s="42"/>
      <c r="D333" s="225" t="s">
        <v>197</v>
      </c>
      <c r="E333" s="42"/>
      <c r="F333" s="226" t="s">
        <v>604</v>
      </c>
      <c r="G333" s="42"/>
      <c r="H333" s="42"/>
      <c r="I333" s="227"/>
      <c r="J333" s="42"/>
      <c r="K333" s="42"/>
      <c r="L333" s="46"/>
      <c r="M333" s="228"/>
      <c r="N333" s="229"/>
      <c r="O333" s="86"/>
      <c r="P333" s="86"/>
      <c r="Q333" s="86"/>
      <c r="R333" s="86"/>
      <c r="S333" s="86"/>
      <c r="T333" s="87"/>
      <c r="U333" s="40"/>
      <c r="V333" s="40"/>
      <c r="W333" s="40"/>
      <c r="X333" s="40"/>
      <c r="Y333" s="40"/>
      <c r="Z333" s="40"/>
      <c r="AA333" s="40"/>
      <c r="AB333" s="40"/>
      <c r="AC333" s="40"/>
      <c r="AD333" s="40"/>
      <c r="AE333" s="40"/>
      <c r="AT333" s="18" t="s">
        <v>197</v>
      </c>
      <c r="AU333" s="18" t="s">
        <v>141</v>
      </c>
    </row>
    <row r="334" s="2" customFormat="1" ht="24.15" customHeight="1">
      <c r="A334" s="40"/>
      <c r="B334" s="41"/>
      <c r="C334" s="205" t="s">
        <v>649</v>
      </c>
      <c r="D334" s="205" t="s">
        <v>135</v>
      </c>
      <c r="E334" s="206" t="s">
        <v>1380</v>
      </c>
      <c r="F334" s="207" t="s">
        <v>1381</v>
      </c>
      <c r="G334" s="208" t="s">
        <v>254</v>
      </c>
      <c r="H334" s="209">
        <v>0.433</v>
      </c>
      <c r="I334" s="210"/>
      <c r="J334" s="211">
        <f>ROUND(I334*H334,2)</f>
        <v>0</v>
      </c>
      <c r="K334" s="207" t="s">
        <v>139</v>
      </c>
      <c r="L334" s="46"/>
      <c r="M334" s="212" t="s">
        <v>32</v>
      </c>
      <c r="N334" s="213" t="s">
        <v>51</v>
      </c>
      <c r="O334" s="86"/>
      <c r="P334" s="214">
        <f>O334*H334</f>
        <v>0</v>
      </c>
      <c r="Q334" s="214">
        <v>0</v>
      </c>
      <c r="R334" s="214">
        <f>Q334*H334</f>
        <v>0</v>
      </c>
      <c r="S334" s="214">
        <v>0</v>
      </c>
      <c r="T334" s="215">
        <f>S334*H334</f>
        <v>0</v>
      </c>
      <c r="U334" s="40"/>
      <c r="V334" s="40"/>
      <c r="W334" s="40"/>
      <c r="X334" s="40"/>
      <c r="Y334" s="40"/>
      <c r="Z334" s="40"/>
      <c r="AA334" s="40"/>
      <c r="AB334" s="40"/>
      <c r="AC334" s="40"/>
      <c r="AD334" s="40"/>
      <c r="AE334" s="40"/>
      <c r="AR334" s="216" t="s">
        <v>270</v>
      </c>
      <c r="AT334" s="216" t="s">
        <v>135</v>
      </c>
      <c r="AU334" s="216" t="s">
        <v>141</v>
      </c>
      <c r="AY334" s="18" t="s">
        <v>132</v>
      </c>
      <c r="BE334" s="217">
        <f>IF(N334="základní",J334,0)</f>
        <v>0</v>
      </c>
      <c r="BF334" s="217">
        <f>IF(N334="snížená",J334,0)</f>
        <v>0</v>
      </c>
      <c r="BG334" s="217">
        <f>IF(N334="zákl. přenesená",J334,0)</f>
        <v>0</v>
      </c>
      <c r="BH334" s="217">
        <f>IF(N334="sníž. přenesená",J334,0)</f>
        <v>0</v>
      </c>
      <c r="BI334" s="217">
        <f>IF(N334="nulová",J334,0)</f>
        <v>0</v>
      </c>
      <c r="BJ334" s="18" t="s">
        <v>141</v>
      </c>
      <c r="BK334" s="217">
        <f>ROUND(I334*H334,2)</f>
        <v>0</v>
      </c>
      <c r="BL334" s="18" t="s">
        <v>270</v>
      </c>
      <c r="BM334" s="216" t="s">
        <v>1382</v>
      </c>
    </row>
    <row r="335" s="2" customFormat="1">
      <c r="A335" s="40"/>
      <c r="B335" s="41"/>
      <c r="C335" s="42"/>
      <c r="D335" s="225" t="s">
        <v>197</v>
      </c>
      <c r="E335" s="42"/>
      <c r="F335" s="226" t="s">
        <v>604</v>
      </c>
      <c r="G335" s="42"/>
      <c r="H335" s="42"/>
      <c r="I335" s="227"/>
      <c r="J335" s="42"/>
      <c r="K335" s="42"/>
      <c r="L335" s="46"/>
      <c r="M335" s="228"/>
      <c r="N335" s="229"/>
      <c r="O335" s="86"/>
      <c r="P335" s="86"/>
      <c r="Q335" s="86"/>
      <c r="R335" s="86"/>
      <c r="S335" s="86"/>
      <c r="T335" s="87"/>
      <c r="U335" s="40"/>
      <c r="V335" s="40"/>
      <c r="W335" s="40"/>
      <c r="X335" s="40"/>
      <c r="Y335" s="40"/>
      <c r="Z335" s="40"/>
      <c r="AA335" s="40"/>
      <c r="AB335" s="40"/>
      <c r="AC335" s="40"/>
      <c r="AD335" s="40"/>
      <c r="AE335" s="40"/>
      <c r="AT335" s="18" t="s">
        <v>197</v>
      </c>
      <c r="AU335" s="18" t="s">
        <v>141</v>
      </c>
    </row>
    <row r="336" s="12" customFormat="1" ht="22.8" customHeight="1">
      <c r="A336" s="12"/>
      <c r="B336" s="189"/>
      <c r="C336" s="190"/>
      <c r="D336" s="191" t="s">
        <v>78</v>
      </c>
      <c r="E336" s="203" t="s">
        <v>605</v>
      </c>
      <c r="F336" s="203" t="s">
        <v>606</v>
      </c>
      <c r="G336" s="190"/>
      <c r="H336" s="190"/>
      <c r="I336" s="193"/>
      <c r="J336" s="204">
        <f>BK336</f>
        <v>0</v>
      </c>
      <c r="K336" s="190"/>
      <c r="L336" s="195"/>
      <c r="M336" s="196"/>
      <c r="N336" s="197"/>
      <c r="O336" s="197"/>
      <c r="P336" s="198">
        <f>SUM(P337:P367)</f>
        <v>0</v>
      </c>
      <c r="Q336" s="197"/>
      <c r="R336" s="198">
        <f>SUM(R337:R367)</f>
        <v>2.9866146000000002</v>
      </c>
      <c r="S336" s="197"/>
      <c r="T336" s="199">
        <f>SUM(T337:T367)</f>
        <v>0</v>
      </c>
      <c r="U336" s="12"/>
      <c r="V336" s="12"/>
      <c r="W336" s="12"/>
      <c r="X336" s="12"/>
      <c r="Y336" s="12"/>
      <c r="Z336" s="12"/>
      <c r="AA336" s="12"/>
      <c r="AB336" s="12"/>
      <c r="AC336" s="12"/>
      <c r="AD336" s="12"/>
      <c r="AE336" s="12"/>
      <c r="AR336" s="200" t="s">
        <v>141</v>
      </c>
      <c r="AT336" s="201" t="s">
        <v>78</v>
      </c>
      <c r="AU336" s="201" t="s">
        <v>21</v>
      </c>
      <c r="AY336" s="200" t="s">
        <v>132</v>
      </c>
      <c r="BK336" s="202">
        <f>SUM(BK337:BK367)</f>
        <v>0</v>
      </c>
    </row>
    <row r="337" s="2" customFormat="1" ht="14.4" customHeight="1">
      <c r="A337" s="40"/>
      <c r="B337" s="41"/>
      <c r="C337" s="205" t="s">
        <v>655</v>
      </c>
      <c r="D337" s="205" t="s">
        <v>135</v>
      </c>
      <c r="E337" s="206" t="s">
        <v>608</v>
      </c>
      <c r="F337" s="207" t="s">
        <v>609</v>
      </c>
      <c r="G337" s="208" t="s">
        <v>195</v>
      </c>
      <c r="H337" s="209">
        <v>122.72</v>
      </c>
      <c r="I337" s="210"/>
      <c r="J337" s="211">
        <f>ROUND(I337*H337,2)</f>
        <v>0</v>
      </c>
      <c r="K337" s="207" t="s">
        <v>139</v>
      </c>
      <c r="L337" s="46"/>
      <c r="M337" s="212" t="s">
        <v>32</v>
      </c>
      <c r="N337" s="213" t="s">
        <v>51</v>
      </c>
      <c r="O337" s="86"/>
      <c r="P337" s="214">
        <f>O337*H337</f>
        <v>0</v>
      </c>
      <c r="Q337" s="214">
        <v>0.0060299999999999998</v>
      </c>
      <c r="R337" s="214">
        <f>Q337*H337</f>
        <v>0.74000159999999993</v>
      </c>
      <c r="S337" s="214">
        <v>0</v>
      </c>
      <c r="T337" s="215">
        <f>S337*H337</f>
        <v>0</v>
      </c>
      <c r="U337" s="40"/>
      <c r="V337" s="40"/>
      <c r="W337" s="40"/>
      <c r="X337" s="40"/>
      <c r="Y337" s="40"/>
      <c r="Z337" s="40"/>
      <c r="AA337" s="40"/>
      <c r="AB337" s="40"/>
      <c r="AC337" s="40"/>
      <c r="AD337" s="40"/>
      <c r="AE337" s="40"/>
      <c r="AR337" s="216" t="s">
        <v>270</v>
      </c>
      <c r="AT337" s="216" t="s">
        <v>135</v>
      </c>
      <c r="AU337" s="216" t="s">
        <v>141</v>
      </c>
      <c r="AY337" s="18" t="s">
        <v>132</v>
      </c>
      <c r="BE337" s="217">
        <f>IF(N337="základní",J337,0)</f>
        <v>0</v>
      </c>
      <c r="BF337" s="217">
        <f>IF(N337="snížená",J337,0)</f>
        <v>0</v>
      </c>
      <c r="BG337" s="217">
        <f>IF(N337="zákl. přenesená",J337,0)</f>
        <v>0</v>
      </c>
      <c r="BH337" s="217">
        <f>IF(N337="sníž. přenesená",J337,0)</f>
        <v>0</v>
      </c>
      <c r="BI337" s="217">
        <f>IF(N337="nulová",J337,0)</f>
        <v>0</v>
      </c>
      <c r="BJ337" s="18" t="s">
        <v>141</v>
      </c>
      <c r="BK337" s="217">
        <f>ROUND(I337*H337,2)</f>
        <v>0</v>
      </c>
      <c r="BL337" s="18" t="s">
        <v>270</v>
      </c>
      <c r="BM337" s="216" t="s">
        <v>998</v>
      </c>
    </row>
    <row r="338" s="2" customFormat="1" ht="14.4" customHeight="1">
      <c r="A338" s="40"/>
      <c r="B338" s="41"/>
      <c r="C338" s="252" t="s">
        <v>660</v>
      </c>
      <c r="D338" s="252" t="s">
        <v>246</v>
      </c>
      <c r="E338" s="253" t="s">
        <v>612</v>
      </c>
      <c r="F338" s="254" t="s">
        <v>613</v>
      </c>
      <c r="G338" s="255" t="s">
        <v>204</v>
      </c>
      <c r="H338" s="256">
        <v>15.462</v>
      </c>
      <c r="I338" s="257"/>
      <c r="J338" s="258">
        <f>ROUND(I338*H338,2)</f>
        <v>0</v>
      </c>
      <c r="K338" s="254" t="s">
        <v>139</v>
      </c>
      <c r="L338" s="259"/>
      <c r="M338" s="260" t="s">
        <v>32</v>
      </c>
      <c r="N338" s="261" t="s">
        <v>51</v>
      </c>
      <c r="O338" s="86"/>
      <c r="P338" s="214">
        <f>O338*H338</f>
        <v>0</v>
      </c>
      <c r="Q338" s="214">
        <v>0.040000000000000001</v>
      </c>
      <c r="R338" s="214">
        <f>Q338*H338</f>
        <v>0.61848000000000003</v>
      </c>
      <c r="S338" s="214">
        <v>0</v>
      </c>
      <c r="T338" s="215">
        <f>S338*H338</f>
        <v>0</v>
      </c>
      <c r="U338" s="40"/>
      <c r="V338" s="40"/>
      <c r="W338" s="40"/>
      <c r="X338" s="40"/>
      <c r="Y338" s="40"/>
      <c r="Z338" s="40"/>
      <c r="AA338" s="40"/>
      <c r="AB338" s="40"/>
      <c r="AC338" s="40"/>
      <c r="AD338" s="40"/>
      <c r="AE338" s="40"/>
      <c r="AR338" s="216" t="s">
        <v>356</v>
      </c>
      <c r="AT338" s="216" t="s">
        <v>246</v>
      </c>
      <c r="AU338" s="216" t="s">
        <v>141</v>
      </c>
      <c r="AY338" s="18" t="s">
        <v>132</v>
      </c>
      <c r="BE338" s="217">
        <f>IF(N338="základní",J338,0)</f>
        <v>0</v>
      </c>
      <c r="BF338" s="217">
        <f>IF(N338="snížená",J338,0)</f>
        <v>0</v>
      </c>
      <c r="BG338" s="217">
        <f>IF(N338="zákl. přenesená",J338,0)</f>
        <v>0</v>
      </c>
      <c r="BH338" s="217">
        <f>IF(N338="sníž. přenesená",J338,0)</f>
        <v>0</v>
      </c>
      <c r="BI338" s="217">
        <f>IF(N338="nulová",J338,0)</f>
        <v>0</v>
      </c>
      <c r="BJ338" s="18" t="s">
        <v>141</v>
      </c>
      <c r="BK338" s="217">
        <f>ROUND(I338*H338,2)</f>
        <v>0</v>
      </c>
      <c r="BL338" s="18" t="s">
        <v>270</v>
      </c>
      <c r="BM338" s="216" t="s">
        <v>999</v>
      </c>
    </row>
    <row r="339" s="13" customFormat="1">
      <c r="A339" s="13"/>
      <c r="B339" s="230"/>
      <c r="C339" s="231"/>
      <c r="D339" s="225" t="s">
        <v>199</v>
      </c>
      <c r="E339" s="232" t="s">
        <v>32</v>
      </c>
      <c r="F339" s="233" t="s">
        <v>615</v>
      </c>
      <c r="G339" s="231"/>
      <c r="H339" s="234">
        <v>14.726000000000001</v>
      </c>
      <c r="I339" s="235"/>
      <c r="J339" s="231"/>
      <c r="K339" s="231"/>
      <c r="L339" s="236"/>
      <c r="M339" s="237"/>
      <c r="N339" s="238"/>
      <c r="O339" s="238"/>
      <c r="P339" s="238"/>
      <c r="Q339" s="238"/>
      <c r="R339" s="238"/>
      <c r="S339" s="238"/>
      <c r="T339" s="239"/>
      <c r="U339" s="13"/>
      <c r="V339" s="13"/>
      <c r="W339" s="13"/>
      <c r="X339" s="13"/>
      <c r="Y339" s="13"/>
      <c r="Z339" s="13"/>
      <c r="AA339" s="13"/>
      <c r="AB339" s="13"/>
      <c r="AC339" s="13"/>
      <c r="AD339" s="13"/>
      <c r="AE339" s="13"/>
      <c r="AT339" s="240" t="s">
        <v>199</v>
      </c>
      <c r="AU339" s="240" t="s">
        <v>141</v>
      </c>
      <c r="AV339" s="13" t="s">
        <v>141</v>
      </c>
      <c r="AW339" s="13" t="s">
        <v>41</v>
      </c>
      <c r="AX339" s="13" t="s">
        <v>21</v>
      </c>
      <c r="AY339" s="240" t="s">
        <v>132</v>
      </c>
    </row>
    <row r="340" s="13" customFormat="1">
      <c r="A340" s="13"/>
      <c r="B340" s="230"/>
      <c r="C340" s="231"/>
      <c r="D340" s="225" t="s">
        <v>199</v>
      </c>
      <c r="E340" s="231"/>
      <c r="F340" s="233" t="s">
        <v>616</v>
      </c>
      <c r="G340" s="231"/>
      <c r="H340" s="234">
        <v>15.462</v>
      </c>
      <c r="I340" s="235"/>
      <c r="J340" s="231"/>
      <c r="K340" s="231"/>
      <c r="L340" s="236"/>
      <c r="M340" s="237"/>
      <c r="N340" s="238"/>
      <c r="O340" s="238"/>
      <c r="P340" s="238"/>
      <c r="Q340" s="238"/>
      <c r="R340" s="238"/>
      <c r="S340" s="238"/>
      <c r="T340" s="239"/>
      <c r="U340" s="13"/>
      <c r="V340" s="13"/>
      <c r="W340" s="13"/>
      <c r="X340" s="13"/>
      <c r="Y340" s="13"/>
      <c r="Z340" s="13"/>
      <c r="AA340" s="13"/>
      <c r="AB340" s="13"/>
      <c r="AC340" s="13"/>
      <c r="AD340" s="13"/>
      <c r="AE340" s="13"/>
      <c r="AT340" s="240" t="s">
        <v>199</v>
      </c>
      <c r="AU340" s="240" t="s">
        <v>141</v>
      </c>
      <c r="AV340" s="13" t="s">
        <v>141</v>
      </c>
      <c r="AW340" s="13" t="s">
        <v>4</v>
      </c>
      <c r="AX340" s="13" t="s">
        <v>21</v>
      </c>
      <c r="AY340" s="240" t="s">
        <v>132</v>
      </c>
    </row>
    <row r="341" s="2" customFormat="1" ht="24.15" customHeight="1">
      <c r="A341" s="40"/>
      <c r="B341" s="41"/>
      <c r="C341" s="205" t="s">
        <v>664</v>
      </c>
      <c r="D341" s="205" t="s">
        <v>135</v>
      </c>
      <c r="E341" s="206" t="s">
        <v>618</v>
      </c>
      <c r="F341" s="207" t="s">
        <v>619</v>
      </c>
      <c r="G341" s="208" t="s">
        <v>195</v>
      </c>
      <c r="H341" s="209">
        <v>152.31999999999999</v>
      </c>
      <c r="I341" s="210"/>
      <c r="J341" s="211">
        <f>ROUND(I341*H341,2)</f>
        <v>0</v>
      </c>
      <c r="K341" s="207" t="s">
        <v>139</v>
      </c>
      <c r="L341" s="46"/>
      <c r="M341" s="212" t="s">
        <v>32</v>
      </c>
      <c r="N341" s="213" t="s">
        <v>51</v>
      </c>
      <c r="O341" s="86"/>
      <c r="P341" s="214">
        <f>O341*H341</f>
        <v>0</v>
      </c>
      <c r="Q341" s="214">
        <v>0</v>
      </c>
      <c r="R341" s="214">
        <f>Q341*H341</f>
        <v>0</v>
      </c>
      <c r="S341" s="214">
        <v>0</v>
      </c>
      <c r="T341" s="215">
        <f>S341*H341</f>
        <v>0</v>
      </c>
      <c r="U341" s="40"/>
      <c r="V341" s="40"/>
      <c r="W341" s="40"/>
      <c r="X341" s="40"/>
      <c r="Y341" s="40"/>
      <c r="Z341" s="40"/>
      <c r="AA341" s="40"/>
      <c r="AB341" s="40"/>
      <c r="AC341" s="40"/>
      <c r="AD341" s="40"/>
      <c r="AE341" s="40"/>
      <c r="AR341" s="216" t="s">
        <v>270</v>
      </c>
      <c r="AT341" s="216" t="s">
        <v>135</v>
      </c>
      <c r="AU341" s="216" t="s">
        <v>141</v>
      </c>
      <c r="AY341" s="18" t="s">
        <v>132</v>
      </c>
      <c r="BE341" s="217">
        <f>IF(N341="základní",J341,0)</f>
        <v>0</v>
      </c>
      <c r="BF341" s="217">
        <f>IF(N341="snížená",J341,0)</f>
        <v>0</v>
      </c>
      <c r="BG341" s="217">
        <f>IF(N341="zákl. přenesená",J341,0)</f>
        <v>0</v>
      </c>
      <c r="BH341" s="217">
        <f>IF(N341="sníž. přenesená",J341,0)</f>
        <v>0</v>
      </c>
      <c r="BI341" s="217">
        <f>IF(N341="nulová",J341,0)</f>
        <v>0</v>
      </c>
      <c r="BJ341" s="18" t="s">
        <v>141</v>
      </c>
      <c r="BK341" s="217">
        <f>ROUND(I341*H341,2)</f>
        <v>0</v>
      </c>
      <c r="BL341" s="18" t="s">
        <v>270</v>
      </c>
      <c r="BM341" s="216" t="s">
        <v>1000</v>
      </c>
    </row>
    <row r="342" s="2" customFormat="1">
      <c r="A342" s="40"/>
      <c r="B342" s="41"/>
      <c r="C342" s="42"/>
      <c r="D342" s="225" t="s">
        <v>197</v>
      </c>
      <c r="E342" s="42"/>
      <c r="F342" s="226" t="s">
        <v>622</v>
      </c>
      <c r="G342" s="42"/>
      <c r="H342" s="42"/>
      <c r="I342" s="227"/>
      <c r="J342" s="42"/>
      <c r="K342" s="42"/>
      <c r="L342" s="46"/>
      <c r="M342" s="228"/>
      <c r="N342" s="229"/>
      <c r="O342" s="86"/>
      <c r="P342" s="86"/>
      <c r="Q342" s="86"/>
      <c r="R342" s="86"/>
      <c r="S342" s="86"/>
      <c r="T342" s="87"/>
      <c r="U342" s="40"/>
      <c r="V342" s="40"/>
      <c r="W342" s="40"/>
      <c r="X342" s="40"/>
      <c r="Y342" s="40"/>
      <c r="Z342" s="40"/>
      <c r="AA342" s="40"/>
      <c r="AB342" s="40"/>
      <c r="AC342" s="40"/>
      <c r="AD342" s="40"/>
      <c r="AE342" s="40"/>
      <c r="AT342" s="18" t="s">
        <v>197</v>
      </c>
      <c r="AU342" s="18" t="s">
        <v>141</v>
      </c>
    </row>
    <row r="343" s="2" customFormat="1" ht="14.4" customHeight="1">
      <c r="A343" s="40"/>
      <c r="B343" s="41"/>
      <c r="C343" s="252" t="s">
        <v>668</v>
      </c>
      <c r="D343" s="252" t="s">
        <v>246</v>
      </c>
      <c r="E343" s="253" t="s">
        <v>624</v>
      </c>
      <c r="F343" s="254" t="s">
        <v>625</v>
      </c>
      <c r="G343" s="255" t="s">
        <v>195</v>
      </c>
      <c r="H343" s="256">
        <v>307.68599999999998</v>
      </c>
      <c r="I343" s="257"/>
      <c r="J343" s="258">
        <f>ROUND(I343*H343,2)</f>
        <v>0</v>
      </c>
      <c r="K343" s="254" t="s">
        <v>139</v>
      </c>
      <c r="L343" s="259"/>
      <c r="M343" s="260" t="s">
        <v>32</v>
      </c>
      <c r="N343" s="261" t="s">
        <v>51</v>
      </c>
      <c r="O343" s="86"/>
      <c r="P343" s="214">
        <f>O343*H343</f>
        <v>0</v>
      </c>
      <c r="Q343" s="214">
        <v>0.0039199999999999999</v>
      </c>
      <c r="R343" s="214">
        <f>Q343*H343</f>
        <v>1.2061291199999999</v>
      </c>
      <c r="S343" s="214">
        <v>0</v>
      </c>
      <c r="T343" s="215">
        <f>S343*H343</f>
        <v>0</v>
      </c>
      <c r="U343" s="40"/>
      <c r="V343" s="40"/>
      <c r="W343" s="40"/>
      <c r="X343" s="40"/>
      <c r="Y343" s="40"/>
      <c r="Z343" s="40"/>
      <c r="AA343" s="40"/>
      <c r="AB343" s="40"/>
      <c r="AC343" s="40"/>
      <c r="AD343" s="40"/>
      <c r="AE343" s="40"/>
      <c r="AR343" s="216" t="s">
        <v>356</v>
      </c>
      <c r="AT343" s="216" t="s">
        <v>246</v>
      </c>
      <c r="AU343" s="216" t="s">
        <v>141</v>
      </c>
      <c r="AY343" s="18" t="s">
        <v>132</v>
      </c>
      <c r="BE343" s="217">
        <f>IF(N343="základní",J343,0)</f>
        <v>0</v>
      </c>
      <c r="BF343" s="217">
        <f>IF(N343="snížená",J343,0)</f>
        <v>0</v>
      </c>
      <c r="BG343" s="217">
        <f>IF(N343="zákl. přenesená",J343,0)</f>
        <v>0</v>
      </c>
      <c r="BH343" s="217">
        <f>IF(N343="sníž. přenesená",J343,0)</f>
        <v>0</v>
      </c>
      <c r="BI343" s="217">
        <f>IF(N343="nulová",J343,0)</f>
        <v>0</v>
      </c>
      <c r="BJ343" s="18" t="s">
        <v>141</v>
      </c>
      <c r="BK343" s="217">
        <f>ROUND(I343*H343,2)</f>
        <v>0</v>
      </c>
      <c r="BL343" s="18" t="s">
        <v>270</v>
      </c>
      <c r="BM343" s="216" t="s">
        <v>1001</v>
      </c>
    </row>
    <row r="344" s="13" customFormat="1">
      <c r="A344" s="13"/>
      <c r="B344" s="230"/>
      <c r="C344" s="231"/>
      <c r="D344" s="225" t="s">
        <v>199</v>
      </c>
      <c r="E344" s="231"/>
      <c r="F344" s="233" t="s">
        <v>1002</v>
      </c>
      <c r="G344" s="231"/>
      <c r="H344" s="234">
        <v>307.68599999999998</v>
      </c>
      <c r="I344" s="235"/>
      <c r="J344" s="231"/>
      <c r="K344" s="231"/>
      <c r="L344" s="236"/>
      <c r="M344" s="237"/>
      <c r="N344" s="238"/>
      <c r="O344" s="238"/>
      <c r="P344" s="238"/>
      <c r="Q344" s="238"/>
      <c r="R344" s="238"/>
      <c r="S344" s="238"/>
      <c r="T344" s="239"/>
      <c r="U344" s="13"/>
      <c r="V344" s="13"/>
      <c r="W344" s="13"/>
      <c r="X344" s="13"/>
      <c r="Y344" s="13"/>
      <c r="Z344" s="13"/>
      <c r="AA344" s="13"/>
      <c r="AB344" s="13"/>
      <c r="AC344" s="13"/>
      <c r="AD344" s="13"/>
      <c r="AE344" s="13"/>
      <c r="AT344" s="240" t="s">
        <v>199</v>
      </c>
      <c r="AU344" s="240" t="s">
        <v>141</v>
      </c>
      <c r="AV344" s="13" t="s">
        <v>141</v>
      </c>
      <c r="AW344" s="13" t="s">
        <v>4</v>
      </c>
      <c r="AX344" s="13" t="s">
        <v>21</v>
      </c>
      <c r="AY344" s="240" t="s">
        <v>132</v>
      </c>
    </row>
    <row r="345" s="2" customFormat="1" ht="14.4" customHeight="1">
      <c r="A345" s="40"/>
      <c r="B345" s="41"/>
      <c r="C345" s="205" t="s">
        <v>675</v>
      </c>
      <c r="D345" s="205" t="s">
        <v>135</v>
      </c>
      <c r="E345" s="206" t="s">
        <v>629</v>
      </c>
      <c r="F345" s="207" t="s">
        <v>630</v>
      </c>
      <c r="G345" s="208" t="s">
        <v>195</v>
      </c>
      <c r="H345" s="209">
        <v>152.31999999999999</v>
      </c>
      <c r="I345" s="210"/>
      <c r="J345" s="211">
        <f>ROUND(I345*H345,2)</f>
        <v>0</v>
      </c>
      <c r="K345" s="207" t="s">
        <v>139</v>
      </c>
      <c r="L345" s="46"/>
      <c r="M345" s="212" t="s">
        <v>32</v>
      </c>
      <c r="N345" s="213" t="s">
        <v>51</v>
      </c>
      <c r="O345" s="86"/>
      <c r="P345" s="214">
        <f>O345*H345</f>
        <v>0</v>
      </c>
      <c r="Q345" s="214">
        <v>3.0000000000000001E-05</v>
      </c>
      <c r="R345" s="214">
        <f>Q345*H345</f>
        <v>0.0045696000000000001</v>
      </c>
      <c r="S345" s="214">
        <v>0</v>
      </c>
      <c r="T345" s="215">
        <f>S345*H345</f>
        <v>0</v>
      </c>
      <c r="U345" s="40"/>
      <c r="V345" s="40"/>
      <c r="W345" s="40"/>
      <c r="X345" s="40"/>
      <c r="Y345" s="40"/>
      <c r="Z345" s="40"/>
      <c r="AA345" s="40"/>
      <c r="AB345" s="40"/>
      <c r="AC345" s="40"/>
      <c r="AD345" s="40"/>
      <c r="AE345" s="40"/>
      <c r="AR345" s="216" t="s">
        <v>270</v>
      </c>
      <c r="AT345" s="216" t="s">
        <v>135</v>
      </c>
      <c r="AU345" s="216" t="s">
        <v>141</v>
      </c>
      <c r="AY345" s="18" t="s">
        <v>132</v>
      </c>
      <c r="BE345" s="217">
        <f>IF(N345="základní",J345,0)</f>
        <v>0</v>
      </c>
      <c r="BF345" s="217">
        <f>IF(N345="snížená",J345,0)</f>
        <v>0</v>
      </c>
      <c r="BG345" s="217">
        <f>IF(N345="zákl. přenesená",J345,0)</f>
        <v>0</v>
      </c>
      <c r="BH345" s="217">
        <f>IF(N345="sníž. přenesená",J345,0)</f>
        <v>0</v>
      </c>
      <c r="BI345" s="217">
        <f>IF(N345="nulová",J345,0)</f>
        <v>0</v>
      </c>
      <c r="BJ345" s="18" t="s">
        <v>141</v>
      </c>
      <c r="BK345" s="217">
        <f>ROUND(I345*H345,2)</f>
        <v>0</v>
      </c>
      <c r="BL345" s="18" t="s">
        <v>270</v>
      </c>
      <c r="BM345" s="216" t="s">
        <v>1003</v>
      </c>
    </row>
    <row r="346" s="2" customFormat="1">
      <c r="A346" s="40"/>
      <c r="B346" s="41"/>
      <c r="C346" s="42"/>
      <c r="D346" s="225" t="s">
        <v>197</v>
      </c>
      <c r="E346" s="42"/>
      <c r="F346" s="226" t="s">
        <v>622</v>
      </c>
      <c r="G346" s="42"/>
      <c r="H346" s="42"/>
      <c r="I346" s="227"/>
      <c r="J346" s="42"/>
      <c r="K346" s="42"/>
      <c r="L346" s="46"/>
      <c r="M346" s="228"/>
      <c r="N346" s="229"/>
      <c r="O346" s="86"/>
      <c r="P346" s="86"/>
      <c r="Q346" s="86"/>
      <c r="R346" s="86"/>
      <c r="S346" s="86"/>
      <c r="T346" s="87"/>
      <c r="U346" s="40"/>
      <c r="V346" s="40"/>
      <c r="W346" s="40"/>
      <c r="X346" s="40"/>
      <c r="Y346" s="40"/>
      <c r="Z346" s="40"/>
      <c r="AA346" s="40"/>
      <c r="AB346" s="40"/>
      <c r="AC346" s="40"/>
      <c r="AD346" s="40"/>
      <c r="AE346" s="40"/>
      <c r="AT346" s="18" t="s">
        <v>197</v>
      </c>
      <c r="AU346" s="18" t="s">
        <v>141</v>
      </c>
    </row>
    <row r="347" s="2" customFormat="1" ht="14.4" customHeight="1">
      <c r="A347" s="40"/>
      <c r="B347" s="41"/>
      <c r="C347" s="252" t="s">
        <v>679</v>
      </c>
      <c r="D347" s="252" t="s">
        <v>246</v>
      </c>
      <c r="E347" s="253" t="s">
        <v>633</v>
      </c>
      <c r="F347" s="254" t="s">
        <v>634</v>
      </c>
      <c r="G347" s="255" t="s">
        <v>195</v>
      </c>
      <c r="H347" s="256">
        <v>159.93600000000001</v>
      </c>
      <c r="I347" s="257"/>
      <c r="J347" s="258">
        <f>ROUND(I347*H347,2)</f>
        <v>0</v>
      </c>
      <c r="K347" s="254" t="s">
        <v>139</v>
      </c>
      <c r="L347" s="259"/>
      <c r="M347" s="260" t="s">
        <v>32</v>
      </c>
      <c r="N347" s="261" t="s">
        <v>51</v>
      </c>
      <c r="O347" s="86"/>
      <c r="P347" s="214">
        <f>O347*H347</f>
        <v>0</v>
      </c>
      <c r="Q347" s="214">
        <v>0.00018000000000000001</v>
      </c>
      <c r="R347" s="214">
        <f>Q347*H347</f>
        <v>0.028788480000000002</v>
      </c>
      <c r="S347" s="214">
        <v>0</v>
      </c>
      <c r="T347" s="215">
        <f>S347*H347</f>
        <v>0</v>
      </c>
      <c r="U347" s="40"/>
      <c r="V347" s="40"/>
      <c r="W347" s="40"/>
      <c r="X347" s="40"/>
      <c r="Y347" s="40"/>
      <c r="Z347" s="40"/>
      <c r="AA347" s="40"/>
      <c r="AB347" s="40"/>
      <c r="AC347" s="40"/>
      <c r="AD347" s="40"/>
      <c r="AE347" s="40"/>
      <c r="AR347" s="216" t="s">
        <v>356</v>
      </c>
      <c r="AT347" s="216" t="s">
        <v>246</v>
      </c>
      <c r="AU347" s="216" t="s">
        <v>141</v>
      </c>
      <c r="AY347" s="18" t="s">
        <v>132</v>
      </c>
      <c r="BE347" s="217">
        <f>IF(N347="základní",J347,0)</f>
        <v>0</v>
      </c>
      <c r="BF347" s="217">
        <f>IF(N347="snížená",J347,0)</f>
        <v>0</v>
      </c>
      <c r="BG347" s="217">
        <f>IF(N347="zákl. přenesená",J347,0)</f>
        <v>0</v>
      </c>
      <c r="BH347" s="217">
        <f>IF(N347="sníž. přenesená",J347,0)</f>
        <v>0</v>
      </c>
      <c r="BI347" s="217">
        <f>IF(N347="nulová",J347,0)</f>
        <v>0</v>
      </c>
      <c r="BJ347" s="18" t="s">
        <v>141</v>
      </c>
      <c r="BK347" s="217">
        <f>ROUND(I347*H347,2)</f>
        <v>0</v>
      </c>
      <c r="BL347" s="18" t="s">
        <v>270</v>
      </c>
      <c r="BM347" s="216" t="s">
        <v>1004</v>
      </c>
    </row>
    <row r="348" s="13" customFormat="1">
      <c r="A348" s="13"/>
      <c r="B348" s="230"/>
      <c r="C348" s="231"/>
      <c r="D348" s="225" t="s">
        <v>199</v>
      </c>
      <c r="E348" s="231"/>
      <c r="F348" s="233" t="s">
        <v>1005</v>
      </c>
      <c r="G348" s="231"/>
      <c r="H348" s="234">
        <v>159.93600000000001</v>
      </c>
      <c r="I348" s="235"/>
      <c r="J348" s="231"/>
      <c r="K348" s="231"/>
      <c r="L348" s="236"/>
      <c r="M348" s="237"/>
      <c r="N348" s="238"/>
      <c r="O348" s="238"/>
      <c r="P348" s="238"/>
      <c r="Q348" s="238"/>
      <c r="R348" s="238"/>
      <c r="S348" s="238"/>
      <c r="T348" s="239"/>
      <c r="U348" s="13"/>
      <c r="V348" s="13"/>
      <c r="W348" s="13"/>
      <c r="X348" s="13"/>
      <c r="Y348" s="13"/>
      <c r="Z348" s="13"/>
      <c r="AA348" s="13"/>
      <c r="AB348" s="13"/>
      <c r="AC348" s="13"/>
      <c r="AD348" s="13"/>
      <c r="AE348" s="13"/>
      <c r="AT348" s="240" t="s">
        <v>199</v>
      </c>
      <c r="AU348" s="240" t="s">
        <v>141</v>
      </c>
      <c r="AV348" s="13" t="s">
        <v>141</v>
      </c>
      <c r="AW348" s="13" t="s">
        <v>4</v>
      </c>
      <c r="AX348" s="13" t="s">
        <v>21</v>
      </c>
      <c r="AY348" s="240" t="s">
        <v>132</v>
      </c>
    </row>
    <row r="349" s="2" customFormat="1" ht="24.15" customHeight="1">
      <c r="A349" s="40"/>
      <c r="B349" s="41"/>
      <c r="C349" s="205" t="s">
        <v>683</v>
      </c>
      <c r="D349" s="205" t="s">
        <v>135</v>
      </c>
      <c r="E349" s="206" t="s">
        <v>638</v>
      </c>
      <c r="F349" s="207" t="s">
        <v>639</v>
      </c>
      <c r="G349" s="208" t="s">
        <v>195</v>
      </c>
      <c r="H349" s="209">
        <v>24.629999999999999</v>
      </c>
      <c r="I349" s="210"/>
      <c r="J349" s="211">
        <f>ROUND(I349*H349,2)</f>
        <v>0</v>
      </c>
      <c r="K349" s="207" t="s">
        <v>139</v>
      </c>
      <c r="L349" s="46"/>
      <c r="M349" s="212" t="s">
        <v>32</v>
      </c>
      <c r="N349" s="213" t="s">
        <v>51</v>
      </c>
      <c r="O349" s="86"/>
      <c r="P349" s="214">
        <f>O349*H349</f>
        <v>0</v>
      </c>
      <c r="Q349" s="214">
        <v>0.0060600000000000003</v>
      </c>
      <c r="R349" s="214">
        <f>Q349*H349</f>
        <v>0.1492578</v>
      </c>
      <c r="S349" s="214">
        <v>0</v>
      </c>
      <c r="T349" s="215">
        <f>S349*H349</f>
        <v>0</v>
      </c>
      <c r="U349" s="40"/>
      <c r="V349" s="40"/>
      <c r="W349" s="40"/>
      <c r="X349" s="40"/>
      <c r="Y349" s="40"/>
      <c r="Z349" s="40"/>
      <c r="AA349" s="40"/>
      <c r="AB349" s="40"/>
      <c r="AC349" s="40"/>
      <c r="AD349" s="40"/>
      <c r="AE349" s="40"/>
      <c r="AR349" s="216" t="s">
        <v>270</v>
      </c>
      <c r="AT349" s="216" t="s">
        <v>135</v>
      </c>
      <c r="AU349" s="216" t="s">
        <v>141</v>
      </c>
      <c r="AY349" s="18" t="s">
        <v>132</v>
      </c>
      <c r="BE349" s="217">
        <f>IF(N349="základní",J349,0)</f>
        <v>0</v>
      </c>
      <c r="BF349" s="217">
        <f>IF(N349="snížená",J349,0)</f>
        <v>0</v>
      </c>
      <c r="BG349" s="217">
        <f>IF(N349="zákl. přenesená",J349,0)</f>
        <v>0</v>
      </c>
      <c r="BH349" s="217">
        <f>IF(N349="sníž. přenesená",J349,0)</f>
        <v>0</v>
      </c>
      <c r="BI349" s="217">
        <f>IF(N349="nulová",J349,0)</f>
        <v>0</v>
      </c>
      <c r="BJ349" s="18" t="s">
        <v>141</v>
      </c>
      <c r="BK349" s="217">
        <f>ROUND(I349*H349,2)</f>
        <v>0</v>
      </c>
      <c r="BL349" s="18" t="s">
        <v>270</v>
      </c>
      <c r="BM349" s="216" t="s">
        <v>1383</v>
      </c>
    </row>
    <row r="350" s="2" customFormat="1">
      <c r="A350" s="40"/>
      <c r="B350" s="41"/>
      <c r="C350" s="42"/>
      <c r="D350" s="225" t="s">
        <v>197</v>
      </c>
      <c r="E350" s="42"/>
      <c r="F350" s="226" t="s">
        <v>641</v>
      </c>
      <c r="G350" s="42"/>
      <c r="H350" s="42"/>
      <c r="I350" s="227"/>
      <c r="J350" s="42"/>
      <c r="K350" s="42"/>
      <c r="L350" s="46"/>
      <c r="M350" s="228"/>
      <c r="N350" s="229"/>
      <c r="O350" s="86"/>
      <c r="P350" s="86"/>
      <c r="Q350" s="86"/>
      <c r="R350" s="86"/>
      <c r="S350" s="86"/>
      <c r="T350" s="87"/>
      <c r="U350" s="40"/>
      <c r="V350" s="40"/>
      <c r="W350" s="40"/>
      <c r="X350" s="40"/>
      <c r="Y350" s="40"/>
      <c r="Z350" s="40"/>
      <c r="AA350" s="40"/>
      <c r="AB350" s="40"/>
      <c r="AC350" s="40"/>
      <c r="AD350" s="40"/>
      <c r="AE350" s="40"/>
      <c r="AT350" s="18" t="s">
        <v>197</v>
      </c>
      <c r="AU350" s="18" t="s">
        <v>141</v>
      </c>
    </row>
    <row r="351" s="13" customFormat="1">
      <c r="A351" s="13"/>
      <c r="B351" s="230"/>
      <c r="C351" s="231"/>
      <c r="D351" s="225" t="s">
        <v>199</v>
      </c>
      <c r="E351" s="232" t="s">
        <v>32</v>
      </c>
      <c r="F351" s="233" t="s">
        <v>1007</v>
      </c>
      <c r="G351" s="231"/>
      <c r="H351" s="234">
        <v>27.829999999999998</v>
      </c>
      <c r="I351" s="235"/>
      <c r="J351" s="231"/>
      <c r="K351" s="231"/>
      <c r="L351" s="236"/>
      <c r="M351" s="237"/>
      <c r="N351" s="238"/>
      <c r="O351" s="238"/>
      <c r="P351" s="238"/>
      <c r="Q351" s="238"/>
      <c r="R351" s="238"/>
      <c r="S351" s="238"/>
      <c r="T351" s="239"/>
      <c r="U351" s="13"/>
      <c r="V351" s="13"/>
      <c r="W351" s="13"/>
      <c r="X351" s="13"/>
      <c r="Y351" s="13"/>
      <c r="Z351" s="13"/>
      <c r="AA351" s="13"/>
      <c r="AB351" s="13"/>
      <c r="AC351" s="13"/>
      <c r="AD351" s="13"/>
      <c r="AE351" s="13"/>
      <c r="AT351" s="240" t="s">
        <v>199</v>
      </c>
      <c r="AU351" s="240" t="s">
        <v>141</v>
      </c>
      <c r="AV351" s="13" t="s">
        <v>141</v>
      </c>
      <c r="AW351" s="13" t="s">
        <v>41</v>
      </c>
      <c r="AX351" s="13" t="s">
        <v>79</v>
      </c>
      <c r="AY351" s="240" t="s">
        <v>132</v>
      </c>
    </row>
    <row r="352" s="13" customFormat="1">
      <c r="A352" s="13"/>
      <c r="B352" s="230"/>
      <c r="C352" s="231"/>
      <c r="D352" s="225" t="s">
        <v>199</v>
      </c>
      <c r="E352" s="232" t="s">
        <v>32</v>
      </c>
      <c r="F352" s="233" t="s">
        <v>1008</v>
      </c>
      <c r="G352" s="231"/>
      <c r="H352" s="234">
        <v>-3.2000000000000002</v>
      </c>
      <c r="I352" s="235"/>
      <c r="J352" s="231"/>
      <c r="K352" s="231"/>
      <c r="L352" s="236"/>
      <c r="M352" s="237"/>
      <c r="N352" s="238"/>
      <c r="O352" s="238"/>
      <c r="P352" s="238"/>
      <c r="Q352" s="238"/>
      <c r="R352" s="238"/>
      <c r="S352" s="238"/>
      <c r="T352" s="239"/>
      <c r="U352" s="13"/>
      <c r="V352" s="13"/>
      <c r="W352" s="13"/>
      <c r="X352" s="13"/>
      <c r="Y352" s="13"/>
      <c r="Z352" s="13"/>
      <c r="AA352" s="13"/>
      <c r="AB352" s="13"/>
      <c r="AC352" s="13"/>
      <c r="AD352" s="13"/>
      <c r="AE352" s="13"/>
      <c r="AT352" s="240" t="s">
        <v>199</v>
      </c>
      <c r="AU352" s="240" t="s">
        <v>141</v>
      </c>
      <c r="AV352" s="13" t="s">
        <v>141</v>
      </c>
      <c r="AW352" s="13" t="s">
        <v>41</v>
      </c>
      <c r="AX352" s="13" t="s">
        <v>79</v>
      </c>
      <c r="AY352" s="240" t="s">
        <v>132</v>
      </c>
    </row>
    <row r="353" s="14" customFormat="1">
      <c r="A353" s="14"/>
      <c r="B353" s="241"/>
      <c r="C353" s="242"/>
      <c r="D353" s="225" t="s">
        <v>199</v>
      </c>
      <c r="E353" s="243" t="s">
        <v>32</v>
      </c>
      <c r="F353" s="244" t="s">
        <v>201</v>
      </c>
      <c r="G353" s="242"/>
      <c r="H353" s="245">
        <v>24.629999999999999</v>
      </c>
      <c r="I353" s="246"/>
      <c r="J353" s="242"/>
      <c r="K353" s="242"/>
      <c r="L353" s="247"/>
      <c r="M353" s="248"/>
      <c r="N353" s="249"/>
      <c r="O353" s="249"/>
      <c r="P353" s="249"/>
      <c r="Q353" s="249"/>
      <c r="R353" s="249"/>
      <c r="S353" s="249"/>
      <c r="T353" s="250"/>
      <c r="U353" s="14"/>
      <c r="V353" s="14"/>
      <c r="W353" s="14"/>
      <c r="X353" s="14"/>
      <c r="Y353" s="14"/>
      <c r="Z353" s="14"/>
      <c r="AA353" s="14"/>
      <c r="AB353" s="14"/>
      <c r="AC353" s="14"/>
      <c r="AD353" s="14"/>
      <c r="AE353" s="14"/>
      <c r="AT353" s="251" t="s">
        <v>199</v>
      </c>
      <c r="AU353" s="251" t="s">
        <v>141</v>
      </c>
      <c r="AV353" s="14" t="s">
        <v>150</v>
      </c>
      <c r="AW353" s="14" t="s">
        <v>41</v>
      </c>
      <c r="AX353" s="14" t="s">
        <v>21</v>
      </c>
      <c r="AY353" s="251" t="s">
        <v>132</v>
      </c>
    </row>
    <row r="354" s="2" customFormat="1" ht="14.4" customHeight="1">
      <c r="A354" s="40"/>
      <c r="B354" s="41"/>
      <c r="C354" s="252" t="s">
        <v>687</v>
      </c>
      <c r="D354" s="252" t="s">
        <v>246</v>
      </c>
      <c r="E354" s="253" t="s">
        <v>645</v>
      </c>
      <c r="F354" s="254" t="s">
        <v>646</v>
      </c>
      <c r="G354" s="255" t="s">
        <v>195</v>
      </c>
      <c r="H354" s="256">
        <v>24.645</v>
      </c>
      <c r="I354" s="257"/>
      <c r="J354" s="258">
        <f>ROUND(I354*H354,2)</f>
        <v>0</v>
      </c>
      <c r="K354" s="254" t="s">
        <v>139</v>
      </c>
      <c r="L354" s="259"/>
      <c r="M354" s="260" t="s">
        <v>32</v>
      </c>
      <c r="N354" s="261" t="s">
        <v>51</v>
      </c>
      <c r="O354" s="86"/>
      <c r="P354" s="214">
        <f>O354*H354</f>
        <v>0</v>
      </c>
      <c r="Q354" s="214">
        <v>0.0080000000000000002</v>
      </c>
      <c r="R354" s="214">
        <f>Q354*H354</f>
        <v>0.19716</v>
      </c>
      <c r="S354" s="214">
        <v>0</v>
      </c>
      <c r="T354" s="215">
        <f>S354*H354</f>
        <v>0</v>
      </c>
      <c r="U354" s="40"/>
      <c r="V354" s="40"/>
      <c r="W354" s="40"/>
      <c r="X354" s="40"/>
      <c r="Y354" s="40"/>
      <c r="Z354" s="40"/>
      <c r="AA354" s="40"/>
      <c r="AB354" s="40"/>
      <c r="AC354" s="40"/>
      <c r="AD354" s="40"/>
      <c r="AE354" s="40"/>
      <c r="AR354" s="216" t="s">
        <v>356</v>
      </c>
      <c r="AT354" s="216" t="s">
        <v>246</v>
      </c>
      <c r="AU354" s="216" t="s">
        <v>141</v>
      </c>
      <c r="AY354" s="18" t="s">
        <v>132</v>
      </c>
      <c r="BE354" s="217">
        <f>IF(N354="základní",J354,0)</f>
        <v>0</v>
      </c>
      <c r="BF354" s="217">
        <f>IF(N354="snížená",J354,0)</f>
        <v>0</v>
      </c>
      <c r="BG354" s="217">
        <f>IF(N354="zákl. přenesená",J354,0)</f>
        <v>0</v>
      </c>
      <c r="BH354" s="217">
        <f>IF(N354="sníž. přenesená",J354,0)</f>
        <v>0</v>
      </c>
      <c r="BI354" s="217">
        <f>IF(N354="nulová",J354,0)</f>
        <v>0</v>
      </c>
      <c r="BJ354" s="18" t="s">
        <v>141</v>
      </c>
      <c r="BK354" s="217">
        <f>ROUND(I354*H354,2)</f>
        <v>0</v>
      </c>
      <c r="BL354" s="18" t="s">
        <v>270</v>
      </c>
      <c r="BM354" s="216" t="s">
        <v>1384</v>
      </c>
    </row>
    <row r="355" s="13" customFormat="1">
      <c r="A355" s="13"/>
      <c r="B355" s="230"/>
      <c r="C355" s="231"/>
      <c r="D355" s="225" t="s">
        <v>199</v>
      </c>
      <c r="E355" s="231"/>
      <c r="F355" s="233" t="s">
        <v>1010</v>
      </c>
      <c r="G355" s="231"/>
      <c r="H355" s="234">
        <v>24.645</v>
      </c>
      <c r="I355" s="235"/>
      <c r="J355" s="231"/>
      <c r="K355" s="231"/>
      <c r="L355" s="236"/>
      <c r="M355" s="237"/>
      <c r="N355" s="238"/>
      <c r="O355" s="238"/>
      <c r="P355" s="238"/>
      <c r="Q355" s="238"/>
      <c r="R355" s="238"/>
      <c r="S355" s="238"/>
      <c r="T355" s="239"/>
      <c r="U355" s="13"/>
      <c r="V355" s="13"/>
      <c r="W355" s="13"/>
      <c r="X355" s="13"/>
      <c r="Y355" s="13"/>
      <c r="Z355" s="13"/>
      <c r="AA355" s="13"/>
      <c r="AB355" s="13"/>
      <c r="AC355" s="13"/>
      <c r="AD355" s="13"/>
      <c r="AE355" s="13"/>
      <c r="AT355" s="240" t="s">
        <v>199</v>
      </c>
      <c r="AU355" s="240" t="s">
        <v>141</v>
      </c>
      <c r="AV355" s="13" t="s">
        <v>141</v>
      </c>
      <c r="AW355" s="13" t="s">
        <v>4</v>
      </c>
      <c r="AX355" s="13" t="s">
        <v>21</v>
      </c>
      <c r="AY355" s="240" t="s">
        <v>132</v>
      </c>
    </row>
    <row r="356" s="2" customFormat="1" ht="24.15" customHeight="1">
      <c r="A356" s="40"/>
      <c r="B356" s="41"/>
      <c r="C356" s="205" t="s">
        <v>693</v>
      </c>
      <c r="D356" s="205" t="s">
        <v>135</v>
      </c>
      <c r="E356" s="206" t="s">
        <v>650</v>
      </c>
      <c r="F356" s="207" t="s">
        <v>651</v>
      </c>
      <c r="G356" s="208" t="s">
        <v>195</v>
      </c>
      <c r="H356" s="209">
        <v>6.9000000000000004</v>
      </c>
      <c r="I356" s="210"/>
      <c r="J356" s="211">
        <f>ROUND(I356*H356,2)</f>
        <v>0</v>
      </c>
      <c r="K356" s="207" t="s">
        <v>139</v>
      </c>
      <c r="L356" s="46"/>
      <c r="M356" s="212" t="s">
        <v>32</v>
      </c>
      <c r="N356" s="213" t="s">
        <v>51</v>
      </c>
      <c r="O356" s="86"/>
      <c r="P356" s="214">
        <f>O356*H356</f>
        <v>0</v>
      </c>
      <c r="Q356" s="214">
        <v>0</v>
      </c>
      <c r="R356" s="214">
        <f>Q356*H356</f>
        <v>0</v>
      </c>
      <c r="S356" s="214">
        <v>0</v>
      </c>
      <c r="T356" s="215">
        <f>S356*H356</f>
        <v>0</v>
      </c>
      <c r="U356" s="40"/>
      <c r="V356" s="40"/>
      <c r="W356" s="40"/>
      <c r="X356" s="40"/>
      <c r="Y356" s="40"/>
      <c r="Z356" s="40"/>
      <c r="AA356" s="40"/>
      <c r="AB356" s="40"/>
      <c r="AC356" s="40"/>
      <c r="AD356" s="40"/>
      <c r="AE356" s="40"/>
      <c r="AR356" s="216" t="s">
        <v>270</v>
      </c>
      <c r="AT356" s="216" t="s">
        <v>135</v>
      </c>
      <c r="AU356" s="216" t="s">
        <v>141</v>
      </c>
      <c r="AY356" s="18" t="s">
        <v>132</v>
      </c>
      <c r="BE356" s="217">
        <f>IF(N356="základní",J356,0)</f>
        <v>0</v>
      </c>
      <c r="BF356" s="217">
        <f>IF(N356="snížená",J356,0)</f>
        <v>0</v>
      </c>
      <c r="BG356" s="217">
        <f>IF(N356="zákl. přenesená",J356,0)</f>
        <v>0</v>
      </c>
      <c r="BH356" s="217">
        <f>IF(N356="sníž. přenesená",J356,0)</f>
        <v>0</v>
      </c>
      <c r="BI356" s="217">
        <f>IF(N356="nulová",J356,0)</f>
        <v>0</v>
      </c>
      <c r="BJ356" s="18" t="s">
        <v>141</v>
      </c>
      <c r="BK356" s="217">
        <f>ROUND(I356*H356,2)</f>
        <v>0</v>
      </c>
      <c r="BL356" s="18" t="s">
        <v>270</v>
      </c>
      <c r="BM356" s="216" t="s">
        <v>1385</v>
      </c>
    </row>
    <row r="357" s="2" customFormat="1">
      <c r="A357" s="40"/>
      <c r="B357" s="41"/>
      <c r="C357" s="42"/>
      <c r="D357" s="225" t="s">
        <v>197</v>
      </c>
      <c r="E357" s="42"/>
      <c r="F357" s="226" t="s">
        <v>653</v>
      </c>
      <c r="G357" s="42"/>
      <c r="H357" s="42"/>
      <c r="I357" s="227"/>
      <c r="J357" s="42"/>
      <c r="K357" s="42"/>
      <c r="L357" s="46"/>
      <c r="M357" s="228"/>
      <c r="N357" s="229"/>
      <c r="O357" s="86"/>
      <c r="P357" s="86"/>
      <c r="Q357" s="86"/>
      <c r="R357" s="86"/>
      <c r="S357" s="86"/>
      <c r="T357" s="87"/>
      <c r="U357" s="40"/>
      <c r="V357" s="40"/>
      <c r="W357" s="40"/>
      <c r="X357" s="40"/>
      <c r="Y357" s="40"/>
      <c r="Z357" s="40"/>
      <c r="AA357" s="40"/>
      <c r="AB357" s="40"/>
      <c r="AC357" s="40"/>
      <c r="AD357" s="40"/>
      <c r="AE357" s="40"/>
      <c r="AT357" s="18" t="s">
        <v>197</v>
      </c>
      <c r="AU357" s="18" t="s">
        <v>141</v>
      </c>
    </row>
    <row r="358" s="13" customFormat="1">
      <c r="A358" s="13"/>
      <c r="B358" s="230"/>
      <c r="C358" s="231"/>
      <c r="D358" s="225" t="s">
        <v>199</v>
      </c>
      <c r="E358" s="232" t="s">
        <v>32</v>
      </c>
      <c r="F358" s="233" t="s">
        <v>1012</v>
      </c>
      <c r="G358" s="231"/>
      <c r="H358" s="234">
        <v>6.9000000000000004</v>
      </c>
      <c r="I358" s="235"/>
      <c r="J358" s="231"/>
      <c r="K358" s="231"/>
      <c r="L358" s="236"/>
      <c r="M358" s="237"/>
      <c r="N358" s="238"/>
      <c r="O358" s="238"/>
      <c r="P358" s="238"/>
      <c r="Q358" s="238"/>
      <c r="R358" s="238"/>
      <c r="S358" s="238"/>
      <c r="T358" s="239"/>
      <c r="U358" s="13"/>
      <c r="V358" s="13"/>
      <c r="W358" s="13"/>
      <c r="X358" s="13"/>
      <c r="Y358" s="13"/>
      <c r="Z358" s="13"/>
      <c r="AA358" s="13"/>
      <c r="AB358" s="13"/>
      <c r="AC358" s="13"/>
      <c r="AD358" s="13"/>
      <c r="AE358" s="13"/>
      <c r="AT358" s="240" t="s">
        <v>199</v>
      </c>
      <c r="AU358" s="240" t="s">
        <v>141</v>
      </c>
      <c r="AV358" s="13" t="s">
        <v>141</v>
      </c>
      <c r="AW358" s="13" t="s">
        <v>41</v>
      </c>
      <c r="AX358" s="13" t="s">
        <v>79</v>
      </c>
      <c r="AY358" s="240" t="s">
        <v>132</v>
      </c>
    </row>
    <row r="359" s="14" customFormat="1">
      <c r="A359" s="14"/>
      <c r="B359" s="241"/>
      <c r="C359" s="242"/>
      <c r="D359" s="225" t="s">
        <v>199</v>
      </c>
      <c r="E359" s="243" t="s">
        <v>32</v>
      </c>
      <c r="F359" s="244" t="s">
        <v>201</v>
      </c>
      <c r="G359" s="242"/>
      <c r="H359" s="245">
        <v>6.9000000000000004</v>
      </c>
      <c r="I359" s="246"/>
      <c r="J359" s="242"/>
      <c r="K359" s="242"/>
      <c r="L359" s="247"/>
      <c r="M359" s="248"/>
      <c r="N359" s="249"/>
      <c r="O359" s="249"/>
      <c r="P359" s="249"/>
      <c r="Q359" s="249"/>
      <c r="R359" s="249"/>
      <c r="S359" s="249"/>
      <c r="T359" s="250"/>
      <c r="U359" s="14"/>
      <c r="V359" s="14"/>
      <c r="W359" s="14"/>
      <c r="X359" s="14"/>
      <c r="Y359" s="14"/>
      <c r="Z359" s="14"/>
      <c r="AA359" s="14"/>
      <c r="AB359" s="14"/>
      <c r="AC359" s="14"/>
      <c r="AD359" s="14"/>
      <c r="AE359" s="14"/>
      <c r="AT359" s="251" t="s">
        <v>199</v>
      </c>
      <c r="AU359" s="251" t="s">
        <v>141</v>
      </c>
      <c r="AV359" s="14" t="s">
        <v>150</v>
      </c>
      <c r="AW359" s="14" t="s">
        <v>41</v>
      </c>
      <c r="AX359" s="14" t="s">
        <v>21</v>
      </c>
      <c r="AY359" s="251" t="s">
        <v>132</v>
      </c>
    </row>
    <row r="360" s="2" customFormat="1" ht="14.4" customHeight="1">
      <c r="A360" s="40"/>
      <c r="B360" s="41"/>
      <c r="C360" s="252" t="s">
        <v>701</v>
      </c>
      <c r="D360" s="252" t="s">
        <v>246</v>
      </c>
      <c r="E360" s="253" t="s">
        <v>656</v>
      </c>
      <c r="F360" s="254" t="s">
        <v>657</v>
      </c>
      <c r="G360" s="255" t="s">
        <v>195</v>
      </c>
      <c r="H360" s="256">
        <v>7.0380000000000003</v>
      </c>
      <c r="I360" s="257"/>
      <c r="J360" s="258">
        <f>ROUND(I360*H360,2)</f>
        <v>0</v>
      </c>
      <c r="K360" s="254" t="s">
        <v>139</v>
      </c>
      <c r="L360" s="259"/>
      <c r="M360" s="260" t="s">
        <v>32</v>
      </c>
      <c r="N360" s="261" t="s">
        <v>51</v>
      </c>
      <c r="O360" s="86"/>
      <c r="P360" s="214">
        <f>O360*H360</f>
        <v>0</v>
      </c>
      <c r="Q360" s="214">
        <v>0.0023999999999999998</v>
      </c>
      <c r="R360" s="214">
        <f>Q360*H360</f>
        <v>0.016891199999999999</v>
      </c>
      <c r="S360" s="214">
        <v>0</v>
      </c>
      <c r="T360" s="215">
        <f>S360*H360</f>
        <v>0</v>
      </c>
      <c r="U360" s="40"/>
      <c r="V360" s="40"/>
      <c r="W360" s="40"/>
      <c r="X360" s="40"/>
      <c r="Y360" s="40"/>
      <c r="Z360" s="40"/>
      <c r="AA360" s="40"/>
      <c r="AB360" s="40"/>
      <c r="AC360" s="40"/>
      <c r="AD360" s="40"/>
      <c r="AE360" s="40"/>
      <c r="AR360" s="216" t="s">
        <v>356</v>
      </c>
      <c r="AT360" s="216" t="s">
        <v>246</v>
      </c>
      <c r="AU360" s="216" t="s">
        <v>141</v>
      </c>
      <c r="AY360" s="18" t="s">
        <v>132</v>
      </c>
      <c r="BE360" s="217">
        <f>IF(N360="základní",J360,0)</f>
        <v>0</v>
      </c>
      <c r="BF360" s="217">
        <f>IF(N360="snížená",J360,0)</f>
        <v>0</v>
      </c>
      <c r="BG360" s="217">
        <f>IF(N360="zákl. přenesená",J360,0)</f>
        <v>0</v>
      </c>
      <c r="BH360" s="217">
        <f>IF(N360="sníž. přenesená",J360,0)</f>
        <v>0</v>
      </c>
      <c r="BI360" s="217">
        <f>IF(N360="nulová",J360,0)</f>
        <v>0</v>
      </c>
      <c r="BJ360" s="18" t="s">
        <v>141</v>
      </c>
      <c r="BK360" s="217">
        <f>ROUND(I360*H360,2)</f>
        <v>0</v>
      </c>
      <c r="BL360" s="18" t="s">
        <v>270</v>
      </c>
      <c r="BM360" s="216" t="s">
        <v>1386</v>
      </c>
    </row>
    <row r="361" s="13" customFormat="1">
      <c r="A361" s="13"/>
      <c r="B361" s="230"/>
      <c r="C361" s="231"/>
      <c r="D361" s="225" t="s">
        <v>199</v>
      </c>
      <c r="E361" s="231"/>
      <c r="F361" s="233" t="s">
        <v>1014</v>
      </c>
      <c r="G361" s="231"/>
      <c r="H361" s="234">
        <v>7.0380000000000003</v>
      </c>
      <c r="I361" s="235"/>
      <c r="J361" s="231"/>
      <c r="K361" s="231"/>
      <c r="L361" s="236"/>
      <c r="M361" s="237"/>
      <c r="N361" s="238"/>
      <c r="O361" s="238"/>
      <c r="P361" s="238"/>
      <c r="Q361" s="238"/>
      <c r="R361" s="238"/>
      <c r="S361" s="238"/>
      <c r="T361" s="239"/>
      <c r="U361" s="13"/>
      <c r="V361" s="13"/>
      <c r="W361" s="13"/>
      <c r="X361" s="13"/>
      <c r="Y361" s="13"/>
      <c r="Z361" s="13"/>
      <c r="AA361" s="13"/>
      <c r="AB361" s="13"/>
      <c r="AC361" s="13"/>
      <c r="AD361" s="13"/>
      <c r="AE361" s="13"/>
      <c r="AT361" s="240" t="s">
        <v>199</v>
      </c>
      <c r="AU361" s="240" t="s">
        <v>141</v>
      </c>
      <c r="AV361" s="13" t="s">
        <v>141</v>
      </c>
      <c r="AW361" s="13" t="s">
        <v>4</v>
      </c>
      <c r="AX361" s="13" t="s">
        <v>21</v>
      </c>
      <c r="AY361" s="240" t="s">
        <v>132</v>
      </c>
    </row>
    <row r="362" s="2" customFormat="1" ht="24.15" customHeight="1">
      <c r="A362" s="40"/>
      <c r="B362" s="41"/>
      <c r="C362" s="205" t="s">
        <v>708</v>
      </c>
      <c r="D362" s="205" t="s">
        <v>135</v>
      </c>
      <c r="E362" s="206" t="s">
        <v>661</v>
      </c>
      <c r="F362" s="207" t="s">
        <v>662</v>
      </c>
      <c r="G362" s="208" t="s">
        <v>195</v>
      </c>
      <c r="H362" s="209">
        <v>6.9000000000000004</v>
      </c>
      <c r="I362" s="210"/>
      <c r="J362" s="211">
        <f>ROUND(I362*H362,2)</f>
        <v>0</v>
      </c>
      <c r="K362" s="207" t="s">
        <v>139</v>
      </c>
      <c r="L362" s="46"/>
      <c r="M362" s="212" t="s">
        <v>32</v>
      </c>
      <c r="N362" s="213" t="s">
        <v>51</v>
      </c>
      <c r="O362" s="86"/>
      <c r="P362" s="214">
        <f>O362*H362</f>
        <v>0</v>
      </c>
      <c r="Q362" s="214">
        <v>0</v>
      </c>
      <c r="R362" s="214">
        <f>Q362*H362</f>
        <v>0</v>
      </c>
      <c r="S362" s="214">
        <v>0</v>
      </c>
      <c r="T362" s="215">
        <f>S362*H362</f>
        <v>0</v>
      </c>
      <c r="U362" s="40"/>
      <c r="V362" s="40"/>
      <c r="W362" s="40"/>
      <c r="X362" s="40"/>
      <c r="Y362" s="40"/>
      <c r="Z362" s="40"/>
      <c r="AA362" s="40"/>
      <c r="AB362" s="40"/>
      <c r="AC362" s="40"/>
      <c r="AD362" s="40"/>
      <c r="AE362" s="40"/>
      <c r="AR362" s="216" t="s">
        <v>270</v>
      </c>
      <c r="AT362" s="216" t="s">
        <v>135</v>
      </c>
      <c r="AU362" s="216" t="s">
        <v>141</v>
      </c>
      <c r="AY362" s="18" t="s">
        <v>132</v>
      </c>
      <c r="BE362" s="217">
        <f>IF(N362="základní",J362,0)</f>
        <v>0</v>
      </c>
      <c r="BF362" s="217">
        <f>IF(N362="snížená",J362,0)</f>
        <v>0</v>
      </c>
      <c r="BG362" s="217">
        <f>IF(N362="zákl. přenesená",J362,0)</f>
        <v>0</v>
      </c>
      <c r="BH362" s="217">
        <f>IF(N362="sníž. přenesená",J362,0)</f>
        <v>0</v>
      </c>
      <c r="BI362" s="217">
        <f>IF(N362="nulová",J362,0)</f>
        <v>0</v>
      </c>
      <c r="BJ362" s="18" t="s">
        <v>141</v>
      </c>
      <c r="BK362" s="217">
        <f>ROUND(I362*H362,2)</f>
        <v>0</v>
      </c>
      <c r="BL362" s="18" t="s">
        <v>270</v>
      </c>
      <c r="BM362" s="216" t="s">
        <v>1387</v>
      </c>
    </row>
    <row r="363" s="2" customFormat="1">
      <c r="A363" s="40"/>
      <c r="B363" s="41"/>
      <c r="C363" s="42"/>
      <c r="D363" s="225" t="s">
        <v>197</v>
      </c>
      <c r="E363" s="42"/>
      <c r="F363" s="226" t="s">
        <v>653</v>
      </c>
      <c r="G363" s="42"/>
      <c r="H363" s="42"/>
      <c r="I363" s="227"/>
      <c r="J363" s="42"/>
      <c r="K363" s="42"/>
      <c r="L363" s="46"/>
      <c r="M363" s="228"/>
      <c r="N363" s="229"/>
      <c r="O363" s="86"/>
      <c r="P363" s="86"/>
      <c r="Q363" s="86"/>
      <c r="R363" s="86"/>
      <c r="S363" s="86"/>
      <c r="T363" s="87"/>
      <c r="U363" s="40"/>
      <c r="V363" s="40"/>
      <c r="W363" s="40"/>
      <c r="X363" s="40"/>
      <c r="Y363" s="40"/>
      <c r="Z363" s="40"/>
      <c r="AA363" s="40"/>
      <c r="AB363" s="40"/>
      <c r="AC363" s="40"/>
      <c r="AD363" s="40"/>
      <c r="AE363" s="40"/>
      <c r="AT363" s="18" t="s">
        <v>197</v>
      </c>
      <c r="AU363" s="18" t="s">
        <v>141</v>
      </c>
    </row>
    <row r="364" s="2" customFormat="1" ht="14.4" customHeight="1">
      <c r="A364" s="40"/>
      <c r="B364" s="41"/>
      <c r="C364" s="252" t="s">
        <v>713</v>
      </c>
      <c r="D364" s="252" t="s">
        <v>246</v>
      </c>
      <c r="E364" s="253" t="s">
        <v>665</v>
      </c>
      <c r="F364" s="254" t="s">
        <v>666</v>
      </c>
      <c r="G364" s="255" t="s">
        <v>195</v>
      </c>
      <c r="H364" s="256">
        <v>7.0380000000000003</v>
      </c>
      <c r="I364" s="257"/>
      <c r="J364" s="258">
        <f>ROUND(I364*H364,2)</f>
        <v>0</v>
      </c>
      <c r="K364" s="254" t="s">
        <v>139</v>
      </c>
      <c r="L364" s="259"/>
      <c r="M364" s="260" t="s">
        <v>32</v>
      </c>
      <c r="N364" s="261" t="s">
        <v>51</v>
      </c>
      <c r="O364" s="86"/>
      <c r="P364" s="214">
        <f>O364*H364</f>
        <v>0</v>
      </c>
      <c r="Q364" s="214">
        <v>0.0035999999999999999</v>
      </c>
      <c r="R364" s="214">
        <f>Q364*H364</f>
        <v>0.0253368</v>
      </c>
      <c r="S364" s="214">
        <v>0</v>
      </c>
      <c r="T364" s="215">
        <f>S364*H364</f>
        <v>0</v>
      </c>
      <c r="U364" s="40"/>
      <c r="V364" s="40"/>
      <c r="W364" s="40"/>
      <c r="X364" s="40"/>
      <c r="Y364" s="40"/>
      <c r="Z364" s="40"/>
      <c r="AA364" s="40"/>
      <c r="AB364" s="40"/>
      <c r="AC364" s="40"/>
      <c r="AD364" s="40"/>
      <c r="AE364" s="40"/>
      <c r="AR364" s="216" t="s">
        <v>356</v>
      </c>
      <c r="AT364" s="216" t="s">
        <v>246</v>
      </c>
      <c r="AU364" s="216" t="s">
        <v>141</v>
      </c>
      <c r="AY364" s="18" t="s">
        <v>132</v>
      </c>
      <c r="BE364" s="217">
        <f>IF(N364="základní",J364,0)</f>
        <v>0</v>
      </c>
      <c r="BF364" s="217">
        <f>IF(N364="snížená",J364,0)</f>
        <v>0</v>
      </c>
      <c r="BG364" s="217">
        <f>IF(N364="zákl. přenesená",J364,0)</f>
        <v>0</v>
      </c>
      <c r="BH364" s="217">
        <f>IF(N364="sníž. přenesená",J364,0)</f>
        <v>0</v>
      </c>
      <c r="BI364" s="217">
        <f>IF(N364="nulová",J364,0)</f>
        <v>0</v>
      </c>
      <c r="BJ364" s="18" t="s">
        <v>141</v>
      </c>
      <c r="BK364" s="217">
        <f>ROUND(I364*H364,2)</f>
        <v>0</v>
      </c>
      <c r="BL364" s="18" t="s">
        <v>270</v>
      </c>
      <c r="BM364" s="216" t="s">
        <v>1388</v>
      </c>
    </row>
    <row r="365" s="13" customFormat="1">
      <c r="A365" s="13"/>
      <c r="B365" s="230"/>
      <c r="C365" s="231"/>
      <c r="D365" s="225" t="s">
        <v>199</v>
      </c>
      <c r="E365" s="231"/>
      <c r="F365" s="233" t="s">
        <v>1014</v>
      </c>
      <c r="G365" s="231"/>
      <c r="H365" s="234">
        <v>7.0380000000000003</v>
      </c>
      <c r="I365" s="235"/>
      <c r="J365" s="231"/>
      <c r="K365" s="231"/>
      <c r="L365" s="236"/>
      <c r="M365" s="237"/>
      <c r="N365" s="238"/>
      <c r="O365" s="238"/>
      <c r="P365" s="238"/>
      <c r="Q365" s="238"/>
      <c r="R365" s="238"/>
      <c r="S365" s="238"/>
      <c r="T365" s="239"/>
      <c r="U365" s="13"/>
      <c r="V365" s="13"/>
      <c r="W365" s="13"/>
      <c r="X365" s="13"/>
      <c r="Y365" s="13"/>
      <c r="Z365" s="13"/>
      <c r="AA365" s="13"/>
      <c r="AB365" s="13"/>
      <c r="AC365" s="13"/>
      <c r="AD365" s="13"/>
      <c r="AE365" s="13"/>
      <c r="AT365" s="240" t="s">
        <v>199</v>
      </c>
      <c r="AU365" s="240" t="s">
        <v>141</v>
      </c>
      <c r="AV365" s="13" t="s">
        <v>141</v>
      </c>
      <c r="AW365" s="13" t="s">
        <v>4</v>
      </c>
      <c r="AX365" s="13" t="s">
        <v>21</v>
      </c>
      <c r="AY365" s="240" t="s">
        <v>132</v>
      </c>
    </row>
    <row r="366" s="2" customFormat="1" ht="24.15" customHeight="1">
      <c r="A366" s="40"/>
      <c r="B366" s="41"/>
      <c r="C366" s="205" t="s">
        <v>719</v>
      </c>
      <c r="D366" s="205" t="s">
        <v>135</v>
      </c>
      <c r="E366" s="206" t="s">
        <v>669</v>
      </c>
      <c r="F366" s="207" t="s">
        <v>670</v>
      </c>
      <c r="G366" s="208" t="s">
        <v>254</v>
      </c>
      <c r="H366" s="209">
        <v>2.9870000000000001</v>
      </c>
      <c r="I366" s="210"/>
      <c r="J366" s="211">
        <f>ROUND(I366*H366,2)</f>
        <v>0</v>
      </c>
      <c r="K366" s="207" t="s">
        <v>139</v>
      </c>
      <c r="L366" s="46"/>
      <c r="M366" s="212" t="s">
        <v>32</v>
      </c>
      <c r="N366" s="213" t="s">
        <v>51</v>
      </c>
      <c r="O366" s="86"/>
      <c r="P366" s="214">
        <f>O366*H366</f>
        <v>0</v>
      </c>
      <c r="Q366" s="214">
        <v>0</v>
      </c>
      <c r="R366" s="214">
        <f>Q366*H366</f>
        <v>0</v>
      </c>
      <c r="S366" s="214">
        <v>0</v>
      </c>
      <c r="T366" s="215">
        <f>S366*H366</f>
        <v>0</v>
      </c>
      <c r="U366" s="40"/>
      <c r="V366" s="40"/>
      <c r="W366" s="40"/>
      <c r="X366" s="40"/>
      <c r="Y366" s="40"/>
      <c r="Z366" s="40"/>
      <c r="AA366" s="40"/>
      <c r="AB366" s="40"/>
      <c r="AC366" s="40"/>
      <c r="AD366" s="40"/>
      <c r="AE366" s="40"/>
      <c r="AR366" s="216" t="s">
        <v>270</v>
      </c>
      <c r="AT366" s="216" t="s">
        <v>135</v>
      </c>
      <c r="AU366" s="216" t="s">
        <v>141</v>
      </c>
      <c r="AY366" s="18" t="s">
        <v>132</v>
      </c>
      <c r="BE366" s="217">
        <f>IF(N366="základní",J366,0)</f>
        <v>0</v>
      </c>
      <c r="BF366" s="217">
        <f>IF(N366="snížená",J366,0)</f>
        <v>0</v>
      </c>
      <c r="BG366" s="217">
        <f>IF(N366="zákl. přenesená",J366,0)</f>
        <v>0</v>
      </c>
      <c r="BH366" s="217">
        <f>IF(N366="sníž. přenesená",J366,0)</f>
        <v>0</v>
      </c>
      <c r="BI366" s="217">
        <f>IF(N366="nulová",J366,0)</f>
        <v>0</v>
      </c>
      <c r="BJ366" s="18" t="s">
        <v>141</v>
      </c>
      <c r="BK366" s="217">
        <f>ROUND(I366*H366,2)</f>
        <v>0</v>
      </c>
      <c r="BL366" s="18" t="s">
        <v>270</v>
      </c>
      <c r="BM366" s="216" t="s">
        <v>1017</v>
      </c>
    </row>
    <row r="367" s="2" customFormat="1">
      <c r="A367" s="40"/>
      <c r="B367" s="41"/>
      <c r="C367" s="42"/>
      <c r="D367" s="225" t="s">
        <v>197</v>
      </c>
      <c r="E367" s="42"/>
      <c r="F367" s="226" t="s">
        <v>672</v>
      </c>
      <c r="G367" s="42"/>
      <c r="H367" s="42"/>
      <c r="I367" s="227"/>
      <c r="J367" s="42"/>
      <c r="K367" s="42"/>
      <c r="L367" s="46"/>
      <c r="M367" s="228"/>
      <c r="N367" s="229"/>
      <c r="O367" s="86"/>
      <c r="P367" s="86"/>
      <c r="Q367" s="86"/>
      <c r="R367" s="86"/>
      <c r="S367" s="86"/>
      <c r="T367" s="87"/>
      <c r="U367" s="40"/>
      <c r="V367" s="40"/>
      <c r="W367" s="40"/>
      <c r="X367" s="40"/>
      <c r="Y367" s="40"/>
      <c r="Z367" s="40"/>
      <c r="AA367" s="40"/>
      <c r="AB367" s="40"/>
      <c r="AC367" s="40"/>
      <c r="AD367" s="40"/>
      <c r="AE367" s="40"/>
      <c r="AT367" s="18" t="s">
        <v>197</v>
      </c>
      <c r="AU367" s="18" t="s">
        <v>141</v>
      </c>
    </row>
    <row r="368" s="12" customFormat="1" ht="22.8" customHeight="1">
      <c r="A368" s="12"/>
      <c r="B368" s="189"/>
      <c r="C368" s="190"/>
      <c r="D368" s="191" t="s">
        <v>78</v>
      </c>
      <c r="E368" s="203" t="s">
        <v>673</v>
      </c>
      <c r="F368" s="203" t="s">
        <v>674</v>
      </c>
      <c r="G368" s="190"/>
      <c r="H368" s="190"/>
      <c r="I368" s="193"/>
      <c r="J368" s="204">
        <f>BK368</f>
        <v>0</v>
      </c>
      <c r="K368" s="190"/>
      <c r="L368" s="195"/>
      <c r="M368" s="196"/>
      <c r="N368" s="197"/>
      <c r="O368" s="197"/>
      <c r="P368" s="198">
        <f>SUM(P369:P372)</f>
        <v>0</v>
      </c>
      <c r="Q368" s="197"/>
      <c r="R368" s="198">
        <f>SUM(R369:R372)</f>
        <v>0.0045000000000000005</v>
      </c>
      <c r="S368" s="197"/>
      <c r="T368" s="199">
        <f>SUM(T369:T372)</f>
        <v>0.063390000000000002</v>
      </c>
      <c r="U368" s="12"/>
      <c r="V368" s="12"/>
      <c r="W368" s="12"/>
      <c r="X368" s="12"/>
      <c r="Y368" s="12"/>
      <c r="Z368" s="12"/>
      <c r="AA368" s="12"/>
      <c r="AB368" s="12"/>
      <c r="AC368" s="12"/>
      <c r="AD368" s="12"/>
      <c r="AE368" s="12"/>
      <c r="AR368" s="200" t="s">
        <v>141</v>
      </c>
      <c r="AT368" s="201" t="s">
        <v>78</v>
      </c>
      <c r="AU368" s="201" t="s">
        <v>21</v>
      </c>
      <c r="AY368" s="200" t="s">
        <v>132</v>
      </c>
      <c r="BK368" s="202">
        <f>SUM(BK369:BK372)</f>
        <v>0</v>
      </c>
    </row>
    <row r="369" s="2" customFormat="1" ht="14.4" customHeight="1">
      <c r="A369" s="40"/>
      <c r="B369" s="41"/>
      <c r="C369" s="205" t="s">
        <v>724</v>
      </c>
      <c r="D369" s="205" t="s">
        <v>135</v>
      </c>
      <c r="E369" s="206" t="s">
        <v>680</v>
      </c>
      <c r="F369" s="207" t="s">
        <v>681</v>
      </c>
      <c r="G369" s="208" t="s">
        <v>376</v>
      </c>
      <c r="H369" s="209">
        <v>3</v>
      </c>
      <c r="I369" s="210"/>
      <c r="J369" s="211">
        <f>ROUND(I369*H369,2)</f>
        <v>0</v>
      </c>
      <c r="K369" s="207" t="s">
        <v>139</v>
      </c>
      <c r="L369" s="46"/>
      <c r="M369" s="212" t="s">
        <v>32</v>
      </c>
      <c r="N369" s="213" t="s">
        <v>51</v>
      </c>
      <c r="O369" s="86"/>
      <c r="P369" s="214">
        <f>O369*H369</f>
        <v>0</v>
      </c>
      <c r="Q369" s="214">
        <v>0.0015</v>
      </c>
      <c r="R369" s="214">
        <f>Q369*H369</f>
        <v>0.0045000000000000005</v>
      </c>
      <c r="S369" s="214">
        <v>0</v>
      </c>
      <c r="T369" s="215">
        <f>S369*H369</f>
        <v>0</v>
      </c>
      <c r="U369" s="40"/>
      <c r="V369" s="40"/>
      <c r="W369" s="40"/>
      <c r="X369" s="40"/>
      <c r="Y369" s="40"/>
      <c r="Z369" s="40"/>
      <c r="AA369" s="40"/>
      <c r="AB369" s="40"/>
      <c r="AC369" s="40"/>
      <c r="AD369" s="40"/>
      <c r="AE369" s="40"/>
      <c r="AR369" s="216" t="s">
        <v>270</v>
      </c>
      <c r="AT369" s="216" t="s">
        <v>135</v>
      </c>
      <c r="AU369" s="216" t="s">
        <v>141</v>
      </c>
      <c r="AY369" s="18" t="s">
        <v>132</v>
      </c>
      <c r="BE369" s="217">
        <f>IF(N369="základní",J369,0)</f>
        <v>0</v>
      </c>
      <c r="BF369" s="217">
        <f>IF(N369="snížená",J369,0)</f>
        <v>0</v>
      </c>
      <c r="BG369" s="217">
        <f>IF(N369="zákl. přenesená",J369,0)</f>
        <v>0</v>
      </c>
      <c r="BH369" s="217">
        <f>IF(N369="sníž. přenesená",J369,0)</f>
        <v>0</v>
      </c>
      <c r="BI369" s="217">
        <f>IF(N369="nulová",J369,0)</f>
        <v>0</v>
      </c>
      <c r="BJ369" s="18" t="s">
        <v>141</v>
      </c>
      <c r="BK369" s="217">
        <f>ROUND(I369*H369,2)</f>
        <v>0</v>
      </c>
      <c r="BL369" s="18" t="s">
        <v>270</v>
      </c>
      <c r="BM369" s="216" t="s">
        <v>1389</v>
      </c>
    </row>
    <row r="370" s="2" customFormat="1" ht="14.4" customHeight="1">
      <c r="A370" s="40"/>
      <c r="B370" s="41"/>
      <c r="C370" s="205" t="s">
        <v>729</v>
      </c>
      <c r="D370" s="205" t="s">
        <v>135</v>
      </c>
      <c r="E370" s="206" t="s">
        <v>684</v>
      </c>
      <c r="F370" s="207" t="s">
        <v>685</v>
      </c>
      <c r="G370" s="208" t="s">
        <v>376</v>
      </c>
      <c r="H370" s="209">
        <v>3</v>
      </c>
      <c r="I370" s="210"/>
      <c r="J370" s="211">
        <f>ROUND(I370*H370,2)</f>
        <v>0</v>
      </c>
      <c r="K370" s="207" t="s">
        <v>139</v>
      </c>
      <c r="L370" s="46"/>
      <c r="M370" s="212" t="s">
        <v>32</v>
      </c>
      <c r="N370" s="213" t="s">
        <v>51</v>
      </c>
      <c r="O370" s="86"/>
      <c r="P370" s="214">
        <f>O370*H370</f>
        <v>0</v>
      </c>
      <c r="Q370" s="214">
        <v>0</v>
      </c>
      <c r="R370" s="214">
        <f>Q370*H370</f>
        <v>0</v>
      </c>
      <c r="S370" s="214">
        <v>0.021129999999999999</v>
      </c>
      <c r="T370" s="215">
        <f>S370*H370</f>
        <v>0.063390000000000002</v>
      </c>
      <c r="U370" s="40"/>
      <c r="V370" s="40"/>
      <c r="W370" s="40"/>
      <c r="X370" s="40"/>
      <c r="Y370" s="40"/>
      <c r="Z370" s="40"/>
      <c r="AA370" s="40"/>
      <c r="AB370" s="40"/>
      <c r="AC370" s="40"/>
      <c r="AD370" s="40"/>
      <c r="AE370" s="40"/>
      <c r="AR370" s="216" t="s">
        <v>270</v>
      </c>
      <c r="AT370" s="216" t="s">
        <v>135</v>
      </c>
      <c r="AU370" s="216" t="s">
        <v>141</v>
      </c>
      <c r="AY370" s="18" t="s">
        <v>132</v>
      </c>
      <c r="BE370" s="217">
        <f>IF(N370="základní",J370,0)</f>
        <v>0</v>
      </c>
      <c r="BF370" s="217">
        <f>IF(N370="snížená",J370,0)</f>
        <v>0</v>
      </c>
      <c r="BG370" s="217">
        <f>IF(N370="zákl. přenesená",J370,0)</f>
        <v>0</v>
      </c>
      <c r="BH370" s="217">
        <f>IF(N370="sníž. přenesená",J370,0)</f>
        <v>0</v>
      </c>
      <c r="BI370" s="217">
        <f>IF(N370="nulová",J370,0)</f>
        <v>0</v>
      </c>
      <c r="BJ370" s="18" t="s">
        <v>141</v>
      </c>
      <c r="BK370" s="217">
        <f>ROUND(I370*H370,2)</f>
        <v>0</v>
      </c>
      <c r="BL370" s="18" t="s">
        <v>270</v>
      </c>
      <c r="BM370" s="216" t="s">
        <v>1390</v>
      </c>
    </row>
    <row r="371" s="2" customFormat="1" ht="24.15" customHeight="1">
      <c r="A371" s="40"/>
      <c r="B371" s="41"/>
      <c r="C371" s="205" t="s">
        <v>733</v>
      </c>
      <c r="D371" s="205" t="s">
        <v>135</v>
      </c>
      <c r="E371" s="206" t="s">
        <v>688</v>
      </c>
      <c r="F371" s="207" t="s">
        <v>689</v>
      </c>
      <c r="G371" s="208" t="s">
        <v>254</v>
      </c>
      <c r="H371" s="209">
        <v>0.0050000000000000001</v>
      </c>
      <c r="I371" s="210"/>
      <c r="J371" s="211">
        <f>ROUND(I371*H371,2)</f>
        <v>0</v>
      </c>
      <c r="K371" s="207" t="s">
        <v>139</v>
      </c>
      <c r="L371" s="46"/>
      <c r="M371" s="212" t="s">
        <v>32</v>
      </c>
      <c r="N371" s="213" t="s">
        <v>51</v>
      </c>
      <c r="O371" s="86"/>
      <c r="P371" s="214">
        <f>O371*H371</f>
        <v>0</v>
      </c>
      <c r="Q371" s="214">
        <v>0</v>
      </c>
      <c r="R371" s="214">
        <f>Q371*H371</f>
        <v>0</v>
      </c>
      <c r="S371" s="214">
        <v>0</v>
      </c>
      <c r="T371" s="215">
        <f>S371*H371</f>
        <v>0</v>
      </c>
      <c r="U371" s="40"/>
      <c r="V371" s="40"/>
      <c r="W371" s="40"/>
      <c r="X371" s="40"/>
      <c r="Y371" s="40"/>
      <c r="Z371" s="40"/>
      <c r="AA371" s="40"/>
      <c r="AB371" s="40"/>
      <c r="AC371" s="40"/>
      <c r="AD371" s="40"/>
      <c r="AE371" s="40"/>
      <c r="AR371" s="216" t="s">
        <v>270</v>
      </c>
      <c r="AT371" s="216" t="s">
        <v>135</v>
      </c>
      <c r="AU371" s="216" t="s">
        <v>141</v>
      </c>
      <c r="AY371" s="18" t="s">
        <v>132</v>
      </c>
      <c r="BE371" s="217">
        <f>IF(N371="základní",J371,0)</f>
        <v>0</v>
      </c>
      <c r="BF371" s="217">
        <f>IF(N371="snížená",J371,0)</f>
        <v>0</v>
      </c>
      <c r="BG371" s="217">
        <f>IF(N371="zákl. přenesená",J371,0)</f>
        <v>0</v>
      </c>
      <c r="BH371" s="217">
        <f>IF(N371="sníž. přenesená",J371,0)</f>
        <v>0</v>
      </c>
      <c r="BI371" s="217">
        <f>IF(N371="nulová",J371,0)</f>
        <v>0</v>
      </c>
      <c r="BJ371" s="18" t="s">
        <v>141</v>
      </c>
      <c r="BK371" s="217">
        <f>ROUND(I371*H371,2)</f>
        <v>0</v>
      </c>
      <c r="BL371" s="18" t="s">
        <v>270</v>
      </c>
      <c r="BM371" s="216" t="s">
        <v>1391</v>
      </c>
    </row>
    <row r="372" s="2" customFormat="1">
      <c r="A372" s="40"/>
      <c r="B372" s="41"/>
      <c r="C372" s="42"/>
      <c r="D372" s="225" t="s">
        <v>197</v>
      </c>
      <c r="E372" s="42"/>
      <c r="F372" s="226" t="s">
        <v>604</v>
      </c>
      <c r="G372" s="42"/>
      <c r="H372" s="42"/>
      <c r="I372" s="227"/>
      <c r="J372" s="42"/>
      <c r="K372" s="42"/>
      <c r="L372" s="46"/>
      <c r="M372" s="228"/>
      <c r="N372" s="229"/>
      <c r="O372" s="86"/>
      <c r="P372" s="86"/>
      <c r="Q372" s="86"/>
      <c r="R372" s="86"/>
      <c r="S372" s="86"/>
      <c r="T372" s="87"/>
      <c r="U372" s="40"/>
      <c r="V372" s="40"/>
      <c r="W372" s="40"/>
      <c r="X372" s="40"/>
      <c r="Y372" s="40"/>
      <c r="Z372" s="40"/>
      <c r="AA372" s="40"/>
      <c r="AB372" s="40"/>
      <c r="AC372" s="40"/>
      <c r="AD372" s="40"/>
      <c r="AE372" s="40"/>
      <c r="AT372" s="18" t="s">
        <v>197</v>
      </c>
      <c r="AU372" s="18" t="s">
        <v>141</v>
      </c>
    </row>
    <row r="373" s="12" customFormat="1" ht="22.8" customHeight="1">
      <c r="A373" s="12"/>
      <c r="B373" s="189"/>
      <c r="C373" s="190"/>
      <c r="D373" s="191" t="s">
        <v>78</v>
      </c>
      <c r="E373" s="203" t="s">
        <v>691</v>
      </c>
      <c r="F373" s="203" t="s">
        <v>692</v>
      </c>
      <c r="G373" s="190"/>
      <c r="H373" s="190"/>
      <c r="I373" s="193"/>
      <c r="J373" s="204">
        <f>BK373</f>
        <v>0</v>
      </c>
      <c r="K373" s="190"/>
      <c r="L373" s="195"/>
      <c r="M373" s="196"/>
      <c r="N373" s="197"/>
      <c r="O373" s="197"/>
      <c r="P373" s="198">
        <f>SUM(P374:P375)</f>
        <v>0</v>
      </c>
      <c r="Q373" s="197"/>
      <c r="R373" s="198">
        <f>SUM(R374:R375)</f>
        <v>0.00156</v>
      </c>
      <c r="S373" s="197"/>
      <c r="T373" s="199">
        <f>SUM(T374:T375)</f>
        <v>0</v>
      </c>
      <c r="U373" s="12"/>
      <c r="V373" s="12"/>
      <c r="W373" s="12"/>
      <c r="X373" s="12"/>
      <c r="Y373" s="12"/>
      <c r="Z373" s="12"/>
      <c r="AA373" s="12"/>
      <c r="AB373" s="12"/>
      <c r="AC373" s="12"/>
      <c r="AD373" s="12"/>
      <c r="AE373" s="12"/>
      <c r="AR373" s="200" t="s">
        <v>141</v>
      </c>
      <c r="AT373" s="201" t="s">
        <v>78</v>
      </c>
      <c r="AU373" s="201" t="s">
        <v>21</v>
      </c>
      <c r="AY373" s="200" t="s">
        <v>132</v>
      </c>
      <c r="BK373" s="202">
        <f>SUM(BK374:BK375)</f>
        <v>0</v>
      </c>
    </row>
    <row r="374" s="2" customFormat="1" ht="14.4" customHeight="1">
      <c r="A374" s="40"/>
      <c r="B374" s="41"/>
      <c r="C374" s="205" t="s">
        <v>737</v>
      </c>
      <c r="D374" s="205" t="s">
        <v>135</v>
      </c>
      <c r="E374" s="206" t="s">
        <v>694</v>
      </c>
      <c r="F374" s="207" t="s">
        <v>695</v>
      </c>
      <c r="G374" s="208" t="s">
        <v>696</v>
      </c>
      <c r="H374" s="209">
        <v>2</v>
      </c>
      <c r="I374" s="210"/>
      <c r="J374" s="211">
        <f>ROUND(I374*H374,2)</f>
        <v>0</v>
      </c>
      <c r="K374" s="207" t="s">
        <v>32</v>
      </c>
      <c r="L374" s="46"/>
      <c r="M374" s="212" t="s">
        <v>32</v>
      </c>
      <c r="N374" s="213" t="s">
        <v>51</v>
      </c>
      <c r="O374" s="86"/>
      <c r="P374" s="214">
        <f>O374*H374</f>
        <v>0</v>
      </c>
      <c r="Q374" s="214">
        <v>0.00077999999999999999</v>
      </c>
      <c r="R374" s="214">
        <f>Q374*H374</f>
        <v>0.00156</v>
      </c>
      <c r="S374" s="214">
        <v>0</v>
      </c>
      <c r="T374" s="215">
        <f>S374*H374</f>
        <v>0</v>
      </c>
      <c r="U374" s="40"/>
      <c r="V374" s="40"/>
      <c r="W374" s="40"/>
      <c r="X374" s="40"/>
      <c r="Y374" s="40"/>
      <c r="Z374" s="40"/>
      <c r="AA374" s="40"/>
      <c r="AB374" s="40"/>
      <c r="AC374" s="40"/>
      <c r="AD374" s="40"/>
      <c r="AE374" s="40"/>
      <c r="AR374" s="216" t="s">
        <v>270</v>
      </c>
      <c r="AT374" s="216" t="s">
        <v>135</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1392</v>
      </c>
    </row>
    <row r="375" s="2" customFormat="1">
      <c r="A375" s="40"/>
      <c r="B375" s="41"/>
      <c r="C375" s="42"/>
      <c r="D375" s="225" t="s">
        <v>197</v>
      </c>
      <c r="E375" s="42"/>
      <c r="F375" s="226" t="s">
        <v>698</v>
      </c>
      <c r="G375" s="42"/>
      <c r="H375" s="42"/>
      <c r="I375" s="227"/>
      <c r="J375" s="42"/>
      <c r="K375" s="42"/>
      <c r="L375" s="46"/>
      <c r="M375" s="228"/>
      <c r="N375" s="229"/>
      <c r="O375" s="86"/>
      <c r="P375" s="86"/>
      <c r="Q375" s="86"/>
      <c r="R375" s="86"/>
      <c r="S375" s="86"/>
      <c r="T375" s="87"/>
      <c r="U375" s="40"/>
      <c r="V375" s="40"/>
      <c r="W375" s="40"/>
      <c r="X375" s="40"/>
      <c r="Y375" s="40"/>
      <c r="Z375" s="40"/>
      <c r="AA375" s="40"/>
      <c r="AB375" s="40"/>
      <c r="AC375" s="40"/>
      <c r="AD375" s="40"/>
      <c r="AE375" s="40"/>
      <c r="AT375" s="18" t="s">
        <v>197</v>
      </c>
      <c r="AU375" s="18" t="s">
        <v>141</v>
      </c>
    </row>
    <row r="376" s="12" customFormat="1" ht="22.8" customHeight="1">
      <c r="A376" s="12"/>
      <c r="B376" s="189"/>
      <c r="C376" s="190"/>
      <c r="D376" s="191" t="s">
        <v>78</v>
      </c>
      <c r="E376" s="203" t="s">
        <v>699</v>
      </c>
      <c r="F376" s="203" t="s">
        <v>700</v>
      </c>
      <c r="G376" s="190"/>
      <c r="H376" s="190"/>
      <c r="I376" s="193"/>
      <c r="J376" s="204">
        <f>BK376</f>
        <v>0</v>
      </c>
      <c r="K376" s="190"/>
      <c r="L376" s="195"/>
      <c r="M376" s="196"/>
      <c r="N376" s="197"/>
      <c r="O376" s="197"/>
      <c r="P376" s="198">
        <f>SUM(P377:P378)</f>
        <v>0</v>
      </c>
      <c r="Q376" s="197"/>
      <c r="R376" s="198">
        <f>SUM(R377:R378)</f>
        <v>0</v>
      </c>
      <c r="S376" s="197"/>
      <c r="T376" s="199">
        <f>SUM(T377:T378)</f>
        <v>0</v>
      </c>
      <c r="U376" s="12"/>
      <c r="V376" s="12"/>
      <c r="W376" s="12"/>
      <c r="X376" s="12"/>
      <c r="Y376" s="12"/>
      <c r="Z376" s="12"/>
      <c r="AA376" s="12"/>
      <c r="AB376" s="12"/>
      <c r="AC376" s="12"/>
      <c r="AD376" s="12"/>
      <c r="AE376" s="12"/>
      <c r="AR376" s="200" t="s">
        <v>141</v>
      </c>
      <c r="AT376" s="201" t="s">
        <v>78</v>
      </c>
      <c r="AU376" s="201" t="s">
        <v>21</v>
      </c>
      <c r="AY376" s="200" t="s">
        <v>132</v>
      </c>
      <c r="BK376" s="202">
        <f>SUM(BK377:BK378)</f>
        <v>0</v>
      </c>
    </row>
    <row r="377" s="2" customFormat="1" ht="24.15" customHeight="1">
      <c r="A377" s="40"/>
      <c r="B377" s="41"/>
      <c r="C377" s="205" t="s">
        <v>744</v>
      </c>
      <c r="D377" s="205" t="s">
        <v>135</v>
      </c>
      <c r="E377" s="206" t="s">
        <v>702</v>
      </c>
      <c r="F377" s="207" t="s">
        <v>1024</v>
      </c>
      <c r="G377" s="208" t="s">
        <v>138</v>
      </c>
      <c r="H377" s="209">
        <v>1</v>
      </c>
      <c r="I377" s="210"/>
      <c r="J377" s="211">
        <f>ROUND(I377*H377,2)</f>
        <v>0</v>
      </c>
      <c r="K377" s="207" t="s">
        <v>139</v>
      </c>
      <c r="L377" s="46"/>
      <c r="M377" s="212" t="s">
        <v>32</v>
      </c>
      <c r="N377" s="213" t="s">
        <v>51</v>
      </c>
      <c r="O377" s="86"/>
      <c r="P377" s="214">
        <f>O377*H377</f>
        <v>0</v>
      </c>
      <c r="Q377" s="214">
        <v>0</v>
      </c>
      <c r="R377" s="214">
        <f>Q377*H377</f>
        <v>0</v>
      </c>
      <c r="S377" s="214">
        <v>0</v>
      </c>
      <c r="T377" s="215">
        <f>S377*H377</f>
        <v>0</v>
      </c>
      <c r="U377" s="40"/>
      <c r="V377" s="40"/>
      <c r="W377" s="40"/>
      <c r="X377" s="40"/>
      <c r="Y377" s="40"/>
      <c r="Z377" s="40"/>
      <c r="AA377" s="40"/>
      <c r="AB377" s="40"/>
      <c r="AC377" s="40"/>
      <c r="AD377" s="40"/>
      <c r="AE377" s="40"/>
      <c r="AR377" s="216" t="s">
        <v>270</v>
      </c>
      <c r="AT377" s="216" t="s">
        <v>135</v>
      </c>
      <c r="AU377" s="216" t="s">
        <v>141</v>
      </c>
      <c r="AY377" s="18" t="s">
        <v>132</v>
      </c>
      <c r="BE377" s="217">
        <f>IF(N377="základní",J377,0)</f>
        <v>0</v>
      </c>
      <c r="BF377" s="217">
        <f>IF(N377="snížená",J377,0)</f>
        <v>0</v>
      </c>
      <c r="BG377" s="217">
        <f>IF(N377="zákl. přenesená",J377,0)</f>
        <v>0</v>
      </c>
      <c r="BH377" s="217">
        <f>IF(N377="sníž. přenesená",J377,0)</f>
        <v>0</v>
      </c>
      <c r="BI377" s="217">
        <f>IF(N377="nulová",J377,0)</f>
        <v>0</v>
      </c>
      <c r="BJ377" s="18" t="s">
        <v>141</v>
      </c>
      <c r="BK377" s="217">
        <f>ROUND(I377*H377,2)</f>
        <v>0</v>
      </c>
      <c r="BL377" s="18" t="s">
        <v>270</v>
      </c>
      <c r="BM377" s="216" t="s">
        <v>1393</v>
      </c>
    </row>
    <row r="378" s="2" customFormat="1">
      <c r="A378" s="40"/>
      <c r="B378" s="41"/>
      <c r="C378" s="42"/>
      <c r="D378" s="225" t="s">
        <v>197</v>
      </c>
      <c r="E378" s="42"/>
      <c r="F378" s="226" t="s">
        <v>705</v>
      </c>
      <c r="G378" s="42"/>
      <c r="H378" s="42"/>
      <c r="I378" s="227"/>
      <c r="J378" s="42"/>
      <c r="K378" s="42"/>
      <c r="L378" s="46"/>
      <c r="M378" s="228"/>
      <c r="N378" s="229"/>
      <c r="O378" s="86"/>
      <c r="P378" s="86"/>
      <c r="Q378" s="86"/>
      <c r="R378" s="86"/>
      <c r="S378" s="86"/>
      <c r="T378" s="87"/>
      <c r="U378" s="40"/>
      <c r="V378" s="40"/>
      <c r="W378" s="40"/>
      <c r="X378" s="40"/>
      <c r="Y378" s="40"/>
      <c r="Z378" s="40"/>
      <c r="AA378" s="40"/>
      <c r="AB378" s="40"/>
      <c r="AC378" s="40"/>
      <c r="AD378" s="40"/>
      <c r="AE378" s="40"/>
      <c r="AT378" s="18" t="s">
        <v>197</v>
      </c>
      <c r="AU378" s="18" t="s">
        <v>141</v>
      </c>
    </row>
    <row r="379" s="12" customFormat="1" ht="22.8" customHeight="1">
      <c r="A379" s="12"/>
      <c r="B379" s="189"/>
      <c r="C379" s="190"/>
      <c r="D379" s="191" t="s">
        <v>78</v>
      </c>
      <c r="E379" s="203" t="s">
        <v>706</v>
      </c>
      <c r="F379" s="203" t="s">
        <v>707</v>
      </c>
      <c r="G379" s="190"/>
      <c r="H379" s="190"/>
      <c r="I379" s="193"/>
      <c r="J379" s="204">
        <f>BK379</f>
        <v>0</v>
      </c>
      <c r="K379" s="190"/>
      <c r="L379" s="195"/>
      <c r="M379" s="196"/>
      <c r="N379" s="197"/>
      <c r="O379" s="197"/>
      <c r="P379" s="198">
        <f>SUM(P380:P400)</f>
        <v>0</v>
      </c>
      <c r="Q379" s="197"/>
      <c r="R379" s="198">
        <f>SUM(R380:R400)</f>
        <v>5.5007345000000001</v>
      </c>
      <c r="S379" s="197"/>
      <c r="T379" s="199">
        <f>SUM(T380:T400)</f>
        <v>0</v>
      </c>
      <c r="U379" s="12"/>
      <c r="V379" s="12"/>
      <c r="W379" s="12"/>
      <c r="X379" s="12"/>
      <c r="Y379" s="12"/>
      <c r="Z379" s="12"/>
      <c r="AA379" s="12"/>
      <c r="AB379" s="12"/>
      <c r="AC379" s="12"/>
      <c r="AD379" s="12"/>
      <c r="AE379" s="12"/>
      <c r="AR379" s="200" t="s">
        <v>141</v>
      </c>
      <c r="AT379" s="201" t="s">
        <v>78</v>
      </c>
      <c r="AU379" s="201" t="s">
        <v>21</v>
      </c>
      <c r="AY379" s="200" t="s">
        <v>132</v>
      </c>
      <c r="BK379" s="202">
        <f>SUM(BK380:BK400)</f>
        <v>0</v>
      </c>
    </row>
    <row r="380" s="2" customFormat="1" ht="24.15" customHeight="1">
      <c r="A380" s="40"/>
      <c r="B380" s="41"/>
      <c r="C380" s="205" t="s">
        <v>749</v>
      </c>
      <c r="D380" s="205" t="s">
        <v>135</v>
      </c>
      <c r="E380" s="206" t="s">
        <v>709</v>
      </c>
      <c r="F380" s="207" t="s">
        <v>1026</v>
      </c>
      <c r="G380" s="208" t="s">
        <v>195</v>
      </c>
      <c r="H380" s="209">
        <v>78.659999999999997</v>
      </c>
      <c r="I380" s="210"/>
      <c r="J380" s="211">
        <f>ROUND(I380*H380,2)</f>
        <v>0</v>
      </c>
      <c r="K380" s="207" t="s">
        <v>139</v>
      </c>
      <c r="L380" s="46"/>
      <c r="M380" s="212" t="s">
        <v>32</v>
      </c>
      <c r="N380" s="213" t="s">
        <v>51</v>
      </c>
      <c r="O380" s="86"/>
      <c r="P380" s="214">
        <f>O380*H380</f>
        <v>0</v>
      </c>
      <c r="Q380" s="214">
        <v>0</v>
      </c>
      <c r="R380" s="214">
        <f>Q380*H380</f>
        <v>0</v>
      </c>
      <c r="S380" s="214">
        <v>0</v>
      </c>
      <c r="T380" s="215">
        <f>S380*H380</f>
        <v>0</v>
      </c>
      <c r="U380" s="40"/>
      <c r="V380" s="40"/>
      <c r="W380" s="40"/>
      <c r="X380" s="40"/>
      <c r="Y380" s="40"/>
      <c r="Z380" s="40"/>
      <c r="AA380" s="40"/>
      <c r="AB380" s="40"/>
      <c r="AC380" s="40"/>
      <c r="AD380" s="40"/>
      <c r="AE380" s="40"/>
      <c r="AR380" s="216" t="s">
        <v>270</v>
      </c>
      <c r="AT380" s="216" t="s">
        <v>135</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1027</v>
      </c>
    </row>
    <row r="381" s="2" customFormat="1">
      <c r="A381" s="40"/>
      <c r="B381" s="41"/>
      <c r="C381" s="42"/>
      <c r="D381" s="225" t="s">
        <v>197</v>
      </c>
      <c r="E381" s="42"/>
      <c r="F381" s="226" t="s">
        <v>712</v>
      </c>
      <c r="G381" s="42"/>
      <c r="H381" s="42"/>
      <c r="I381" s="227"/>
      <c r="J381" s="42"/>
      <c r="K381" s="42"/>
      <c r="L381" s="46"/>
      <c r="M381" s="228"/>
      <c r="N381" s="229"/>
      <c r="O381" s="86"/>
      <c r="P381" s="86"/>
      <c r="Q381" s="86"/>
      <c r="R381" s="86"/>
      <c r="S381" s="86"/>
      <c r="T381" s="87"/>
      <c r="U381" s="40"/>
      <c r="V381" s="40"/>
      <c r="W381" s="40"/>
      <c r="X381" s="40"/>
      <c r="Y381" s="40"/>
      <c r="Z381" s="40"/>
      <c r="AA381" s="40"/>
      <c r="AB381" s="40"/>
      <c r="AC381" s="40"/>
      <c r="AD381" s="40"/>
      <c r="AE381" s="40"/>
      <c r="AT381" s="18" t="s">
        <v>197</v>
      </c>
      <c r="AU381" s="18" t="s">
        <v>141</v>
      </c>
    </row>
    <row r="382" s="13" customFormat="1">
      <c r="A382" s="13"/>
      <c r="B382" s="230"/>
      <c r="C382" s="231"/>
      <c r="D382" s="225" t="s">
        <v>199</v>
      </c>
      <c r="E382" s="232" t="s">
        <v>32</v>
      </c>
      <c r="F382" s="233" t="s">
        <v>1028</v>
      </c>
      <c r="G382" s="231"/>
      <c r="H382" s="234">
        <v>78.659999999999997</v>
      </c>
      <c r="I382" s="235"/>
      <c r="J382" s="231"/>
      <c r="K382" s="231"/>
      <c r="L382" s="236"/>
      <c r="M382" s="237"/>
      <c r="N382" s="238"/>
      <c r="O382" s="238"/>
      <c r="P382" s="238"/>
      <c r="Q382" s="238"/>
      <c r="R382" s="238"/>
      <c r="S382" s="238"/>
      <c r="T382" s="239"/>
      <c r="U382" s="13"/>
      <c r="V382" s="13"/>
      <c r="W382" s="13"/>
      <c r="X382" s="13"/>
      <c r="Y382" s="13"/>
      <c r="Z382" s="13"/>
      <c r="AA382" s="13"/>
      <c r="AB382" s="13"/>
      <c r="AC382" s="13"/>
      <c r="AD382" s="13"/>
      <c r="AE382" s="13"/>
      <c r="AT382" s="240" t="s">
        <v>199</v>
      </c>
      <c r="AU382" s="240" t="s">
        <v>141</v>
      </c>
      <c r="AV382" s="13" t="s">
        <v>141</v>
      </c>
      <c r="AW382" s="13" t="s">
        <v>41</v>
      </c>
      <c r="AX382" s="13" t="s">
        <v>79</v>
      </c>
      <c r="AY382" s="240" t="s">
        <v>132</v>
      </c>
    </row>
    <row r="383" s="14" customFormat="1">
      <c r="A383" s="14"/>
      <c r="B383" s="241"/>
      <c r="C383" s="242"/>
      <c r="D383" s="225" t="s">
        <v>199</v>
      </c>
      <c r="E383" s="243" t="s">
        <v>32</v>
      </c>
      <c r="F383" s="244" t="s">
        <v>201</v>
      </c>
      <c r="G383" s="242"/>
      <c r="H383" s="245">
        <v>78.659999999999997</v>
      </c>
      <c r="I383" s="246"/>
      <c r="J383" s="242"/>
      <c r="K383" s="242"/>
      <c r="L383" s="247"/>
      <c r="M383" s="248"/>
      <c r="N383" s="249"/>
      <c r="O383" s="249"/>
      <c r="P383" s="249"/>
      <c r="Q383" s="249"/>
      <c r="R383" s="249"/>
      <c r="S383" s="249"/>
      <c r="T383" s="250"/>
      <c r="U383" s="14"/>
      <c r="V383" s="14"/>
      <c r="W383" s="14"/>
      <c r="X383" s="14"/>
      <c r="Y383" s="14"/>
      <c r="Z383" s="14"/>
      <c r="AA383" s="14"/>
      <c r="AB383" s="14"/>
      <c r="AC383" s="14"/>
      <c r="AD383" s="14"/>
      <c r="AE383" s="14"/>
      <c r="AT383" s="251" t="s">
        <v>199</v>
      </c>
      <c r="AU383" s="251" t="s">
        <v>141</v>
      </c>
      <c r="AV383" s="14" t="s">
        <v>150</v>
      </c>
      <c r="AW383" s="14" t="s">
        <v>41</v>
      </c>
      <c r="AX383" s="14" t="s">
        <v>21</v>
      </c>
      <c r="AY383" s="251" t="s">
        <v>132</v>
      </c>
    </row>
    <row r="384" s="2" customFormat="1" ht="14.4" customHeight="1">
      <c r="A384" s="40"/>
      <c r="B384" s="41"/>
      <c r="C384" s="252" t="s">
        <v>756</v>
      </c>
      <c r="D384" s="252" t="s">
        <v>246</v>
      </c>
      <c r="E384" s="253" t="s">
        <v>714</v>
      </c>
      <c r="F384" s="254" t="s">
        <v>715</v>
      </c>
      <c r="G384" s="255" t="s">
        <v>204</v>
      </c>
      <c r="H384" s="256">
        <v>1.9259999999999999</v>
      </c>
      <c r="I384" s="257"/>
      <c r="J384" s="258">
        <f>ROUND(I384*H384,2)</f>
        <v>0</v>
      </c>
      <c r="K384" s="254" t="s">
        <v>139</v>
      </c>
      <c r="L384" s="259"/>
      <c r="M384" s="260" t="s">
        <v>32</v>
      </c>
      <c r="N384" s="261" t="s">
        <v>51</v>
      </c>
      <c r="O384" s="86"/>
      <c r="P384" s="214">
        <f>O384*H384</f>
        <v>0</v>
      </c>
      <c r="Q384" s="214">
        <v>0.55000000000000004</v>
      </c>
      <c r="R384" s="214">
        <f>Q384*H384</f>
        <v>1.0593000000000001</v>
      </c>
      <c r="S384" s="214">
        <v>0</v>
      </c>
      <c r="T384" s="215">
        <f>S384*H384</f>
        <v>0</v>
      </c>
      <c r="U384" s="40"/>
      <c r="V384" s="40"/>
      <c r="W384" s="40"/>
      <c r="X384" s="40"/>
      <c r="Y384" s="40"/>
      <c r="Z384" s="40"/>
      <c r="AA384" s="40"/>
      <c r="AB384" s="40"/>
      <c r="AC384" s="40"/>
      <c r="AD384" s="40"/>
      <c r="AE384" s="40"/>
      <c r="AR384" s="216" t="s">
        <v>356</v>
      </c>
      <c r="AT384" s="216" t="s">
        <v>246</v>
      </c>
      <c r="AU384" s="216" t="s">
        <v>141</v>
      </c>
      <c r="AY384" s="18" t="s">
        <v>132</v>
      </c>
      <c r="BE384" s="217">
        <f>IF(N384="základní",J384,0)</f>
        <v>0</v>
      </c>
      <c r="BF384" s="217">
        <f>IF(N384="snížená",J384,0)</f>
        <v>0</v>
      </c>
      <c r="BG384" s="217">
        <f>IF(N384="zákl. přenesená",J384,0)</f>
        <v>0</v>
      </c>
      <c r="BH384" s="217">
        <f>IF(N384="sníž. přenesená",J384,0)</f>
        <v>0</v>
      </c>
      <c r="BI384" s="217">
        <f>IF(N384="nulová",J384,0)</f>
        <v>0</v>
      </c>
      <c r="BJ384" s="18" t="s">
        <v>141</v>
      </c>
      <c r="BK384" s="217">
        <f>ROUND(I384*H384,2)</f>
        <v>0</v>
      </c>
      <c r="BL384" s="18" t="s">
        <v>270</v>
      </c>
      <c r="BM384" s="216" t="s">
        <v>1029</v>
      </c>
    </row>
    <row r="385" s="13" customFormat="1">
      <c r="A385" s="13"/>
      <c r="B385" s="230"/>
      <c r="C385" s="231"/>
      <c r="D385" s="225" t="s">
        <v>199</v>
      </c>
      <c r="E385" s="232" t="s">
        <v>32</v>
      </c>
      <c r="F385" s="233" t="s">
        <v>1030</v>
      </c>
      <c r="G385" s="231"/>
      <c r="H385" s="234">
        <v>1.8879999999999999</v>
      </c>
      <c r="I385" s="235"/>
      <c r="J385" s="231"/>
      <c r="K385" s="231"/>
      <c r="L385" s="236"/>
      <c r="M385" s="237"/>
      <c r="N385" s="238"/>
      <c r="O385" s="238"/>
      <c r="P385" s="238"/>
      <c r="Q385" s="238"/>
      <c r="R385" s="238"/>
      <c r="S385" s="238"/>
      <c r="T385" s="239"/>
      <c r="U385" s="13"/>
      <c r="V385" s="13"/>
      <c r="W385" s="13"/>
      <c r="X385" s="13"/>
      <c r="Y385" s="13"/>
      <c r="Z385" s="13"/>
      <c r="AA385" s="13"/>
      <c r="AB385" s="13"/>
      <c r="AC385" s="13"/>
      <c r="AD385" s="13"/>
      <c r="AE385" s="13"/>
      <c r="AT385" s="240" t="s">
        <v>199</v>
      </c>
      <c r="AU385" s="240" t="s">
        <v>141</v>
      </c>
      <c r="AV385" s="13" t="s">
        <v>141</v>
      </c>
      <c r="AW385" s="13" t="s">
        <v>41</v>
      </c>
      <c r="AX385" s="13" t="s">
        <v>21</v>
      </c>
      <c r="AY385" s="240" t="s">
        <v>132</v>
      </c>
    </row>
    <row r="386" s="13" customFormat="1">
      <c r="A386" s="13"/>
      <c r="B386" s="230"/>
      <c r="C386" s="231"/>
      <c r="D386" s="225" t="s">
        <v>199</v>
      </c>
      <c r="E386" s="231"/>
      <c r="F386" s="233" t="s">
        <v>1031</v>
      </c>
      <c r="G386" s="231"/>
      <c r="H386" s="234">
        <v>1.9259999999999999</v>
      </c>
      <c r="I386" s="235"/>
      <c r="J386" s="231"/>
      <c r="K386" s="231"/>
      <c r="L386" s="236"/>
      <c r="M386" s="237"/>
      <c r="N386" s="238"/>
      <c r="O386" s="238"/>
      <c r="P386" s="238"/>
      <c r="Q386" s="238"/>
      <c r="R386" s="238"/>
      <c r="S386" s="238"/>
      <c r="T386" s="239"/>
      <c r="U386" s="13"/>
      <c r="V386" s="13"/>
      <c r="W386" s="13"/>
      <c r="X386" s="13"/>
      <c r="Y386" s="13"/>
      <c r="Z386" s="13"/>
      <c r="AA386" s="13"/>
      <c r="AB386" s="13"/>
      <c r="AC386" s="13"/>
      <c r="AD386" s="13"/>
      <c r="AE386" s="13"/>
      <c r="AT386" s="240" t="s">
        <v>199</v>
      </c>
      <c r="AU386" s="240" t="s">
        <v>141</v>
      </c>
      <c r="AV386" s="13" t="s">
        <v>141</v>
      </c>
      <c r="AW386" s="13" t="s">
        <v>4</v>
      </c>
      <c r="AX386" s="13" t="s">
        <v>21</v>
      </c>
      <c r="AY386" s="240" t="s">
        <v>132</v>
      </c>
    </row>
    <row r="387" s="2" customFormat="1" ht="24.15" customHeight="1">
      <c r="A387" s="40"/>
      <c r="B387" s="41"/>
      <c r="C387" s="205" t="s">
        <v>761</v>
      </c>
      <c r="D387" s="205" t="s">
        <v>135</v>
      </c>
      <c r="E387" s="206" t="s">
        <v>1032</v>
      </c>
      <c r="F387" s="207" t="s">
        <v>1033</v>
      </c>
      <c r="G387" s="208" t="s">
        <v>195</v>
      </c>
      <c r="H387" s="209">
        <v>66.224999999999994</v>
      </c>
      <c r="I387" s="210"/>
      <c r="J387" s="211">
        <f>ROUND(I387*H387,2)</f>
        <v>0</v>
      </c>
      <c r="K387" s="207" t="s">
        <v>139</v>
      </c>
      <c r="L387" s="46"/>
      <c r="M387" s="212" t="s">
        <v>32</v>
      </c>
      <c r="N387" s="213" t="s">
        <v>51</v>
      </c>
      <c r="O387" s="86"/>
      <c r="P387" s="214">
        <f>O387*H387</f>
        <v>0</v>
      </c>
      <c r="Q387" s="214">
        <v>0.013899999999999999</v>
      </c>
      <c r="R387" s="214">
        <f>Q387*H387</f>
        <v>0.92052749999999983</v>
      </c>
      <c r="S387" s="214">
        <v>0</v>
      </c>
      <c r="T387" s="215">
        <f>S387*H387</f>
        <v>0</v>
      </c>
      <c r="U387" s="40"/>
      <c r="V387" s="40"/>
      <c r="W387" s="40"/>
      <c r="X387" s="40"/>
      <c r="Y387" s="40"/>
      <c r="Z387" s="40"/>
      <c r="AA387" s="40"/>
      <c r="AB387" s="40"/>
      <c r="AC387" s="40"/>
      <c r="AD387" s="40"/>
      <c r="AE387" s="40"/>
      <c r="AR387" s="216" t="s">
        <v>270</v>
      </c>
      <c r="AT387" s="216" t="s">
        <v>135</v>
      </c>
      <c r="AU387" s="216" t="s">
        <v>141</v>
      </c>
      <c r="AY387" s="18" t="s">
        <v>132</v>
      </c>
      <c r="BE387" s="217">
        <f>IF(N387="základní",J387,0)</f>
        <v>0</v>
      </c>
      <c r="BF387" s="217">
        <f>IF(N387="snížená",J387,0)</f>
        <v>0</v>
      </c>
      <c r="BG387" s="217">
        <f>IF(N387="zákl. přenesená",J387,0)</f>
        <v>0</v>
      </c>
      <c r="BH387" s="217">
        <f>IF(N387="sníž. přenesená",J387,0)</f>
        <v>0</v>
      </c>
      <c r="BI387" s="217">
        <f>IF(N387="nulová",J387,0)</f>
        <v>0</v>
      </c>
      <c r="BJ387" s="18" t="s">
        <v>141</v>
      </c>
      <c r="BK387" s="217">
        <f>ROUND(I387*H387,2)</f>
        <v>0</v>
      </c>
      <c r="BL387" s="18" t="s">
        <v>270</v>
      </c>
      <c r="BM387" s="216" t="s">
        <v>1034</v>
      </c>
    </row>
    <row r="388" s="2" customFormat="1">
      <c r="A388" s="40"/>
      <c r="B388" s="41"/>
      <c r="C388" s="42"/>
      <c r="D388" s="225" t="s">
        <v>197</v>
      </c>
      <c r="E388" s="42"/>
      <c r="F388" s="226" t="s">
        <v>723</v>
      </c>
      <c r="G388" s="42"/>
      <c r="H388" s="42"/>
      <c r="I388" s="227"/>
      <c r="J388" s="42"/>
      <c r="K388" s="42"/>
      <c r="L388" s="46"/>
      <c r="M388" s="228"/>
      <c r="N388" s="229"/>
      <c r="O388" s="86"/>
      <c r="P388" s="86"/>
      <c r="Q388" s="86"/>
      <c r="R388" s="86"/>
      <c r="S388" s="86"/>
      <c r="T388" s="87"/>
      <c r="U388" s="40"/>
      <c r="V388" s="40"/>
      <c r="W388" s="40"/>
      <c r="X388" s="40"/>
      <c r="Y388" s="40"/>
      <c r="Z388" s="40"/>
      <c r="AA388" s="40"/>
      <c r="AB388" s="40"/>
      <c r="AC388" s="40"/>
      <c r="AD388" s="40"/>
      <c r="AE388" s="40"/>
      <c r="AT388" s="18" t="s">
        <v>197</v>
      </c>
      <c r="AU388" s="18" t="s">
        <v>141</v>
      </c>
    </row>
    <row r="389" s="15" customFormat="1">
      <c r="A389" s="15"/>
      <c r="B389" s="262"/>
      <c r="C389" s="263"/>
      <c r="D389" s="225" t="s">
        <v>199</v>
      </c>
      <c r="E389" s="264" t="s">
        <v>32</v>
      </c>
      <c r="F389" s="265" t="s">
        <v>1035</v>
      </c>
      <c r="G389" s="263"/>
      <c r="H389" s="264" t="s">
        <v>32</v>
      </c>
      <c r="I389" s="266"/>
      <c r="J389" s="263"/>
      <c r="K389" s="263"/>
      <c r="L389" s="267"/>
      <c r="M389" s="268"/>
      <c r="N389" s="269"/>
      <c r="O389" s="269"/>
      <c r="P389" s="269"/>
      <c r="Q389" s="269"/>
      <c r="R389" s="269"/>
      <c r="S389" s="269"/>
      <c r="T389" s="270"/>
      <c r="U389" s="15"/>
      <c r="V389" s="15"/>
      <c r="W389" s="15"/>
      <c r="X389" s="15"/>
      <c r="Y389" s="15"/>
      <c r="Z389" s="15"/>
      <c r="AA389" s="15"/>
      <c r="AB389" s="15"/>
      <c r="AC389" s="15"/>
      <c r="AD389" s="15"/>
      <c r="AE389" s="15"/>
      <c r="AT389" s="271" t="s">
        <v>199</v>
      </c>
      <c r="AU389" s="271" t="s">
        <v>141</v>
      </c>
      <c r="AV389" s="15" t="s">
        <v>21</v>
      </c>
      <c r="AW389" s="15" t="s">
        <v>41</v>
      </c>
      <c r="AX389" s="15" t="s">
        <v>79</v>
      </c>
      <c r="AY389" s="271" t="s">
        <v>132</v>
      </c>
    </row>
    <row r="390" s="13" customFormat="1">
      <c r="A390" s="13"/>
      <c r="B390" s="230"/>
      <c r="C390" s="231"/>
      <c r="D390" s="225" t="s">
        <v>199</v>
      </c>
      <c r="E390" s="232" t="s">
        <v>32</v>
      </c>
      <c r="F390" s="233" t="s">
        <v>1036</v>
      </c>
      <c r="G390" s="231"/>
      <c r="H390" s="234">
        <v>66.224999999999994</v>
      </c>
      <c r="I390" s="235"/>
      <c r="J390" s="231"/>
      <c r="K390" s="231"/>
      <c r="L390" s="236"/>
      <c r="M390" s="237"/>
      <c r="N390" s="238"/>
      <c r="O390" s="238"/>
      <c r="P390" s="238"/>
      <c r="Q390" s="238"/>
      <c r="R390" s="238"/>
      <c r="S390" s="238"/>
      <c r="T390" s="239"/>
      <c r="U390" s="13"/>
      <c r="V390" s="13"/>
      <c r="W390" s="13"/>
      <c r="X390" s="13"/>
      <c r="Y390" s="13"/>
      <c r="Z390" s="13"/>
      <c r="AA390" s="13"/>
      <c r="AB390" s="13"/>
      <c r="AC390" s="13"/>
      <c r="AD390" s="13"/>
      <c r="AE390" s="13"/>
      <c r="AT390" s="240" t="s">
        <v>199</v>
      </c>
      <c r="AU390" s="240" t="s">
        <v>141</v>
      </c>
      <c r="AV390" s="13" t="s">
        <v>141</v>
      </c>
      <c r="AW390" s="13" t="s">
        <v>41</v>
      </c>
      <c r="AX390" s="13" t="s">
        <v>79</v>
      </c>
      <c r="AY390" s="240" t="s">
        <v>132</v>
      </c>
    </row>
    <row r="391" s="14" customFormat="1">
      <c r="A391" s="14"/>
      <c r="B391" s="241"/>
      <c r="C391" s="242"/>
      <c r="D391" s="225" t="s">
        <v>199</v>
      </c>
      <c r="E391" s="243" t="s">
        <v>32</v>
      </c>
      <c r="F391" s="244" t="s">
        <v>201</v>
      </c>
      <c r="G391" s="242"/>
      <c r="H391" s="245">
        <v>66.224999999999994</v>
      </c>
      <c r="I391" s="246"/>
      <c r="J391" s="242"/>
      <c r="K391" s="242"/>
      <c r="L391" s="247"/>
      <c r="M391" s="248"/>
      <c r="N391" s="249"/>
      <c r="O391" s="249"/>
      <c r="P391" s="249"/>
      <c r="Q391" s="249"/>
      <c r="R391" s="249"/>
      <c r="S391" s="249"/>
      <c r="T391" s="250"/>
      <c r="U391" s="14"/>
      <c r="V391" s="14"/>
      <c r="W391" s="14"/>
      <c r="X391" s="14"/>
      <c r="Y391" s="14"/>
      <c r="Z391" s="14"/>
      <c r="AA391" s="14"/>
      <c r="AB391" s="14"/>
      <c r="AC391" s="14"/>
      <c r="AD391" s="14"/>
      <c r="AE391" s="14"/>
      <c r="AT391" s="251" t="s">
        <v>199</v>
      </c>
      <c r="AU391" s="251" t="s">
        <v>141</v>
      </c>
      <c r="AV391" s="14" t="s">
        <v>150</v>
      </c>
      <c r="AW391" s="14" t="s">
        <v>41</v>
      </c>
      <c r="AX391" s="14" t="s">
        <v>21</v>
      </c>
      <c r="AY391" s="251" t="s">
        <v>132</v>
      </c>
    </row>
    <row r="392" s="2" customFormat="1" ht="24.15" customHeight="1">
      <c r="A392" s="40"/>
      <c r="B392" s="41"/>
      <c r="C392" s="205" t="s">
        <v>765</v>
      </c>
      <c r="D392" s="205" t="s">
        <v>135</v>
      </c>
      <c r="E392" s="206" t="s">
        <v>720</v>
      </c>
      <c r="F392" s="207" t="s">
        <v>721</v>
      </c>
      <c r="G392" s="208" t="s">
        <v>195</v>
      </c>
      <c r="H392" s="209">
        <v>152.31999999999999</v>
      </c>
      <c r="I392" s="210"/>
      <c r="J392" s="211">
        <f>ROUND(I392*H392,2)</f>
        <v>0</v>
      </c>
      <c r="K392" s="207" t="s">
        <v>139</v>
      </c>
      <c r="L392" s="46"/>
      <c r="M392" s="212" t="s">
        <v>32</v>
      </c>
      <c r="N392" s="213" t="s">
        <v>51</v>
      </c>
      <c r="O392" s="86"/>
      <c r="P392" s="214">
        <f>O392*H392</f>
        <v>0</v>
      </c>
      <c r="Q392" s="214">
        <v>0</v>
      </c>
      <c r="R392" s="214">
        <f>Q392*H392</f>
        <v>0</v>
      </c>
      <c r="S392" s="214">
        <v>0</v>
      </c>
      <c r="T392" s="215">
        <f>S392*H392</f>
        <v>0</v>
      </c>
      <c r="U392" s="40"/>
      <c r="V392" s="40"/>
      <c r="W392" s="40"/>
      <c r="X392" s="40"/>
      <c r="Y392" s="40"/>
      <c r="Z392" s="40"/>
      <c r="AA392" s="40"/>
      <c r="AB392" s="40"/>
      <c r="AC392" s="40"/>
      <c r="AD392" s="40"/>
      <c r="AE392" s="40"/>
      <c r="AR392" s="216" t="s">
        <v>270</v>
      </c>
      <c r="AT392" s="216" t="s">
        <v>135</v>
      </c>
      <c r="AU392" s="216" t="s">
        <v>141</v>
      </c>
      <c r="AY392" s="18" t="s">
        <v>132</v>
      </c>
      <c r="BE392" s="217">
        <f>IF(N392="základní",J392,0)</f>
        <v>0</v>
      </c>
      <c r="BF392" s="217">
        <f>IF(N392="snížená",J392,0)</f>
        <v>0</v>
      </c>
      <c r="BG392" s="217">
        <f>IF(N392="zákl. přenesená",J392,0)</f>
        <v>0</v>
      </c>
      <c r="BH392" s="217">
        <f>IF(N392="sníž. přenesená",J392,0)</f>
        <v>0</v>
      </c>
      <c r="BI392" s="217">
        <f>IF(N392="nulová",J392,0)</f>
        <v>0</v>
      </c>
      <c r="BJ392" s="18" t="s">
        <v>141</v>
      </c>
      <c r="BK392" s="217">
        <f>ROUND(I392*H392,2)</f>
        <v>0</v>
      </c>
      <c r="BL392" s="18" t="s">
        <v>270</v>
      </c>
      <c r="BM392" s="216" t="s">
        <v>1037</v>
      </c>
    </row>
    <row r="393" s="2" customFormat="1">
      <c r="A393" s="40"/>
      <c r="B393" s="41"/>
      <c r="C393" s="42"/>
      <c r="D393" s="225" t="s">
        <v>197</v>
      </c>
      <c r="E393" s="42"/>
      <c r="F393" s="226" t="s">
        <v>723</v>
      </c>
      <c r="G393" s="42"/>
      <c r="H393" s="42"/>
      <c r="I393" s="227"/>
      <c r="J393" s="42"/>
      <c r="K393" s="42"/>
      <c r="L393" s="46"/>
      <c r="M393" s="228"/>
      <c r="N393" s="229"/>
      <c r="O393" s="86"/>
      <c r="P393" s="86"/>
      <c r="Q393" s="86"/>
      <c r="R393" s="86"/>
      <c r="S393" s="86"/>
      <c r="T393" s="87"/>
      <c r="U393" s="40"/>
      <c r="V393" s="40"/>
      <c r="W393" s="40"/>
      <c r="X393" s="40"/>
      <c r="Y393" s="40"/>
      <c r="Z393" s="40"/>
      <c r="AA393" s="40"/>
      <c r="AB393" s="40"/>
      <c r="AC393" s="40"/>
      <c r="AD393" s="40"/>
      <c r="AE393" s="40"/>
      <c r="AT393" s="18" t="s">
        <v>197</v>
      </c>
      <c r="AU393" s="18" t="s">
        <v>141</v>
      </c>
    </row>
    <row r="394" s="2" customFormat="1" ht="14.4" customHeight="1">
      <c r="A394" s="40"/>
      <c r="B394" s="41"/>
      <c r="C394" s="252" t="s">
        <v>772</v>
      </c>
      <c r="D394" s="252" t="s">
        <v>246</v>
      </c>
      <c r="E394" s="253" t="s">
        <v>725</v>
      </c>
      <c r="F394" s="254" t="s">
        <v>726</v>
      </c>
      <c r="G394" s="255" t="s">
        <v>195</v>
      </c>
      <c r="H394" s="256">
        <v>164.506</v>
      </c>
      <c r="I394" s="257"/>
      <c r="J394" s="258">
        <f>ROUND(I394*H394,2)</f>
        <v>0</v>
      </c>
      <c r="K394" s="254" t="s">
        <v>139</v>
      </c>
      <c r="L394" s="259"/>
      <c r="M394" s="260" t="s">
        <v>32</v>
      </c>
      <c r="N394" s="261" t="s">
        <v>51</v>
      </c>
      <c r="O394" s="86"/>
      <c r="P394" s="214">
        <f>O394*H394</f>
        <v>0</v>
      </c>
      <c r="Q394" s="214">
        <v>0.014500000000000001</v>
      </c>
      <c r="R394" s="214">
        <f>Q394*H394</f>
        <v>2.3853370000000003</v>
      </c>
      <c r="S394" s="214">
        <v>0</v>
      </c>
      <c r="T394" s="215">
        <f>S394*H394</f>
        <v>0</v>
      </c>
      <c r="U394" s="40"/>
      <c r="V394" s="40"/>
      <c r="W394" s="40"/>
      <c r="X394" s="40"/>
      <c r="Y394" s="40"/>
      <c r="Z394" s="40"/>
      <c r="AA394" s="40"/>
      <c r="AB394" s="40"/>
      <c r="AC394" s="40"/>
      <c r="AD394" s="40"/>
      <c r="AE394" s="40"/>
      <c r="AR394" s="216" t="s">
        <v>356</v>
      </c>
      <c r="AT394" s="216" t="s">
        <v>246</v>
      </c>
      <c r="AU394" s="216" t="s">
        <v>141</v>
      </c>
      <c r="AY394" s="18" t="s">
        <v>132</v>
      </c>
      <c r="BE394" s="217">
        <f>IF(N394="základní",J394,0)</f>
        <v>0</v>
      </c>
      <c r="BF394" s="217">
        <f>IF(N394="snížená",J394,0)</f>
        <v>0</v>
      </c>
      <c r="BG394" s="217">
        <f>IF(N394="zákl. přenesená",J394,0)</f>
        <v>0</v>
      </c>
      <c r="BH394" s="217">
        <f>IF(N394="sníž. přenesená",J394,0)</f>
        <v>0</v>
      </c>
      <c r="BI394" s="217">
        <f>IF(N394="nulová",J394,0)</f>
        <v>0</v>
      </c>
      <c r="BJ394" s="18" t="s">
        <v>141</v>
      </c>
      <c r="BK394" s="217">
        <f>ROUND(I394*H394,2)</f>
        <v>0</v>
      </c>
      <c r="BL394" s="18" t="s">
        <v>270</v>
      </c>
      <c r="BM394" s="216" t="s">
        <v>1038</v>
      </c>
    </row>
    <row r="395" s="13" customFormat="1">
      <c r="A395" s="13"/>
      <c r="B395" s="230"/>
      <c r="C395" s="231"/>
      <c r="D395" s="225" t="s">
        <v>199</v>
      </c>
      <c r="E395" s="231"/>
      <c r="F395" s="233" t="s">
        <v>1039</v>
      </c>
      <c r="G395" s="231"/>
      <c r="H395" s="234">
        <v>164.506</v>
      </c>
      <c r="I395" s="235"/>
      <c r="J395" s="231"/>
      <c r="K395" s="231"/>
      <c r="L395" s="236"/>
      <c r="M395" s="237"/>
      <c r="N395" s="238"/>
      <c r="O395" s="238"/>
      <c r="P395" s="238"/>
      <c r="Q395" s="238"/>
      <c r="R395" s="238"/>
      <c r="S395" s="238"/>
      <c r="T395" s="239"/>
      <c r="U395" s="13"/>
      <c r="V395" s="13"/>
      <c r="W395" s="13"/>
      <c r="X395" s="13"/>
      <c r="Y395" s="13"/>
      <c r="Z395" s="13"/>
      <c r="AA395" s="13"/>
      <c r="AB395" s="13"/>
      <c r="AC395" s="13"/>
      <c r="AD395" s="13"/>
      <c r="AE395" s="13"/>
      <c r="AT395" s="240" t="s">
        <v>199</v>
      </c>
      <c r="AU395" s="240" t="s">
        <v>141</v>
      </c>
      <c r="AV395" s="13" t="s">
        <v>141</v>
      </c>
      <c r="AW395" s="13" t="s">
        <v>4</v>
      </c>
      <c r="AX395" s="13" t="s">
        <v>21</v>
      </c>
      <c r="AY395" s="240" t="s">
        <v>132</v>
      </c>
    </row>
    <row r="396" s="2" customFormat="1" ht="14.4" customHeight="1">
      <c r="A396" s="40"/>
      <c r="B396" s="41"/>
      <c r="C396" s="205" t="s">
        <v>776</v>
      </c>
      <c r="D396" s="205" t="s">
        <v>135</v>
      </c>
      <c r="E396" s="206" t="s">
        <v>730</v>
      </c>
      <c r="F396" s="207" t="s">
        <v>731</v>
      </c>
      <c r="G396" s="208" t="s">
        <v>231</v>
      </c>
      <c r="H396" s="209">
        <v>257</v>
      </c>
      <c r="I396" s="210"/>
      <c r="J396" s="211">
        <f>ROUND(I396*H396,2)</f>
        <v>0</v>
      </c>
      <c r="K396" s="207" t="s">
        <v>139</v>
      </c>
      <c r="L396" s="46"/>
      <c r="M396" s="212" t="s">
        <v>32</v>
      </c>
      <c r="N396" s="213" t="s">
        <v>51</v>
      </c>
      <c r="O396" s="86"/>
      <c r="P396" s="214">
        <f>O396*H396</f>
        <v>0</v>
      </c>
      <c r="Q396" s="214">
        <v>1.0000000000000001E-05</v>
      </c>
      <c r="R396" s="214">
        <f>Q396*H396</f>
        <v>0.0025700000000000002</v>
      </c>
      <c r="S396" s="214">
        <v>0</v>
      </c>
      <c r="T396" s="215">
        <f>S396*H396</f>
        <v>0</v>
      </c>
      <c r="U396" s="40"/>
      <c r="V396" s="40"/>
      <c r="W396" s="40"/>
      <c r="X396" s="40"/>
      <c r="Y396" s="40"/>
      <c r="Z396" s="40"/>
      <c r="AA396" s="40"/>
      <c r="AB396" s="40"/>
      <c r="AC396" s="40"/>
      <c r="AD396" s="40"/>
      <c r="AE396" s="40"/>
      <c r="AR396" s="216" t="s">
        <v>270</v>
      </c>
      <c r="AT396" s="216" t="s">
        <v>135</v>
      </c>
      <c r="AU396" s="216" t="s">
        <v>141</v>
      </c>
      <c r="AY396" s="18" t="s">
        <v>132</v>
      </c>
      <c r="BE396" s="217">
        <f>IF(N396="základní",J396,0)</f>
        <v>0</v>
      </c>
      <c r="BF396" s="217">
        <f>IF(N396="snížená",J396,0)</f>
        <v>0</v>
      </c>
      <c r="BG396" s="217">
        <f>IF(N396="zákl. přenesená",J396,0)</f>
        <v>0</v>
      </c>
      <c r="BH396" s="217">
        <f>IF(N396="sníž. přenesená",J396,0)</f>
        <v>0</v>
      </c>
      <c r="BI396" s="217">
        <f>IF(N396="nulová",J396,0)</f>
        <v>0</v>
      </c>
      <c r="BJ396" s="18" t="s">
        <v>141</v>
      </c>
      <c r="BK396" s="217">
        <f>ROUND(I396*H396,2)</f>
        <v>0</v>
      </c>
      <c r="BL396" s="18" t="s">
        <v>270</v>
      </c>
      <c r="BM396" s="216" t="s">
        <v>1040</v>
      </c>
    </row>
    <row r="397" s="2" customFormat="1">
      <c r="A397" s="40"/>
      <c r="B397" s="41"/>
      <c r="C397" s="42"/>
      <c r="D397" s="225" t="s">
        <v>197</v>
      </c>
      <c r="E397" s="42"/>
      <c r="F397" s="226" t="s">
        <v>723</v>
      </c>
      <c r="G397" s="42"/>
      <c r="H397" s="42"/>
      <c r="I397" s="227"/>
      <c r="J397" s="42"/>
      <c r="K397" s="42"/>
      <c r="L397" s="46"/>
      <c r="M397" s="228"/>
      <c r="N397" s="229"/>
      <c r="O397" s="86"/>
      <c r="P397" s="86"/>
      <c r="Q397" s="86"/>
      <c r="R397" s="86"/>
      <c r="S397" s="86"/>
      <c r="T397" s="87"/>
      <c r="U397" s="40"/>
      <c r="V397" s="40"/>
      <c r="W397" s="40"/>
      <c r="X397" s="40"/>
      <c r="Y397" s="40"/>
      <c r="Z397" s="40"/>
      <c r="AA397" s="40"/>
      <c r="AB397" s="40"/>
      <c r="AC397" s="40"/>
      <c r="AD397" s="40"/>
      <c r="AE397" s="40"/>
      <c r="AT397" s="18" t="s">
        <v>197</v>
      </c>
      <c r="AU397" s="18" t="s">
        <v>141</v>
      </c>
    </row>
    <row r="398" s="2" customFormat="1" ht="14.4" customHeight="1">
      <c r="A398" s="40"/>
      <c r="B398" s="41"/>
      <c r="C398" s="252" t="s">
        <v>781</v>
      </c>
      <c r="D398" s="252" t="s">
        <v>246</v>
      </c>
      <c r="E398" s="253" t="s">
        <v>734</v>
      </c>
      <c r="F398" s="254" t="s">
        <v>735</v>
      </c>
      <c r="G398" s="255" t="s">
        <v>204</v>
      </c>
      <c r="H398" s="256">
        <v>2.0600000000000001</v>
      </c>
      <c r="I398" s="257"/>
      <c r="J398" s="258">
        <f>ROUND(I398*H398,2)</f>
        <v>0</v>
      </c>
      <c r="K398" s="254" t="s">
        <v>139</v>
      </c>
      <c r="L398" s="259"/>
      <c r="M398" s="260" t="s">
        <v>32</v>
      </c>
      <c r="N398" s="261" t="s">
        <v>51</v>
      </c>
      <c r="O398" s="86"/>
      <c r="P398" s="214">
        <f>O398*H398</f>
        <v>0</v>
      </c>
      <c r="Q398" s="214">
        <v>0.55000000000000004</v>
      </c>
      <c r="R398" s="214">
        <f>Q398*H398</f>
        <v>1.1330000000000002</v>
      </c>
      <c r="S398" s="214">
        <v>0</v>
      </c>
      <c r="T398" s="215">
        <f>S398*H398</f>
        <v>0</v>
      </c>
      <c r="U398" s="40"/>
      <c r="V398" s="40"/>
      <c r="W398" s="40"/>
      <c r="X398" s="40"/>
      <c r="Y398" s="40"/>
      <c r="Z398" s="40"/>
      <c r="AA398" s="40"/>
      <c r="AB398" s="40"/>
      <c r="AC398" s="40"/>
      <c r="AD398" s="40"/>
      <c r="AE398" s="40"/>
      <c r="AR398" s="216" t="s">
        <v>356</v>
      </c>
      <c r="AT398" s="216" t="s">
        <v>246</v>
      </c>
      <c r="AU398" s="216" t="s">
        <v>141</v>
      </c>
      <c r="AY398" s="18" t="s">
        <v>132</v>
      </c>
      <c r="BE398" s="217">
        <f>IF(N398="základní",J398,0)</f>
        <v>0</v>
      </c>
      <c r="BF398" s="217">
        <f>IF(N398="snížená",J398,0)</f>
        <v>0</v>
      </c>
      <c r="BG398" s="217">
        <f>IF(N398="zákl. přenesená",J398,0)</f>
        <v>0</v>
      </c>
      <c r="BH398" s="217">
        <f>IF(N398="sníž. přenesená",J398,0)</f>
        <v>0</v>
      </c>
      <c r="BI398" s="217">
        <f>IF(N398="nulová",J398,0)</f>
        <v>0</v>
      </c>
      <c r="BJ398" s="18" t="s">
        <v>141</v>
      </c>
      <c r="BK398" s="217">
        <f>ROUND(I398*H398,2)</f>
        <v>0</v>
      </c>
      <c r="BL398" s="18" t="s">
        <v>270</v>
      </c>
      <c r="BM398" s="216" t="s">
        <v>1041</v>
      </c>
    </row>
    <row r="399" s="2" customFormat="1" ht="24.15" customHeight="1">
      <c r="A399" s="40"/>
      <c r="B399" s="41"/>
      <c r="C399" s="205" t="s">
        <v>786</v>
      </c>
      <c r="D399" s="205" t="s">
        <v>135</v>
      </c>
      <c r="E399" s="206" t="s">
        <v>738</v>
      </c>
      <c r="F399" s="207" t="s">
        <v>739</v>
      </c>
      <c r="G399" s="208" t="s">
        <v>254</v>
      </c>
      <c r="H399" s="209">
        <v>5.5010000000000003</v>
      </c>
      <c r="I399" s="210"/>
      <c r="J399" s="211">
        <f>ROUND(I399*H399,2)</f>
        <v>0</v>
      </c>
      <c r="K399" s="207" t="s">
        <v>139</v>
      </c>
      <c r="L399" s="46"/>
      <c r="M399" s="212" t="s">
        <v>32</v>
      </c>
      <c r="N399" s="213" t="s">
        <v>51</v>
      </c>
      <c r="O399" s="86"/>
      <c r="P399" s="214">
        <f>O399*H399</f>
        <v>0</v>
      </c>
      <c r="Q399" s="214">
        <v>0</v>
      </c>
      <c r="R399" s="214">
        <f>Q399*H399</f>
        <v>0</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1042</v>
      </c>
    </row>
    <row r="400" s="2" customFormat="1">
      <c r="A400" s="40"/>
      <c r="B400" s="41"/>
      <c r="C400" s="42"/>
      <c r="D400" s="225" t="s">
        <v>197</v>
      </c>
      <c r="E400" s="42"/>
      <c r="F400" s="226" t="s">
        <v>741</v>
      </c>
      <c r="G400" s="42"/>
      <c r="H400" s="42"/>
      <c r="I400" s="227"/>
      <c r="J400" s="42"/>
      <c r="K400" s="42"/>
      <c r="L400" s="46"/>
      <c r="M400" s="228"/>
      <c r="N400" s="229"/>
      <c r="O400" s="86"/>
      <c r="P400" s="86"/>
      <c r="Q400" s="86"/>
      <c r="R400" s="86"/>
      <c r="S400" s="86"/>
      <c r="T400" s="87"/>
      <c r="U400" s="40"/>
      <c r="V400" s="40"/>
      <c r="W400" s="40"/>
      <c r="X400" s="40"/>
      <c r="Y400" s="40"/>
      <c r="Z400" s="40"/>
      <c r="AA400" s="40"/>
      <c r="AB400" s="40"/>
      <c r="AC400" s="40"/>
      <c r="AD400" s="40"/>
      <c r="AE400" s="40"/>
      <c r="AT400" s="18" t="s">
        <v>197</v>
      </c>
      <c r="AU400" s="18" t="s">
        <v>141</v>
      </c>
    </row>
    <row r="401" s="12" customFormat="1" ht="22.8" customHeight="1">
      <c r="A401" s="12"/>
      <c r="B401" s="189"/>
      <c r="C401" s="190"/>
      <c r="D401" s="191" t="s">
        <v>78</v>
      </c>
      <c r="E401" s="203" t="s">
        <v>742</v>
      </c>
      <c r="F401" s="203" t="s">
        <v>743</v>
      </c>
      <c r="G401" s="190"/>
      <c r="H401" s="190"/>
      <c r="I401" s="193"/>
      <c r="J401" s="204">
        <f>BK401</f>
        <v>0</v>
      </c>
      <c r="K401" s="190"/>
      <c r="L401" s="195"/>
      <c r="M401" s="196"/>
      <c r="N401" s="197"/>
      <c r="O401" s="197"/>
      <c r="P401" s="198">
        <f>SUM(P402:P405)</f>
        <v>0</v>
      </c>
      <c r="Q401" s="197"/>
      <c r="R401" s="198">
        <f>SUM(R402:R405)</f>
        <v>0.084180000000000005</v>
      </c>
      <c r="S401" s="197"/>
      <c r="T401" s="199">
        <f>SUM(T402:T405)</f>
        <v>0</v>
      </c>
      <c r="U401" s="12"/>
      <c r="V401" s="12"/>
      <c r="W401" s="12"/>
      <c r="X401" s="12"/>
      <c r="Y401" s="12"/>
      <c r="Z401" s="12"/>
      <c r="AA401" s="12"/>
      <c r="AB401" s="12"/>
      <c r="AC401" s="12"/>
      <c r="AD401" s="12"/>
      <c r="AE401" s="12"/>
      <c r="AR401" s="200" t="s">
        <v>141</v>
      </c>
      <c r="AT401" s="201" t="s">
        <v>78</v>
      </c>
      <c r="AU401" s="201" t="s">
        <v>21</v>
      </c>
      <c r="AY401" s="200" t="s">
        <v>132</v>
      </c>
      <c r="BK401" s="202">
        <f>SUM(BK402:BK405)</f>
        <v>0</v>
      </c>
    </row>
    <row r="402" s="2" customFormat="1" ht="24.15" customHeight="1">
      <c r="A402" s="40"/>
      <c r="B402" s="41"/>
      <c r="C402" s="205" t="s">
        <v>794</v>
      </c>
      <c r="D402" s="205" t="s">
        <v>135</v>
      </c>
      <c r="E402" s="206" t="s">
        <v>745</v>
      </c>
      <c r="F402" s="207" t="s">
        <v>746</v>
      </c>
      <c r="G402" s="208" t="s">
        <v>195</v>
      </c>
      <c r="H402" s="209">
        <v>6.9000000000000004</v>
      </c>
      <c r="I402" s="210"/>
      <c r="J402" s="211">
        <f>ROUND(I402*H402,2)</f>
        <v>0</v>
      </c>
      <c r="K402" s="207" t="s">
        <v>139</v>
      </c>
      <c r="L402" s="46"/>
      <c r="M402" s="212" t="s">
        <v>32</v>
      </c>
      <c r="N402" s="213" t="s">
        <v>51</v>
      </c>
      <c r="O402" s="86"/>
      <c r="P402" s="214">
        <f>O402*H402</f>
        <v>0</v>
      </c>
      <c r="Q402" s="214">
        <v>0.012200000000000001</v>
      </c>
      <c r="R402" s="214">
        <f>Q402*H402</f>
        <v>0.084180000000000005</v>
      </c>
      <c r="S402" s="214">
        <v>0</v>
      </c>
      <c r="T402" s="215">
        <f>S402*H402</f>
        <v>0</v>
      </c>
      <c r="U402" s="40"/>
      <c r="V402" s="40"/>
      <c r="W402" s="40"/>
      <c r="X402" s="40"/>
      <c r="Y402" s="40"/>
      <c r="Z402" s="40"/>
      <c r="AA402" s="40"/>
      <c r="AB402" s="40"/>
      <c r="AC402" s="40"/>
      <c r="AD402" s="40"/>
      <c r="AE402" s="40"/>
      <c r="AR402" s="216" t="s">
        <v>270</v>
      </c>
      <c r="AT402" s="216" t="s">
        <v>135</v>
      </c>
      <c r="AU402" s="216" t="s">
        <v>141</v>
      </c>
      <c r="AY402" s="18" t="s">
        <v>132</v>
      </c>
      <c r="BE402" s="217">
        <f>IF(N402="základní",J402,0)</f>
        <v>0</v>
      </c>
      <c r="BF402" s="217">
        <f>IF(N402="snížená",J402,0)</f>
        <v>0</v>
      </c>
      <c r="BG402" s="217">
        <f>IF(N402="zákl. přenesená",J402,0)</f>
        <v>0</v>
      </c>
      <c r="BH402" s="217">
        <f>IF(N402="sníž. přenesená",J402,0)</f>
        <v>0</v>
      </c>
      <c r="BI402" s="217">
        <f>IF(N402="nulová",J402,0)</f>
        <v>0</v>
      </c>
      <c r="BJ402" s="18" t="s">
        <v>141</v>
      </c>
      <c r="BK402" s="217">
        <f>ROUND(I402*H402,2)</f>
        <v>0</v>
      </c>
      <c r="BL402" s="18" t="s">
        <v>270</v>
      </c>
      <c r="BM402" s="216" t="s">
        <v>1394</v>
      </c>
    </row>
    <row r="403" s="2" customFormat="1">
      <c r="A403" s="40"/>
      <c r="B403" s="41"/>
      <c r="C403" s="42"/>
      <c r="D403" s="225" t="s">
        <v>197</v>
      </c>
      <c r="E403" s="42"/>
      <c r="F403" s="226" t="s">
        <v>748</v>
      </c>
      <c r="G403" s="42"/>
      <c r="H403" s="42"/>
      <c r="I403" s="227"/>
      <c r="J403" s="42"/>
      <c r="K403" s="42"/>
      <c r="L403" s="46"/>
      <c r="M403" s="228"/>
      <c r="N403" s="229"/>
      <c r="O403" s="86"/>
      <c r="P403" s="86"/>
      <c r="Q403" s="86"/>
      <c r="R403" s="86"/>
      <c r="S403" s="86"/>
      <c r="T403" s="87"/>
      <c r="U403" s="40"/>
      <c r="V403" s="40"/>
      <c r="W403" s="40"/>
      <c r="X403" s="40"/>
      <c r="Y403" s="40"/>
      <c r="Z403" s="40"/>
      <c r="AA403" s="40"/>
      <c r="AB403" s="40"/>
      <c r="AC403" s="40"/>
      <c r="AD403" s="40"/>
      <c r="AE403" s="40"/>
      <c r="AT403" s="18" t="s">
        <v>197</v>
      </c>
      <c r="AU403" s="18" t="s">
        <v>141</v>
      </c>
    </row>
    <row r="404" s="2" customFormat="1" ht="37.8" customHeight="1">
      <c r="A404" s="40"/>
      <c r="B404" s="41"/>
      <c r="C404" s="205" t="s">
        <v>799</v>
      </c>
      <c r="D404" s="205" t="s">
        <v>135</v>
      </c>
      <c r="E404" s="206" t="s">
        <v>750</v>
      </c>
      <c r="F404" s="207" t="s">
        <v>751</v>
      </c>
      <c r="G404" s="208" t="s">
        <v>254</v>
      </c>
      <c r="H404" s="209">
        <v>0.084000000000000005</v>
      </c>
      <c r="I404" s="210"/>
      <c r="J404" s="211">
        <f>ROUND(I404*H404,2)</f>
        <v>0</v>
      </c>
      <c r="K404" s="207" t="s">
        <v>139</v>
      </c>
      <c r="L404" s="46"/>
      <c r="M404" s="212" t="s">
        <v>32</v>
      </c>
      <c r="N404" s="213" t="s">
        <v>51</v>
      </c>
      <c r="O404" s="86"/>
      <c r="P404" s="214">
        <f>O404*H404</f>
        <v>0</v>
      </c>
      <c r="Q404" s="214">
        <v>0</v>
      </c>
      <c r="R404" s="214">
        <f>Q404*H404</f>
        <v>0</v>
      </c>
      <c r="S404" s="214">
        <v>0</v>
      </c>
      <c r="T404" s="215">
        <f>S404*H404</f>
        <v>0</v>
      </c>
      <c r="U404" s="40"/>
      <c r="V404" s="40"/>
      <c r="W404" s="40"/>
      <c r="X404" s="40"/>
      <c r="Y404" s="40"/>
      <c r="Z404" s="40"/>
      <c r="AA404" s="40"/>
      <c r="AB404" s="40"/>
      <c r="AC404" s="40"/>
      <c r="AD404" s="40"/>
      <c r="AE404" s="40"/>
      <c r="AR404" s="216" t="s">
        <v>270</v>
      </c>
      <c r="AT404" s="216" t="s">
        <v>135</v>
      </c>
      <c r="AU404" s="216" t="s">
        <v>141</v>
      </c>
      <c r="AY404" s="18" t="s">
        <v>132</v>
      </c>
      <c r="BE404" s="217">
        <f>IF(N404="základní",J404,0)</f>
        <v>0</v>
      </c>
      <c r="BF404" s="217">
        <f>IF(N404="snížená",J404,0)</f>
        <v>0</v>
      </c>
      <c r="BG404" s="217">
        <f>IF(N404="zákl. přenesená",J404,0)</f>
        <v>0</v>
      </c>
      <c r="BH404" s="217">
        <f>IF(N404="sníž. přenesená",J404,0)</f>
        <v>0</v>
      </c>
      <c r="BI404" s="217">
        <f>IF(N404="nulová",J404,0)</f>
        <v>0</v>
      </c>
      <c r="BJ404" s="18" t="s">
        <v>141</v>
      </c>
      <c r="BK404" s="217">
        <f>ROUND(I404*H404,2)</f>
        <v>0</v>
      </c>
      <c r="BL404" s="18" t="s">
        <v>270</v>
      </c>
      <c r="BM404" s="216" t="s">
        <v>1395</v>
      </c>
    </row>
    <row r="405" s="2" customFormat="1">
      <c r="A405" s="40"/>
      <c r="B405" s="41"/>
      <c r="C405" s="42"/>
      <c r="D405" s="225" t="s">
        <v>197</v>
      </c>
      <c r="E405" s="42"/>
      <c r="F405" s="226" t="s">
        <v>753</v>
      </c>
      <c r="G405" s="42"/>
      <c r="H405" s="42"/>
      <c r="I405" s="227"/>
      <c r="J405" s="42"/>
      <c r="K405" s="42"/>
      <c r="L405" s="46"/>
      <c r="M405" s="228"/>
      <c r="N405" s="229"/>
      <c r="O405" s="86"/>
      <c r="P405" s="86"/>
      <c r="Q405" s="86"/>
      <c r="R405" s="86"/>
      <c r="S405" s="86"/>
      <c r="T405" s="87"/>
      <c r="U405" s="40"/>
      <c r="V405" s="40"/>
      <c r="W405" s="40"/>
      <c r="X405" s="40"/>
      <c r="Y405" s="40"/>
      <c r="Z405" s="40"/>
      <c r="AA405" s="40"/>
      <c r="AB405" s="40"/>
      <c r="AC405" s="40"/>
      <c r="AD405" s="40"/>
      <c r="AE405" s="40"/>
      <c r="AT405" s="18" t="s">
        <v>197</v>
      </c>
      <c r="AU405" s="18" t="s">
        <v>141</v>
      </c>
    </row>
    <row r="406" s="12" customFormat="1" ht="22.8" customHeight="1">
      <c r="A406" s="12"/>
      <c r="B406" s="189"/>
      <c r="C406" s="190"/>
      <c r="D406" s="191" t="s">
        <v>78</v>
      </c>
      <c r="E406" s="203" t="s">
        <v>754</v>
      </c>
      <c r="F406" s="203" t="s">
        <v>755</v>
      </c>
      <c r="G406" s="190"/>
      <c r="H406" s="190"/>
      <c r="I406" s="193"/>
      <c r="J406" s="204">
        <f>BK406</f>
        <v>0</v>
      </c>
      <c r="K406" s="190"/>
      <c r="L406" s="195"/>
      <c r="M406" s="196"/>
      <c r="N406" s="197"/>
      <c r="O406" s="197"/>
      <c r="P406" s="198">
        <f>SUM(P407:P414)</f>
        <v>0</v>
      </c>
      <c r="Q406" s="197"/>
      <c r="R406" s="198">
        <f>SUM(R407:R414)</f>
        <v>0.11299999999999999</v>
      </c>
      <c r="S406" s="197"/>
      <c r="T406" s="199">
        <f>SUM(T407:T414)</f>
        <v>0</v>
      </c>
      <c r="U406" s="12"/>
      <c r="V406" s="12"/>
      <c r="W406" s="12"/>
      <c r="X406" s="12"/>
      <c r="Y406" s="12"/>
      <c r="Z406" s="12"/>
      <c r="AA406" s="12"/>
      <c r="AB406" s="12"/>
      <c r="AC406" s="12"/>
      <c r="AD406" s="12"/>
      <c r="AE406" s="12"/>
      <c r="AR406" s="200" t="s">
        <v>141</v>
      </c>
      <c r="AT406" s="201" t="s">
        <v>78</v>
      </c>
      <c r="AU406" s="201" t="s">
        <v>21</v>
      </c>
      <c r="AY406" s="200" t="s">
        <v>132</v>
      </c>
      <c r="BK406" s="202">
        <f>SUM(BK407:BK414)</f>
        <v>0</v>
      </c>
    </row>
    <row r="407" s="2" customFormat="1" ht="24.15" customHeight="1">
      <c r="A407" s="40"/>
      <c r="B407" s="41"/>
      <c r="C407" s="205" t="s">
        <v>803</v>
      </c>
      <c r="D407" s="205" t="s">
        <v>135</v>
      </c>
      <c r="E407" s="206" t="s">
        <v>1045</v>
      </c>
      <c r="F407" s="207" t="s">
        <v>1046</v>
      </c>
      <c r="G407" s="208" t="s">
        <v>376</v>
      </c>
      <c r="H407" s="209">
        <v>1</v>
      </c>
      <c r="I407" s="210"/>
      <c r="J407" s="211">
        <f>ROUND(I407*H407,2)</f>
        <v>0</v>
      </c>
      <c r="K407" s="207" t="s">
        <v>139</v>
      </c>
      <c r="L407" s="46"/>
      <c r="M407" s="212" t="s">
        <v>32</v>
      </c>
      <c r="N407" s="213" t="s">
        <v>51</v>
      </c>
      <c r="O407" s="86"/>
      <c r="P407" s="214">
        <f>O407*H407</f>
        <v>0</v>
      </c>
      <c r="Q407" s="214">
        <v>0</v>
      </c>
      <c r="R407" s="214">
        <f>Q407*H407</f>
        <v>0</v>
      </c>
      <c r="S407" s="214">
        <v>0</v>
      </c>
      <c r="T407" s="215">
        <f>S407*H407</f>
        <v>0</v>
      </c>
      <c r="U407" s="40"/>
      <c r="V407" s="40"/>
      <c r="W407" s="40"/>
      <c r="X407" s="40"/>
      <c r="Y407" s="40"/>
      <c r="Z407" s="40"/>
      <c r="AA407" s="40"/>
      <c r="AB407" s="40"/>
      <c r="AC407" s="40"/>
      <c r="AD407" s="40"/>
      <c r="AE407" s="40"/>
      <c r="AR407" s="216" t="s">
        <v>270</v>
      </c>
      <c r="AT407" s="216" t="s">
        <v>135</v>
      </c>
      <c r="AU407" s="216" t="s">
        <v>141</v>
      </c>
      <c r="AY407" s="18" t="s">
        <v>132</v>
      </c>
      <c r="BE407" s="217">
        <f>IF(N407="základní",J407,0)</f>
        <v>0</v>
      </c>
      <c r="BF407" s="217">
        <f>IF(N407="snížená",J407,0)</f>
        <v>0</v>
      </c>
      <c r="BG407" s="217">
        <f>IF(N407="zákl. přenesená",J407,0)</f>
        <v>0</v>
      </c>
      <c r="BH407" s="217">
        <f>IF(N407="sníž. přenesená",J407,0)</f>
        <v>0</v>
      </c>
      <c r="BI407" s="217">
        <f>IF(N407="nulová",J407,0)</f>
        <v>0</v>
      </c>
      <c r="BJ407" s="18" t="s">
        <v>141</v>
      </c>
      <c r="BK407" s="217">
        <f>ROUND(I407*H407,2)</f>
        <v>0</v>
      </c>
      <c r="BL407" s="18" t="s">
        <v>270</v>
      </c>
      <c r="BM407" s="216" t="s">
        <v>1396</v>
      </c>
    </row>
    <row r="408" s="2" customFormat="1">
      <c r="A408" s="40"/>
      <c r="B408" s="41"/>
      <c r="C408" s="42"/>
      <c r="D408" s="225" t="s">
        <v>197</v>
      </c>
      <c r="E408" s="42"/>
      <c r="F408" s="226" t="s">
        <v>760</v>
      </c>
      <c r="G408" s="42"/>
      <c r="H408" s="42"/>
      <c r="I408" s="227"/>
      <c r="J408" s="42"/>
      <c r="K408" s="42"/>
      <c r="L408" s="46"/>
      <c r="M408" s="228"/>
      <c r="N408" s="229"/>
      <c r="O408" s="86"/>
      <c r="P408" s="86"/>
      <c r="Q408" s="86"/>
      <c r="R408" s="86"/>
      <c r="S408" s="86"/>
      <c r="T408" s="87"/>
      <c r="U408" s="40"/>
      <c r="V408" s="40"/>
      <c r="W408" s="40"/>
      <c r="X408" s="40"/>
      <c r="Y408" s="40"/>
      <c r="Z408" s="40"/>
      <c r="AA408" s="40"/>
      <c r="AB408" s="40"/>
      <c r="AC408" s="40"/>
      <c r="AD408" s="40"/>
      <c r="AE408" s="40"/>
      <c r="AT408" s="18" t="s">
        <v>197</v>
      </c>
      <c r="AU408" s="18" t="s">
        <v>141</v>
      </c>
    </row>
    <row r="409" s="2" customFormat="1" ht="24.15" customHeight="1">
      <c r="A409" s="40"/>
      <c r="B409" s="41"/>
      <c r="C409" s="252" t="s">
        <v>810</v>
      </c>
      <c r="D409" s="252" t="s">
        <v>246</v>
      </c>
      <c r="E409" s="253" t="s">
        <v>1048</v>
      </c>
      <c r="F409" s="254" t="s">
        <v>1049</v>
      </c>
      <c r="G409" s="255" t="s">
        <v>376</v>
      </c>
      <c r="H409" s="256">
        <v>1</v>
      </c>
      <c r="I409" s="257"/>
      <c r="J409" s="258">
        <f>ROUND(I409*H409,2)</f>
        <v>0</v>
      </c>
      <c r="K409" s="254" t="s">
        <v>139</v>
      </c>
      <c r="L409" s="259"/>
      <c r="M409" s="260" t="s">
        <v>32</v>
      </c>
      <c r="N409" s="261" t="s">
        <v>51</v>
      </c>
      <c r="O409" s="86"/>
      <c r="P409" s="214">
        <f>O409*H409</f>
        <v>0</v>
      </c>
      <c r="Q409" s="214">
        <v>0.073999999999999996</v>
      </c>
      <c r="R409" s="214">
        <f>Q409*H409</f>
        <v>0.073999999999999996</v>
      </c>
      <c r="S409" s="214">
        <v>0</v>
      </c>
      <c r="T409" s="215">
        <f>S409*H409</f>
        <v>0</v>
      </c>
      <c r="U409" s="40"/>
      <c r="V409" s="40"/>
      <c r="W409" s="40"/>
      <c r="X409" s="40"/>
      <c r="Y409" s="40"/>
      <c r="Z409" s="40"/>
      <c r="AA409" s="40"/>
      <c r="AB409" s="40"/>
      <c r="AC409" s="40"/>
      <c r="AD409" s="40"/>
      <c r="AE409" s="40"/>
      <c r="AR409" s="216" t="s">
        <v>356</v>
      </c>
      <c r="AT409" s="216" t="s">
        <v>246</v>
      </c>
      <c r="AU409" s="216" t="s">
        <v>141</v>
      </c>
      <c r="AY409" s="18" t="s">
        <v>132</v>
      </c>
      <c r="BE409" s="217">
        <f>IF(N409="základní",J409,0)</f>
        <v>0</v>
      </c>
      <c r="BF409" s="217">
        <f>IF(N409="snížená",J409,0)</f>
        <v>0</v>
      </c>
      <c r="BG409" s="217">
        <f>IF(N409="zákl. přenesená",J409,0)</f>
        <v>0</v>
      </c>
      <c r="BH409" s="217">
        <f>IF(N409="sníž. přenesená",J409,0)</f>
        <v>0</v>
      </c>
      <c r="BI409" s="217">
        <f>IF(N409="nulová",J409,0)</f>
        <v>0</v>
      </c>
      <c r="BJ409" s="18" t="s">
        <v>141</v>
      </c>
      <c r="BK409" s="217">
        <f>ROUND(I409*H409,2)</f>
        <v>0</v>
      </c>
      <c r="BL409" s="18" t="s">
        <v>270</v>
      </c>
      <c r="BM409" s="216" t="s">
        <v>1397</v>
      </c>
    </row>
    <row r="410" s="2" customFormat="1" ht="24.15" customHeight="1">
      <c r="A410" s="40"/>
      <c r="B410" s="41"/>
      <c r="C410" s="205" t="s">
        <v>814</v>
      </c>
      <c r="D410" s="205" t="s">
        <v>135</v>
      </c>
      <c r="E410" s="206" t="s">
        <v>757</v>
      </c>
      <c r="F410" s="207" t="s">
        <v>758</v>
      </c>
      <c r="G410" s="208" t="s">
        <v>376</v>
      </c>
      <c r="H410" s="209">
        <v>2</v>
      </c>
      <c r="I410" s="210"/>
      <c r="J410" s="211">
        <f>ROUND(I410*H410,2)</f>
        <v>0</v>
      </c>
      <c r="K410" s="207" t="s">
        <v>139</v>
      </c>
      <c r="L410" s="46"/>
      <c r="M410" s="212" t="s">
        <v>32</v>
      </c>
      <c r="N410" s="213" t="s">
        <v>51</v>
      </c>
      <c r="O410" s="86"/>
      <c r="P410" s="214">
        <f>O410*H410</f>
        <v>0</v>
      </c>
      <c r="Q410" s="214">
        <v>0</v>
      </c>
      <c r="R410" s="214">
        <f>Q410*H410</f>
        <v>0</v>
      </c>
      <c r="S410" s="214">
        <v>0</v>
      </c>
      <c r="T410" s="215">
        <f>S410*H410</f>
        <v>0</v>
      </c>
      <c r="U410" s="40"/>
      <c r="V410" s="40"/>
      <c r="W410" s="40"/>
      <c r="X410" s="40"/>
      <c r="Y410" s="40"/>
      <c r="Z410" s="40"/>
      <c r="AA410" s="40"/>
      <c r="AB410" s="40"/>
      <c r="AC410" s="40"/>
      <c r="AD410" s="40"/>
      <c r="AE410" s="40"/>
      <c r="AR410" s="216" t="s">
        <v>150</v>
      </c>
      <c r="AT410" s="216" t="s">
        <v>135</v>
      </c>
      <c r="AU410" s="216" t="s">
        <v>141</v>
      </c>
      <c r="AY410" s="18" t="s">
        <v>132</v>
      </c>
      <c r="BE410" s="217">
        <f>IF(N410="základní",J410,0)</f>
        <v>0</v>
      </c>
      <c r="BF410" s="217">
        <f>IF(N410="snížená",J410,0)</f>
        <v>0</v>
      </c>
      <c r="BG410" s="217">
        <f>IF(N410="zákl. přenesená",J410,0)</f>
        <v>0</v>
      </c>
      <c r="BH410" s="217">
        <f>IF(N410="sníž. přenesená",J410,0)</f>
        <v>0</v>
      </c>
      <c r="BI410" s="217">
        <f>IF(N410="nulová",J410,0)</f>
        <v>0</v>
      </c>
      <c r="BJ410" s="18" t="s">
        <v>141</v>
      </c>
      <c r="BK410" s="217">
        <f>ROUND(I410*H410,2)</f>
        <v>0</v>
      </c>
      <c r="BL410" s="18" t="s">
        <v>150</v>
      </c>
      <c r="BM410" s="216" t="s">
        <v>1398</v>
      </c>
    </row>
    <row r="411" s="2" customFormat="1">
      <c r="A411" s="40"/>
      <c r="B411" s="41"/>
      <c r="C411" s="42"/>
      <c r="D411" s="225" t="s">
        <v>197</v>
      </c>
      <c r="E411" s="42"/>
      <c r="F411" s="226" t="s">
        <v>760</v>
      </c>
      <c r="G411" s="42"/>
      <c r="H411" s="42"/>
      <c r="I411" s="227"/>
      <c r="J411" s="42"/>
      <c r="K411" s="42"/>
      <c r="L411" s="46"/>
      <c r="M411" s="228"/>
      <c r="N411" s="229"/>
      <c r="O411" s="86"/>
      <c r="P411" s="86"/>
      <c r="Q411" s="86"/>
      <c r="R411" s="86"/>
      <c r="S411" s="86"/>
      <c r="T411" s="87"/>
      <c r="U411" s="40"/>
      <c r="V411" s="40"/>
      <c r="W411" s="40"/>
      <c r="X411" s="40"/>
      <c r="Y411" s="40"/>
      <c r="Z411" s="40"/>
      <c r="AA411" s="40"/>
      <c r="AB411" s="40"/>
      <c r="AC411" s="40"/>
      <c r="AD411" s="40"/>
      <c r="AE411" s="40"/>
      <c r="AT411" s="18" t="s">
        <v>197</v>
      </c>
      <c r="AU411" s="18" t="s">
        <v>141</v>
      </c>
    </row>
    <row r="412" s="2" customFormat="1" ht="24.15" customHeight="1">
      <c r="A412" s="40"/>
      <c r="B412" s="41"/>
      <c r="C412" s="252" t="s">
        <v>818</v>
      </c>
      <c r="D412" s="252" t="s">
        <v>246</v>
      </c>
      <c r="E412" s="253" t="s">
        <v>762</v>
      </c>
      <c r="F412" s="254" t="s">
        <v>763</v>
      </c>
      <c r="G412" s="255" t="s">
        <v>376</v>
      </c>
      <c r="H412" s="256">
        <v>2</v>
      </c>
      <c r="I412" s="257"/>
      <c r="J412" s="258">
        <f>ROUND(I412*H412,2)</f>
        <v>0</v>
      </c>
      <c r="K412" s="254" t="s">
        <v>139</v>
      </c>
      <c r="L412" s="259"/>
      <c r="M412" s="260" t="s">
        <v>32</v>
      </c>
      <c r="N412" s="261" t="s">
        <v>51</v>
      </c>
      <c r="O412" s="86"/>
      <c r="P412" s="214">
        <f>O412*H412</f>
        <v>0</v>
      </c>
      <c r="Q412" s="214">
        <v>0.0195</v>
      </c>
      <c r="R412" s="214">
        <f>Q412*H412</f>
        <v>0.039</v>
      </c>
      <c r="S412" s="214">
        <v>0</v>
      </c>
      <c r="T412" s="215">
        <f>S412*H412</f>
        <v>0</v>
      </c>
      <c r="U412" s="40"/>
      <c r="V412" s="40"/>
      <c r="W412" s="40"/>
      <c r="X412" s="40"/>
      <c r="Y412" s="40"/>
      <c r="Z412" s="40"/>
      <c r="AA412" s="40"/>
      <c r="AB412" s="40"/>
      <c r="AC412" s="40"/>
      <c r="AD412" s="40"/>
      <c r="AE412" s="40"/>
      <c r="AR412" s="216" t="s">
        <v>228</v>
      </c>
      <c r="AT412" s="216" t="s">
        <v>246</v>
      </c>
      <c r="AU412" s="216" t="s">
        <v>141</v>
      </c>
      <c r="AY412" s="18" t="s">
        <v>132</v>
      </c>
      <c r="BE412" s="217">
        <f>IF(N412="základní",J412,0)</f>
        <v>0</v>
      </c>
      <c r="BF412" s="217">
        <f>IF(N412="snížená",J412,0)</f>
        <v>0</v>
      </c>
      <c r="BG412" s="217">
        <f>IF(N412="zákl. přenesená",J412,0)</f>
        <v>0</v>
      </c>
      <c r="BH412" s="217">
        <f>IF(N412="sníž. přenesená",J412,0)</f>
        <v>0</v>
      </c>
      <c r="BI412" s="217">
        <f>IF(N412="nulová",J412,0)</f>
        <v>0</v>
      </c>
      <c r="BJ412" s="18" t="s">
        <v>141</v>
      </c>
      <c r="BK412" s="217">
        <f>ROUND(I412*H412,2)</f>
        <v>0</v>
      </c>
      <c r="BL412" s="18" t="s">
        <v>150</v>
      </c>
      <c r="BM412" s="216" t="s">
        <v>1399</v>
      </c>
    </row>
    <row r="413" s="2" customFormat="1" ht="24.15" customHeight="1">
      <c r="A413" s="40"/>
      <c r="B413" s="41"/>
      <c r="C413" s="205" t="s">
        <v>823</v>
      </c>
      <c r="D413" s="205" t="s">
        <v>135</v>
      </c>
      <c r="E413" s="206" t="s">
        <v>766</v>
      </c>
      <c r="F413" s="207" t="s">
        <v>767</v>
      </c>
      <c r="G413" s="208" t="s">
        <v>254</v>
      </c>
      <c r="H413" s="209">
        <v>0.113</v>
      </c>
      <c r="I413" s="210"/>
      <c r="J413" s="211">
        <f>ROUND(I413*H413,2)</f>
        <v>0</v>
      </c>
      <c r="K413" s="207" t="s">
        <v>139</v>
      </c>
      <c r="L413" s="46"/>
      <c r="M413" s="212" t="s">
        <v>32</v>
      </c>
      <c r="N413" s="213" t="s">
        <v>51</v>
      </c>
      <c r="O413" s="86"/>
      <c r="P413" s="214">
        <f>O413*H413</f>
        <v>0</v>
      </c>
      <c r="Q413" s="214">
        <v>0</v>
      </c>
      <c r="R413" s="214">
        <f>Q413*H413</f>
        <v>0</v>
      </c>
      <c r="S413" s="214">
        <v>0</v>
      </c>
      <c r="T413" s="215">
        <f>S413*H413</f>
        <v>0</v>
      </c>
      <c r="U413" s="40"/>
      <c r="V413" s="40"/>
      <c r="W413" s="40"/>
      <c r="X413" s="40"/>
      <c r="Y413" s="40"/>
      <c r="Z413" s="40"/>
      <c r="AA413" s="40"/>
      <c r="AB413" s="40"/>
      <c r="AC413" s="40"/>
      <c r="AD413" s="40"/>
      <c r="AE413" s="40"/>
      <c r="AR413" s="216" t="s">
        <v>270</v>
      </c>
      <c r="AT413" s="216" t="s">
        <v>135</v>
      </c>
      <c r="AU413" s="216" t="s">
        <v>141</v>
      </c>
      <c r="AY413" s="18" t="s">
        <v>132</v>
      </c>
      <c r="BE413" s="217">
        <f>IF(N413="základní",J413,0)</f>
        <v>0</v>
      </c>
      <c r="BF413" s="217">
        <f>IF(N413="snížená",J413,0)</f>
        <v>0</v>
      </c>
      <c r="BG413" s="217">
        <f>IF(N413="zákl. přenesená",J413,0)</f>
        <v>0</v>
      </c>
      <c r="BH413" s="217">
        <f>IF(N413="sníž. přenesená",J413,0)</f>
        <v>0</v>
      </c>
      <c r="BI413" s="217">
        <f>IF(N413="nulová",J413,0)</f>
        <v>0</v>
      </c>
      <c r="BJ413" s="18" t="s">
        <v>141</v>
      </c>
      <c r="BK413" s="217">
        <f>ROUND(I413*H413,2)</f>
        <v>0</v>
      </c>
      <c r="BL413" s="18" t="s">
        <v>270</v>
      </c>
      <c r="BM413" s="216" t="s">
        <v>1400</v>
      </c>
    </row>
    <row r="414" s="2" customFormat="1">
      <c r="A414" s="40"/>
      <c r="B414" s="41"/>
      <c r="C414" s="42"/>
      <c r="D414" s="225" t="s">
        <v>197</v>
      </c>
      <c r="E414" s="42"/>
      <c r="F414" s="226" t="s">
        <v>769</v>
      </c>
      <c r="G414" s="42"/>
      <c r="H414" s="42"/>
      <c r="I414" s="227"/>
      <c r="J414" s="42"/>
      <c r="K414" s="42"/>
      <c r="L414" s="46"/>
      <c r="M414" s="228"/>
      <c r="N414" s="229"/>
      <c r="O414" s="86"/>
      <c r="P414" s="86"/>
      <c r="Q414" s="86"/>
      <c r="R414" s="86"/>
      <c r="S414" s="86"/>
      <c r="T414" s="87"/>
      <c r="U414" s="40"/>
      <c r="V414" s="40"/>
      <c r="W414" s="40"/>
      <c r="X414" s="40"/>
      <c r="Y414" s="40"/>
      <c r="Z414" s="40"/>
      <c r="AA414" s="40"/>
      <c r="AB414" s="40"/>
      <c r="AC414" s="40"/>
      <c r="AD414" s="40"/>
      <c r="AE414" s="40"/>
      <c r="AT414" s="18" t="s">
        <v>197</v>
      </c>
      <c r="AU414" s="18" t="s">
        <v>141</v>
      </c>
    </row>
    <row r="415" s="12" customFormat="1" ht="22.8" customHeight="1">
      <c r="A415" s="12"/>
      <c r="B415" s="189"/>
      <c r="C415" s="190"/>
      <c r="D415" s="191" t="s">
        <v>78</v>
      </c>
      <c r="E415" s="203" t="s">
        <v>770</v>
      </c>
      <c r="F415" s="203" t="s">
        <v>771</v>
      </c>
      <c r="G415" s="190"/>
      <c r="H415" s="190"/>
      <c r="I415" s="193"/>
      <c r="J415" s="204">
        <f>BK415</f>
        <v>0</v>
      </c>
      <c r="K415" s="190"/>
      <c r="L415" s="195"/>
      <c r="M415" s="196"/>
      <c r="N415" s="197"/>
      <c r="O415" s="197"/>
      <c r="P415" s="198">
        <f>SUM(P416:P425)</f>
        <v>0</v>
      </c>
      <c r="Q415" s="197"/>
      <c r="R415" s="198">
        <f>SUM(R416:R425)</f>
        <v>0.000426</v>
      </c>
      <c r="S415" s="197"/>
      <c r="T415" s="199">
        <f>SUM(T416:T425)</f>
        <v>0.36799999999999999</v>
      </c>
      <c r="U415" s="12"/>
      <c r="V415" s="12"/>
      <c r="W415" s="12"/>
      <c r="X415" s="12"/>
      <c r="Y415" s="12"/>
      <c r="Z415" s="12"/>
      <c r="AA415" s="12"/>
      <c r="AB415" s="12"/>
      <c r="AC415" s="12"/>
      <c r="AD415" s="12"/>
      <c r="AE415" s="12"/>
      <c r="AR415" s="200" t="s">
        <v>141</v>
      </c>
      <c r="AT415" s="201" t="s">
        <v>78</v>
      </c>
      <c r="AU415" s="201" t="s">
        <v>21</v>
      </c>
      <c r="AY415" s="200" t="s">
        <v>132</v>
      </c>
      <c r="BK415" s="202">
        <f>SUM(BK416:BK425)</f>
        <v>0</v>
      </c>
    </row>
    <row r="416" s="2" customFormat="1" ht="24.15" customHeight="1">
      <c r="A416" s="40"/>
      <c r="B416" s="41"/>
      <c r="C416" s="205" t="s">
        <v>1053</v>
      </c>
      <c r="D416" s="205" t="s">
        <v>135</v>
      </c>
      <c r="E416" s="206" t="s">
        <v>1056</v>
      </c>
      <c r="F416" s="207" t="s">
        <v>1057</v>
      </c>
      <c r="G416" s="208" t="s">
        <v>231</v>
      </c>
      <c r="H416" s="209">
        <v>7.0999999999999996</v>
      </c>
      <c r="I416" s="210"/>
      <c r="J416" s="211">
        <f>ROUND(I416*H416,2)</f>
        <v>0</v>
      </c>
      <c r="K416" s="207" t="s">
        <v>139</v>
      </c>
      <c r="L416" s="46"/>
      <c r="M416" s="212" t="s">
        <v>32</v>
      </c>
      <c r="N416" s="213" t="s">
        <v>51</v>
      </c>
      <c r="O416" s="86"/>
      <c r="P416" s="214">
        <f>O416*H416</f>
        <v>0</v>
      </c>
      <c r="Q416" s="214">
        <v>6.0000000000000002E-05</v>
      </c>
      <c r="R416" s="214">
        <f>Q416*H416</f>
        <v>0.000426</v>
      </c>
      <c r="S416" s="214">
        <v>0</v>
      </c>
      <c r="T416" s="215">
        <f>S416*H416</f>
        <v>0</v>
      </c>
      <c r="U416" s="40"/>
      <c r="V416" s="40"/>
      <c r="W416" s="40"/>
      <c r="X416" s="40"/>
      <c r="Y416" s="40"/>
      <c r="Z416" s="40"/>
      <c r="AA416" s="40"/>
      <c r="AB416" s="40"/>
      <c r="AC416" s="40"/>
      <c r="AD416" s="40"/>
      <c r="AE416" s="40"/>
      <c r="AR416" s="216" t="s">
        <v>270</v>
      </c>
      <c r="AT416" s="216" t="s">
        <v>135</v>
      </c>
      <c r="AU416" s="216" t="s">
        <v>141</v>
      </c>
      <c r="AY416" s="18" t="s">
        <v>132</v>
      </c>
      <c r="BE416" s="217">
        <f>IF(N416="základní",J416,0)</f>
        <v>0</v>
      </c>
      <c r="BF416" s="217">
        <f>IF(N416="snížená",J416,0)</f>
        <v>0</v>
      </c>
      <c r="BG416" s="217">
        <f>IF(N416="zákl. přenesená",J416,0)</f>
        <v>0</v>
      </c>
      <c r="BH416" s="217">
        <f>IF(N416="sníž. přenesená",J416,0)</f>
        <v>0</v>
      </c>
      <c r="BI416" s="217">
        <f>IF(N416="nulová",J416,0)</f>
        <v>0</v>
      </c>
      <c r="BJ416" s="18" t="s">
        <v>141</v>
      </c>
      <c r="BK416" s="217">
        <f>ROUND(I416*H416,2)</f>
        <v>0</v>
      </c>
      <c r="BL416" s="18" t="s">
        <v>270</v>
      </c>
      <c r="BM416" s="216" t="s">
        <v>1058</v>
      </c>
    </row>
    <row r="417" s="2" customFormat="1">
      <c r="A417" s="40"/>
      <c r="B417" s="41"/>
      <c r="C417" s="42"/>
      <c r="D417" s="225" t="s">
        <v>197</v>
      </c>
      <c r="E417" s="42"/>
      <c r="F417" s="226" t="s">
        <v>1059</v>
      </c>
      <c r="G417" s="42"/>
      <c r="H417" s="42"/>
      <c r="I417" s="227"/>
      <c r="J417" s="42"/>
      <c r="K417" s="42"/>
      <c r="L417" s="46"/>
      <c r="M417" s="228"/>
      <c r="N417" s="229"/>
      <c r="O417" s="86"/>
      <c r="P417" s="86"/>
      <c r="Q417" s="86"/>
      <c r="R417" s="86"/>
      <c r="S417" s="86"/>
      <c r="T417" s="87"/>
      <c r="U417" s="40"/>
      <c r="V417" s="40"/>
      <c r="W417" s="40"/>
      <c r="X417" s="40"/>
      <c r="Y417" s="40"/>
      <c r="Z417" s="40"/>
      <c r="AA417" s="40"/>
      <c r="AB417" s="40"/>
      <c r="AC417" s="40"/>
      <c r="AD417" s="40"/>
      <c r="AE417" s="40"/>
      <c r="AT417" s="18" t="s">
        <v>197</v>
      </c>
      <c r="AU417" s="18" t="s">
        <v>141</v>
      </c>
    </row>
    <row r="418" s="2" customFormat="1" ht="14.4" customHeight="1">
      <c r="A418" s="40"/>
      <c r="B418" s="41"/>
      <c r="C418" s="205" t="s">
        <v>1055</v>
      </c>
      <c r="D418" s="205" t="s">
        <v>135</v>
      </c>
      <c r="E418" s="206" t="s">
        <v>1061</v>
      </c>
      <c r="F418" s="207" t="s">
        <v>1062</v>
      </c>
      <c r="G418" s="208" t="s">
        <v>231</v>
      </c>
      <c r="H418" s="209">
        <v>7.0999999999999996</v>
      </c>
      <c r="I418" s="210"/>
      <c r="J418" s="211">
        <f>ROUND(I418*H418,2)</f>
        <v>0</v>
      </c>
      <c r="K418" s="207" t="s">
        <v>139</v>
      </c>
      <c r="L418" s="46"/>
      <c r="M418" s="212" t="s">
        <v>32</v>
      </c>
      <c r="N418" s="213" t="s">
        <v>51</v>
      </c>
      <c r="O418" s="86"/>
      <c r="P418" s="214">
        <f>O418*H418</f>
        <v>0</v>
      </c>
      <c r="Q418" s="214">
        <v>0</v>
      </c>
      <c r="R418" s="214">
        <f>Q418*H418</f>
        <v>0</v>
      </c>
      <c r="S418" s="214">
        <v>0.025000000000000001</v>
      </c>
      <c r="T418" s="215">
        <f>S418*H418</f>
        <v>0.17749999999999999</v>
      </c>
      <c r="U418" s="40"/>
      <c r="V418" s="40"/>
      <c r="W418" s="40"/>
      <c r="X418" s="40"/>
      <c r="Y418" s="40"/>
      <c r="Z418" s="40"/>
      <c r="AA418" s="40"/>
      <c r="AB418" s="40"/>
      <c r="AC418" s="40"/>
      <c r="AD418" s="40"/>
      <c r="AE418" s="40"/>
      <c r="AR418" s="216" t="s">
        <v>270</v>
      </c>
      <c r="AT418" s="216" t="s">
        <v>135</v>
      </c>
      <c r="AU418" s="216" t="s">
        <v>141</v>
      </c>
      <c r="AY418" s="18" t="s">
        <v>132</v>
      </c>
      <c r="BE418" s="217">
        <f>IF(N418="základní",J418,0)</f>
        <v>0</v>
      </c>
      <c r="BF418" s="217">
        <f>IF(N418="snížená",J418,0)</f>
        <v>0</v>
      </c>
      <c r="BG418" s="217">
        <f>IF(N418="zákl. přenesená",J418,0)</f>
        <v>0</v>
      </c>
      <c r="BH418" s="217">
        <f>IF(N418="sníž. přenesená",J418,0)</f>
        <v>0</v>
      </c>
      <c r="BI418" s="217">
        <f>IF(N418="nulová",J418,0)</f>
        <v>0</v>
      </c>
      <c r="BJ418" s="18" t="s">
        <v>141</v>
      </c>
      <c r="BK418" s="217">
        <f>ROUND(I418*H418,2)</f>
        <v>0</v>
      </c>
      <c r="BL418" s="18" t="s">
        <v>270</v>
      </c>
      <c r="BM418" s="216" t="s">
        <v>1063</v>
      </c>
    </row>
    <row r="419" s="2" customFormat="1" ht="14.4" customHeight="1">
      <c r="A419" s="40"/>
      <c r="B419" s="41"/>
      <c r="C419" s="205" t="s">
        <v>1060</v>
      </c>
      <c r="D419" s="205" t="s">
        <v>135</v>
      </c>
      <c r="E419" s="206" t="s">
        <v>773</v>
      </c>
      <c r="F419" s="207" t="s">
        <v>774</v>
      </c>
      <c r="G419" s="208" t="s">
        <v>376</v>
      </c>
      <c r="H419" s="209">
        <v>2</v>
      </c>
      <c r="I419" s="210"/>
      <c r="J419" s="211">
        <f>ROUND(I419*H419,2)</f>
        <v>0</v>
      </c>
      <c r="K419" s="207" t="s">
        <v>139</v>
      </c>
      <c r="L419" s="46"/>
      <c r="M419" s="212" t="s">
        <v>32</v>
      </c>
      <c r="N419" s="213" t="s">
        <v>51</v>
      </c>
      <c r="O419" s="86"/>
      <c r="P419" s="214">
        <f>O419*H419</f>
        <v>0</v>
      </c>
      <c r="Q419" s="214">
        <v>0</v>
      </c>
      <c r="R419" s="214">
        <f>Q419*H419</f>
        <v>0</v>
      </c>
      <c r="S419" s="214">
        <v>0.012999999999999999</v>
      </c>
      <c r="T419" s="215">
        <f>S419*H419</f>
        <v>0.025999999999999999</v>
      </c>
      <c r="U419" s="40"/>
      <c r="V419" s="40"/>
      <c r="W419" s="40"/>
      <c r="X419" s="40"/>
      <c r="Y419" s="40"/>
      <c r="Z419" s="40"/>
      <c r="AA419" s="40"/>
      <c r="AB419" s="40"/>
      <c r="AC419" s="40"/>
      <c r="AD419" s="40"/>
      <c r="AE419" s="40"/>
      <c r="AR419" s="216" t="s">
        <v>150</v>
      </c>
      <c r="AT419" s="216" t="s">
        <v>135</v>
      </c>
      <c r="AU419" s="216" t="s">
        <v>141</v>
      </c>
      <c r="AY419" s="18" t="s">
        <v>132</v>
      </c>
      <c r="BE419" s="217">
        <f>IF(N419="základní",J419,0)</f>
        <v>0</v>
      </c>
      <c r="BF419" s="217">
        <f>IF(N419="snížená",J419,0)</f>
        <v>0</v>
      </c>
      <c r="BG419" s="217">
        <f>IF(N419="zákl. přenesená",J419,0)</f>
        <v>0</v>
      </c>
      <c r="BH419" s="217">
        <f>IF(N419="sníž. přenesená",J419,0)</f>
        <v>0</v>
      </c>
      <c r="BI419" s="217">
        <f>IF(N419="nulová",J419,0)</f>
        <v>0</v>
      </c>
      <c r="BJ419" s="18" t="s">
        <v>141</v>
      </c>
      <c r="BK419" s="217">
        <f>ROUND(I419*H419,2)</f>
        <v>0</v>
      </c>
      <c r="BL419" s="18" t="s">
        <v>150</v>
      </c>
      <c r="BM419" s="216" t="s">
        <v>1401</v>
      </c>
    </row>
    <row r="420" s="2" customFormat="1" ht="14.4" customHeight="1">
      <c r="A420" s="40"/>
      <c r="B420" s="41"/>
      <c r="C420" s="205" t="s">
        <v>1064</v>
      </c>
      <c r="D420" s="205" t="s">
        <v>135</v>
      </c>
      <c r="E420" s="206" t="s">
        <v>1067</v>
      </c>
      <c r="F420" s="207" t="s">
        <v>778</v>
      </c>
      <c r="G420" s="208" t="s">
        <v>231</v>
      </c>
      <c r="H420" s="209">
        <v>4.7000000000000002</v>
      </c>
      <c r="I420" s="210"/>
      <c r="J420" s="211">
        <f>ROUND(I420*H420,2)</f>
        <v>0</v>
      </c>
      <c r="K420" s="207" t="s">
        <v>139</v>
      </c>
      <c r="L420" s="46"/>
      <c r="M420" s="212" t="s">
        <v>32</v>
      </c>
      <c r="N420" s="213" t="s">
        <v>51</v>
      </c>
      <c r="O420" s="86"/>
      <c r="P420" s="214">
        <f>O420*H420</f>
        <v>0</v>
      </c>
      <c r="Q420" s="214">
        <v>0</v>
      </c>
      <c r="R420" s="214">
        <f>Q420*H420</f>
        <v>0</v>
      </c>
      <c r="S420" s="214">
        <v>0</v>
      </c>
      <c r="T420" s="215">
        <f>S420*H420</f>
        <v>0</v>
      </c>
      <c r="U420" s="40"/>
      <c r="V420" s="40"/>
      <c r="W420" s="40"/>
      <c r="X420" s="40"/>
      <c r="Y420" s="40"/>
      <c r="Z420" s="40"/>
      <c r="AA420" s="40"/>
      <c r="AB420" s="40"/>
      <c r="AC420" s="40"/>
      <c r="AD420" s="40"/>
      <c r="AE420" s="40"/>
      <c r="AR420" s="216" t="s">
        <v>270</v>
      </c>
      <c r="AT420" s="216" t="s">
        <v>135</v>
      </c>
      <c r="AU420" s="216" t="s">
        <v>141</v>
      </c>
      <c r="AY420" s="18" t="s">
        <v>132</v>
      </c>
      <c r="BE420" s="217">
        <f>IF(N420="základní",J420,0)</f>
        <v>0</v>
      </c>
      <c r="BF420" s="217">
        <f>IF(N420="snížená",J420,0)</f>
        <v>0</v>
      </c>
      <c r="BG420" s="217">
        <f>IF(N420="zákl. přenesená",J420,0)</f>
        <v>0</v>
      </c>
      <c r="BH420" s="217">
        <f>IF(N420="sníž. přenesená",J420,0)</f>
        <v>0</v>
      </c>
      <c r="BI420" s="217">
        <f>IF(N420="nulová",J420,0)</f>
        <v>0</v>
      </c>
      <c r="BJ420" s="18" t="s">
        <v>141</v>
      </c>
      <c r="BK420" s="217">
        <f>ROUND(I420*H420,2)</f>
        <v>0</v>
      </c>
      <c r="BL420" s="18" t="s">
        <v>270</v>
      </c>
      <c r="BM420" s="216" t="s">
        <v>1068</v>
      </c>
    </row>
    <row r="421" s="2" customFormat="1">
      <c r="A421" s="40"/>
      <c r="B421" s="41"/>
      <c r="C421" s="42"/>
      <c r="D421" s="225" t="s">
        <v>197</v>
      </c>
      <c r="E421" s="42"/>
      <c r="F421" s="226" t="s">
        <v>780</v>
      </c>
      <c r="G421" s="42"/>
      <c r="H421" s="42"/>
      <c r="I421" s="227"/>
      <c r="J421" s="42"/>
      <c r="K421" s="42"/>
      <c r="L421" s="46"/>
      <c r="M421" s="228"/>
      <c r="N421" s="229"/>
      <c r="O421" s="86"/>
      <c r="P421" s="86"/>
      <c r="Q421" s="86"/>
      <c r="R421" s="86"/>
      <c r="S421" s="86"/>
      <c r="T421" s="87"/>
      <c r="U421" s="40"/>
      <c r="V421" s="40"/>
      <c r="W421" s="40"/>
      <c r="X421" s="40"/>
      <c r="Y421" s="40"/>
      <c r="Z421" s="40"/>
      <c r="AA421" s="40"/>
      <c r="AB421" s="40"/>
      <c r="AC421" s="40"/>
      <c r="AD421" s="40"/>
      <c r="AE421" s="40"/>
      <c r="AT421" s="18" t="s">
        <v>197</v>
      </c>
      <c r="AU421" s="18" t="s">
        <v>141</v>
      </c>
    </row>
    <row r="422" s="2" customFormat="1" ht="14.4" customHeight="1">
      <c r="A422" s="40"/>
      <c r="B422" s="41"/>
      <c r="C422" s="205" t="s">
        <v>1066</v>
      </c>
      <c r="D422" s="205" t="s">
        <v>135</v>
      </c>
      <c r="E422" s="206" t="s">
        <v>782</v>
      </c>
      <c r="F422" s="207" t="s">
        <v>783</v>
      </c>
      <c r="G422" s="208" t="s">
        <v>231</v>
      </c>
      <c r="H422" s="209">
        <v>4.7000000000000002</v>
      </c>
      <c r="I422" s="210"/>
      <c r="J422" s="211">
        <f>ROUND(I422*H422,2)</f>
        <v>0</v>
      </c>
      <c r="K422" s="207" t="s">
        <v>139</v>
      </c>
      <c r="L422" s="46"/>
      <c r="M422" s="212" t="s">
        <v>32</v>
      </c>
      <c r="N422" s="213" t="s">
        <v>51</v>
      </c>
      <c r="O422" s="86"/>
      <c r="P422" s="214">
        <f>O422*H422</f>
        <v>0</v>
      </c>
      <c r="Q422" s="214">
        <v>0</v>
      </c>
      <c r="R422" s="214">
        <f>Q422*H422</f>
        <v>0</v>
      </c>
      <c r="S422" s="214">
        <v>0.035000000000000003</v>
      </c>
      <c r="T422" s="215">
        <f>S422*H422</f>
        <v>0.16450000000000004</v>
      </c>
      <c r="U422" s="40"/>
      <c r="V422" s="40"/>
      <c r="W422" s="40"/>
      <c r="X422" s="40"/>
      <c r="Y422" s="40"/>
      <c r="Z422" s="40"/>
      <c r="AA422" s="40"/>
      <c r="AB422" s="40"/>
      <c r="AC422" s="40"/>
      <c r="AD422" s="40"/>
      <c r="AE422" s="40"/>
      <c r="AR422" s="216" t="s">
        <v>270</v>
      </c>
      <c r="AT422" s="216" t="s">
        <v>135</v>
      </c>
      <c r="AU422" s="216" t="s">
        <v>141</v>
      </c>
      <c r="AY422" s="18" t="s">
        <v>132</v>
      </c>
      <c r="BE422" s="217">
        <f>IF(N422="základní",J422,0)</f>
        <v>0</v>
      </c>
      <c r="BF422" s="217">
        <f>IF(N422="snížená",J422,0)</f>
        <v>0</v>
      </c>
      <c r="BG422" s="217">
        <f>IF(N422="zákl. přenesená",J422,0)</f>
        <v>0</v>
      </c>
      <c r="BH422" s="217">
        <f>IF(N422="sníž. přenesená",J422,0)</f>
        <v>0</v>
      </c>
      <c r="BI422" s="217">
        <f>IF(N422="nulová",J422,0)</f>
        <v>0</v>
      </c>
      <c r="BJ422" s="18" t="s">
        <v>141</v>
      </c>
      <c r="BK422" s="217">
        <f>ROUND(I422*H422,2)</f>
        <v>0</v>
      </c>
      <c r="BL422" s="18" t="s">
        <v>270</v>
      </c>
      <c r="BM422" s="216" t="s">
        <v>1070</v>
      </c>
    </row>
    <row r="423" s="2" customFormat="1">
      <c r="A423" s="40"/>
      <c r="B423" s="41"/>
      <c r="C423" s="42"/>
      <c r="D423" s="225" t="s">
        <v>197</v>
      </c>
      <c r="E423" s="42"/>
      <c r="F423" s="226" t="s">
        <v>785</v>
      </c>
      <c r="G423" s="42"/>
      <c r="H423" s="42"/>
      <c r="I423" s="227"/>
      <c r="J423" s="42"/>
      <c r="K423" s="42"/>
      <c r="L423" s="46"/>
      <c r="M423" s="228"/>
      <c r="N423" s="229"/>
      <c r="O423" s="86"/>
      <c r="P423" s="86"/>
      <c r="Q423" s="86"/>
      <c r="R423" s="86"/>
      <c r="S423" s="86"/>
      <c r="T423" s="87"/>
      <c r="U423" s="40"/>
      <c r="V423" s="40"/>
      <c r="W423" s="40"/>
      <c r="X423" s="40"/>
      <c r="Y423" s="40"/>
      <c r="Z423" s="40"/>
      <c r="AA423" s="40"/>
      <c r="AB423" s="40"/>
      <c r="AC423" s="40"/>
      <c r="AD423" s="40"/>
      <c r="AE423" s="40"/>
      <c r="AT423" s="18" t="s">
        <v>197</v>
      </c>
      <c r="AU423" s="18" t="s">
        <v>141</v>
      </c>
    </row>
    <row r="424" s="2" customFormat="1" ht="24.15" customHeight="1">
      <c r="A424" s="40"/>
      <c r="B424" s="41"/>
      <c r="C424" s="205" t="s">
        <v>1069</v>
      </c>
      <c r="D424" s="205" t="s">
        <v>135</v>
      </c>
      <c r="E424" s="206" t="s">
        <v>787</v>
      </c>
      <c r="F424" s="207" t="s">
        <v>788</v>
      </c>
      <c r="G424" s="208" t="s">
        <v>789</v>
      </c>
      <c r="H424" s="272"/>
      <c r="I424" s="210"/>
      <c r="J424" s="211">
        <f>ROUND(I424*H424,2)</f>
        <v>0</v>
      </c>
      <c r="K424" s="207" t="s">
        <v>139</v>
      </c>
      <c r="L424" s="46"/>
      <c r="M424" s="212" t="s">
        <v>32</v>
      </c>
      <c r="N424" s="213" t="s">
        <v>51</v>
      </c>
      <c r="O424" s="86"/>
      <c r="P424" s="214">
        <f>O424*H424</f>
        <v>0</v>
      </c>
      <c r="Q424" s="214">
        <v>0</v>
      </c>
      <c r="R424" s="214">
        <f>Q424*H424</f>
        <v>0</v>
      </c>
      <c r="S424" s="214">
        <v>0</v>
      </c>
      <c r="T424" s="215">
        <f>S424*H424</f>
        <v>0</v>
      </c>
      <c r="U424" s="40"/>
      <c r="V424" s="40"/>
      <c r="W424" s="40"/>
      <c r="X424" s="40"/>
      <c r="Y424" s="40"/>
      <c r="Z424" s="40"/>
      <c r="AA424" s="40"/>
      <c r="AB424" s="40"/>
      <c r="AC424" s="40"/>
      <c r="AD424" s="40"/>
      <c r="AE424" s="40"/>
      <c r="AR424" s="216" t="s">
        <v>270</v>
      </c>
      <c r="AT424" s="216" t="s">
        <v>135</v>
      </c>
      <c r="AU424" s="216" t="s">
        <v>141</v>
      </c>
      <c r="AY424" s="18" t="s">
        <v>132</v>
      </c>
      <c r="BE424" s="217">
        <f>IF(N424="základní",J424,0)</f>
        <v>0</v>
      </c>
      <c r="BF424" s="217">
        <f>IF(N424="snížená",J424,0)</f>
        <v>0</v>
      </c>
      <c r="BG424" s="217">
        <f>IF(N424="zákl. přenesená",J424,0)</f>
        <v>0</v>
      </c>
      <c r="BH424" s="217">
        <f>IF(N424="sníž. přenesená",J424,0)</f>
        <v>0</v>
      </c>
      <c r="BI424" s="217">
        <f>IF(N424="nulová",J424,0)</f>
        <v>0</v>
      </c>
      <c r="BJ424" s="18" t="s">
        <v>141</v>
      </c>
      <c r="BK424" s="217">
        <f>ROUND(I424*H424,2)</f>
        <v>0</v>
      </c>
      <c r="BL424" s="18" t="s">
        <v>270</v>
      </c>
      <c r="BM424" s="216" t="s">
        <v>1402</v>
      </c>
    </row>
    <row r="425" s="2" customFormat="1">
      <c r="A425" s="40"/>
      <c r="B425" s="41"/>
      <c r="C425" s="42"/>
      <c r="D425" s="225" t="s">
        <v>197</v>
      </c>
      <c r="E425" s="42"/>
      <c r="F425" s="226" t="s">
        <v>791</v>
      </c>
      <c r="G425" s="42"/>
      <c r="H425" s="42"/>
      <c r="I425" s="227"/>
      <c r="J425" s="42"/>
      <c r="K425" s="42"/>
      <c r="L425" s="46"/>
      <c r="M425" s="228"/>
      <c r="N425" s="229"/>
      <c r="O425" s="86"/>
      <c r="P425" s="86"/>
      <c r="Q425" s="86"/>
      <c r="R425" s="86"/>
      <c r="S425" s="86"/>
      <c r="T425" s="87"/>
      <c r="U425" s="40"/>
      <c r="V425" s="40"/>
      <c r="W425" s="40"/>
      <c r="X425" s="40"/>
      <c r="Y425" s="40"/>
      <c r="Z425" s="40"/>
      <c r="AA425" s="40"/>
      <c r="AB425" s="40"/>
      <c r="AC425" s="40"/>
      <c r="AD425" s="40"/>
      <c r="AE425" s="40"/>
      <c r="AT425" s="18" t="s">
        <v>197</v>
      </c>
      <c r="AU425" s="18" t="s">
        <v>141</v>
      </c>
    </row>
    <row r="426" s="12" customFormat="1" ht="22.8" customHeight="1">
      <c r="A426" s="12"/>
      <c r="B426" s="189"/>
      <c r="C426" s="190"/>
      <c r="D426" s="191" t="s">
        <v>78</v>
      </c>
      <c r="E426" s="203" t="s">
        <v>1073</v>
      </c>
      <c r="F426" s="203" t="s">
        <v>1074</v>
      </c>
      <c r="G426" s="190"/>
      <c r="H426" s="190"/>
      <c r="I426" s="193"/>
      <c r="J426" s="204">
        <f>BK426</f>
        <v>0</v>
      </c>
      <c r="K426" s="190"/>
      <c r="L426" s="195"/>
      <c r="M426" s="196"/>
      <c r="N426" s="197"/>
      <c r="O426" s="197"/>
      <c r="P426" s="198">
        <f>SUM(P427:P448)</f>
        <v>0</v>
      </c>
      <c r="Q426" s="197"/>
      <c r="R426" s="198">
        <f>SUM(R427:R448)</f>
        <v>0.18340782</v>
      </c>
      <c r="S426" s="197"/>
      <c r="T426" s="199">
        <f>SUM(T427:T448)</f>
        <v>0.45918156999999998</v>
      </c>
      <c r="U426" s="12"/>
      <c r="V426" s="12"/>
      <c r="W426" s="12"/>
      <c r="X426" s="12"/>
      <c r="Y426" s="12"/>
      <c r="Z426" s="12"/>
      <c r="AA426" s="12"/>
      <c r="AB426" s="12"/>
      <c r="AC426" s="12"/>
      <c r="AD426" s="12"/>
      <c r="AE426" s="12"/>
      <c r="AR426" s="200" t="s">
        <v>141</v>
      </c>
      <c r="AT426" s="201" t="s">
        <v>78</v>
      </c>
      <c r="AU426" s="201" t="s">
        <v>21</v>
      </c>
      <c r="AY426" s="200" t="s">
        <v>132</v>
      </c>
      <c r="BK426" s="202">
        <f>SUM(BK427:BK448)</f>
        <v>0</v>
      </c>
    </row>
    <row r="427" s="2" customFormat="1" ht="14.4" customHeight="1">
      <c r="A427" s="40"/>
      <c r="B427" s="41"/>
      <c r="C427" s="205" t="s">
        <v>1071</v>
      </c>
      <c r="D427" s="205" t="s">
        <v>135</v>
      </c>
      <c r="E427" s="206" t="s">
        <v>1076</v>
      </c>
      <c r="F427" s="207" t="s">
        <v>1077</v>
      </c>
      <c r="G427" s="208" t="s">
        <v>195</v>
      </c>
      <c r="H427" s="209">
        <v>5.5209999999999999</v>
      </c>
      <c r="I427" s="210"/>
      <c r="J427" s="211">
        <f>ROUND(I427*H427,2)</f>
        <v>0</v>
      </c>
      <c r="K427" s="207" t="s">
        <v>139</v>
      </c>
      <c r="L427" s="46"/>
      <c r="M427" s="212" t="s">
        <v>32</v>
      </c>
      <c r="N427" s="213" t="s">
        <v>51</v>
      </c>
      <c r="O427" s="86"/>
      <c r="P427" s="214">
        <f>O427*H427</f>
        <v>0</v>
      </c>
      <c r="Q427" s="214">
        <v>0.00029999999999999997</v>
      </c>
      <c r="R427" s="214">
        <f>Q427*H427</f>
        <v>0.0016562999999999999</v>
      </c>
      <c r="S427" s="214">
        <v>0</v>
      </c>
      <c r="T427" s="215">
        <f>S427*H427</f>
        <v>0</v>
      </c>
      <c r="U427" s="40"/>
      <c r="V427" s="40"/>
      <c r="W427" s="40"/>
      <c r="X427" s="40"/>
      <c r="Y427" s="40"/>
      <c r="Z427" s="40"/>
      <c r="AA427" s="40"/>
      <c r="AB427" s="40"/>
      <c r="AC427" s="40"/>
      <c r="AD427" s="40"/>
      <c r="AE427" s="40"/>
      <c r="AR427" s="216" t="s">
        <v>270</v>
      </c>
      <c r="AT427" s="216" t="s">
        <v>135</v>
      </c>
      <c r="AU427" s="216" t="s">
        <v>141</v>
      </c>
      <c r="AY427" s="18" t="s">
        <v>132</v>
      </c>
      <c r="BE427" s="217">
        <f>IF(N427="základní",J427,0)</f>
        <v>0</v>
      </c>
      <c r="BF427" s="217">
        <f>IF(N427="snížená",J427,0)</f>
        <v>0</v>
      </c>
      <c r="BG427" s="217">
        <f>IF(N427="zákl. přenesená",J427,0)</f>
        <v>0</v>
      </c>
      <c r="BH427" s="217">
        <f>IF(N427="sníž. přenesená",J427,0)</f>
        <v>0</v>
      </c>
      <c r="BI427" s="217">
        <f>IF(N427="nulová",J427,0)</f>
        <v>0</v>
      </c>
      <c r="BJ427" s="18" t="s">
        <v>141</v>
      </c>
      <c r="BK427" s="217">
        <f>ROUND(I427*H427,2)</f>
        <v>0</v>
      </c>
      <c r="BL427" s="18" t="s">
        <v>270</v>
      </c>
      <c r="BM427" s="216" t="s">
        <v>1403</v>
      </c>
    </row>
    <row r="428" s="2" customFormat="1">
      <c r="A428" s="40"/>
      <c r="B428" s="41"/>
      <c r="C428" s="42"/>
      <c r="D428" s="225" t="s">
        <v>197</v>
      </c>
      <c r="E428" s="42"/>
      <c r="F428" s="226" t="s">
        <v>1079</v>
      </c>
      <c r="G428" s="42"/>
      <c r="H428" s="42"/>
      <c r="I428" s="227"/>
      <c r="J428" s="42"/>
      <c r="K428" s="42"/>
      <c r="L428" s="46"/>
      <c r="M428" s="228"/>
      <c r="N428" s="229"/>
      <c r="O428" s="86"/>
      <c r="P428" s="86"/>
      <c r="Q428" s="86"/>
      <c r="R428" s="86"/>
      <c r="S428" s="86"/>
      <c r="T428" s="87"/>
      <c r="U428" s="40"/>
      <c r="V428" s="40"/>
      <c r="W428" s="40"/>
      <c r="X428" s="40"/>
      <c r="Y428" s="40"/>
      <c r="Z428" s="40"/>
      <c r="AA428" s="40"/>
      <c r="AB428" s="40"/>
      <c r="AC428" s="40"/>
      <c r="AD428" s="40"/>
      <c r="AE428" s="40"/>
      <c r="AT428" s="18" t="s">
        <v>197</v>
      </c>
      <c r="AU428" s="18" t="s">
        <v>141</v>
      </c>
    </row>
    <row r="429" s="13" customFormat="1">
      <c r="A429" s="13"/>
      <c r="B429" s="230"/>
      <c r="C429" s="231"/>
      <c r="D429" s="225" t="s">
        <v>199</v>
      </c>
      <c r="E429" s="232" t="s">
        <v>32</v>
      </c>
      <c r="F429" s="233" t="s">
        <v>1080</v>
      </c>
      <c r="G429" s="231"/>
      <c r="H429" s="234">
        <v>4.9059999999999997</v>
      </c>
      <c r="I429" s="235"/>
      <c r="J429" s="231"/>
      <c r="K429" s="231"/>
      <c r="L429" s="236"/>
      <c r="M429" s="237"/>
      <c r="N429" s="238"/>
      <c r="O429" s="238"/>
      <c r="P429" s="238"/>
      <c r="Q429" s="238"/>
      <c r="R429" s="238"/>
      <c r="S429" s="238"/>
      <c r="T429" s="239"/>
      <c r="U429" s="13"/>
      <c r="V429" s="13"/>
      <c r="W429" s="13"/>
      <c r="X429" s="13"/>
      <c r="Y429" s="13"/>
      <c r="Z429" s="13"/>
      <c r="AA429" s="13"/>
      <c r="AB429" s="13"/>
      <c r="AC429" s="13"/>
      <c r="AD429" s="13"/>
      <c r="AE429" s="13"/>
      <c r="AT429" s="240" t="s">
        <v>199</v>
      </c>
      <c r="AU429" s="240" t="s">
        <v>141</v>
      </c>
      <c r="AV429" s="13" t="s">
        <v>141</v>
      </c>
      <c r="AW429" s="13" t="s">
        <v>41</v>
      </c>
      <c r="AX429" s="13" t="s">
        <v>79</v>
      </c>
      <c r="AY429" s="240" t="s">
        <v>132</v>
      </c>
    </row>
    <row r="430" s="13" customFormat="1">
      <c r="A430" s="13"/>
      <c r="B430" s="230"/>
      <c r="C430" s="231"/>
      <c r="D430" s="225" t="s">
        <v>199</v>
      </c>
      <c r="E430" s="232" t="s">
        <v>32</v>
      </c>
      <c r="F430" s="233" t="s">
        <v>1081</v>
      </c>
      <c r="G430" s="231"/>
      <c r="H430" s="234">
        <v>0.61499999999999999</v>
      </c>
      <c r="I430" s="235"/>
      <c r="J430" s="231"/>
      <c r="K430" s="231"/>
      <c r="L430" s="236"/>
      <c r="M430" s="237"/>
      <c r="N430" s="238"/>
      <c r="O430" s="238"/>
      <c r="P430" s="238"/>
      <c r="Q430" s="238"/>
      <c r="R430" s="238"/>
      <c r="S430" s="238"/>
      <c r="T430" s="239"/>
      <c r="U430" s="13"/>
      <c r="V430" s="13"/>
      <c r="W430" s="13"/>
      <c r="X430" s="13"/>
      <c r="Y430" s="13"/>
      <c r="Z430" s="13"/>
      <c r="AA430" s="13"/>
      <c r="AB430" s="13"/>
      <c r="AC430" s="13"/>
      <c r="AD430" s="13"/>
      <c r="AE430" s="13"/>
      <c r="AT430" s="240" t="s">
        <v>199</v>
      </c>
      <c r="AU430" s="240" t="s">
        <v>141</v>
      </c>
      <c r="AV430" s="13" t="s">
        <v>141</v>
      </c>
      <c r="AW430" s="13" t="s">
        <v>41</v>
      </c>
      <c r="AX430" s="13" t="s">
        <v>79</v>
      </c>
      <c r="AY430" s="240" t="s">
        <v>132</v>
      </c>
    </row>
    <row r="431" s="14" customFormat="1">
      <c r="A431" s="14"/>
      <c r="B431" s="241"/>
      <c r="C431" s="242"/>
      <c r="D431" s="225" t="s">
        <v>199</v>
      </c>
      <c r="E431" s="243" t="s">
        <v>32</v>
      </c>
      <c r="F431" s="244" t="s">
        <v>201</v>
      </c>
      <c r="G431" s="242"/>
      <c r="H431" s="245">
        <v>5.5209999999999999</v>
      </c>
      <c r="I431" s="246"/>
      <c r="J431" s="242"/>
      <c r="K431" s="242"/>
      <c r="L431" s="247"/>
      <c r="M431" s="248"/>
      <c r="N431" s="249"/>
      <c r="O431" s="249"/>
      <c r="P431" s="249"/>
      <c r="Q431" s="249"/>
      <c r="R431" s="249"/>
      <c r="S431" s="249"/>
      <c r="T431" s="250"/>
      <c r="U431" s="14"/>
      <c r="V431" s="14"/>
      <c r="W431" s="14"/>
      <c r="X431" s="14"/>
      <c r="Y431" s="14"/>
      <c r="Z431" s="14"/>
      <c r="AA431" s="14"/>
      <c r="AB431" s="14"/>
      <c r="AC431" s="14"/>
      <c r="AD431" s="14"/>
      <c r="AE431" s="14"/>
      <c r="AT431" s="251" t="s">
        <v>199</v>
      </c>
      <c r="AU431" s="251" t="s">
        <v>141</v>
      </c>
      <c r="AV431" s="14" t="s">
        <v>150</v>
      </c>
      <c r="AW431" s="14" t="s">
        <v>41</v>
      </c>
      <c r="AX431" s="14" t="s">
        <v>21</v>
      </c>
      <c r="AY431" s="251" t="s">
        <v>132</v>
      </c>
    </row>
    <row r="432" s="2" customFormat="1" ht="24.15" customHeight="1">
      <c r="A432" s="40"/>
      <c r="B432" s="41"/>
      <c r="C432" s="205" t="s">
        <v>1075</v>
      </c>
      <c r="D432" s="205" t="s">
        <v>135</v>
      </c>
      <c r="E432" s="206" t="s">
        <v>1083</v>
      </c>
      <c r="F432" s="207" t="s">
        <v>1084</v>
      </c>
      <c r="G432" s="208" t="s">
        <v>195</v>
      </c>
      <c r="H432" s="209">
        <v>5.5209999999999999</v>
      </c>
      <c r="I432" s="210"/>
      <c r="J432" s="211">
        <f>ROUND(I432*H432,2)</f>
        <v>0</v>
      </c>
      <c r="K432" s="207" t="s">
        <v>139</v>
      </c>
      <c r="L432" s="46"/>
      <c r="M432" s="212" t="s">
        <v>32</v>
      </c>
      <c r="N432" s="213" t="s">
        <v>51</v>
      </c>
      <c r="O432" s="86"/>
      <c r="P432" s="214">
        <f>O432*H432</f>
        <v>0</v>
      </c>
      <c r="Q432" s="214">
        <v>0.0044999999999999997</v>
      </c>
      <c r="R432" s="214">
        <f>Q432*H432</f>
        <v>0.024844499999999999</v>
      </c>
      <c r="S432" s="214">
        <v>0</v>
      </c>
      <c r="T432" s="215">
        <f>S432*H432</f>
        <v>0</v>
      </c>
      <c r="U432" s="40"/>
      <c r="V432" s="40"/>
      <c r="W432" s="40"/>
      <c r="X432" s="40"/>
      <c r="Y432" s="40"/>
      <c r="Z432" s="40"/>
      <c r="AA432" s="40"/>
      <c r="AB432" s="40"/>
      <c r="AC432" s="40"/>
      <c r="AD432" s="40"/>
      <c r="AE432" s="40"/>
      <c r="AR432" s="216" t="s">
        <v>270</v>
      </c>
      <c r="AT432" s="216" t="s">
        <v>135</v>
      </c>
      <c r="AU432" s="216" t="s">
        <v>141</v>
      </c>
      <c r="AY432" s="18" t="s">
        <v>132</v>
      </c>
      <c r="BE432" s="217">
        <f>IF(N432="základní",J432,0)</f>
        <v>0</v>
      </c>
      <c r="BF432" s="217">
        <f>IF(N432="snížená",J432,0)</f>
        <v>0</v>
      </c>
      <c r="BG432" s="217">
        <f>IF(N432="zákl. přenesená",J432,0)</f>
        <v>0</v>
      </c>
      <c r="BH432" s="217">
        <f>IF(N432="sníž. přenesená",J432,0)</f>
        <v>0</v>
      </c>
      <c r="BI432" s="217">
        <f>IF(N432="nulová",J432,0)</f>
        <v>0</v>
      </c>
      <c r="BJ432" s="18" t="s">
        <v>141</v>
      </c>
      <c r="BK432" s="217">
        <f>ROUND(I432*H432,2)</f>
        <v>0</v>
      </c>
      <c r="BL432" s="18" t="s">
        <v>270</v>
      </c>
      <c r="BM432" s="216" t="s">
        <v>1404</v>
      </c>
    </row>
    <row r="433" s="2" customFormat="1">
      <c r="A433" s="40"/>
      <c r="B433" s="41"/>
      <c r="C433" s="42"/>
      <c r="D433" s="225" t="s">
        <v>197</v>
      </c>
      <c r="E433" s="42"/>
      <c r="F433" s="226" t="s">
        <v>1079</v>
      </c>
      <c r="G433" s="42"/>
      <c r="H433" s="42"/>
      <c r="I433" s="227"/>
      <c r="J433" s="42"/>
      <c r="K433" s="42"/>
      <c r="L433" s="46"/>
      <c r="M433" s="228"/>
      <c r="N433" s="229"/>
      <c r="O433" s="86"/>
      <c r="P433" s="86"/>
      <c r="Q433" s="86"/>
      <c r="R433" s="86"/>
      <c r="S433" s="86"/>
      <c r="T433" s="87"/>
      <c r="U433" s="40"/>
      <c r="V433" s="40"/>
      <c r="W433" s="40"/>
      <c r="X433" s="40"/>
      <c r="Y433" s="40"/>
      <c r="Z433" s="40"/>
      <c r="AA433" s="40"/>
      <c r="AB433" s="40"/>
      <c r="AC433" s="40"/>
      <c r="AD433" s="40"/>
      <c r="AE433" s="40"/>
      <c r="AT433" s="18" t="s">
        <v>197</v>
      </c>
      <c r="AU433" s="18" t="s">
        <v>141</v>
      </c>
    </row>
    <row r="434" s="2" customFormat="1" ht="24.15" customHeight="1">
      <c r="A434" s="40"/>
      <c r="B434" s="41"/>
      <c r="C434" s="205" t="s">
        <v>1082</v>
      </c>
      <c r="D434" s="205" t="s">
        <v>135</v>
      </c>
      <c r="E434" s="206" t="s">
        <v>1087</v>
      </c>
      <c r="F434" s="207" t="s">
        <v>1088</v>
      </c>
      <c r="G434" s="208" t="s">
        <v>231</v>
      </c>
      <c r="H434" s="209">
        <v>2.484</v>
      </c>
      <c r="I434" s="210"/>
      <c r="J434" s="211">
        <f>ROUND(I434*H434,2)</f>
        <v>0</v>
      </c>
      <c r="K434" s="207" t="s">
        <v>139</v>
      </c>
      <c r="L434" s="46"/>
      <c r="M434" s="212" t="s">
        <v>32</v>
      </c>
      <c r="N434" s="213" t="s">
        <v>51</v>
      </c>
      <c r="O434" s="86"/>
      <c r="P434" s="214">
        <f>O434*H434</f>
        <v>0</v>
      </c>
      <c r="Q434" s="214">
        <v>0.00042999999999999999</v>
      </c>
      <c r="R434" s="214">
        <f>Q434*H434</f>
        <v>0.0010681199999999999</v>
      </c>
      <c r="S434" s="214">
        <v>0</v>
      </c>
      <c r="T434" s="215">
        <f>S434*H434</f>
        <v>0</v>
      </c>
      <c r="U434" s="40"/>
      <c r="V434" s="40"/>
      <c r="W434" s="40"/>
      <c r="X434" s="40"/>
      <c r="Y434" s="40"/>
      <c r="Z434" s="40"/>
      <c r="AA434" s="40"/>
      <c r="AB434" s="40"/>
      <c r="AC434" s="40"/>
      <c r="AD434" s="40"/>
      <c r="AE434" s="40"/>
      <c r="AR434" s="216" t="s">
        <v>270</v>
      </c>
      <c r="AT434" s="216" t="s">
        <v>135</v>
      </c>
      <c r="AU434" s="216" t="s">
        <v>141</v>
      </c>
      <c r="AY434" s="18" t="s">
        <v>132</v>
      </c>
      <c r="BE434" s="217">
        <f>IF(N434="základní",J434,0)</f>
        <v>0</v>
      </c>
      <c r="BF434" s="217">
        <f>IF(N434="snížená",J434,0)</f>
        <v>0</v>
      </c>
      <c r="BG434" s="217">
        <f>IF(N434="zákl. přenesená",J434,0)</f>
        <v>0</v>
      </c>
      <c r="BH434" s="217">
        <f>IF(N434="sníž. přenesená",J434,0)</f>
        <v>0</v>
      </c>
      <c r="BI434" s="217">
        <f>IF(N434="nulová",J434,0)</f>
        <v>0</v>
      </c>
      <c r="BJ434" s="18" t="s">
        <v>141</v>
      </c>
      <c r="BK434" s="217">
        <f>ROUND(I434*H434,2)</f>
        <v>0</v>
      </c>
      <c r="BL434" s="18" t="s">
        <v>270</v>
      </c>
      <c r="BM434" s="216" t="s">
        <v>1405</v>
      </c>
    </row>
    <row r="435" s="13" customFormat="1">
      <c r="A435" s="13"/>
      <c r="B435" s="230"/>
      <c r="C435" s="231"/>
      <c r="D435" s="225" t="s">
        <v>199</v>
      </c>
      <c r="E435" s="232" t="s">
        <v>32</v>
      </c>
      <c r="F435" s="233" t="s">
        <v>1090</v>
      </c>
      <c r="G435" s="231"/>
      <c r="H435" s="234">
        <v>2.484</v>
      </c>
      <c r="I435" s="235"/>
      <c r="J435" s="231"/>
      <c r="K435" s="231"/>
      <c r="L435" s="236"/>
      <c r="M435" s="237"/>
      <c r="N435" s="238"/>
      <c r="O435" s="238"/>
      <c r="P435" s="238"/>
      <c r="Q435" s="238"/>
      <c r="R435" s="238"/>
      <c r="S435" s="238"/>
      <c r="T435" s="239"/>
      <c r="U435" s="13"/>
      <c r="V435" s="13"/>
      <c r="W435" s="13"/>
      <c r="X435" s="13"/>
      <c r="Y435" s="13"/>
      <c r="Z435" s="13"/>
      <c r="AA435" s="13"/>
      <c r="AB435" s="13"/>
      <c r="AC435" s="13"/>
      <c r="AD435" s="13"/>
      <c r="AE435" s="13"/>
      <c r="AT435" s="240" t="s">
        <v>199</v>
      </c>
      <c r="AU435" s="240" t="s">
        <v>141</v>
      </c>
      <c r="AV435" s="13" t="s">
        <v>141</v>
      </c>
      <c r="AW435" s="13" t="s">
        <v>41</v>
      </c>
      <c r="AX435" s="13" t="s">
        <v>79</v>
      </c>
      <c r="AY435" s="240" t="s">
        <v>132</v>
      </c>
    </row>
    <row r="436" s="14" customFormat="1">
      <c r="A436" s="14"/>
      <c r="B436" s="241"/>
      <c r="C436" s="242"/>
      <c r="D436" s="225" t="s">
        <v>199</v>
      </c>
      <c r="E436" s="243" t="s">
        <v>32</v>
      </c>
      <c r="F436" s="244" t="s">
        <v>201</v>
      </c>
      <c r="G436" s="242"/>
      <c r="H436" s="245">
        <v>2.484</v>
      </c>
      <c r="I436" s="246"/>
      <c r="J436" s="242"/>
      <c r="K436" s="242"/>
      <c r="L436" s="247"/>
      <c r="M436" s="248"/>
      <c r="N436" s="249"/>
      <c r="O436" s="249"/>
      <c r="P436" s="249"/>
      <c r="Q436" s="249"/>
      <c r="R436" s="249"/>
      <c r="S436" s="249"/>
      <c r="T436" s="250"/>
      <c r="U436" s="14"/>
      <c r="V436" s="14"/>
      <c r="W436" s="14"/>
      <c r="X436" s="14"/>
      <c r="Y436" s="14"/>
      <c r="Z436" s="14"/>
      <c r="AA436" s="14"/>
      <c r="AB436" s="14"/>
      <c r="AC436" s="14"/>
      <c r="AD436" s="14"/>
      <c r="AE436" s="14"/>
      <c r="AT436" s="251" t="s">
        <v>199</v>
      </c>
      <c r="AU436" s="251" t="s">
        <v>141</v>
      </c>
      <c r="AV436" s="14" t="s">
        <v>150</v>
      </c>
      <c r="AW436" s="14" t="s">
        <v>41</v>
      </c>
      <c r="AX436" s="14" t="s">
        <v>21</v>
      </c>
      <c r="AY436" s="251" t="s">
        <v>132</v>
      </c>
    </row>
    <row r="437" s="2" customFormat="1" ht="14.4" customHeight="1">
      <c r="A437" s="40"/>
      <c r="B437" s="41"/>
      <c r="C437" s="252" t="s">
        <v>1086</v>
      </c>
      <c r="D437" s="252" t="s">
        <v>246</v>
      </c>
      <c r="E437" s="253" t="s">
        <v>1092</v>
      </c>
      <c r="F437" s="254" t="s">
        <v>1093</v>
      </c>
      <c r="G437" s="255" t="s">
        <v>376</v>
      </c>
      <c r="H437" s="256">
        <v>9.9000000000000004</v>
      </c>
      <c r="I437" s="257"/>
      <c r="J437" s="258">
        <f>ROUND(I437*H437,2)</f>
        <v>0</v>
      </c>
      <c r="K437" s="254" t="s">
        <v>139</v>
      </c>
      <c r="L437" s="259"/>
      <c r="M437" s="260" t="s">
        <v>32</v>
      </c>
      <c r="N437" s="261" t="s">
        <v>51</v>
      </c>
      <c r="O437" s="86"/>
      <c r="P437" s="214">
        <f>O437*H437</f>
        <v>0</v>
      </c>
      <c r="Q437" s="214">
        <v>0.00044999999999999999</v>
      </c>
      <c r="R437" s="214">
        <f>Q437*H437</f>
        <v>0.0044549999999999998</v>
      </c>
      <c r="S437" s="214">
        <v>0</v>
      </c>
      <c r="T437" s="215">
        <f>S437*H437</f>
        <v>0</v>
      </c>
      <c r="U437" s="40"/>
      <c r="V437" s="40"/>
      <c r="W437" s="40"/>
      <c r="X437" s="40"/>
      <c r="Y437" s="40"/>
      <c r="Z437" s="40"/>
      <c r="AA437" s="40"/>
      <c r="AB437" s="40"/>
      <c r="AC437" s="40"/>
      <c r="AD437" s="40"/>
      <c r="AE437" s="40"/>
      <c r="AR437" s="216" t="s">
        <v>356</v>
      </c>
      <c r="AT437" s="216" t="s">
        <v>246</v>
      </c>
      <c r="AU437" s="216" t="s">
        <v>141</v>
      </c>
      <c r="AY437" s="18" t="s">
        <v>132</v>
      </c>
      <c r="BE437" s="217">
        <f>IF(N437="základní",J437,0)</f>
        <v>0</v>
      </c>
      <c r="BF437" s="217">
        <f>IF(N437="snížená",J437,0)</f>
        <v>0</v>
      </c>
      <c r="BG437" s="217">
        <f>IF(N437="zákl. přenesená",J437,0)</f>
        <v>0</v>
      </c>
      <c r="BH437" s="217">
        <f>IF(N437="sníž. přenesená",J437,0)</f>
        <v>0</v>
      </c>
      <c r="BI437" s="217">
        <f>IF(N437="nulová",J437,0)</f>
        <v>0</v>
      </c>
      <c r="BJ437" s="18" t="s">
        <v>141</v>
      </c>
      <c r="BK437" s="217">
        <f>ROUND(I437*H437,2)</f>
        <v>0</v>
      </c>
      <c r="BL437" s="18" t="s">
        <v>270</v>
      </c>
      <c r="BM437" s="216" t="s">
        <v>1406</v>
      </c>
    </row>
    <row r="438" s="13" customFormat="1">
      <c r="A438" s="13"/>
      <c r="B438" s="230"/>
      <c r="C438" s="231"/>
      <c r="D438" s="225" t="s">
        <v>199</v>
      </c>
      <c r="E438" s="231"/>
      <c r="F438" s="233" t="s">
        <v>1095</v>
      </c>
      <c r="G438" s="231"/>
      <c r="H438" s="234">
        <v>9.9000000000000004</v>
      </c>
      <c r="I438" s="235"/>
      <c r="J438" s="231"/>
      <c r="K438" s="231"/>
      <c r="L438" s="236"/>
      <c r="M438" s="237"/>
      <c r="N438" s="238"/>
      <c r="O438" s="238"/>
      <c r="P438" s="238"/>
      <c r="Q438" s="238"/>
      <c r="R438" s="238"/>
      <c r="S438" s="238"/>
      <c r="T438" s="239"/>
      <c r="U438" s="13"/>
      <c r="V438" s="13"/>
      <c r="W438" s="13"/>
      <c r="X438" s="13"/>
      <c r="Y438" s="13"/>
      <c r="Z438" s="13"/>
      <c r="AA438" s="13"/>
      <c r="AB438" s="13"/>
      <c r="AC438" s="13"/>
      <c r="AD438" s="13"/>
      <c r="AE438" s="13"/>
      <c r="AT438" s="240" t="s">
        <v>199</v>
      </c>
      <c r="AU438" s="240" t="s">
        <v>141</v>
      </c>
      <c r="AV438" s="13" t="s">
        <v>141</v>
      </c>
      <c r="AW438" s="13" t="s">
        <v>4</v>
      </c>
      <c r="AX438" s="13" t="s">
        <v>21</v>
      </c>
      <c r="AY438" s="240" t="s">
        <v>132</v>
      </c>
    </row>
    <row r="439" s="2" customFormat="1" ht="14.4" customHeight="1">
      <c r="A439" s="40"/>
      <c r="B439" s="41"/>
      <c r="C439" s="205" t="s">
        <v>1091</v>
      </c>
      <c r="D439" s="205" t="s">
        <v>135</v>
      </c>
      <c r="E439" s="206" t="s">
        <v>1097</v>
      </c>
      <c r="F439" s="207" t="s">
        <v>1098</v>
      </c>
      <c r="G439" s="208" t="s">
        <v>195</v>
      </c>
      <c r="H439" s="209">
        <v>5.5209999999999999</v>
      </c>
      <c r="I439" s="210"/>
      <c r="J439" s="211">
        <f>ROUND(I439*H439,2)</f>
        <v>0</v>
      </c>
      <c r="K439" s="207" t="s">
        <v>139</v>
      </c>
      <c r="L439" s="46"/>
      <c r="M439" s="212" t="s">
        <v>32</v>
      </c>
      <c r="N439" s="213" t="s">
        <v>51</v>
      </c>
      <c r="O439" s="86"/>
      <c r="P439" s="214">
        <f>O439*H439</f>
        <v>0</v>
      </c>
      <c r="Q439" s="214">
        <v>0</v>
      </c>
      <c r="R439" s="214">
        <f>Q439*H439</f>
        <v>0</v>
      </c>
      <c r="S439" s="214">
        <v>0.083169999999999994</v>
      </c>
      <c r="T439" s="215">
        <f>S439*H439</f>
        <v>0.45918156999999998</v>
      </c>
      <c r="U439" s="40"/>
      <c r="V439" s="40"/>
      <c r="W439" s="40"/>
      <c r="X439" s="40"/>
      <c r="Y439" s="40"/>
      <c r="Z439" s="40"/>
      <c r="AA439" s="40"/>
      <c r="AB439" s="40"/>
      <c r="AC439" s="40"/>
      <c r="AD439" s="40"/>
      <c r="AE439" s="40"/>
      <c r="AR439" s="216" t="s">
        <v>270</v>
      </c>
      <c r="AT439" s="216" t="s">
        <v>135</v>
      </c>
      <c r="AU439" s="216" t="s">
        <v>141</v>
      </c>
      <c r="AY439" s="18" t="s">
        <v>132</v>
      </c>
      <c r="BE439" s="217">
        <f>IF(N439="základní",J439,0)</f>
        <v>0</v>
      </c>
      <c r="BF439" s="217">
        <f>IF(N439="snížená",J439,0)</f>
        <v>0</v>
      </c>
      <c r="BG439" s="217">
        <f>IF(N439="zákl. přenesená",J439,0)</f>
        <v>0</v>
      </c>
      <c r="BH439" s="217">
        <f>IF(N439="sníž. přenesená",J439,0)</f>
        <v>0</v>
      </c>
      <c r="BI439" s="217">
        <f>IF(N439="nulová",J439,0)</f>
        <v>0</v>
      </c>
      <c r="BJ439" s="18" t="s">
        <v>141</v>
      </c>
      <c r="BK439" s="217">
        <f>ROUND(I439*H439,2)</f>
        <v>0</v>
      </c>
      <c r="BL439" s="18" t="s">
        <v>270</v>
      </c>
      <c r="BM439" s="216" t="s">
        <v>1407</v>
      </c>
    </row>
    <row r="440" s="2" customFormat="1" ht="24.15" customHeight="1">
      <c r="A440" s="40"/>
      <c r="B440" s="41"/>
      <c r="C440" s="205" t="s">
        <v>1096</v>
      </c>
      <c r="D440" s="205" t="s">
        <v>135</v>
      </c>
      <c r="E440" s="206" t="s">
        <v>1101</v>
      </c>
      <c r="F440" s="207" t="s">
        <v>1102</v>
      </c>
      <c r="G440" s="208" t="s">
        <v>195</v>
      </c>
      <c r="H440" s="209">
        <v>5.5209999999999999</v>
      </c>
      <c r="I440" s="210"/>
      <c r="J440" s="211">
        <f>ROUND(I440*H440,2)</f>
        <v>0</v>
      </c>
      <c r="K440" s="207" t="s">
        <v>139</v>
      </c>
      <c r="L440" s="46"/>
      <c r="M440" s="212" t="s">
        <v>32</v>
      </c>
      <c r="N440" s="213" t="s">
        <v>51</v>
      </c>
      <c r="O440" s="86"/>
      <c r="P440" s="214">
        <f>O440*H440</f>
        <v>0</v>
      </c>
      <c r="Q440" s="214">
        <v>0.0063</v>
      </c>
      <c r="R440" s="214">
        <f>Q440*H440</f>
        <v>0.034782300000000002</v>
      </c>
      <c r="S440" s="214">
        <v>0</v>
      </c>
      <c r="T440" s="215">
        <f>S440*H440</f>
        <v>0</v>
      </c>
      <c r="U440" s="40"/>
      <c r="V440" s="40"/>
      <c r="W440" s="40"/>
      <c r="X440" s="40"/>
      <c r="Y440" s="40"/>
      <c r="Z440" s="40"/>
      <c r="AA440" s="40"/>
      <c r="AB440" s="40"/>
      <c r="AC440" s="40"/>
      <c r="AD440" s="40"/>
      <c r="AE440" s="40"/>
      <c r="AR440" s="216" t="s">
        <v>270</v>
      </c>
      <c r="AT440" s="216" t="s">
        <v>135</v>
      </c>
      <c r="AU440" s="216" t="s">
        <v>141</v>
      </c>
      <c r="AY440" s="18" t="s">
        <v>132</v>
      </c>
      <c r="BE440" s="217">
        <f>IF(N440="základní",J440,0)</f>
        <v>0</v>
      </c>
      <c r="BF440" s="217">
        <f>IF(N440="snížená",J440,0)</f>
        <v>0</v>
      </c>
      <c r="BG440" s="217">
        <f>IF(N440="zákl. přenesená",J440,0)</f>
        <v>0</v>
      </c>
      <c r="BH440" s="217">
        <f>IF(N440="sníž. přenesená",J440,0)</f>
        <v>0</v>
      </c>
      <c r="BI440" s="217">
        <f>IF(N440="nulová",J440,0)</f>
        <v>0</v>
      </c>
      <c r="BJ440" s="18" t="s">
        <v>141</v>
      </c>
      <c r="BK440" s="217">
        <f>ROUND(I440*H440,2)</f>
        <v>0</v>
      </c>
      <c r="BL440" s="18" t="s">
        <v>270</v>
      </c>
      <c r="BM440" s="216" t="s">
        <v>1408</v>
      </c>
    </row>
    <row r="441" s="2" customFormat="1">
      <c r="A441" s="40"/>
      <c r="B441" s="41"/>
      <c r="C441" s="42"/>
      <c r="D441" s="225" t="s">
        <v>197</v>
      </c>
      <c r="E441" s="42"/>
      <c r="F441" s="226" t="s">
        <v>1104</v>
      </c>
      <c r="G441" s="42"/>
      <c r="H441" s="42"/>
      <c r="I441" s="227"/>
      <c r="J441" s="42"/>
      <c r="K441" s="42"/>
      <c r="L441" s="46"/>
      <c r="M441" s="228"/>
      <c r="N441" s="229"/>
      <c r="O441" s="86"/>
      <c r="P441" s="86"/>
      <c r="Q441" s="86"/>
      <c r="R441" s="86"/>
      <c r="S441" s="86"/>
      <c r="T441" s="87"/>
      <c r="U441" s="40"/>
      <c r="V441" s="40"/>
      <c r="W441" s="40"/>
      <c r="X441" s="40"/>
      <c r="Y441" s="40"/>
      <c r="Z441" s="40"/>
      <c r="AA441" s="40"/>
      <c r="AB441" s="40"/>
      <c r="AC441" s="40"/>
      <c r="AD441" s="40"/>
      <c r="AE441" s="40"/>
      <c r="AT441" s="18" t="s">
        <v>197</v>
      </c>
      <c r="AU441" s="18" t="s">
        <v>141</v>
      </c>
    </row>
    <row r="442" s="13" customFormat="1">
      <c r="A442" s="13"/>
      <c r="B442" s="230"/>
      <c r="C442" s="231"/>
      <c r="D442" s="225" t="s">
        <v>199</v>
      </c>
      <c r="E442" s="232" t="s">
        <v>32</v>
      </c>
      <c r="F442" s="233" t="s">
        <v>1080</v>
      </c>
      <c r="G442" s="231"/>
      <c r="H442" s="234">
        <v>4.9059999999999997</v>
      </c>
      <c r="I442" s="235"/>
      <c r="J442" s="231"/>
      <c r="K442" s="231"/>
      <c r="L442" s="236"/>
      <c r="M442" s="237"/>
      <c r="N442" s="238"/>
      <c r="O442" s="238"/>
      <c r="P442" s="238"/>
      <c r="Q442" s="238"/>
      <c r="R442" s="238"/>
      <c r="S442" s="238"/>
      <c r="T442" s="239"/>
      <c r="U442" s="13"/>
      <c r="V442" s="13"/>
      <c r="W442" s="13"/>
      <c r="X442" s="13"/>
      <c r="Y442" s="13"/>
      <c r="Z442" s="13"/>
      <c r="AA442" s="13"/>
      <c r="AB442" s="13"/>
      <c r="AC442" s="13"/>
      <c r="AD442" s="13"/>
      <c r="AE442" s="13"/>
      <c r="AT442" s="240" t="s">
        <v>199</v>
      </c>
      <c r="AU442" s="240" t="s">
        <v>141</v>
      </c>
      <c r="AV442" s="13" t="s">
        <v>141</v>
      </c>
      <c r="AW442" s="13" t="s">
        <v>41</v>
      </c>
      <c r="AX442" s="13" t="s">
        <v>79</v>
      </c>
      <c r="AY442" s="240" t="s">
        <v>132</v>
      </c>
    </row>
    <row r="443" s="13" customFormat="1">
      <c r="A443" s="13"/>
      <c r="B443" s="230"/>
      <c r="C443" s="231"/>
      <c r="D443" s="225" t="s">
        <v>199</v>
      </c>
      <c r="E443" s="232" t="s">
        <v>32</v>
      </c>
      <c r="F443" s="233" t="s">
        <v>1081</v>
      </c>
      <c r="G443" s="231"/>
      <c r="H443" s="234">
        <v>0.61499999999999999</v>
      </c>
      <c r="I443" s="235"/>
      <c r="J443" s="231"/>
      <c r="K443" s="231"/>
      <c r="L443" s="236"/>
      <c r="M443" s="237"/>
      <c r="N443" s="238"/>
      <c r="O443" s="238"/>
      <c r="P443" s="238"/>
      <c r="Q443" s="238"/>
      <c r="R443" s="238"/>
      <c r="S443" s="238"/>
      <c r="T443" s="239"/>
      <c r="U443" s="13"/>
      <c r="V443" s="13"/>
      <c r="W443" s="13"/>
      <c r="X443" s="13"/>
      <c r="Y443" s="13"/>
      <c r="Z443" s="13"/>
      <c r="AA443" s="13"/>
      <c r="AB443" s="13"/>
      <c r="AC443" s="13"/>
      <c r="AD443" s="13"/>
      <c r="AE443" s="13"/>
      <c r="AT443" s="240" t="s">
        <v>199</v>
      </c>
      <c r="AU443" s="240" t="s">
        <v>141</v>
      </c>
      <c r="AV443" s="13" t="s">
        <v>141</v>
      </c>
      <c r="AW443" s="13" t="s">
        <v>41</v>
      </c>
      <c r="AX443" s="13" t="s">
        <v>79</v>
      </c>
      <c r="AY443" s="240" t="s">
        <v>132</v>
      </c>
    </row>
    <row r="444" s="14" customFormat="1">
      <c r="A444" s="14"/>
      <c r="B444" s="241"/>
      <c r="C444" s="242"/>
      <c r="D444" s="225" t="s">
        <v>199</v>
      </c>
      <c r="E444" s="243" t="s">
        <v>32</v>
      </c>
      <c r="F444" s="244" t="s">
        <v>201</v>
      </c>
      <c r="G444" s="242"/>
      <c r="H444" s="245">
        <v>5.5209999999999999</v>
      </c>
      <c r="I444" s="246"/>
      <c r="J444" s="242"/>
      <c r="K444" s="242"/>
      <c r="L444" s="247"/>
      <c r="M444" s="248"/>
      <c r="N444" s="249"/>
      <c r="O444" s="249"/>
      <c r="P444" s="249"/>
      <c r="Q444" s="249"/>
      <c r="R444" s="249"/>
      <c r="S444" s="249"/>
      <c r="T444" s="250"/>
      <c r="U444" s="14"/>
      <c r="V444" s="14"/>
      <c r="W444" s="14"/>
      <c r="X444" s="14"/>
      <c r="Y444" s="14"/>
      <c r="Z444" s="14"/>
      <c r="AA444" s="14"/>
      <c r="AB444" s="14"/>
      <c r="AC444" s="14"/>
      <c r="AD444" s="14"/>
      <c r="AE444" s="14"/>
      <c r="AT444" s="251" t="s">
        <v>199</v>
      </c>
      <c r="AU444" s="251" t="s">
        <v>141</v>
      </c>
      <c r="AV444" s="14" t="s">
        <v>150</v>
      </c>
      <c r="AW444" s="14" t="s">
        <v>41</v>
      </c>
      <c r="AX444" s="14" t="s">
        <v>21</v>
      </c>
      <c r="AY444" s="251" t="s">
        <v>132</v>
      </c>
    </row>
    <row r="445" s="2" customFormat="1" ht="14.4" customHeight="1">
      <c r="A445" s="40"/>
      <c r="B445" s="41"/>
      <c r="C445" s="252" t="s">
        <v>1100</v>
      </c>
      <c r="D445" s="252" t="s">
        <v>246</v>
      </c>
      <c r="E445" s="253" t="s">
        <v>1106</v>
      </c>
      <c r="F445" s="254" t="s">
        <v>1107</v>
      </c>
      <c r="G445" s="255" t="s">
        <v>195</v>
      </c>
      <c r="H445" s="256">
        <v>6.0730000000000004</v>
      </c>
      <c r="I445" s="257"/>
      <c r="J445" s="258">
        <f>ROUND(I445*H445,2)</f>
        <v>0</v>
      </c>
      <c r="K445" s="254" t="s">
        <v>139</v>
      </c>
      <c r="L445" s="259"/>
      <c r="M445" s="260" t="s">
        <v>32</v>
      </c>
      <c r="N445" s="261" t="s">
        <v>51</v>
      </c>
      <c r="O445" s="86"/>
      <c r="P445" s="214">
        <f>O445*H445</f>
        <v>0</v>
      </c>
      <c r="Q445" s="214">
        <v>0.019199999999999998</v>
      </c>
      <c r="R445" s="214">
        <f>Q445*H445</f>
        <v>0.1166016</v>
      </c>
      <c r="S445" s="214">
        <v>0</v>
      </c>
      <c r="T445" s="215">
        <f>S445*H445</f>
        <v>0</v>
      </c>
      <c r="U445" s="40"/>
      <c r="V445" s="40"/>
      <c r="W445" s="40"/>
      <c r="X445" s="40"/>
      <c r="Y445" s="40"/>
      <c r="Z445" s="40"/>
      <c r="AA445" s="40"/>
      <c r="AB445" s="40"/>
      <c r="AC445" s="40"/>
      <c r="AD445" s="40"/>
      <c r="AE445" s="40"/>
      <c r="AR445" s="216" t="s">
        <v>356</v>
      </c>
      <c r="AT445" s="216" t="s">
        <v>246</v>
      </c>
      <c r="AU445" s="216" t="s">
        <v>141</v>
      </c>
      <c r="AY445" s="18" t="s">
        <v>132</v>
      </c>
      <c r="BE445" s="217">
        <f>IF(N445="základní",J445,0)</f>
        <v>0</v>
      </c>
      <c r="BF445" s="217">
        <f>IF(N445="snížená",J445,0)</f>
        <v>0</v>
      </c>
      <c r="BG445" s="217">
        <f>IF(N445="zákl. přenesená",J445,0)</f>
        <v>0</v>
      </c>
      <c r="BH445" s="217">
        <f>IF(N445="sníž. přenesená",J445,0)</f>
        <v>0</v>
      </c>
      <c r="BI445" s="217">
        <f>IF(N445="nulová",J445,0)</f>
        <v>0</v>
      </c>
      <c r="BJ445" s="18" t="s">
        <v>141</v>
      </c>
      <c r="BK445" s="217">
        <f>ROUND(I445*H445,2)</f>
        <v>0</v>
      </c>
      <c r="BL445" s="18" t="s">
        <v>270</v>
      </c>
      <c r="BM445" s="216" t="s">
        <v>1409</v>
      </c>
    </row>
    <row r="446" s="13" customFormat="1">
      <c r="A446" s="13"/>
      <c r="B446" s="230"/>
      <c r="C446" s="231"/>
      <c r="D446" s="225" t="s">
        <v>199</v>
      </c>
      <c r="E446" s="231"/>
      <c r="F446" s="233" t="s">
        <v>1109</v>
      </c>
      <c r="G446" s="231"/>
      <c r="H446" s="234">
        <v>6.0730000000000004</v>
      </c>
      <c r="I446" s="235"/>
      <c r="J446" s="231"/>
      <c r="K446" s="231"/>
      <c r="L446" s="236"/>
      <c r="M446" s="237"/>
      <c r="N446" s="238"/>
      <c r="O446" s="238"/>
      <c r="P446" s="238"/>
      <c r="Q446" s="238"/>
      <c r="R446" s="238"/>
      <c r="S446" s="238"/>
      <c r="T446" s="239"/>
      <c r="U446" s="13"/>
      <c r="V446" s="13"/>
      <c r="W446" s="13"/>
      <c r="X446" s="13"/>
      <c r="Y446" s="13"/>
      <c r="Z446" s="13"/>
      <c r="AA446" s="13"/>
      <c r="AB446" s="13"/>
      <c r="AC446" s="13"/>
      <c r="AD446" s="13"/>
      <c r="AE446" s="13"/>
      <c r="AT446" s="240" t="s">
        <v>199</v>
      </c>
      <c r="AU446" s="240" t="s">
        <v>141</v>
      </c>
      <c r="AV446" s="13" t="s">
        <v>141</v>
      </c>
      <c r="AW446" s="13" t="s">
        <v>4</v>
      </c>
      <c r="AX446" s="13" t="s">
        <v>21</v>
      </c>
      <c r="AY446" s="240" t="s">
        <v>132</v>
      </c>
    </row>
    <row r="447" s="2" customFormat="1" ht="24.15" customHeight="1">
      <c r="A447" s="40"/>
      <c r="B447" s="41"/>
      <c r="C447" s="205" t="s">
        <v>1105</v>
      </c>
      <c r="D447" s="205" t="s">
        <v>135</v>
      </c>
      <c r="E447" s="206" t="s">
        <v>1111</v>
      </c>
      <c r="F447" s="207" t="s">
        <v>1112</v>
      </c>
      <c r="G447" s="208" t="s">
        <v>254</v>
      </c>
      <c r="H447" s="209">
        <v>0.183</v>
      </c>
      <c r="I447" s="210"/>
      <c r="J447" s="211">
        <f>ROUND(I447*H447,2)</f>
        <v>0</v>
      </c>
      <c r="K447" s="207" t="s">
        <v>139</v>
      </c>
      <c r="L447" s="46"/>
      <c r="M447" s="212" t="s">
        <v>32</v>
      </c>
      <c r="N447" s="213" t="s">
        <v>51</v>
      </c>
      <c r="O447" s="86"/>
      <c r="P447" s="214">
        <f>O447*H447</f>
        <v>0</v>
      </c>
      <c r="Q447" s="214">
        <v>0</v>
      </c>
      <c r="R447" s="214">
        <f>Q447*H447</f>
        <v>0</v>
      </c>
      <c r="S447" s="214">
        <v>0</v>
      </c>
      <c r="T447" s="215">
        <f>S447*H447</f>
        <v>0</v>
      </c>
      <c r="U447" s="40"/>
      <c r="V447" s="40"/>
      <c r="W447" s="40"/>
      <c r="X447" s="40"/>
      <c r="Y447" s="40"/>
      <c r="Z447" s="40"/>
      <c r="AA447" s="40"/>
      <c r="AB447" s="40"/>
      <c r="AC447" s="40"/>
      <c r="AD447" s="40"/>
      <c r="AE447" s="40"/>
      <c r="AR447" s="216" t="s">
        <v>270</v>
      </c>
      <c r="AT447" s="216" t="s">
        <v>135</v>
      </c>
      <c r="AU447" s="216" t="s">
        <v>141</v>
      </c>
      <c r="AY447" s="18" t="s">
        <v>132</v>
      </c>
      <c r="BE447" s="217">
        <f>IF(N447="základní",J447,0)</f>
        <v>0</v>
      </c>
      <c r="BF447" s="217">
        <f>IF(N447="snížená",J447,0)</f>
        <v>0</v>
      </c>
      <c r="BG447" s="217">
        <f>IF(N447="zákl. přenesená",J447,0)</f>
        <v>0</v>
      </c>
      <c r="BH447" s="217">
        <f>IF(N447="sníž. přenesená",J447,0)</f>
        <v>0</v>
      </c>
      <c r="BI447" s="217">
        <f>IF(N447="nulová",J447,0)</f>
        <v>0</v>
      </c>
      <c r="BJ447" s="18" t="s">
        <v>141</v>
      </c>
      <c r="BK447" s="217">
        <f>ROUND(I447*H447,2)</f>
        <v>0</v>
      </c>
      <c r="BL447" s="18" t="s">
        <v>270</v>
      </c>
      <c r="BM447" s="216" t="s">
        <v>1410</v>
      </c>
    </row>
    <row r="448" s="2" customFormat="1">
      <c r="A448" s="40"/>
      <c r="B448" s="41"/>
      <c r="C448" s="42"/>
      <c r="D448" s="225" t="s">
        <v>197</v>
      </c>
      <c r="E448" s="42"/>
      <c r="F448" s="226" t="s">
        <v>604</v>
      </c>
      <c r="G448" s="42"/>
      <c r="H448" s="42"/>
      <c r="I448" s="227"/>
      <c r="J448" s="42"/>
      <c r="K448" s="42"/>
      <c r="L448" s="46"/>
      <c r="M448" s="228"/>
      <c r="N448" s="229"/>
      <c r="O448" s="86"/>
      <c r="P448" s="86"/>
      <c r="Q448" s="86"/>
      <c r="R448" s="86"/>
      <c r="S448" s="86"/>
      <c r="T448" s="87"/>
      <c r="U448" s="40"/>
      <c r="V448" s="40"/>
      <c r="W448" s="40"/>
      <c r="X448" s="40"/>
      <c r="Y448" s="40"/>
      <c r="Z448" s="40"/>
      <c r="AA448" s="40"/>
      <c r="AB448" s="40"/>
      <c r="AC448" s="40"/>
      <c r="AD448" s="40"/>
      <c r="AE448" s="40"/>
      <c r="AT448" s="18" t="s">
        <v>197</v>
      </c>
      <c r="AU448" s="18" t="s">
        <v>141</v>
      </c>
    </row>
    <row r="449" s="12" customFormat="1" ht="22.8" customHeight="1">
      <c r="A449" s="12"/>
      <c r="B449" s="189"/>
      <c r="C449" s="190"/>
      <c r="D449" s="191" t="s">
        <v>78</v>
      </c>
      <c r="E449" s="203" t="s">
        <v>792</v>
      </c>
      <c r="F449" s="203" t="s">
        <v>793</v>
      </c>
      <c r="G449" s="190"/>
      <c r="H449" s="190"/>
      <c r="I449" s="193"/>
      <c r="J449" s="204">
        <f>BK449</f>
        <v>0</v>
      </c>
      <c r="K449" s="190"/>
      <c r="L449" s="195"/>
      <c r="M449" s="196"/>
      <c r="N449" s="197"/>
      <c r="O449" s="197"/>
      <c r="P449" s="198">
        <f>SUM(P450:P455)</f>
        <v>0</v>
      </c>
      <c r="Q449" s="197"/>
      <c r="R449" s="198">
        <f>SUM(R450:R455)</f>
        <v>0.063974400000000001</v>
      </c>
      <c r="S449" s="197"/>
      <c r="T449" s="199">
        <f>SUM(T450:T455)</f>
        <v>0</v>
      </c>
      <c r="U449" s="12"/>
      <c r="V449" s="12"/>
      <c r="W449" s="12"/>
      <c r="X449" s="12"/>
      <c r="Y449" s="12"/>
      <c r="Z449" s="12"/>
      <c r="AA449" s="12"/>
      <c r="AB449" s="12"/>
      <c r="AC449" s="12"/>
      <c r="AD449" s="12"/>
      <c r="AE449" s="12"/>
      <c r="AR449" s="200" t="s">
        <v>141</v>
      </c>
      <c r="AT449" s="201" t="s">
        <v>78</v>
      </c>
      <c r="AU449" s="201" t="s">
        <v>21</v>
      </c>
      <c r="AY449" s="200" t="s">
        <v>132</v>
      </c>
      <c r="BK449" s="202">
        <f>SUM(BK450:BK455)</f>
        <v>0</v>
      </c>
    </row>
    <row r="450" s="2" customFormat="1" ht="14.4" customHeight="1">
      <c r="A450" s="40"/>
      <c r="B450" s="41"/>
      <c r="C450" s="205" t="s">
        <v>1110</v>
      </c>
      <c r="D450" s="205" t="s">
        <v>135</v>
      </c>
      <c r="E450" s="206" t="s">
        <v>795</v>
      </c>
      <c r="F450" s="207" t="s">
        <v>796</v>
      </c>
      <c r="G450" s="208" t="s">
        <v>195</v>
      </c>
      <c r="H450" s="209">
        <v>152.31999999999999</v>
      </c>
      <c r="I450" s="210"/>
      <c r="J450" s="211">
        <f>ROUND(I450*H450,2)</f>
        <v>0</v>
      </c>
      <c r="K450" s="207" t="s">
        <v>139</v>
      </c>
      <c r="L450" s="46"/>
      <c r="M450" s="212" t="s">
        <v>32</v>
      </c>
      <c r="N450" s="213" t="s">
        <v>51</v>
      </c>
      <c r="O450" s="86"/>
      <c r="P450" s="214">
        <f>O450*H450</f>
        <v>0</v>
      </c>
      <c r="Q450" s="214">
        <v>0</v>
      </c>
      <c r="R450" s="214">
        <f>Q450*H450</f>
        <v>0</v>
      </c>
      <c r="S450" s="214">
        <v>0</v>
      </c>
      <c r="T450" s="215">
        <f>S450*H450</f>
        <v>0</v>
      </c>
      <c r="U450" s="40"/>
      <c r="V450" s="40"/>
      <c r="W450" s="40"/>
      <c r="X450" s="40"/>
      <c r="Y450" s="40"/>
      <c r="Z450" s="40"/>
      <c r="AA450" s="40"/>
      <c r="AB450" s="40"/>
      <c r="AC450" s="40"/>
      <c r="AD450" s="40"/>
      <c r="AE450" s="40"/>
      <c r="AR450" s="216" t="s">
        <v>270</v>
      </c>
      <c r="AT450" s="216" t="s">
        <v>135</v>
      </c>
      <c r="AU450" s="216" t="s">
        <v>141</v>
      </c>
      <c r="AY450" s="18" t="s">
        <v>132</v>
      </c>
      <c r="BE450" s="217">
        <f>IF(N450="základní",J450,0)</f>
        <v>0</v>
      </c>
      <c r="BF450" s="217">
        <f>IF(N450="snížená",J450,0)</f>
        <v>0</v>
      </c>
      <c r="BG450" s="217">
        <f>IF(N450="zákl. přenesená",J450,0)</f>
        <v>0</v>
      </c>
      <c r="BH450" s="217">
        <f>IF(N450="sníž. přenesená",J450,0)</f>
        <v>0</v>
      </c>
      <c r="BI450" s="217">
        <f>IF(N450="nulová",J450,0)</f>
        <v>0</v>
      </c>
      <c r="BJ450" s="18" t="s">
        <v>141</v>
      </c>
      <c r="BK450" s="217">
        <f>ROUND(I450*H450,2)</f>
        <v>0</v>
      </c>
      <c r="BL450" s="18" t="s">
        <v>270</v>
      </c>
      <c r="BM450" s="216" t="s">
        <v>1115</v>
      </c>
    </row>
    <row r="451" s="2" customFormat="1">
      <c r="A451" s="40"/>
      <c r="B451" s="41"/>
      <c r="C451" s="42"/>
      <c r="D451" s="225" t="s">
        <v>197</v>
      </c>
      <c r="E451" s="42"/>
      <c r="F451" s="226" t="s">
        <v>798</v>
      </c>
      <c r="G451" s="42"/>
      <c r="H451" s="42"/>
      <c r="I451" s="227"/>
      <c r="J451" s="42"/>
      <c r="K451" s="42"/>
      <c r="L451" s="46"/>
      <c r="M451" s="228"/>
      <c r="N451" s="229"/>
      <c r="O451" s="86"/>
      <c r="P451" s="86"/>
      <c r="Q451" s="86"/>
      <c r="R451" s="86"/>
      <c r="S451" s="86"/>
      <c r="T451" s="87"/>
      <c r="U451" s="40"/>
      <c r="V451" s="40"/>
      <c r="W451" s="40"/>
      <c r="X451" s="40"/>
      <c r="Y451" s="40"/>
      <c r="Z451" s="40"/>
      <c r="AA451" s="40"/>
      <c r="AB451" s="40"/>
      <c r="AC451" s="40"/>
      <c r="AD451" s="40"/>
      <c r="AE451" s="40"/>
      <c r="AT451" s="18" t="s">
        <v>197</v>
      </c>
      <c r="AU451" s="18" t="s">
        <v>141</v>
      </c>
    </row>
    <row r="452" s="2" customFormat="1" ht="24.15" customHeight="1">
      <c r="A452" s="40"/>
      <c r="B452" s="41"/>
      <c r="C452" s="252" t="s">
        <v>1114</v>
      </c>
      <c r="D452" s="252" t="s">
        <v>246</v>
      </c>
      <c r="E452" s="253" t="s">
        <v>800</v>
      </c>
      <c r="F452" s="254" t="s">
        <v>801</v>
      </c>
      <c r="G452" s="255" t="s">
        <v>231</v>
      </c>
      <c r="H452" s="256">
        <v>159.93600000000001</v>
      </c>
      <c r="I452" s="257"/>
      <c r="J452" s="258">
        <f>ROUND(I452*H452,2)</f>
        <v>0</v>
      </c>
      <c r="K452" s="254" t="s">
        <v>139</v>
      </c>
      <c r="L452" s="259"/>
      <c r="M452" s="260" t="s">
        <v>32</v>
      </c>
      <c r="N452" s="261" t="s">
        <v>51</v>
      </c>
      <c r="O452" s="86"/>
      <c r="P452" s="214">
        <f>O452*H452</f>
        <v>0</v>
      </c>
      <c r="Q452" s="214">
        <v>0.00040000000000000002</v>
      </c>
      <c r="R452" s="214">
        <f>Q452*H452</f>
        <v>0.063974400000000001</v>
      </c>
      <c r="S452" s="214">
        <v>0</v>
      </c>
      <c r="T452" s="215">
        <f>S452*H452</f>
        <v>0</v>
      </c>
      <c r="U452" s="40"/>
      <c r="V452" s="40"/>
      <c r="W452" s="40"/>
      <c r="X452" s="40"/>
      <c r="Y452" s="40"/>
      <c r="Z452" s="40"/>
      <c r="AA452" s="40"/>
      <c r="AB452" s="40"/>
      <c r="AC452" s="40"/>
      <c r="AD452" s="40"/>
      <c r="AE452" s="40"/>
      <c r="AR452" s="216" t="s">
        <v>356</v>
      </c>
      <c r="AT452" s="216" t="s">
        <v>246</v>
      </c>
      <c r="AU452" s="216" t="s">
        <v>141</v>
      </c>
      <c r="AY452" s="18" t="s">
        <v>132</v>
      </c>
      <c r="BE452" s="217">
        <f>IF(N452="základní",J452,0)</f>
        <v>0</v>
      </c>
      <c r="BF452" s="217">
        <f>IF(N452="snížená",J452,0)</f>
        <v>0</v>
      </c>
      <c r="BG452" s="217">
        <f>IF(N452="zákl. přenesená",J452,0)</f>
        <v>0</v>
      </c>
      <c r="BH452" s="217">
        <f>IF(N452="sníž. přenesená",J452,0)</f>
        <v>0</v>
      </c>
      <c r="BI452" s="217">
        <f>IF(N452="nulová",J452,0)</f>
        <v>0</v>
      </c>
      <c r="BJ452" s="18" t="s">
        <v>141</v>
      </c>
      <c r="BK452" s="217">
        <f>ROUND(I452*H452,2)</f>
        <v>0</v>
      </c>
      <c r="BL452" s="18" t="s">
        <v>270</v>
      </c>
      <c r="BM452" s="216" t="s">
        <v>1117</v>
      </c>
    </row>
    <row r="453" s="13" customFormat="1">
      <c r="A453" s="13"/>
      <c r="B453" s="230"/>
      <c r="C453" s="231"/>
      <c r="D453" s="225" t="s">
        <v>199</v>
      </c>
      <c r="E453" s="231"/>
      <c r="F453" s="233" t="s">
        <v>1005</v>
      </c>
      <c r="G453" s="231"/>
      <c r="H453" s="234">
        <v>159.93600000000001</v>
      </c>
      <c r="I453" s="235"/>
      <c r="J453" s="231"/>
      <c r="K453" s="231"/>
      <c r="L453" s="236"/>
      <c r="M453" s="237"/>
      <c r="N453" s="238"/>
      <c r="O453" s="238"/>
      <c r="P453" s="238"/>
      <c r="Q453" s="238"/>
      <c r="R453" s="238"/>
      <c r="S453" s="238"/>
      <c r="T453" s="239"/>
      <c r="U453" s="13"/>
      <c r="V453" s="13"/>
      <c r="W453" s="13"/>
      <c r="X453" s="13"/>
      <c r="Y453" s="13"/>
      <c r="Z453" s="13"/>
      <c r="AA453" s="13"/>
      <c r="AB453" s="13"/>
      <c r="AC453" s="13"/>
      <c r="AD453" s="13"/>
      <c r="AE453" s="13"/>
      <c r="AT453" s="240" t="s">
        <v>199</v>
      </c>
      <c r="AU453" s="240" t="s">
        <v>141</v>
      </c>
      <c r="AV453" s="13" t="s">
        <v>141</v>
      </c>
      <c r="AW453" s="13" t="s">
        <v>4</v>
      </c>
      <c r="AX453" s="13" t="s">
        <v>21</v>
      </c>
      <c r="AY453" s="240" t="s">
        <v>132</v>
      </c>
    </row>
    <row r="454" s="2" customFormat="1" ht="24.15" customHeight="1">
      <c r="A454" s="40"/>
      <c r="B454" s="41"/>
      <c r="C454" s="205" t="s">
        <v>1116</v>
      </c>
      <c r="D454" s="205" t="s">
        <v>135</v>
      </c>
      <c r="E454" s="206" t="s">
        <v>804</v>
      </c>
      <c r="F454" s="207" t="s">
        <v>805</v>
      </c>
      <c r="G454" s="208" t="s">
        <v>254</v>
      </c>
      <c r="H454" s="209">
        <v>0.064000000000000001</v>
      </c>
      <c r="I454" s="210"/>
      <c r="J454" s="211">
        <f>ROUND(I454*H454,2)</f>
        <v>0</v>
      </c>
      <c r="K454" s="207" t="s">
        <v>139</v>
      </c>
      <c r="L454" s="46"/>
      <c r="M454" s="212" t="s">
        <v>32</v>
      </c>
      <c r="N454" s="213" t="s">
        <v>51</v>
      </c>
      <c r="O454" s="86"/>
      <c r="P454" s="214">
        <f>O454*H454</f>
        <v>0</v>
      </c>
      <c r="Q454" s="214">
        <v>0</v>
      </c>
      <c r="R454" s="214">
        <f>Q454*H454</f>
        <v>0</v>
      </c>
      <c r="S454" s="214">
        <v>0</v>
      </c>
      <c r="T454" s="215">
        <f>S454*H454</f>
        <v>0</v>
      </c>
      <c r="U454" s="40"/>
      <c r="V454" s="40"/>
      <c r="W454" s="40"/>
      <c r="X454" s="40"/>
      <c r="Y454" s="40"/>
      <c r="Z454" s="40"/>
      <c r="AA454" s="40"/>
      <c r="AB454" s="40"/>
      <c r="AC454" s="40"/>
      <c r="AD454" s="40"/>
      <c r="AE454" s="40"/>
      <c r="AR454" s="216" t="s">
        <v>270</v>
      </c>
      <c r="AT454" s="216" t="s">
        <v>135</v>
      </c>
      <c r="AU454" s="216" t="s">
        <v>141</v>
      </c>
      <c r="AY454" s="18" t="s">
        <v>132</v>
      </c>
      <c r="BE454" s="217">
        <f>IF(N454="základní",J454,0)</f>
        <v>0</v>
      </c>
      <c r="BF454" s="217">
        <f>IF(N454="snížená",J454,0)</f>
        <v>0</v>
      </c>
      <c r="BG454" s="217">
        <f>IF(N454="zákl. přenesená",J454,0)</f>
        <v>0</v>
      </c>
      <c r="BH454" s="217">
        <f>IF(N454="sníž. přenesená",J454,0)</f>
        <v>0</v>
      </c>
      <c r="BI454" s="217">
        <f>IF(N454="nulová",J454,0)</f>
        <v>0</v>
      </c>
      <c r="BJ454" s="18" t="s">
        <v>141</v>
      </c>
      <c r="BK454" s="217">
        <f>ROUND(I454*H454,2)</f>
        <v>0</v>
      </c>
      <c r="BL454" s="18" t="s">
        <v>270</v>
      </c>
      <c r="BM454" s="216" t="s">
        <v>1119</v>
      </c>
    </row>
    <row r="455" s="2" customFormat="1">
      <c r="A455" s="40"/>
      <c r="B455" s="41"/>
      <c r="C455" s="42"/>
      <c r="D455" s="225" t="s">
        <v>197</v>
      </c>
      <c r="E455" s="42"/>
      <c r="F455" s="226" t="s">
        <v>807</v>
      </c>
      <c r="G455" s="42"/>
      <c r="H455" s="42"/>
      <c r="I455" s="227"/>
      <c r="J455" s="42"/>
      <c r="K455" s="42"/>
      <c r="L455" s="46"/>
      <c r="M455" s="228"/>
      <c r="N455" s="229"/>
      <c r="O455" s="86"/>
      <c r="P455" s="86"/>
      <c r="Q455" s="86"/>
      <c r="R455" s="86"/>
      <c r="S455" s="86"/>
      <c r="T455" s="87"/>
      <c r="U455" s="40"/>
      <c r="V455" s="40"/>
      <c r="W455" s="40"/>
      <c r="X455" s="40"/>
      <c r="Y455" s="40"/>
      <c r="Z455" s="40"/>
      <c r="AA455" s="40"/>
      <c r="AB455" s="40"/>
      <c r="AC455" s="40"/>
      <c r="AD455" s="40"/>
      <c r="AE455" s="40"/>
      <c r="AT455" s="18" t="s">
        <v>197</v>
      </c>
      <c r="AU455" s="18" t="s">
        <v>141</v>
      </c>
    </row>
    <row r="456" s="12" customFormat="1" ht="22.8" customHeight="1">
      <c r="A456" s="12"/>
      <c r="B456" s="189"/>
      <c r="C456" s="190"/>
      <c r="D456" s="191" t="s">
        <v>78</v>
      </c>
      <c r="E456" s="203" t="s">
        <v>808</v>
      </c>
      <c r="F456" s="203" t="s">
        <v>809</v>
      </c>
      <c r="G456" s="190"/>
      <c r="H456" s="190"/>
      <c r="I456" s="193"/>
      <c r="J456" s="204">
        <f>BK456</f>
        <v>0</v>
      </c>
      <c r="K456" s="190"/>
      <c r="L456" s="195"/>
      <c r="M456" s="196"/>
      <c r="N456" s="197"/>
      <c r="O456" s="197"/>
      <c r="P456" s="198">
        <f>SUM(P457:P461)</f>
        <v>0</v>
      </c>
      <c r="Q456" s="197"/>
      <c r="R456" s="198">
        <f>SUM(R457:R461)</f>
        <v>0.10602000000000002</v>
      </c>
      <c r="S456" s="197"/>
      <c r="T456" s="199">
        <f>SUM(T457:T461)</f>
        <v>0</v>
      </c>
      <c r="U456" s="12"/>
      <c r="V456" s="12"/>
      <c r="W456" s="12"/>
      <c r="X456" s="12"/>
      <c r="Y456" s="12"/>
      <c r="Z456" s="12"/>
      <c r="AA456" s="12"/>
      <c r="AB456" s="12"/>
      <c r="AC456" s="12"/>
      <c r="AD456" s="12"/>
      <c r="AE456" s="12"/>
      <c r="AR456" s="200" t="s">
        <v>141</v>
      </c>
      <c r="AT456" s="201" t="s">
        <v>78</v>
      </c>
      <c r="AU456" s="201" t="s">
        <v>21</v>
      </c>
      <c r="AY456" s="200" t="s">
        <v>132</v>
      </c>
      <c r="BK456" s="202">
        <f>SUM(BK457:BK461)</f>
        <v>0</v>
      </c>
    </row>
    <row r="457" s="2" customFormat="1" ht="14.4" customHeight="1">
      <c r="A457" s="40"/>
      <c r="B457" s="41"/>
      <c r="C457" s="205" t="s">
        <v>1118</v>
      </c>
      <c r="D457" s="205" t="s">
        <v>135</v>
      </c>
      <c r="E457" s="206" t="s">
        <v>811</v>
      </c>
      <c r="F457" s="207" t="s">
        <v>812</v>
      </c>
      <c r="G457" s="208" t="s">
        <v>195</v>
      </c>
      <c r="H457" s="209">
        <v>393</v>
      </c>
      <c r="I457" s="210"/>
      <c r="J457" s="211">
        <f>ROUND(I457*H457,2)</f>
        <v>0</v>
      </c>
      <c r="K457" s="207" t="s">
        <v>139</v>
      </c>
      <c r="L457" s="46"/>
      <c r="M457" s="212" t="s">
        <v>32</v>
      </c>
      <c r="N457" s="213" t="s">
        <v>51</v>
      </c>
      <c r="O457" s="86"/>
      <c r="P457" s="214">
        <f>O457*H457</f>
        <v>0</v>
      </c>
      <c r="Q457" s="214">
        <v>2.0000000000000002E-05</v>
      </c>
      <c r="R457" s="214">
        <f>Q457*H457</f>
        <v>0.0078600000000000007</v>
      </c>
      <c r="S457" s="214">
        <v>0</v>
      </c>
      <c r="T457" s="215">
        <f>S457*H457</f>
        <v>0</v>
      </c>
      <c r="U457" s="40"/>
      <c r="V457" s="40"/>
      <c r="W457" s="40"/>
      <c r="X457" s="40"/>
      <c r="Y457" s="40"/>
      <c r="Z457" s="40"/>
      <c r="AA457" s="40"/>
      <c r="AB457" s="40"/>
      <c r="AC457" s="40"/>
      <c r="AD457" s="40"/>
      <c r="AE457" s="40"/>
      <c r="AR457" s="216" t="s">
        <v>270</v>
      </c>
      <c r="AT457" s="216" t="s">
        <v>135</v>
      </c>
      <c r="AU457" s="216" t="s">
        <v>141</v>
      </c>
      <c r="AY457" s="18" t="s">
        <v>132</v>
      </c>
      <c r="BE457" s="217">
        <f>IF(N457="základní",J457,0)</f>
        <v>0</v>
      </c>
      <c r="BF457" s="217">
        <f>IF(N457="snížená",J457,0)</f>
        <v>0</v>
      </c>
      <c r="BG457" s="217">
        <f>IF(N457="zákl. přenesená",J457,0)</f>
        <v>0</v>
      </c>
      <c r="BH457" s="217">
        <f>IF(N457="sníž. přenesená",J457,0)</f>
        <v>0</v>
      </c>
      <c r="BI457" s="217">
        <f>IF(N457="nulová",J457,0)</f>
        <v>0</v>
      </c>
      <c r="BJ457" s="18" t="s">
        <v>141</v>
      </c>
      <c r="BK457" s="217">
        <f>ROUND(I457*H457,2)</f>
        <v>0</v>
      </c>
      <c r="BL457" s="18" t="s">
        <v>270</v>
      </c>
      <c r="BM457" s="216" t="s">
        <v>1121</v>
      </c>
    </row>
    <row r="458" s="2" customFormat="1" ht="14.4" customHeight="1">
      <c r="A458" s="40"/>
      <c r="B458" s="41"/>
      <c r="C458" s="205" t="s">
        <v>1120</v>
      </c>
      <c r="D458" s="205" t="s">
        <v>135</v>
      </c>
      <c r="E458" s="206" t="s">
        <v>815</v>
      </c>
      <c r="F458" s="207" t="s">
        <v>816</v>
      </c>
      <c r="G458" s="208" t="s">
        <v>195</v>
      </c>
      <c r="H458" s="209">
        <v>393</v>
      </c>
      <c r="I458" s="210"/>
      <c r="J458" s="211">
        <f>ROUND(I458*H458,2)</f>
        <v>0</v>
      </c>
      <c r="K458" s="207" t="s">
        <v>139</v>
      </c>
      <c r="L458" s="46"/>
      <c r="M458" s="212" t="s">
        <v>32</v>
      </c>
      <c r="N458" s="213" t="s">
        <v>51</v>
      </c>
      <c r="O458" s="86"/>
      <c r="P458" s="214">
        <f>O458*H458</f>
        <v>0</v>
      </c>
      <c r="Q458" s="214">
        <v>0</v>
      </c>
      <c r="R458" s="214">
        <f>Q458*H458</f>
        <v>0</v>
      </c>
      <c r="S458" s="214">
        <v>0</v>
      </c>
      <c r="T458" s="215">
        <f>S458*H458</f>
        <v>0</v>
      </c>
      <c r="U458" s="40"/>
      <c r="V458" s="40"/>
      <c r="W458" s="40"/>
      <c r="X458" s="40"/>
      <c r="Y458" s="40"/>
      <c r="Z458" s="40"/>
      <c r="AA458" s="40"/>
      <c r="AB458" s="40"/>
      <c r="AC458" s="40"/>
      <c r="AD458" s="40"/>
      <c r="AE458" s="40"/>
      <c r="AR458" s="216" t="s">
        <v>270</v>
      </c>
      <c r="AT458" s="216" t="s">
        <v>135</v>
      </c>
      <c r="AU458" s="216" t="s">
        <v>141</v>
      </c>
      <c r="AY458" s="18" t="s">
        <v>132</v>
      </c>
      <c r="BE458" s="217">
        <f>IF(N458="základní",J458,0)</f>
        <v>0</v>
      </c>
      <c r="BF458" s="217">
        <f>IF(N458="snížená",J458,0)</f>
        <v>0</v>
      </c>
      <c r="BG458" s="217">
        <f>IF(N458="zákl. přenesená",J458,0)</f>
        <v>0</v>
      </c>
      <c r="BH458" s="217">
        <f>IF(N458="sníž. přenesená",J458,0)</f>
        <v>0</v>
      </c>
      <c r="BI458" s="217">
        <f>IF(N458="nulová",J458,0)</f>
        <v>0</v>
      </c>
      <c r="BJ458" s="18" t="s">
        <v>141</v>
      </c>
      <c r="BK458" s="217">
        <f>ROUND(I458*H458,2)</f>
        <v>0</v>
      </c>
      <c r="BL458" s="18" t="s">
        <v>270</v>
      </c>
      <c r="BM458" s="216" t="s">
        <v>1123</v>
      </c>
    </row>
    <row r="459" s="2" customFormat="1" ht="24.15" customHeight="1">
      <c r="A459" s="40"/>
      <c r="B459" s="41"/>
      <c r="C459" s="205" t="s">
        <v>1122</v>
      </c>
      <c r="D459" s="205" t="s">
        <v>135</v>
      </c>
      <c r="E459" s="206" t="s">
        <v>819</v>
      </c>
      <c r="F459" s="207" t="s">
        <v>820</v>
      </c>
      <c r="G459" s="208" t="s">
        <v>195</v>
      </c>
      <c r="H459" s="209">
        <v>393</v>
      </c>
      <c r="I459" s="210"/>
      <c r="J459" s="211">
        <f>ROUND(I459*H459,2)</f>
        <v>0</v>
      </c>
      <c r="K459" s="207" t="s">
        <v>139</v>
      </c>
      <c r="L459" s="46"/>
      <c r="M459" s="212" t="s">
        <v>32</v>
      </c>
      <c r="N459" s="213" t="s">
        <v>51</v>
      </c>
      <c r="O459" s="86"/>
      <c r="P459" s="214">
        <f>O459*H459</f>
        <v>0</v>
      </c>
      <c r="Q459" s="214">
        <v>0.00022000000000000001</v>
      </c>
      <c r="R459" s="214">
        <f>Q459*H459</f>
        <v>0.086460000000000009</v>
      </c>
      <c r="S459" s="214">
        <v>0</v>
      </c>
      <c r="T459" s="215">
        <f>S459*H459</f>
        <v>0</v>
      </c>
      <c r="U459" s="40"/>
      <c r="V459" s="40"/>
      <c r="W459" s="40"/>
      <c r="X459" s="40"/>
      <c r="Y459" s="40"/>
      <c r="Z459" s="40"/>
      <c r="AA459" s="40"/>
      <c r="AB459" s="40"/>
      <c r="AC459" s="40"/>
      <c r="AD459" s="40"/>
      <c r="AE459" s="40"/>
      <c r="AR459" s="216" t="s">
        <v>270</v>
      </c>
      <c r="AT459" s="216" t="s">
        <v>135</v>
      </c>
      <c r="AU459" s="216" t="s">
        <v>141</v>
      </c>
      <c r="AY459" s="18" t="s">
        <v>132</v>
      </c>
      <c r="BE459" s="217">
        <f>IF(N459="základní",J459,0)</f>
        <v>0</v>
      </c>
      <c r="BF459" s="217">
        <f>IF(N459="snížená",J459,0)</f>
        <v>0</v>
      </c>
      <c r="BG459" s="217">
        <f>IF(N459="zákl. přenesená",J459,0)</f>
        <v>0</v>
      </c>
      <c r="BH459" s="217">
        <f>IF(N459="sníž. přenesená",J459,0)</f>
        <v>0</v>
      </c>
      <c r="BI459" s="217">
        <f>IF(N459="nulová",J459,0)</f>
        <v>0</v>
      </c>
      <c r="BJ459" s="18" t="s">
        <v>141</v>
      </c>
      <c r="BK459" s="217">
        <f>ROUND(I459*H459,2)</f>
        <v>0</v>
      </c>
      <c r="BL459" s="18" t="s">
        <v>270</v>
      </c>
      <c r="BM459" s="216" t="s">
        <v>1125</v>
      </c>
    </row>
    <row r="460" s="2" customFormat="1">
      <c r="A460" s="40"/>
      <c r="B460" s="41"/>
      <c r="C460" s="42"/>
      <c r="D460" s="225" t="s">
        <v>197</v>
      </c>
      <c r="E460" s="42"/>
      <c r="F460" s="226" t="s">
        <v>822</v>
      </c>
      <c r="G460" s="42"/>
      <c r="H460" s="42"/>
      <c r="I460" s="227"/>
      <c r="J460" s="42"/>
      <c r="K460" s="42"/>
      <c r="L460" s="46"/>
      <c r="M460" s="228"/>
      <c r="N460" s="229"/>
      <c r="O460" s="86"/>
      <c r="P460" s="86"/>
      <c r="Q460" s="86"/>
      <c r="R460" s="86"/>
      <c r="S460" s="86"/>
      <c r="T460" s="87"/>
      <c r="U460" s="40"/>
      <c r="V460" s="40"/>
      <c r="W460" s="40"/>
      <c r="X460" s="40"/>
      <c r="Y460" s="40"/>
      <c r="Z460" s="40"/>
      <c r="AA460" s="40"/>
      <c r="AB460" s="40"/>
      <c r="AC460" s="40"/>
      <c r="AD460" s="40"/>
      <c r="AE460" s="40"/>
      <c r="AT460" s="18" t="s">
        <v>197</v>
      </c>
      <c r="AU460" s="18" t="s">
        <v>141</v>
      </c>
    </row>
    <row r="461" s="2" customFormat="1" ht="24.15" customHeight="1">
      <c r="A461" s="40"/>
      <c r="B461" s="41"/>
      <c r="C461" s="205" t="s">
        <v>1124</v>
      </c>
      <c r="D461" s="205" t="s">
        <v>135</v>
      </c>
      <c r="E461" s="206" t="s">
        <v>824</v>
      </c>
      <c r="F461" s="207" t="s">
        <v>825</v>
      </c>
      <c r="G461" s="208" t="s">
        <v>195</v>
      </c>
      <c r="H461" s="209">
        <v>78</v>
      </c>
      <c r="I461" s="210"/>
      <c r="J461" s="211">
        <f>ROUND(I461*H461,2)</f>
        <v>0</v>
      </c>
      <c r="K461" s="207" t="s">
        <v>139</v>
      </c>
      <c r="L461" s="46"/>
      <c r="M461" s="218" t="s">
        <v>32</v>
      </c>
      <c r="N461" s="219" t="s">
        <v>51</v>
      </c>
      <c r="O461" s="220"/>
      <c r="P461" s="221">
        <f>O461*H461</f>
        <v>0</v>
      </c>
      <c r="Q461" s="221">
        <v>0.00014999999999999999</v>
      </c>
      <c r="R461" s="221">
        <f>Q461*H461</f>
        <v>0.011699999999999999</v>
      </c>
      <c r="S461" s="221">
        <v>0</v>
      </c>
      <c r="T461" s="222">
        <f>S461*H461</f>
        <v>0</v>
      </c>
      <c r="U461" s="40"/>
      <c r="V461" s="40"/>
      <c r="W461" s="40"/>
      <c r="X461" s="40"/>
      <c r="Y461" s="40"/>
      <c r="Z461" s="40"/>
      <c r="AA461" s="40"/>
      <c r="AB461" s="40"/>
      <c r="AC461" s="40"/>
      <c r="AD461" s="40"/>
      <c r="AE461" s="40"/>
      <c r="AR461" s="216" t="s">
        <v>270</v>
      </c>
      <c r="AT461" s="216" t="s">
        <v>135</v>
      </c>
      <c r="AU461" s="216" t="s">
        <v>141</v>
      </c>
      <c r="AY461" s="18" t="s">
        <v>132</v>
      </c>
      <c r="BE461" s="217">
        <f>IF(N461="základní",J461,0)</f>
        <v>0</v>
      </c>
      <c r="BF461" s="217">
        <f>IF(N461="snížená",J461,0)</f>
        <v>0</v>
      </c>
      <c r="BG461" s="217">
        <f>IF(N461="zákl. přenesená",J461,0)</f>
        <v>0</v>
      </c>
      <c r="BH461" s="217">
        <f>IF(N461="sníž. přenesená",J461,0)</f>
        <v>0</v>
      </c>
      <c r="BI461" s="217">
        <f>IF(N461="nulová",J461,0)</f>
        <v>0</v>
      </c>
      <c r="BJ461" s="18" t="s">
        <v>141</v>
      </c>
      <c r="BK461" s="217">
        <f>ROUND(I461*H461,2)</f>
        <v>0</v>
      </c>
      <c r="BL461" s="18" t="s">
        <v>270</v>
      </c>
      <c r="BM461" s="216" t="s">
        <v>1127</v>
      </c>
    </row>
    <row r="462" s="2" customFormat="1" ht="6.96" customHeight="1">
      <c r="A462" s="40"/>
      <c r="B462" s="61"/>
      <c r="C462" s="62"/>
      <c r="D462" s="62"/>
      <c r="E462" s="62"/>
      <c r="F462" s="62"/>
      <c r="G462" s="62"/>
      <c r="H462" s="62"/>
      <c r="I462" s="62"/>
      <c r="J462" s="62"/>
      <c r="K462" s="62"/>
      <c r="L462" s="46"/>
      <c r="M462" s="40"/>
      <c r="O462" s="40"/>
      <c r="P462" s="40"/>
      <c r="Q462" s="40"/>
      <c r="R462" s="40"/>
      <c r="S462" s="40"/>
      <c r="T462" s="40"/>
      <c r="U462" s="40"/>
      <c r="V462" s="40"/>
      <c r="W462" s="40"/>
      <c r="X462" s="40"/>
      <c r="Y462" s="40"/>
      <c r="Z462" s="40"/>
      <c r="AA462" s="40"/>
      <c r="AB462" s="40"/>
      <c r="AC462" s="40"/>
      <c r="AD462" s="40"/>
      <c r="AE462" s="40"/>
    </row>
  </sheetData>
  <sheetProtection sheet="1" autoFilter="0" formatColumns="0" formatRows="0" objects="1" scenarios="1" spinCount="100000" saltValue="GmLoFejgFrpc0X/A+qGIqt0M+HDn9hCuLaJc0ssH684d3twnnLPnDJSlnjM/dwEROVxc3c4p20nWaORVOYghxA==" hashValue="1EZCpGwPVMn1RVdWtqEtiU1rdxf5J5SavcgYEjB2q+6RCTb3VHY295nyeMmQlWZRHckNqvlKS3JDi6aRygmLSQ==" algorithmName="SHA-512" password="CC35"/>
  <autoFilter ref="C102:K461"/>
  <mergeCells count="9">
    <mergeCell ref="E7:H7"/>
    <mergeCell ref="E9:H9"/>
    <mergeCell ref="E18:H18"/>
    <mergeCell ref="E27:H27"/>
    <mergeCell ref="E48:H48"/>
    <mergeCell ref="E50:H50"/>
    <mergeCell ref="E93:H93"/>
    <mergeCell ref="E95:H9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102</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1411</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21</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21.84" customHeight="1">
      <c r="A13" s="40"/>
      <c r="B13" s="46"/>
      <c r="C13" s="40"/>
      <c r="D13" s="138" t="s">
        <v>26</v>
      </c>
      <c r="E13" s="40"/>
      <c r="F13" s="139" t="s">
        <v>27</v>
      </c>
      <c r="G13" s="40"/>
      <c r="H13" s="40"/>
      <c r="I13" s="138" t="s">
        <v>28</v>
      </c>
      <c r="J13" s="139" t="s">
        <v>29</v>
      </c>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ROUND(J104,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ROUND((SUM(BE104:BE459)),  2)</f>
        <v>0</v>
      </c>
      <c r="G33" s="40"/>
      <c r="H33" s="40"/>
      <c r="I33" s="150">
        <v>0.20999999999999999</v>
      </c>
      <c r="J33" s="149">
        <f>ROUND(((SUM(BE104:BE459))*I33),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ROUND((SUM(BF104:BF459)),  2)</f>
        <v>0</v>
      </c>
      <c r="G34" s="40"/>
      <c r="H34" s="40"/>
      <c r="I34" s="150">
        <v>0.14999999999999999</v>
      </c>
      <c r="J34" s="149">
        <f>ROUND(((SUM(BF104:BF459))*I34),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ROUND((SUM(BG104:BG459)),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ROUND((SUM(BH104:BH459)),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ROUND((SUM(BI104:BI459)),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 xml:space="preserve">D.1.1/1-18 - Chrustova 18 - Stavební práce vnější-zateplení objektu,zateplení půdy,izolace suterénu,střecha   </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J104</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J105</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J106</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828</v>
      </c>
      <c r="E62" s="175"/>
      <c r="F62" s="175"/>
      <c r="G62" s="175"/>
      <c r="H62" s="175"/>
      <c r="I62" s="175"/>
      <c r="J62" s="176">
        <f>J125</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170</v>
      </c>
      <c r="E63" s="175"/>
      <c r="F63" s="175"/>
      <c r="G63" s="175"/>
      <c r="H63" s="175"/>
      <c r="I63" s="175"/>
      <c r="J63" s="176">
        <f>J129</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171</v>
      </c>
      <c r="E64" s="175"/>
      <c r="F64" s="175"/>
      <c r="G64" s="175"/>
      <c r="H64" s="175"/>
      <c r="I64" s="175"/>
      <c r="J64" s="176">
        <f>J132</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172</v>
      </c>
      <c r="E65" s="175"/>
      <c r="F65" s="175"/>
      <c r="G65" s="175"/>
      <c r="H65" s="175"/>
      <c r="I65" s="175"/>
      <c r="J65" s="176">
        <f>J140</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173</v>
      </c>
      <c r="E66" s="175"/>
      <c r="F66" s="175"/>
      <c r="G66" s="175"/>
      <c r="H66" s="175"/>
      <c r="I66" s="175"/>
      <c r="J66" s="176">
        <f>J233</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174</v>
      </c>
      <c r="E67" s="175"/>
      <c r="F67" s="175"/>
      <c r="G67" s="175"/>
      <c r="H67" s="175"/>
      <c r="I67" s="175"/>
      <c r="J67" s="176">
        <f>J242</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175</v>
      </c>
      <c r="E68" s="175"/>
      <c r="F68" s="175"/>
      <c r="G68" s="175"/>
      <c r="H68" s="175"/>
      <c r="I68" s="175"/>
      <c r="J68" s="176">
        <f>J268</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176</v>
      </c>
      <c r="E69" s="175"/>
      <c r="F69" s="175"/>
      <c r="G69" s="175"/>
      <c r="H69" s="175"/>
      <c r="I69" s="175"/>
      <c r="J69" s="176">
        <f>J279</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177</v>
      </c>
      <c r="E70" s="169"/>
      <c r="F70" s="169"/>
      <c r="G70" s="169"/>
      <c r="H70" s="169"/>
      <c r="I70" s="169"/>
      <c r="J70" s="170">
        <f>J282</f>
        <v>0</v>
      </c>
      <c r="K70" s="167"/>
      <c r="L70" s="171"/>
      <c r="S70" s="9"/>
      <c r="T70" s="9"/>
      <c r="U70" s="9"/>
      <c r="V70" s="9"/>
      <c r="W70" s="9"/>
      <c r="X70" s="9"/>
      <c r="Y70" s="9"/>
      <c r="Z70" s="9"/>
      <c r="AA70" s="9"/>
      <c r="AB70" s="9"/>
      <c r="AC70" s="9"/>
      <c r="AD70" s="9"/>
      <c r="AE70" s="9"/>
    </row>
    <row r="71" s="10" customFormat="1" ht="19.92" customHeight="1">
      <c r="A71" s="10"/>
      <c r="B71" s="172"/>
      <c r="C71" s="173"/>
      <c r="D71" s="174" t="s">
        <v>169</v>
      </c>
      <c r="E71" s="175"/>
      <c r="F71" s="175"/>
      <c r="G71" s="175"/>
      <c r="H71" s="175"/>
      <c r="I71" s="175"/>
      <c r="J71" s="176">
        <f>J317</f>
        <v>0</v>
      </c>
      <c r="K71" s="173"/>
      <c r="L71" s="177"/>
      <c r="S71" s="10"/>
      <c r="T71" s="10"/>
      <c r="U71" s="10"/>
      <c r="V71" s="10"/>
      <c r="W71" s="10"/>
      <c r="X71" s="10"/>
      <c r="Y71" s="10"/>
      <c r="Z71" s="10"/>
      <c r="AA71" s="10"/>
      <c r="AB71" s="10"/>
      <c r="AC71" s="10"/>
      <c r="AD71" s="10"/>
      <c r="AE71" s="10"/>
    </row>
    <row r="72" s="9" customFormat="1" ht="24.96" customHeight="1">
      <c r="A72" s="9"/>
      <c r="B72" s="166"/>
      <c r="C72" s="167"/>
      <c r="D72" s="168" t="s">
        <v>178</v>
      </c>
      <c r="E72" s="169"/>
      <c r="F72" s="169"/>
      <c r="G72" s="169"/>
      <c r="H72" s="169"/>
      <c r="I72" s="169"/>
      <c r="J72" s="170">
        <f>J319</f>
        <v>0</v>
      </c>
      <c r="K72" s="167"/>
      <c r="L72" s="171"/>
      <c r="S72" s="9"/>
      <c r="T72" s="9"/>
      <c r="U72" s="9"/>
      <c r="V72" s="9"/>
      <c r="W72" s="9"/>
      <c r="X72" s="9"/>
      <c r="Y72" s="9"/>
      <c r="Z72" s="9"/>
      <c r="AA72" s="9"/>
      <c r="AB72" s="9"/>
      <c r="AC72" s="9"/>
      <c r="AD72" s="9"/>
      <c r="AE72" s="9"/>
    </row>
    <row r="73" s="10" customFormat="1" ht="19.92" customHeight="1">
      <c r="A73" s="10"/>
      <c r="B73" s="172"/>
      <c r="C73" s="173"/>
      <c r="D73" s="174" t="s">
        <v>179</v>
      </c>
      <c r="E73" s="175"/>
      <c r="F73" s="175"/>
      <c r="G73" s="175"/>
      <c r="H73" s="175"/>
      <c r="I73" s="175"/>
      <c r="J73" s="176">
        <f>J320</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180</v>
      </c>
      <c r="E74" s="175"/>
      <c r="F74" s="175"/>
      <c r="G74" s="175"/>
      <c r="H74" s="175"/>
      <c r="I74" s="175"/>
      <c r="J74" s="176">
        <f>J340</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181</v>
      </c>
      <c r="E75" s="175"/>
      <c r="F75" s="175"/>
      <c r="G75" s="175"/>
      <c r="H75" s="175"/>
      <c r="I75" s="175"/>
      <c r="J75" s="176">
        <f>J372</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182</v>
      </c>
      <c r="E76" s="175"/>
      <c r="F76" s="175"/>
      <c r="G76" s="175"/>
      <c r="H76" s="175"/>
      <c r="I76" s="175"/>
      <c r="J76" s="176">
        <f>J377</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183</v>
      </c>
      <c r="E77" s="175"/>
      <c r="F77" s="175"/>
      <c r="G77" s="175"/>
      <c r="H77" s="175"/>
      <c r="I77" s="175"/>
      <c r="J77" s="176">
        <f>J380</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184</v>
      </c>
      <c r="E78" s="175"/>
      <c r="F78" s="175"/>
      <c r="G78" s="175"/>
      <c r="H78" s="175"/>
      <c r="I78" s="175"/>
      <c r="J78" s="176">
        <f>J383</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185</v>
      </c>
      <c r="E79" s="175"/>
      <c r="F79" s="175"/>
      <c r="G79" s="175"/>
      <c r="H79" s="175"/>
      <c r="I79" s="175"/>
      <c r="J79" s="176">
        <f>J399</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186</v>
      </c>
      <c r="E80" s="175"/>
      <c r="F80" s="175"/>
      <c r="G80" s="175"/>
      <c r="H80" s="175"/>
      <c r="I80" s="175"/>
      <c r="J80" s="176">
        <f>J404</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187</v>
      </c>
      <c r="E81" s="175"/>
      <c r="F81" s="175"/>
      <c r="G81" s="175"/>
      <c r="H81" s="175"/>
      <c r="I81" s="175"/>
      <c r="J81" s="176">
        <f>J413</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829</v>
      </c>
      <c r="E82" s="175"/>
      <c r="F82" s="175"/>
      <c r="G82" s="175"/>
      <c r="H82" s="175"/>
      <c r="I82" s="175"/>
      <c r="J82" s="176">
        <f>J424</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188</v>
      </c>
      <c r="E83" s="175"/>
      <c r="F83" s="175"/>
      <c r="G83" s="175"/>
      <c r="H83" s="175"/>
      <c r="I83" s="175"/>
      <c r="J83" s="176">
        <f>J447</f>
        <v>0</v>
      </c>
      <c r="K83" s="173"/>
      <c r="L83" s="177"/>
      <c r="S83" s="10"/>
      <c r="T83" s="10"/>
      <c r="U83" s="10"/>
      <c r="V83" s="10"/>
      <c r="W83" s="10"/>
      <c r="X83" s="10"/>
      <c r="Y83" s="10"/>
      <c r="Z83" s="10"/>
      <c r="AA83" s="10"/>
      <c r="AB83" s="10"/>
      <c r="AC83" s="10"/>
      <c r="AD83" s="10"/>
      <c r="AE83" s="10"/>
    </row>
    <row r="84" s="10" customFormat="1" ht="19.92" customHeight="1">
      <c r="A84" s="10"/>
      <c r="B84" s="172"/>
      <c r="C84" s="173"/>
      <c r="D84" s="174" t="s">
        <v>189</v>
      </c>
      <c r="E84" s="175"/>
      <c r="F84" s="175"/>
      <c r="G84" s="175"/>
      <c r="H84" s="175"/>
      <c r="I84" s="175"/>
      <c r="J84" s="176">
        <f>J454</f>
        <v>0</v>
      </c>
      <c r="K84" s="173"/>
      <c r="L84" s="177"/>
      <c r="S84" s="10"/>
      <c r="T84" s="10"/>
      <c r="U84" s="10"/>
      <c r="V84" s="10"/>
      <c r="W84" s="10"/>
      <c r="X84" s="10"/>
      <c r="Y84" s="10"/>
      <c r="Z84" s="10"/>
      <c r="AA84" s="10"/>
      <c r="AB84" s="10"/>
      <c r="AC84" s="10"/>
      <c r="AD84" s="10"/>
      <c r="AE84" s="10"/>
    </row>
    <row r="85" s="2" customFormat="1" ht="21.84" customHeight="1">
      <c r="A85" s="40"/>
      <c r="B85" s="41"/>
      <c r="C85" s="42"/>
      <c r="D85" s="42"/>
      <c r="E85" s="42"/>
      <c r="F85" s="42"/>
      <c r="G85" s="42"/>
      <c r="H85" s="42"/>
      <c r="I85" s="42"/>
      <c r="J85" s="42"/>
      <c r="K85" s="42"/>
      <c r="L85" s="134"/>
      <c r="S85" s="40"/>
      <c r="T85" s="40"/>
      <c r="U85" s="40"/>
      <c r="V85" s="40"/>
      <c r="W85" s="40"/>
      <c r="X85" s="40"/>
      <c r="Y85" s="40"/>
      <c r="Z85" s="40"/>
      <c r="AA85" s="40"/>
      <c r="AB85" s="40"/>
      <c r="AC85" s="40"/>
      <c r="AD85" s="40"/>
      <c r="AE85" s="40"/>
    </row>
    <row r="86" s="2" customFormat="1" ht="6.96" customHeight="1">
      <c r="A86" s="40"/>
      <c r="B86" s="61"/>
      <c r="C86" s="62"/>
      <c r="D86" s="62"/>
      <c r="E86" s="62"/>
      <c r="F86" s="62"/>
      <c r="G86" s="62"/>
      <c r="H86" s="62"/>
      <c r="I86" s="62"/>
      <c r="J86" s="62"/>
      <c r="K86" s="62"/>
      <c r="L86" s="134"/>
      <c r="S86" s="40"/>
      <c r="T86" s="40"/>
      <c r="U86" s="40"/>
      <c r="V86" s="40"/>
      <c r="W86" s="40"/>
      <c r="X86" s="40"/>
      <c r="Y86" s="40"/>
      <c r="Z86" s="40"/>
      <c r="AA86" s="40"/>
      <c r="AB86" s="40"/>
      <c r="AC86" s="40"/>
      <c r="AD86" s="40"/>
      <c r="AE86" s="40"/>
    </row>
    <row r="90" s="2" customFormat="1" ht="6.96" customHeight="1">
      <c r="A90" s="40"/>
      <c r="B90" s="63"/>
      <c r="C90" s="64"/>
      <c r="D90" s="64"/>
      <c r="E90" s="64"/>
      <c r="F90" s="64"/>
      <c r="G90" s="64"/>
      <c r="H90" s="64"/>
      <c r="I90" s="64"/>
      <c r="J90" s="64"/>
      <c r="K90" s="64"/>
      <c r="L90" s="134"/>
      <c r="S90" s="40"/>
      <c r="T90" s="40"/>
      <c r="U90" s="40"/>
      <c r="V90" s="40"/>
      <c r="W90" s="40"/>
      <c r="X90" s="40"/>
      <c r="Y90" s="40"/>
      <c r="Z90" s="40"/>
      <c r="AA90" s="40"/>
      <c r="AB90" s="40"/>
      <c r="AC90" s="40"/>
      <c r="AD90" s="40"/>
      <c r="AE90" s="40"/>
    </row>
    <row r="91" s="2" customFormat="1" ht="24.96" customHeight="1">
      <c r="A91" s="40"/>
      <c r="B91" s="41"/>
      <c r="C91" s="24" t="s">
        <v>116</v>
      </c>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2" customHeight="1">
      <c r="A93" s="40"/>
      <c r="B93" s="41"/>
      <c r="C93" s="33" t="s">
        <v>16</v>
      </c>
      <c r="D93" s="42"/>
      <c r="E93" s="42"/>
      <c r="F93" s="42"/>
      <c r="G93" s="42"/>
      <c r="H93" s="42"/>
      <c r="I93" s="42"/>
      <c r="J93" s="42"/>
      <c r="K93" s="42"/>
      <c r="L93" s="134"/>
      <c r="S93" s="40"/>
      <c r="T93" s="40"/>
      <c r="U93" s="40"/>
      <c r="V93" s="40"/>
      <c r="W93" s="40"/>
      <c r="X93" s="40"/>
      <c r="Y93" s="40"/>
      <c r="Z93" s="40"/>
      <c r="AA93" s="40"/>
      <c r="AB93" s="40"/>
      <c r="AC93" s="40"/>
      <c r="AD93" s="40"/>
      <c r="AE93" s="40"/>
    </row>
    <row r="94" s="2" customFormat="1" ht="16.5" customHeight="1">
      <c r="A94" s="40"/>
      <c r="B94" s="41"/>
      <c r="C94" s="42"/>
      <c r="D94" s="42"/>
      <c r="E94" s="224" t="str">
        <f>E7</f>
        <v>Regenerace bytového fondu Mírová osada I.etapa -ul.Chrustova - VZ ZATEPLENÍ ,IZOLACE</v>
      </c>
      <c r="F94" s="33"/>
      <c r="G94" s="33"/>
      <c r="H94" s="33"/>
      <c r="I94" s="42"/>
      <c r="J94" s="42"/>
      <c r="K94" s="42"/>
      <c r="L94" s="134"/>
      <c r="S94" s="40"/>
      <c r="T94" s="40"/>
      <c r="U94" s="40"/>
      <c r="V94" s="40"/>
      <c r="W94" s="40"/>
      <c r="X94" s="40"/>
      <c r="Y94" s="40"/>
      <c r="Z94" s="40"/>
      <c r="AA94" s="40"/>
      <c r="AB94" s="40"/>
      <c r="AC94" s="40"/>
      <c r="AD94" s="40"/>
      <c r="AE94" s="40"/>
    </row>
    <row r="95" s="2" customFormat="1" ht="12" customHeight="1">
      <c r="A95" s="40"/>
      <c r="B95" s="41"/>
      <c r="C95" s="33" t="s">
        <v>165</v>
      </c>
      <c r="D95" s="42"/>
      <c r="E95" s="42"/>
      <c r="F95" s="42"/>
      <c r="G95" s="42"/>
      <c r="H95" s="42"/>
      <c r="I95" s="42"/>
      <c r="J95" s="42"/>
      <c r="K95" s="42"/>
      <c r="L95" s="134"/>
      <c r="S95" s="40"/>
      <c r="T95" s="40"/>
      <c r="U95" s="40"/>
      <c r="V95" s="40"/>
      <c r="W95" s="40"/>
      <c r="X95" s="40"/>
      <c r="Y95" s="40"/>
      <c r="Z95" s="40"/>
      <c r="AA95" s="40"/>
      <c r="AB95" s="40"/>
      <c r="AC95" s="40"/>
      <c r="AD95" s="40"/>
      <c r="AE95" s="40"/>
    </row>
    <row r="96" s="2" customFormat="1" ht="16.5" customHeight="1">
      <c r="A96" s="40"/>
      <c r="B96" s="41"/>
      <c r="C96" s="42"/>
      <c r="D96" s="42"/>
      <c r="E96" s="71" t="str">
        <f>E9</f>
        <v xml:space="preserve">D.1.1/1-18 - Chrustova 18 - Stavební práce vnější-zateplení objektu,zateplení půdy,izolace suterénu,střecha   </v>
      </c>
      <c r="F96" s="42"/>
      <c r="G96" s="42"/>
      <c r="H96" s="42"/>
      <c r="I96" s="42"/>
      <c r="J96" s="42"/>
      <c r="K96" s="42"/>
      <c r="L96" s="134"/>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34"/>
      <c r="S97" s="40"/>
      <c r="T97" s="40"/>
      <c r="U97" s="40"/>
      <c r="V97" s="40"/>
      <c r="W97" s="40"/>
      <c r="X97" s="40"/>
      <c r="Y97" s="40"/>
      <c r="Z97" s="40"/>
      <c r="AA97" s="40"/>
      <c r="AB97" s="40"/>
      <c r="AC97" s="40"/>
      <c r="AD97" s="40"/>
      <c r="AE97" s="40"/>
    </row>
    <row r="98" s="2" customFormat="1" ht="12" customHeight="1">
      <c r="A98" s="40"/>
      <c r="B98" s="41"/>
      <c r="C98" s="33" t="s">
        <v>22</v>
      </c>
      <c r="D98" s="42"/>
      <c r="E98" s="42"/>
      <c r="F98" s="28" t="str">
        <f>F12</f>
        <v xml:space="preserve">Slezská Ostrava </v>
      </c>
      <c r="G98" s="42"/>
      <c r="H98" s="42"/>
      <c r="I98" s="33" t="s">
        <v>24</v>
      </c>
      <c r="J98" s="74" t="str">
        <f>IF(J12="","",J12)</f>
        <v>22. 3. 2020</v>
      </c>
      <c r="K98" s="42"/>
      <c r="L98" s="134"/>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42"/>
      <c r="J99" s="42"/>
      <c r="K99" s="42"/>
      <c r="L99" s="134"/>
      <c r="S99" s="40"/>
      <c r="T99" s="40"/>
      <c r="U99" s="40"/>
      <c r="V99" s="40"/>
      <c r="W99" s="40"/>
      <c r="X99" s="40"/>
      <c r="Y99" s="40"/>
      <c r="Z99" s="40"/>
      <c r="AA99" s="40"/>
      <c r="AB99" s="40"/>
      <c r="AC99" s="40"/>
      <c r="AD99" s="40"/>
      <c r="AE99" s="40"/>
    </row>
    <row r="100" s="2" customFormat="1" ht="15.15" customHeight="1">
      <c r="A100" s="40"/>
      <c r="B100" s="41"/>
      <c r="C100" s="33" t="s">
        <v>30</v>
      </c>
      <c r="D100" s="42"/>
      <c r="E100" s="42"/>
      <c r="F100" s="28" t="str">
        <f>E15</f>
        <v xml:space="preserve"> </v>
      </c>
      <c r="G100" s="42"/>
      <c r="H100" s="42"/>
      <c r="I100" s="33" t="s">
        <v>37</v>
      </c>
      <c r="J100" s="38" t="str">
        <f>E21</f>
        <v xml:space="preserve">Lenka Jerakasová </v>
      </c>
      <c r="K100" s="42"/>
      <c r="L100" s="134"/>
      <c r="S100" s="40"/>
      <c r="T100" s="40"/>
      <c r="U100" s="40"/>
      <c r="V100" s="40"/>
      <c r="W100" s="40"/>
      <c r="X100" s="40"/>
      <c r="Y100" s="40"/>
      <c r="Z100" s="40"/>
      <c r="AA100" s="40"/>
      <c r="AB100" s="40"/>
      <c r="AC100" s="40"/>
      <c r="AD100" s="40"/>
      <c r="AE100" s="40"/>
    </row>
    <row r="101" s="2" customFormat="1" ht="15.15" customHeight="1">
      <c r="A101" s="40"/>
      <c r="B101" s="41"/>
      <c r="C101" s="33" t="s">
        <v>35</v>
      </c>
      <c r="D101" s="42"/>
      <c r="E101" s="42"/>
      <c r="F101" s="28" t="str">
        <f>IF(E18="","",E18)</f>
        <v>Vyplň údaj</v>
      </c>
      <c r="G101" s="42"/>
      <c r="H101" s="42"/>
      <c r="I101" s="33" t="s">
        <v>42</v>
      </c>
      <c r="J101" s="38" t="str">
        <f>E24</f>
        <v xml:space="preserve">Lenka Jerakasová </v>
      </c>
      <c r="K101" s="42"/>
      <c r="L101" s="134"/>
      <c r="S101" s="40"/>
      <c r="T101" s="40"/>
      <c r="U101" s="40"/>
      <c r="V101" s="40"/>
      <c r="W101" s="40"/>
      <c r="X101" s="40"/>
      <c r="Y101" s="40"/>
      <c r="Z101" s="40"/>
      <c r="AA101" s="40"/>
      <c r="AB101" s="40"/>
      <c r="AC101" s="40"/>
      <c r="AD101" s="40"/>
      <c r="AE101" s="40"/>
    </row>
    <row r="102" s="2" customFormat="1" ht="10.32" customHeight="1">
      <c r="A102" s="40"/>
      <c r="B102" s="41"/>
      <c r="C102" s="42"/>
      <c r="D102" s="42"/>
      <c r="E102" s="42"/>
      <c r="F102" s="42"/>
      <c r="G102" s="42"/>
      <c r="H102" s="42"/>
      <c r="I102" s="42"/>
      <c r="J102" s="42"/>
      <c r="K102" s="42"/>
      <c r="L102" s="134"/>
      <c r="S102" s="40"/>
      <c r="T102" s="40"/>
      <c r="U102" s="40"/>
      <c r="V102" s="40"/>
      <c r="W102" s="40"/>
      <c r="X102" s="40"/>
      <c r="Y102" s="40"/>
      <c r="Z102" s="40"/>
      <c r="AA102" s="40"/>
      <c r="AB102" s="40"/>
      <c r="AC102" s="40"/>
      <c r="AD102" s="40"/>
      <c r="AE102" s="40"/>
    </row>
    <row r="103" s="11" customFormat="1" ht="29.28" customHeight="1">
      <c r="A103" s="178"/>
      <c r="B103" s="179"/>
      <c r="C103" s="180" t="s">
        <v>117</v>
      </c>
      <c r="D103" s="181" t="s">
        <v>64</v>
      </c>
      <c r="E103" s="181" t="s">
        <v>60</v>
      </c>
      <c r="F103" s="181" t="s">
        <v>61</v>
      </c>
      <c r="G103" s="181" t="s">
        <v>118</v>
      </c>
      <c r="H103" s="181" t="s">
        <v>119</v>
      </c>
      <c r="I103" s="181" t="s">
        <v>120</v>
      </c>
      <c r="J103" s="181" t="s">
        <v>112</v>
      </c>
      <c r="K103" s="182" t="s">
        <v>121</v>
      </c>
      <c r="L103" s="183"/>
      <c r="M103" s="94" t="s">
        <v>32</v>
      </c>
      <c r="N103" s="95" t="s">
        <v>49</v>
      </c>
      <c r="O103" s="95" t="s">
        <v>122</v>
      </c>
      <c r="P103" s="95" t="s">
        <v>123</v>
      </c>
      <c r="Q103" s="95" t="s">
        <v>124</v>
      </c>
      <c r="R103" s="95" t="s">
        <v>125</v>
      </c>
      <c r="S103" s="95" t="s">
        <v>126</v>
      </c>
      <c r="T103" s="96" t="s">
        <v>127</v>
      </c>
      <c r="U103" s="178"/>
      <c r="V103" s="178"/>
      <c r="W103" s="178"/>
      <c r="X103" s="178"/>
      <c r="Y103" s="178"/>
      <c r="Z103" s="178"/>
      <c r="AA103" s="178"/>
      <c r="AB103" s="178"/>
      <c r="AC103" s="178"/>
      <c r="AD103" s="178"/>
      <c r="AE103" s="178"/>
    </row>
    <row r="104" s="2" customFormat="1" ht="22.8" customHeight="1">
      <c r="A104" s="40"/>
      <c r="B104" s="41"/>
      <c r="C104" s="101" t="s">
        <v>128</v>
      </c>
      <c r="D104" s="42"/>
      <c r="E104" s="42"/>
      <c r="F104" s="42"/>
      <c r="G104" s="42"/>
      <c r="H104" s="42"/>
      <c r="I104" s="42"/>
      <c r="J104" s="184">
        <f>BK104</f>
        <v>0</v>
      </c>
      <c r="K104" s="42"/>
      <c r="L104" s="46"/>
      <c r="M104" s="97"/>
      <c r="N104" s="185"/>
      <c r="O104" s="98"/>
      <c r="P104" s="186">
        <f>P105+P282+P319</f>
        <v>0</v>
      </c>
      <c r="Q104" s="98"/>
      <c r="R104" s="186">
        <f>R105+R282+R319</f>
        <v>43.397602589999998</v>
      </c>
      <c r="S104" s="98"/>
      <c r="T104" s="187">
        <f>T105+T282+T319</f>
        <v>30.14886357</v>
      </c>
      <c r="U104" s="40"/>
      <c r="V104" s="40"/>
      <c r="W104" s="40"/>
      <c r="X104" s="40"/>
      <c r="Y104" s="40"/>
      <c r="Z104" s="40"/>
      <c r="AA104" s="40"/>
      <c r="AB104" s="40"/>
      <c r="AC104" s="40"/>
      <c r="AD104" s="40"/>
      <c r="AE104" s="40"/>
      <c r="AT104" s="18" t="s">
        <v>78</v>
      </c>
      <c r="AU104" s="18" t="s">
        <v>113</v>
      </c>
      <c r="BK104" s="188">
        <f>BK105+BK282+BK319</f>
        <v>0</v>
      </c>
    </row>
    <row r="105" s="12" customFormat="1" ht="25.92" customHeight="1">
      <c r="A105" s="12"/>
      <c r="B105" s="189"/>
      <c r="C105" s="190"/>
      <c r="D105" s="191" t="s">
        <v>78</v>
      </c>
      <c r="E105" s="192" t="s">
        <v>190</v>
      </c>
      <c r="F105" s="192" t="s">
        <v>191</v>
      </c>
      <c r="G105" s="190"/>
      <c r="H105" s="190"/>
      <c r="I105" s="193"/>
      <c r="J105" s="194">
        <f>BK105</f>
        <v>0</v>
      </c>
      <c r="K105" s="190"/>
      <c r="L105" s="195"/>
      <c r="M105" s="196"/>
      <c r="N105" s="197"/>
      <c r="O105" s="197"/>
      <c r="P105" s="198">
        <f>P106+P125+P129+P132+P140+P233+P242+P268+P279</f>
        <v>0</v>
      </c>
      <c r="Q105" s="197"/>
      <c r="R105" s="198">
        <f>R106+R125+R129+R132+R140+R233+R242+R268+R279</f>
        <v>20.058145769999999</v>
      </c>
      <c r="S105" s="197"/>
      <c r="T105" s="199">
        <f>T106+T125+T129+T132+T140+T233+T242+T268+T279</f>
        <v>29.086712000000002</v>
      </c>
      <c r="U105" s="12"/>
      <c r="V105" s="12"/>
      <c r="W105" s="12"/>
      <c r="X105" s="12"/>
      <c r="Y105" s="12"/>
      <c r="Z105" s="12"/>
      <c r="AA105" s="12"/>
      <c r="AB105" s="12"/>
      <c r="AC105" s="12"/>
      <c r="AD105" s="12"/>
      <c r="AE105" s="12"/>
      <c r="AR105" s="200" t="s">
        <v>21</v>
      </c>
      <c r="AT105" s="201" t="s">
        <v>78</v>
      </c>
      <c r="AU105" s="201" t="s">
        <v>79</v>
      </c>
      <c r="AY105" s="200" t="s">
        <v>132</v>
      </c>
      <c r="BK105" s="202">
        <f>BK106+BK125+BK129+BK132+BK140+BK233+BK242+BK268+BK279</f>
        <v>0</v>
      </c>
    </row>
    <row r="106" s="12" customFormat="1" ht="22.8" customHeight="1">
      <c r="A106" s="12"/>
      <c r="B106" s="189"/>
      <c r="C106" s="190"/>
      <c r="D106" s="191" t="s">
        <v>78</v>
      </c>
      <c r="E106" s="203" t="s">
        <v>21</v>
      </c>
      <c r="F106" s="203" t="s">
        <v>192</v>
      </c>
      <c r="G106" s="190"/>
      <c r="H106" s="190"/>
      <c r="I106" s="193"/>
      <c r="J106" s="204">
        <f>BK106</f>
        <v>0</v>
      </c>
      <c r="K106" s="190"/>
      <c r="L106" s="195"/>
      <c r="M106" s="196"/>
      <c r="N106" s="197"/>
      <c r="O106" s="197"/>
      <c r="P106" s="198">
        <f>SUM(P107:P124)</f>
        <v>0</v>
      </c>
      <c r="Q106" s="197"/>
      <c r="R106" s="198">
        <f>SUM(R107:R124)</f>
        <v>0</v>
      </c>
      <c r="S106" s="197"/>
      <c r="T106" s="199">
        <f>SUM(T107:T124)</f>
        <v>14.6115</v>
      </c>
      <c r="U106" s="12"/>
      <c r="V106" s="12"/>
      <c r="W106" s="12"/>
      <c r="X106" s="12"/>
      <c r="Y106" s="12"/>
      <c r="Z106" s="12"/>
      <c r="AA106" s="12"/>
      <c r="AB106" s="12"/>
      <c r="AC106" s="12"/>
      <c r="AD106" s="12"/>
      <c r="AE106" s="12"/>
      <c r="AR106" s="200" t="s">
        <v>21</v>
      </c>
      <c r="AT106" s="201" t="s">
        <v>78</v>
      </c>
      <c r="AU106" s="201" t="s">
        <v>21</v>
      </c>
      <c r="AY106" s="200" t="s">
        <v>132</v>
      </c>
      <c r="BK106" s="202">
        <f>SUM(BK107:BK124)</f>
        <v>0</v>
      </c>
    </row>
    <row r="107" s="2" customFormat="1" ht="37.8" customHeight="1">
      <c r="A107" s="40"/>
      <c r="B107" s="41"/>
      <c r="C107" s="205" t="s">
        <v>21</v>
      </c>
      <c r="D107" s="205" t="s">
        <v>135</v>
      </c>
      <c r="E107" s="206" t="s">
        <v>193</v>
      </c>
      <c r="F107" s="207" t="s">
        <v>194</v>
      </c>
      <c r="G107" s="208" t="s">
        <v>195</v>
      </c>
      <c r="H107" s="209">
        <v>57.299999999999997</v>
      </c>
      <c r="I107" s="210"/>
      <c r="J107" s="211">
        <f>ROUND(I107*H107,2)</f>
        <v>0</v>
      </c>
      <c r="K107" s="207" t="s">
        <v>139</v>
      </c>
      <c r="L107" s="46"/>
      <c r="M107" s="212" t="s">
        <v>32</v>
      </c>
      <c r="N107" s="213" t="s">
        <v>51</v>
      </c>
      <c r="O107" s="86"/>
      <c r="P107" s="214">
        <f>O107*H107</f>
        <v>0</v>
      </c>
      <c r="Q107" s="214">
        <v>0</v>
      </c>
      <c r="R107" s="214">
        <f>Q107*H107</f>
        <v>0</v>
      </c>
      <c r="S107" s="214">
        <v>0.255</v>
      </c>
      <c r="T107" s="215">
        <f>S107*H107</f>
        <v>14.6115</v>
      </c>
      <c r="U107" s="40"/>
      <c r="V107" s="40"/>
      <c r="W107" s="40"/>
      <c r="X107" s="40"/>
      <c r="Y107" s="40"/>
      <c r="Z107" s="40"/>
      <c r="AA107" s="40"/>
      <c r="AB107" s="40"/>
      <c r="AC107" s="40"/>
      <c r="AD107" s="40"/>
      <c r="AE107" s="40"/>
      <c r="AR107" s="216" t="s">
        <v>150</v>
      </c>
      <c r="AT107" s="216" t="s">
        <v>135</v>
      </c>
      <c r="AU107" s="216" t="s">
        <v>141</v>
      </c>
      <c r="AY107" s="18" t="s">
        <v>132</v>
      </c>
      <c r="BE107" s="217">
        <f>IF(N107="základní",J107,0)</f>
        <v>0</v>
      </c>
      <c r="BF107" s="217">
        <f>IF(N107="snížená",J107,0)</f>
        <v>0</v>
      </c>
      <c r="BG107" s="217">
        <f>IF(N107="zákl. přenesená",J107,0)</f>
        <v>0</v>
      </c>
      <c r="BH107" s="217">
        <f>IF(N107="sníž. přenesená",J107,0)</f>
        <v>0</v>
      </c>
      <c r="BI107" s="217">
        <f>IF(N107="nulová",J107,0)</f>
        <v>0</v>
      </c>
      <c r="BJ107" s="18" t="s">
        <v>141</v>
      </c>
      <c r="BK107" s="217">
        <f>ROUND(I107*H107,2)</f>
        <v>0</v>
      </c>
      <c r="BL107" s="18" t="s">
        <v>150</v>
      </c>
      <c r="BM107" s="216" t="s">
        <v>1412</v>
      </c>
    </row>
    <row r="108" s="2" customFormat="1">
      <c r="A108" s="40"/>
      <c r="B108" s="41"/>
      <c r="C108" s="42"/>
      <c r="D108" s="225" t="s">
        <v>197</v>
      </c>
      <c r="E108" s="42"/>
      <c r="F108" s="226" t="s">
        <v>198</v>
      </c>
      <c r="G108" s="42"/>
      <c r="H108" s="42"/>
      <c r="I108" s="227"/>
      <c r="J108" s="42"/>
      <c r="K108" s="42"/>
      <c r="L108" s="46"/>
      <c r="M108" s="228"/>
      <c r="N108" s="229"/>
      <c r="O108" s="86"/>
      <c r="P108" s="86"/>
      <c r="Q108" s="86"/>
      <c r="R108" s="86"/>
      <c r="S108" s="86"/>
      <c r="T108" s="87"/>
      <c r="U108" s="40"/>
      <c r="V108" s="40"/>
      <c r="W108" s="40"/>
      <c r="X108" s="40"/>
      <c r="Y108" s="40"/>
      <c r="Z108" s="40"/>
      <c r="AA108" s="40"/>
      <c r="AB108" s="40"/>
      <c r="AC108" s="40"/>
      <c r="AD108" s="40"/>
      <c r="AE108" s="40"/>
      <c r="AT108" s="18" t="s">
        <v>197</v>
      </c>
      <c r="AU108" s="18" t="s">
        <v>141</v>
      </c>
    </row>
    <row r="109" s="13" customFormat="1">
      <c r="A109" s="13"/>
      <c r="B109" s="230"/>
      <c r="C109" s="231"/>
      <c r="D109" s="225" t="s">
        <v>199</v>
      </c>
      <c r="E109" s="232" t="s">
        <v>32</v>
      </c>
      <c r="F109" s="233" t="s">
        <v>1413</v>
      </c>
      <c r="G109" s="231"/>
      <c r="H109" s="234">
        <v>57.299999999999997</v>
      </c>
      <c r="I109" s="235"/>
      <c r="J109" s="231"/>
      <c r="K109" s="231"/>
      <c r="L109" s="236"/>
      <c r="M109" s="237"/>
      <c r="N109" s="238"/>
      <c r="O109" s="238"/>
      <c r="P109" s="238"/>
      <c r="Q109" s="238"/>
      <c r="R109" s="238"/>
      <c r="S109" s="238"/>
      <c r="T109" s="239"/>
      <c r="U109" s="13"/>
      <c r="V109" s="13"/>
      <c r="W109" s="13"/>
      <c r="X109" s="13"/>
      <c r="Y109" s="13"/>
      <c r="Z109" s="13"/>
      <c r="AA109" s="13"/>
      <c r="AB109" s="13"/>
      <c r="AC109" s="13"/>
      <c r="AD109" s="13"/>
      <c r="AE109" s="13"/>
      <c r="AT109" s="240" t="s">
        <v>199</v>
      </c>
      <c r="AU109" s="240" t="s">
        <v>141</v>
      </c>
      <c r="AV109" s="13" t="s">
        <v>141</v>
      </c>
      <c r="AW109" s="13" t="s">
        <v>41</v>
      </c>
      <c r="AX109" s="13" t="s">
        <v>79</v>
      </c>
      <c r="AY109" s="240" t="s">
        <v>132</v>
      </c>
    </row>
    <row r="110" s="14" customFormat="1">
      <c r="A110" s="14"/>
      <c r="B110" s="241"/>
      <c r="C110" s="242"/>
      <c r="D110" s="225" t="s">
        <v>199</v>
      </c>
      <c r="E110" s="243" t="s">
        <v>32</v>
      </c>
      <c r="F110" s="244" t="s">
        <v>201</v>
      </c>
      <c r="G110" s="242"/>
      <c r="H110" s="245">
        <v>57.299999999999997</v>
      </c>
      <c r="I110" s="246"/>
      <c r="J110" s="242"/>
      <c r="K110" s="242"/>
      <c r="L110" s="247"/>
      <c r="M110" s="248"/>
      <c r="N110" s="249"/>
      <c r="O110" s="249"/>
      <c r="P110" s="249"/>
      <c r="Q110" s="249"/>
      <c r="R110" s="249"/>
      <c r="S110" s="249"/>
      <c r="T110" s="250"/>
      <c r="U110" s="14"/>
      <c r="V110" s="14"/>
      <c r="W110" s="14"/>
      <c r="X110" s="14"/>
      <c r="Y110" s="14"/>
      <c r="Z110" s="14"/>
      <c r="AA110" s="14"/>
      <c r="AB110" s="14"/>
      <c r="AC110" s="14"/>
      <c r="AD110" s="14"/>
      <c r="AE110" s="14"/>
      <c r="AT110" s="251" t="s">
        <v>199</v>
      </c>
      <c r="AU110" s="251" t="s">
        <v>141</v>
      </c>
      <c r="AV110" s="14" t="s">
        <v>150</v>
      </c>
      <c r="AW110" s="14" t="s">
        <v>41</v>
      </c>
      <c r="AX110" s="14" t="s">
        <v>21</v>
      </c>
      <c r="AY110" s="251" t="s">
        <v>132</v>
      </c>
    </row>
    <row r="111" s="2" customFormat="1" ht="24.15" customHeight="1">
      <c r="A111" s="40"/>
      <c r="B111" s="41"/>
      <c r="C111" s="205" t="s">
        <v>141</v>
      </c>
      <c r="D111" s="205" t="s">
        <v>135</v>
      </c>
      <c r="E111" s="206" t="s">
        <v>202</v>
      </c>
      <c r="F111" s="207" t="s">
        <v>203</v>
      </c>
      <c r="G111" s="208" t="s">
        <v>204</v>
      </c>
      <c r="H111" s="209">
        <v>75.206000000000003</v>
      </c>
      <c r="I111" s="210"/>
      <c r="J111" s="211">
        <f>ROUND(I111*H111,2)</f>
        <v>0</v>
      </c>
      <c r="K111" s="207" t="s">
        <v>139</v>
      </c>
      <c r="L111" s="46"/>
      <c r="M111" s="212" t="s">
        <v>32</v>
      </c>
      <c r="N111" s="213" t="s">
        <v>51</v>
      </c>
      <c r="O111" s="86"/>
      <c r="P111" s="214">
        <f>O111*H111</f>
        <v>0</v>
      </c>
      <c r="Q111" s="214">
        <v>0</v>
      </c>
      <c r="R111" s="214">
        <f>Q111*H111</f>
        <v>0</v>
      </c>
      <c r="S111" s="214">
        <v>0</v>
      </c>
      <c r="T111" s="215">
        <f>S111*H111</f>
        <v>0</v>
      </c>
      <c r="U111" s="40"/>
      <c r="V111" s="40"/>
      <c r="W111" s="40"/>
      <c r="X111" s="40"/>
      <c r="Y111" s="40"/>
      <c r="Z111" s="40"/>
      <c r="AA111" s="40"/>
      <c r="AB111" s="40"/>
      <c r="AC111" s="40"/>
      <c r="AD111" s="40"/>
      <c r="AE111" s="40"/>
      <c r="AR111" s="216" t="s">
        <v>150</v>
      </c>
      <c r="AT111" s="216" t="s">
        <v>135</v>
      </c>
      <c r="AU111" s="216" t="s">
        <v>141</v>
      </c>
      <c r="AY111" s="18" t="s">
        <v>132</v>
      </c>
      <c r="BE111" s="217">
        <f>IF(N111="základní",J111,0)</f>
        <v>0</v>
      </c>
      <c r="BF111" s="217">
        <f>IF(N111="snížená",J111,0)</f>
        <v>0</v>
      </c>
      <c r="BG111" s="217">
        <f>IF(N111="zákl. přenesená",J111,0)</f>
        <v>0</v>
      </c>
      <c r="BH111" s="217">
        <f>IF(N111="sníž. přenesená",J111,0)</f>
        <v>0</v>
      </c>
      <c r="BI111" s="217">
        <f>IF(N111="nulová",J111,0)</f>
        <v>0</v>
      </c>
      <c r="BJ111" s="18" t="s">
        <v>141</v>
      </c>
      <c r="BK111" s="217">
        <f>ROUND(I111*H111,2)</f>
        <v>0</v>
      </c>
      <c r="BL111" s="18" t="s">
        <v>150</v>
      </c>
      <c r="BM111" s="216" t="s">
        <v>1414</v>
      </c>
    </row>
    <row r="112" s="2" customFormat="1">
      <c r="A112" s="40"/>
      <c r="B112" s="41"/>
      <c r="C112" s="42"/>
      <c r="D112" s="225" t="s">
        <v>197</v>
      </c>
      <c r="E112" s="42"/>
      <c r="F112" s="226" t="s">
        <v>206</v>
      </c>
      <c r="G112" s="42"/>
      <c r="H112" s="42"/>
      <c r="I112" s="227"/>
      <c r="J112" s="42"/>
      <c r="K112" s="42"/>
      <c r="L112" s="46"/>
      <c r="M112" s="228"/>
      <c r="N112" s="229"/>
      <c r="O112" s="86"/>
      <c r="P112" s="86"/>
      <c r="Q112" s="86"/>
      <c r="R112" s="86"/>
      <c r="S112" s="86"/>
      <c r="T112" s="87"/>
      <c r="U112" s="40"/>
      <c r="V112" s="40"/>
      <c r="W112" s="40"/>
      <c r="X112" s="40"/>
      <c r="Y112" s="40"/>
      <c r="Z112" s="40"/>
      <c r="AA112" s="40"/>
      <c r="AB112" s="40"/>
      <c r="AC112" s="40"/>
      <c r="AD112" s="40"/>
      <c r="AE112" s="40"/>
      <c r="AT112" s="18" t="s">
        <v>197</v>
      </c>
      <c r="AU112" s="18" t="s">
        <v>141</v>
      </c>
    </row>
    <row r="113" s="13" customFormat="1">
      <c r="A113" s="13"/>
      <c r="B113" s="230"/>
      <c r="C113" s="231"/>
      <c r="D113" s="225" t="s">
        <v>199</v>
      </c>
      <c r="E113" s="232" t="s">
        <v>32</v>
      </c>
      <c r="F113" s="233" t="s">
        <v>1415</v>
      </c>
      <c r="G113" s="231"/>
      <c r="H113" s="234">
        <v>75.206000000000003</v>
      </c>
      <c r="I113" s="235"/>
      <c r="J113" s="231"/>
      <c r="K113" s="231"/>
      <c r="L113" s="236"/>
      <c r="M113" s="237"/>
      <c r="N113" s="238"/>
      <c r="O113" s="238"/>
      <c r="P113" s="238"/>
      <c r="Q113" s="238"/>
      <c r="R113" s="238"/>
      <c r="S113" s="238"/>
      <c r="T113" s="239"/>
      <c r="U113" s="13"/>
      <c r="V113" s="13"/>
      <c r="W113" s="13"/>
      <c r="X113" s="13"/>
      <c r="Y113" s="13"/>
      <c r="Z113" s="13"/>
      <c r="AA113" s="13"/>
      <c r="AB113" s="13"/>
      <c r="AC113" s="13"/>
      <c r="AD113" s="13"/>
      <c r="AE113" s="13"/>
      <c r="AT113" s="240" t="s">
        <v>199</v>
      </c>
      <c r="AU113" s="240" t="s">
        <v>141</v>
      </c>
      <c r="AV113" s="13" t="s">
        <v>141</v>
      </c>
      <c r="AW113" s="13" t="s">
        <v>41</v>
      </c>
      <c r="AX113" s="13" t="s">
        <v>79</v>
      </c>
      <c r="AY113" s="240" t="s">
        <v>132</v>
      </c>
    </row>
    <row r="114" s="14" customFormat="1">
      <c r="A114" s="14"/>
      <c r="B114" s="241"/>
      <c r="C114" s="242"/>
      <c r="D114" s="225" t="s">
        <v>199</v>
      </c>
      <c r="E114" s="243" t="s">
        <v>32</v>
      </c>
      <c r="F114" s="244" t="s">
        <v>201</v>
      </c>
      <c r="G114" s="242"/>
      <c r="H114" s="245">
        <v>75.206000000000003</v>
      </c>
      <c r="I114" s="246"/>
      <c r="J114" s="242"/>
      <c r="K114" s="242"/>
      <c r="L114" s="247"/>
      <c r="M114" s="248"/>
      <c r="N114" s="249"/>
      <c r="O114" s="249"/>
      <c r="P114" s="249"/>
      <c r="Q114" s="249"/>
      <c r="R114" s="249"/>
      <c r="S114" s="249"/>
      <c r="T114" s="250"/>
      <c r="U114" s="14"/>
      <c r="V114" s="14"/>
      <c r="W114" s="14"/>
      <c r="X114" s="14"/>
      <c r="Y114" s="14"/>
      <c r="Z114" s="14"/>
      <c r="AA114" s="14"/>
      <c r="AB114" s="14"/>
      <c r="AC114" s="14"/>
      <c r="AD114" s="14"/>
      <c r="AE114" s="14"/>
      <c r="AT114" s="251" t="s">
        <v>199</v>
      </c>
      <c r="AU114" s="251" t="s">
        <v>141</v>
      </c>
      <c r="AV114" s="14" t="s">
        <v>150</v>
      </c>
      <c r="AW114" s="14" t="s">
        <v>41</v>
      </c>
      <c r="AX114" s="14" t="s">
        <v>21</v>
      </c>
      <c r="AY114" s="251" t="s">
        <v>132</v>
      </c>
    </row>
    <row r="115" s="2" customFormat="1" ht="24.15" customHeight="1">
      <c r="A115" s="40"/>
      <c r="B115" s="41"/>
      <c r="C115" s="205" t="s">
        <v>146</v>
      </c>
      <c r="D115" s="205" t="s">
        <v>135</v>
      </c>
      <c r="E115" s="206" t="s">
        <v>208</v>
      </c>
      <c r="F115" s="207" t="s">
        <v>209</v>
      </c>
      <c r="G115" s="208" t="s">
        <v>204</v>
      </c>
      <c r="H115" s="209">
        <v>75.206000000000003</v>
      </c>
      <c r="I115" s="210"/>
      <c r="J115" s="211">
        <f>ROUND(I115*H115,2)</f>
        <v>0</v>
      </c>
      <c r="K115" s="207" t="s">
        <v>139</v>
      </c>
      <c r="L115" s="46"/>
      <c r="M115" s="212" t="s">
        <v>32</v>
      </c>
      <c r="N115" s="213" t="s">
        <v>51</v>
      </c>
      <c r="O115" s="86"/>
      <c r="P115" s="214">
        <f>O115*H115</f>
        <v>0</v>
      </c>
      <c r="Q115" s="214">
        <v>0</v>
      </c>
      <c r="R115" s="214">
        <f>Q115*H115</f>
        <v>0</v>
      </c>
      <c r="S115" s="214">
        <v>0</v>
      </c>
      <c r="T115" s="215">
        <f>S115*H115</f>
        <v>0</v>
      </c>
      <c r="U115" s="40"/>
      <c r="V115" s="40"/>
      <c r="W115" s="40"/>
      <c r="X115" s="40"/>
      <c r="Y115" s="40"/>
      <c r="Z115" s="40"/>
      <c r="AA115" s="40"/>
      <c r="AB115" s="40"/>
      <c r="AC115" s="40"/>
      <c r="AD115" s="40"/>
      <c r="AE115" s="40"/>
      <c r="AR115" s="216" t="s">
        <v>150</v>
      </c>
      <c r="AT115" s="216" t="s">
        <v>135</v>
      </c>
      <c r="AU115" s="216" t="s">
        <v>141</v>
      </c>
      <c r="AY115" s="18" t="s">
        <v>132</v>
      </c>
      <c r="BE115" s="217">
        <f>IF(N115="základní",J115,0)</f>
        <v>0</v>
      </c>
      <c r="BF115" s="217">
        <f>IF(N115="snížená",J115,0)</f>
        <v>0</v>
      </c>
      <c r="BG115" s="217">
        <f>IF(N115="zákl. přenesená",J115,0)</f>
        <v>0</v>
      </c>
      <c r="BH115" s="217">
        <f>IF(N115="sníž. přenesená",J115,0)</f>
        <v>0</v>
      </c>
      <c r="BI115" s="217">
        <f>IF(N115="nulová",J115,0)</f>
        <v>0</v>
      </c>
      <c r="BJ115" s="18" t="s">
        <v>141</v>
      </c>
      <c r="BK115" s="217">
        <f>ROUND(I115*H115,2)</f>
        <v>0</v>
      </c>
      <c r="BL115" s="18" t="s">
        <v>150</v>
      </c>
      <c r="BM115" s="216" t="s">
        <v>1416</v>
      </c>
    </row>
    <row r="116" s="2" customFormat="1">
      <c r="A116" s="40"/>
      <c r="B116" s="41"/>
      <c r="C116" s="42"/>
      <c r="D116" s="225" t="s">
        <v>197</v>
      </c>
      <c r="E116" s="42"/>
      <c r="F116" s="226" t="s">
        <v>206</v>
      </c>
      <c r="G116" s="42"/>
      <c r="H116" s="42"/>
      <c r="I116" s="227"/>
      <c r="J116" s="42"/>
      <c r="K116" s="42"/>
      <c r="L116" s="46"/>
      <c r="M116" s="228"/>
      <c r="N116" s="229"/>
      <c r="O116" s="86"/>
      <c r="P116" s="86"/>
      <c r="Q116" s="86"/>
      <c r="R116" s="86"/>
      <c r="S116" s="86"/>
      <c r="T116" s="87"/>
      <c r="U116" s="40"/>
      <c r="V116" s="40"/>
      <c r="W116" s="40"/>
      <c r="X116" s="40"/>
      <c r="Y116" s="40"/>
      <c r="Z116" s="40"/>
      <c r="AA116" s="40"/>
      <c r="AB116" s="40"/>
      <c r="AC116" s="40"/>
      <c r="AD116" s="40"/>
      <c r="AE116" s="40"/>
      <c r="AT116" s="18" t="s">
        <v>197</v>
      </c>
      <c r="AU116" s="18" t="s">
        <v>141</v>
      </c>
    </row>
    <row r="117" s="2" customFormat="1" ht="24.15" customHeight="1">
      <c r="A117" s="40"/>
      <c r="B117" s="41"/>
      <c r="C117" s="205" t="s">
        <v>150</v>
      </c>
      <c r="D117" s="205" t="s">
        <v>135</v>
      </c>
      <c r="E117" s="206" t="s">
        <v>211</v>
      </c>
      <c r="F117" s="207" t="s">
        <v>212</v>
      </c>
      <c r="G117" s="208" t="s">
        <v>204</v>
      </c>
      <c r="H117" s="209">
        <v>75.206000000000003</v>
      </c>
      <c r="I117" s="210"/>
      <c r="J117" s="211">
        <f>ROUND(I117*H117,2)</f>
        <v>0</v>
      </c>
      <c r="K117" s="207" t="s">
        <v>139</v>
      </c>
      <c r="L117" s="46"/>
      <c r="M117" s="212" t="s">
        <v>32</v>
      </c>
      <c r="N117" s="213" t="s">
        <v>51</v>
      </c>
      <c r="O117" s="86"/>
      <c r="P117" s="214">
        <f>O117*H117</f>
        <v>0</v>
      </c>
      <c r="Q117" s="214">
        <v>0</v>
      </c>
      <c r="R117" s="214">
        <f>Q117*H117</f>
        <v>0</v>
      </c>
      <c r="S117" s="214">
        <v>0</v>
      </c>
      <c r="T117" s="215">
        <f>S117*H117</f>
        <v>0</v>
      </c>
      <c r="U117" s="40"/>
      <c r="V117" s="40"/>
      <c r="W117" s="40"/>
      <c r="X117" s="40"/>
      <c r="Y117" s="40"/>
      <c r="Z117" s="40"/>
      <c r="AA117" s="40"/>
      <c r="AB117" s="40"/>
      <c r="AC117" s="40"/>
      <c r="AD117" s="40"/>
      <c r="AE117" s="40"/>
      <c r="AR117" s="216" t="s">
        <v>150</v>
      </c>
      <c r="AT117" s="216" t="s">
        <v>135</v>
      </c>
      <c r="AU117" s="216" t="s">
        <v>141</v>
      </c>
      <c r="AY117" s="18" t="s">
        <v>132</v>
      </c>
      <c r="BE117" s="217">
        <f>IF(N117="základní",J117,0)</f>
        <v>0</v>
      </c>
      <c r="BF117" s="217">
        <f>IF(N117="snížená",J117,0)</f>
        <v>0</v>
      </c>
      <c r="BG117" s="217">
        <f>IF(N117="zákl. přenesená",J117,0)</f>
        <v>0</v>
      </c>
      <c r="BH117" s="217">
        <f>IF(N117="sníž. přenesená",J117,0)</f>
        <v>0</v>
      </c>
      <c r="BI117" s="217">
        <f>IF(N117="nulová",J117,0)</f>
        <v>0</v>
      </c>
      <c r="BJ117" s="18" t="s">
        <v>141</v>
      </c>
      <c r="BK117" s="217">
        <f>ROUND(I117*H117,2)</f>
        <v>0</v>
      </c>
      <c r="BL117" s="18" t="s">
        <v>150</v>
      </c>
      <c r="BM117" s="216" t="s">
        <v>1417</v>
      </c>
    </row>
    <row r="118" s="2" customFormat="1">
      <c r="A118" s="40"/>
      <c r="B118" s="41"/>
      <c r="C118" s="42"/>
      <c r="D118" s="225" t="s">
        <v>197</v>
      </c>
      <c r="E118" s="42"/>
      <c r="F118" s="226" t="s">
        <v>214</v>
      </c>
      <c r="G118" s="42"/>
      <c r="H118" s="42"/>
      <c r="I118" s="227"/>
      <c r="J118" s="42"/>
      <c r="K118" s="42"/>
      <c r="L118" s="46"/>
      <c r="M118" s="228"/>
      <c r="N118" s="229"/>
      <c r="O118" s="86"/>
      <c r="P118" s="86"/>
      <c r="Q118" s="86"/>
      <c r="R118" s="86"/>
      <c r="S118" s="86"/>
      <c r="T118" s="87"/>
      <c r="U118" s="40"/>
      <c r="V118" s="40"/>
      <c r="W118" s="40"/>
      <c r="X118" s="40"/>
      <c r="Y118" s="40"/>
      <c r="Z118" s="40"/>
      <c r="AA118" s="40"/>
      <c r="AB118" s="40"/>
      <c r="AC118" s="40"/>
      <c r="AD118" s="40"/>
      <c r="AE118" s="40"/>
      <c r="AT118" s="18" t="s">
        <v>197</v>
      </c>
      <c r="AU118" s="18" t="s">
        <v>141</v>
      </c>
    </row>
    <row r="119" s="2" customFormat="1" ht="24.15" customHeight="1">
      <c r="A119" s="40"/>
      <c r="B119" s="41"/>
      <c r="C119" s="205" t="s">
        <v>131</v>
      </c>
      <c r="D119" s="205" t="s">
        <v>135</v>
      </c>
      <c r="E119" s="206" t="s">
        <v>215</v>
      </c>
      <c r="F119" s="207" t="s">
        <v>216</v>
      </c>
      <c r="G119" s="208" t="s">
        <v>204</v>
      </c>
      <c r="H119" s="209">
        <v>75.206000000000003</v>
      </c>
      <c r="I119" s="210"/>
      <c r="J119" s="211">
        <f>ROUND(I119*H119,2)</f>
        <v>0</v>
      </c>
      <c r="K119" s="207" t="s">
        <v>139</v>
      </c>
      <c r="L119" s="46"/>
      <c r="M119" s="212" t="s">
        <v>32</v>
      </c>
      <c r="N119" s="213" t="s">
        <v>51</v>
      </c>
      <c r="O119" s="86"/>
      <c r="P119" s="214">
        <f>O119*H119</f>
        <v>0</v>
      </c>
      <c r="Q119" s="214">
        <v>0</v>
      </c>
      <c r="R119" s="214">
        <f>Q119*H119</f>
        <v>0</v>
      </c>
      <c r="S119" s="214">
        <v>0</v>
      </c>
      <c r="T119" s="215">
        <f>S119*H119</f>
        <v>0</v>
      </c>
      <c r="U119" s="40"/>
      <c r="V119" s="40"/>
      <c r="W119" s="40"/>
      <c r="X119" s="40"/>
      <c r="Y119" s="40"/>
      <c r="Z119" s="40"/>
      <c r="AA119" s="40"/>
      <c r="AB119" s="40"/>
      <c r="AC119" s="40"/>
      <c r="AD119" s="40"/>
      <c r="AE119" s="40"/>
      <c r="AR119" s="216" t="s">
        <v>150</v>
      </c>
      <c r="AT119" s="216" t="s">
        <v>135</v>
      </c>
      <c r="AU119" s="216" t="s">
        <v>141</v>
      </c>
      <c r="AY119" s="18" t="s">
        <v>132</v>
      </c>
      <c r="BE119" s="217">
        <f>IF(N119="základní",J119,0)</f>
        <v>0</v>
      </c>
      <c r="BF119" s="217">
        <f>IF(N119="snížená",J119,0)</f>
        <v>0</v>
      </c>
      <c r="BG119" s="217">
        <f>IF(N119="zákl. přenesená",J119,0)</f>
        <v>0</v>
      </c>
      <c r="BH119" s="217">
        <f>IF(N119="sníž. přenesená",J119,0)</f>
        <v>0</v>
      </c>
      <c r="BI119" s="217">
        <f>IF(N119="nulová",J119,0)</f>
        <v>0</v>
      </c>
      <c r="BJ119" s="18" t="s">
        <v>141</v>
      </c>
      <c r="BK119" s="217">
        <f>ROUND(I119*H119,2)</f>
        <v>0</v>
      </c>
      <c r="BL119" s="18" t="s">
        <v>150</v>
      </c>
      <c r="BM119" s="216" t="s">
        <v>1418</v>
      </c>
    </row>
    <row r="120" s="2" customFormat="1">
      <c r="A120" s="40"/>
      <c r="B120" s="41"/>
      <c r="C120" s="42"/>
      <c r="D120" s="225" t="s">
        <v>197</v>
      </c>
      <c r="E120" s="42"/>
      <c r="F120" s="226" t="s">
        <v>218</v>
      </c>
      <c r="G120" s="42"/>
      <c r="H120" s="42"/>
      <c r="I120" s="227"/>
      <c r="J120" s="42"/>
      <c r="K120" s="42"/>
      <c r="L120" s="46"/>
      <c r="M120" s="228"/>
      <c r="N120" s="229"/>
      <c r="O120" s="86"/>
      <c r="P120" s="86"/>
      <c r="Q120" s="86"/>
      <c r="R120" s="86"/>
      <c r="S120" s="86"/>
      <c r="T120" s="87"/>
      <c r="U120" s="40"/>
      <c r="V120" s="40"/>
      <c r="W120" s="40"/>
      <c r="X120" s="40"/>
      <c r="Y120" s="40"/>
      <c r="Z120" s="40"/>
      <c r="AA120" s="40"/>
      <c r="AB120" s="40"/>
      <c r="AC120" s="40"/>
      <c r="AD120" s="40"/>
      <c r="AE120" s="40"/>
      <c r="AT120" s="18" t="s">
        <v>197</v>
      </c>
      <c r="AU120" s="18" t="s">
        <v>141</v>
      </c>
    </row>
    <row r="121" s="2" customFormat="1" ht="24.15" customHeight="1">
      <c r="A121" s="40"/>
      <c r="B121" s="41"/>
      <c r="C121" s="205" t="s">
        <v>157</v>
      </c>
      <c r="D121" s="205" t="s">
        <v>135</v>
      </c>
      <c r="E121" s="206" t="s">
        <v>219</v>
      </c>
      <c r="F121" s="207" t="s">
        <v>220</v>
      </c>
      <c r="G121" s="208" t="s">
        <v>204</v>
      </c>
      <c r="H121" s="209">
        <v>75.206000000000003</v>
      </c>
      <c r="I121" s="210"/>
      <c r="J121" s="211">
        <f>ROUND(I121*H121,2)</f>
        <v>0</v>
      </c>
      <c r="K121" s="207" t="s">
        <v>139</v>
      </c>
      <c r="L121" s="46"/>
      <c r="M121" s="212" t="s">
        <v>32</v>
      </c>
      <c r="N121" s="213" t="s">
        <v>51</v>
      </c>
      <c r="O121" s="86"/>
      <c r="P121" s="214">
        <f>O121*H121</f>
        <v>0</v>
      </c>
      <c r="Q121" s="214">
        <v>0</v>
      </c>
      <c r="R121" s="214">
        <f>Q121*H121</f>
        <v>0</v>
      </c>
      <c r="S121" s="214">
        <v>0</v>
      </c>
      <c r="T121" s="215">
        <f>S121*H121</f>
        <v>0</v>
      </c>
      <c r="U121" s="40"/>
      <c r="V121" s="40"/>
      <c r="W121" s="40"/>
      <c r="X121" s="40"/>
      <c r="Y121" s="40"/>
      <c r="Z121" s="40"/>
      <c r="AA121" s="40"/>
      <c r="AB121" s="40"/>
      <c r="AC121" s="40"/>
      <c r="AD121" s="40"/>
      <c r="AE121" s="40"/>
      <c r="AR121" s="216" t="s">
        <v>150</v>
      </c>
      <c r="AT121" s="216" t="s">
        <v>135</v>
      </c>
      <c r="AU121" s="216" t="s">
        <v>141</v>
      </c>
      <c r="AY121" s="18" t="s">
        <v>132</v>
      </c>
      <c r="BE121" s="217">
        <f>IF(N121="základní",J121,0)</f>
        <v>0</v>
      </c>
      <c r="BF121" s="217">
        <f>IF(N121="snížená",J121,0)</f>
        <v>0</v>
      </c>
      <c r="BG121" s="217">
        <f>IF(N121="zákl. přenesená",J121,0)</f>
        <v>0</v>
      </c>
      <c r="BH121" s="217">
        <f>IF(N121="sníž. přenesená",J121,0)</f>
        <v>0</v>
      </c>
      <c r="BI121" s="217">
        <f>IF(N121="nulová",J121,0)</f>
        <v>0</v>
      </c>
      <c r="BJ121" s="18" t="s">
        <v>141</v>
      </c>
      <c r="BK121" s="217">
        <f>ROUND(I121*H121,2)</f>
        <v>0</v>
      </c>
      <c r="BL121" s="18" t="s">
        <v>150</v>
      </c>
      <c r="BM121" s="216" t="s">
        <v>1419</v>
      </c>
    </row>
    <row r="122" s="2" customFormat="1">
      <c r="A122" s="40"/>
      <c r="B122" s="41"/>
      <c r="C122" s="42"/>
      <c r="D122" s="225" t="s">
        <v>197</v>
      </c>
      <c r="E122" s="42"/>
      <c r="F122" s="226" t="s">
        <v>222</v>
      </c>
      <c r="G122" s="42"/>
      <c r="H122" s="42"/>
      <c r="I122" s="227"/>
      <c r="J122" s="42"/>
      <c r="K122" s="42"/>
      <c r="L122" s="46"/>
      <c r="M122" s="228"/>
      <c r="N122" s="229"/>
      <c r="O122" s="86"/>
      <c r="P122" s="86"/>
      <c r="Q122" s="86"/>
      <c r="R122" s="86"/>
      <c r="S122" s="86"/>
      <c r="T122" s="87"/>
      <c r="U122" s="40"/>
      <c r="V122" s="40"/>
      <c r="W122" s="40"/>
      <c r="X122" s="40"/>
      <c r="Y122" s="40"/>
      <c r="Z122" s="40"/>
      <c r="AA122" s="40"/>
      <c r="AB122" s="40"/>
      <c r="AC122" s="40"/>
      <c r="AD122" s="40"/>
      <c r="AE122" s="40"/>
      <c r="AT122" s="18" t="s">
        <v>197</v>
      </c>
      <c r="AU122" s="18" t="s">
        <v>141</v>
      </c>
    </row>
    <row r="123" s="2" customFormat="1" ht="24.15" customHeight="1">
      <c r="A123" s="40"/>
      <c r="B123" s="41"/>
      <c r="C123" s="205" t="s">
        <v>161</v>
      </c>
      <c r="D123" s="205" t="s">
        <v>135</v>
      </c>
      <c r="E123" s="206" t="s">
        <v>223</v>
      </c>
      <c r="F123" s="207" t="s">
        <v>224</v>
      </c>
      <c r="G123" s="208" t="s">
        <v>204</v>
      </c>
      <c r="H123" s="209">
        <v>75.206000000000003</v>
      </c>
      <c r="I123" s="210"/>
      <c r="J123" s="211">
        <f>ROUND(I123*H123,2)</f>
        <v>0</v>
      </c>
      <c r="K123" s="207" t="s">
        <v>139</v>
      </c>
      <c r="L123" s="46"/>
      <c r="M123" s="212" t="s">
        <v>32</v>
      </c>
      <c r="N123" s="213" t="s">
        <v>51</v>
      </c>
      <c r="O123" s="86"/>
      <c r="P123" s="214">
        <f>O123*H123</f>
        <v>0</v>
      </c>
      <c r="Q123" s="214">
        <v>0</v>
      </c>
      <c r="R123" s="214">
        <f>Q123*H123</f>
        <v>0</v>
      </c>
      <c r="S123" s="214">
        <v>0</v>
      </c>
      <c r="T123" s="215">
        <f>S123*H123</f>
        <v>0</v>
      </c>
      <c r="U123" s="40"/>
      <c r="V123" s="40"/>
      <c r="W123" s="40"/>
      <c r="X123" s="40"/>
      <c r="Y123" s="40"/>
      <c r="Z123" s="40"/>
      <c r="AA123" s="40"/>
      <c r="AB123" s="40"/>
      <c r="AC123" s="40"/>
      <c r="AD123" s="40"/>
      <c r="AE123" s="40"/>
      <c r="AR123" s="216" t="s">
        <v>150</v>
      </c>
      <c r="AT123" s="216" t="s">
        <v>135</v>
      </c>
      <c r="AU123" s="216" t="s">
        <v>141</v>
      </c>
      <c r="AY123" s="18" t="s">
        <v>132</v>
      </c>
      <c r="BE123" s="217">
        <f>IF(N123="základní",J123,0)</f>
        <v>0</v>
      </c>
      <c r="BF123" s="217">
        <f>IF(N123="snížená",J123,0)</f>
        <v>0</v>
      </c>
      <c r="BG123" s="217">
        <f>IF(N123="zákl. přenesená",J123,0)</f>
        <v>0</v>
      </c>
      <c r="BH123" s="217">
        <f>IF(N123="sníž. přenesená",J123,0)</f>
        <v>0</v>
      </c>
      <c r="BI123" s="217">
        <f>IF(N123="nulová",J123,0)</f>
        <v>0</v>
      </c>
      <c r="BJ123" s="18" t="s">
        <v>141</v>
      </c>
      <c r="BK123" s="217">
        <f>ROUND(I123*H123,2)</f>
        <v>0</v>
      </c>
      <c r="BL123" s="18" t="s">
        <v>150</v>
      </c>
      <c r="BM123" s="216" t="s">
        <v>1420</v>
      </c>
    </row>
    <row r="124" s="2" customFormat="1">
      <c r="A124" s="40"/>
      <c r="B124" s="41"/>
      <c r="C124" s="42"/>
      <c r="D124" s="225" t="s">
        <v>197</v>
      </c>
      <c r="E124" s="42"/>
      <c r="F124" s="226" t="s">
        <v>226</v>
      </c>
      <c r="G124" s="42"/>
      <c r="H124" s="42"/>
      <c r="I124" s="227"/>
      <c r="J124" s="42"/>
      <c r="K124" s="42"/>
      <c r="L124" s="46"/>
      <c r="M124" s="228"/>
      <c r="N124" s="229"/>
      <c r="O124" s="86"/>
      <c r="P124" s="86"/>
      <c r="Q124" s="86"/>
      <c r="R124" s="86"/>
      <c r="S124" s="86"/>
      <c r="T124" s="87"/>
      <c r="U124" s="40"/>
      <c r="V124" s="40"/>
      <c r="W124" s="40"/>
      <c r="X124" s="40"/>
      <c r="Y124" s="40"/>
      <c r="Z124" s="40"/>
      <c r="AA124" s="40"/>
      <c r="AB124" s="40"/>
      <c r="AC124" s="40"/>
      <c r="AD124" s="40"/>
      <c r="AE124" s="40"/>
      <c r="AT124" s="18" t="s">
        <v>197</v>
      </c>
      <c r="AU124" s="18" t="s">
        <v>141</v>
      </c>
    </row>
    <row r="125" s="12" customFormat="1" ht="22.8" customHeight="1">
      <c r="A125" s="12"/>
      <c r="B125" s="189"/>
      <c r="C125" s="190"/>
      <c r="D125" s="191" t="s">
        <v>78</v>
      </c>
      <c r="E125" s="203" t="s">
        <v>146</v>
      </c>
      <c r="F125" s="203" t="s">
        <v>840</v>
      </c>
      <c r="G125" s="190"/>
      <c r="H125" s="190"/>
      <c r="I125" s="193"/>
      <c r="J125" s="204">
        <f>BK125</f>
        <v>0</v>
      </c>
      <c r="K125" s="190"/>
      <c r="L125" s="195"/>
      <c r="M125" s="196"/>
      <c r="N125" s="197"/>
      <c r="O125" s="197"/>
      <c r="P125" s="198">
        <f>SUM(P126:P128)</f>
        <v>0</v>
      </c>
      <c r="Q125" s="197"/>
      <c r="R125" s="198">
        <f>SUM(R126:R128)</f>
        <v>0.015797249999999999</v>
      </c>
      <c r="S125" s="197"/>
      <c r="T125" s="199">
        <f>SUM(T126:T128)</f>
        <v>0</v>
      </c>
      <c r="U125" s="12"/>
      <c r="V125" s="12"/>
      <c r="W125" s="12"/>
      <c r="X125" s="12"/>
      <c r="Y125" s="12"/>
      <c r="Z125" s="12"/>
      <c r="AA125" s="12"/>
      <c r="AB125" s="12"/>
      <c r="AC125" s="12"/>
      <c r="AD125" s="12"/>
      <c r="AE125" s="12"/>
      <c r="AR125" s="200" t="s">
        <v>21</v>
      </c>
      <c r="AT125" s="201" t="s">
        <v>78</v>
      </c>
      <c r="AU125" s="201" t="s">
        <v>21</v>
      </c>
      <c r="AY125" s="200" t="s">
        <v>132</v>
      </c>
      <c r="BK125" s="202">
        <f>SUM(BK126:BK128)</f>
        <v>0</v>
      </c>
    </row>
    <row r="126" s="2" customFormat="1" ht="24.15" customHeight="1">
      <c r="A126" s="40"/>
      <c r="B126" s="41"/>
      <c r="C126" s="205" t="s">
        <v>228</v>
      </c>
      <c r="D126" s="205" t="s">
        <v>135</v>
      </c>
      <c r="E126" s="206" t="s">
        <v>841</v>
      </c>
      <c r="F126" s="207" t="s">
        <v>842</v>
      </c>
      <c r="G126" s="208" t="s">
        <v>195</v>
      </c>
      <c r="H126" s="209">
        <v>0.315</v>
      </c>
      <c r="I126" s="210"/>
      <c r="J126" s="211">
        <f>ROUND(I126*H126,2)</f>
        <v>0</v>
      </c>
      <c r="K126" s="207" t="s">
        <v>139</v>
      </c>
      <c r="L126" s="46"/>
      <c r="M126" s="212" t="s">
        <v>32</v>
      </c>
      <c r="N126" s="213" t="s">
        <v>51</v>
      </c>
      <c r="O126" s="86"/>
      <c r="P126" s="214">
        <f>O126*H126</f>
        <v>0</v>
      </c>
      <c r="Q126" s="214">
        <v>0.05015</v>
      </c>
      <c r="R126" s="214">
        <f>Q126*H126</f>
        <v>0.015797249999999999</v>
      </c>
      <c r="S126" s="214">
        <v>0</v>
      </c>
      <c r="T126" s="215">
        <f>S126*H126</f>
        <v>0</v>
      </c>
      <c r="U126" s="40"/>
      <c r="V126" s="40"/>
      <c r="W126" s="40"/>
      <c r="X126" s="40"/>
      <c r="Y126" s="40"/>
      <c r="Z126" s="40"/>
      <c r="AA126" s="40"/>
      <c r="AB126" s="40"/>
      <c r="AC126" s="40"/>
      <c r="AD126" s="40"/>
      <c r="AE126" s="40"/>
      <c r="AR126" s="216" t="s">
        <v>150</v>
      </c>
      <c r="AT126" s="216" t="s">
        <v>135</v>
      </c>
      <c r="AU126" s="216" t="s">
        <v>141</v>
      </c>
      <c r="AY126" s="18" t="s">
        <v>132</v>
      </c>
      <c r="BE126" s="217">
        <f>IF(N126="základní",J126,0)</f>
        <v>0</v>
      </c>
      <c r="BF126" s="217">
        <f>IF(N126="snížená",J126,0)</f>
        <v>0</v>
      </c>
      <c r="BG126" s="217">
        <f>IF(N126="zákl. přenesená",J126,0)</f>
        <v>0</v>
      </c>
      <c r="BH126" s="217">
        <f>IF(N126="sníž. přenesená",J126,0)</f>
        <v>0</v>
      </c>
      <c r="BI126" s="217">
        <f>IF(N126="nulová",J126,0)</f>
        <v>0</v>
      </c>
      <c r="BJ126" s="18" t="s">
        <v>141</v>
      </c>
      <c r="BK126" s="217">
        <f>ROUND(I126*H126,2)</f>
        <v>0</v>
      </c>
      <c r="BL126" s="18" t="s">
        <v>150</v>
      </c>
      <c r="BM126" s="216" t="s">
        <v>1421</v>
      </c>
    </row>
    <row r="127" s="13" customFormat="1">
      <c r="A127" s="13"/>
      <c r="B127" s="230"/>
      <c r="C127" s="231"/>
      <c r="D127" s="225" t="s">
        <v>199</v>
      </c>
      <c r="E127" s="232" t="s">
        <v>32</v>
      </c>
      <c r="F127" s="233" t="s">
        <v>844</v>
      </c>
      <c r="G127" s="231"/>
      <c r="H127" s="234">
        <v>0.315</v>
      </c>
      <c r="I127" s="235"/>
      <c r="J127" s="231"/>
      <c r="K127" s="231"/>
      <c r="L127" s="236"/>
      <c r="M127" s="237"/>
      <c r="N127" s="238"/>
      <c r="O127" s="238"/>
      <c r="P127" s="238"/>
      <c r="Q127" s="238"/>
      <c r="R127" s="238"/>
      <c r="S127" s="238"/>
      <c r="T127" s="239"/>
      <c r="U127" s="13"/>
      <c r="V127" s="13"/>
      <c r="W127" s="13"/>
      <c r="X127" s="13"/>
      <c r="Y127" s="13"/>
      <c r="Z127" s="13"/>
      <c r="AA127" s="13"/>
      <c r="AB127" s="13"/>
      <c r="AC127" s="13"/>
      <c r="AD127" s="13"/>
      <c r="AE127" s="13"/>
      <c r="AT127" s="240" t="s">
        <v>199</v>
      </c>
      <c r="AU127" s="240" t="s">
        <v>141</v>
      </c>
      <c r="AV127" s="13" t="s">
        <v>141</v>
      </c>
      <c r="AW127" s="13" t="s">
        <v>41</v>
      </c>
      <c r="AX127" s="13" t="s">
        <v>79</v>
      </c>
      <c r="AY127" s="240" t="s">
        <v>132</v>
      </c>
    </row>
    <row r="128" s="14" customFormat="1">
      <c r="A128" s="14"/>
      <c r="B128" s="241"/>
      <c r="C128" s="242"/>
      <c r="D128" s="225" t="s">
        <v>199</v>
      </c>
      <c r="E128" s="243" t="s">
        <v>32</v>
      </c>
      <c r="F128" s="244" t="s">
        <v>201</v>
      </c>
      <c r="G128" s="242"/>
      <c r="H128" s="245">
        <v>0.315</v>
      </c>
      <c r="I128" s="246"/>
      <c r="J128" s="242"/>
      <c r="K128" s="242"/>
      <c r="L128" s="247"/>
      <c r="M128" s="248"/>
      <c r="N128" s="249"/>
      <c r="O128" s="249"/>
      <c r="P128" s="249"/>
      <c r="Q128" s="249"/>
      <c r="R128" s="249"/>
      <c r="S128" s="249"/>
      <c r="T128" s="250"/>
      <c r="U128" s="14"/>
      <c r="V128" s="14"/>
      <c r="W128" s="14"/>
      <c r="X128" s="14"/>
      <c r="Y128" s="14"/>
      <c r="Z128" s="14"/>
      <c r="AA128" s="14"/>
      <c r="AB128" s="14"/>
      <c r="AC128" s="14"/>
      <c r="AD128" s="14"/>
      <c r="AE128" s="14"/>
      <c r="AT128" s="251" t="s">
        <v>199</v>
      </c>
      <c r="AU128" s="251" t="s">
        <v>141</v>
      </c>
      <c r="AV128" s="14" t="s">
        <v>150</v>
      </c>
      <c r="AW128" s="14" t="s">
        <v>41</v>
      </c>
      <c r="AX128" s="14" t="s">
        <v>21</v>
      </c>
      <c r="AY128" s="251" t="s">
        <v>132</v>
      </c>
    </row>
    <row r="129" s="12" customFormat="1" ht="22.8" customHeight="1">
      <c r="A129" s="12"/>
      <c r="B129" s="189"/>
      <c r="C129" s="190"/>
      <c r="D129" s="191" t="s">
        <v>78</v>
      </c>
      <c r="E129" s="203" t="s">
        <v>150</v>
      </c>
      <c r="F129" s="203" t="s">
        <v>233</v>
      </c>
      <c r="G129" s="190"/>
      <c r="H129" s="190"/>
      <c r="I129" s="193"/>
      <c r="J129" s="204">
        <f>BK129</f>
        <v>0</v>
      </c>
      <c r="K129" s="190"/>
      <c r="L129" s="195"/>
      <c r="M129" s="196"/>
      <c r="N129" s="197"/>
      <c r="O129" s="197"/>
      <c r="P129" s="198">
        <f>SUM(P130:P131)</f>
        <v>0</v>
      </c>
      <c r="Q129" s="197"/>
      <c r="R129" s="198">
        <f>SUM(R130:R131)</f>
        <v>0</v>
      </c>
      <c r="S129" s="197"/>
      <c r="T129" s="199">
        <f>SUM(T130:T131)</f>
        <v>0</v>
      </c>
      <c r="U129" s="12"/>
      <c r="V129" s="12"/>
      <c r="W129" s="12"/>
      <c r="X129" s="12"/>
      <c r="Y129" s="12"/>
      <c r="Z129" s="12"/>
      <c r="AA129" s="12"/>
      <c r="AB129" s="12"/>
      <c r="AC129" s="12"/>
      <c r="AD129" s="12"/>
      <c r="AE129" s="12"/>
      <c r="AR129" s="200" t="s">
        <v>21</v>
      </c>
      <c r="AT129" s="201" t="s">
        <v>78</v>
      </c>
      <c r="AU129" s="201" t="s">
        <v>21</v>
      </c>
      <c r="AY129" s="200" t="s">
        <v>132</v>
      </c>
      <c r="BK129" s="202">
        <f>SUM(BK130:BK131)</f>
        <v>0</v>
      </c>
    </row>
    <row r="130" s="2" customFormat="1" ht="24.15" customHeight="1">
      <c r="A130" s="40"/>
      <c r="B130" s="41"/>
      <c r="C130" s="205" t="s">
        <v>234</v>
      </c>
      <c r="D130" s="205" t="s">
        <v>135</v>
      </c>
      <c r="E130" s="206" t="s">
        <v>235</v>
      </c>
      <c r="F130" s="207" t="s">
        <v>236</v>
      </c>
      <c r="G130" s="208" t="s">
        <v>195</v>
      </c>
      <c r="H130" s="209">
        <v>57.299999999999997</v>
      </c>
      <c r="I130" s="210"/>
      <c r="J130" s="211">
        <f>ROUND(I130*H130,2)</f>
        <v>0</v>
      </c>
      <c r="K130" s="207" t="s">
        <v>139</v>
      </c>
      <c r="L130" s="46"/>
      <c r="M130" s="212" t="s">
        <v>32</v>
      </c>
      <c r="N130" s="213" t="s">
        <v>51</v>
      </c>
      <c r="O130" s="86"/>
      <c r="P130" s="214">
        <f>O130*H130</f>
        <v>0</v>
      </c>
      <c r="Q130" s="214">
        <v>0</v>
      </c>
      <c r="R130" s="214">
        <f>Q130*H130</f>
        <v>0</v>
      </c>
      <c r="S130" s="214">
        <v>0</v>
      </c>
      <c r="T130" s="215">
        <f>S130*H130</f>
        <v>0</v>
      </c>
      <c r="U130" s="40"/>
      <c r="V130" s="40"/>
      <c r="W130" s="40"/>
      <c r="X130" s="40"/>
      <c r="Y130" s="40"/>
      <c r="Z130" s="40"/>
      <c r="AA130" s="40"/>
      <c r="AB130" s="40"/>
      <c r="AC130" s="40"/>
      <c r="AD130" s="40"/>
      <c r="AE130" s="40"/>
      <c r="AR130" s="216" t="s">
        <v>150</v>
      </c>
      <c r="AT130" s="216" t="s">
        <v>135</v>
      </c>
      <c r="AU130" s="216" t="s">
        <v>141</v>
      </c>
      <c r="AY130" s="18" t="s">
        <v>132</v>
      </c>
      <c r="BE130" s="217">
        <f>IF(N130="základní",J130,0)</f>
        <v>0</v>
      </c>
      <c r="BF130" s="217">
        <f>IF(N130="snížená",J130,0)</f>
        <v>0</v>
      </c>
      <c r="BG130" s="217">
        <f>IF(N130="zákl. přenesená",J130,0)</f>
        <v>0</v>
      </c>
      <c r="BH130" s="217">
        <f>IF(N130="sníž. přenesená",J130,0)</f>
        <v>0</v>
      </c>
      <c r="BI130" s="217">
        <f>IF(N130="nulová",J130,0)</f>
        <v>0</v>
      </c>
      <c r="BJ130" s="18" t="s">
        <v>141</v>
      </c>
      <c r="BK130" s="217">
        <f>ROUND(I130*H130,2)</f>
        <v>0</v>
      </c>
      <c r="BL130" s="18" t="s">
        <v>150</v>
      </c>
      <c r="BM130" s="216" t="s">
        <v>1422</v>
      </c>
    </row>
    <row r="131" s="2" customFormat="1">
      <c r="A131" s="40"/>
      <c r="B131" s="41"/>
      <c r="C131" s="42"/>
      <c r="D131" s="225" t="s">
        <v>197</v>
      </c>
      <c r="E131" s="42"/>
      <c r="F131" s="226" t="s">
        <v>238</v>
      </c>
      <c r="G131" s="42"/>
      <c r="H131" s="42"/>
      <c r="I131" s="227"/>
      <c r="J131" s="42"/>
      <c r="K131" s="42"/>
      <c r="L131" s="46"/>
      <c r="M131" s="228"/>
      <c r="N131" s="229"/>
      <c r="O131" s="86"/>
      <c r="P131" s="86"/>
      <c r="Q131" s="86"/>
      <c r="R131" s="86"/>
      <c r="S131" s="86"/>
      <c r="T131" s="87"/>
      <c r="U131" s="40"/>
      <c r="V131" s="40"/>
      <c r="W131" s="40"/>
      <c r="X131" s="40"/>
      <c r="Y131" s="40"/>
      <c r="Z131" s="40"/>
      <c r="AA131" s="40"/>
      <c r="AB131" s="40"/>
      <c r="AC131" s="40"/>
      <c r="AD131" s="40"/>
      <c r="AE131" s="40"/>
      <c r="AT131" s="18" t="s">
        <v>197</v>
      </c>
      <c r="AU131" s="18" t="s">
        <v>141</v>
      </c>
    </row>
    <row r="132" s="12" customFormat="1" ht="22.8" customHeight="1">
      <c r="A132" s="12"/>
      <c r="B132" s="189"/>
      <c r="C132" s="190"/>
      <c r="D132" s="191" t="s">
        <v>78</v>
      </c>
      <c r="E132" s="203" t="s">
        <v>131</v>
      </c>
      <c r="F132" s="203" t="s">
        <v>239</v>
      </c>
      <c r="G132" s="190"/>
      <c r="H132" s="190"/>
      <c r="I132" s="193"/>
      <c r="J132" s="204">
        <f>BK132</f>
        <v>0</v>
      </c>
      <c r="K132" s="190"/>
      <c r="L132" s="195"/>
      <c r="M132" s="196"/>
      <c r="N132" s="197"/>
      <c r="O132" s="197"/>
      <c r="P132" s="198">
        <f>SUM(P133:P139)</f>
        <v>0</v>
      </c>
      <c r="Q132" s="197"/>
      <c r="R132" s="198">
        <f>SUM(R133:R139)</f>
        <v>10.045079999999999</v>
      </c>
      <c r="S132" s="197"/>
      <c r="T132" s="199">
        <f>SUM(T133:T139)</f>
        <v>0</v>
      </c>
      <c r="U132" s="12"/>
      <c r="V132" s="12"/>
      <c r="W132" s="12"/>
      <c r="X132" s="12"/>
      <c r="Y132" s="12"/>
      <c r="Z132" s="12"/>
      <c r="AA132" s="12"/>
      <c r="AB132" s="12"/>
      <c r="AC132" s="12"/>
      <c r="AD132" s="12"/>
      <c r="AE132" s="12"/>
      <c r="AR132" s="200" t="s">
        <v>21</v>
      </c>
      <c r="AT132" s="201" t="s">
        <v>78</v>
      </c>
      <c r="AU132" s="201" t="s">
        <v>21</v>
      </c>
      <c r="AY132" s="200" t="s">
        <v>132</v>
      </c>
      <c r="BK132" s="202">
        <f>SUM(BK133:BK139)</f>
        <v>0</v>
      </c>
    </row>
    <row r="133" s="2" customFormat="1" ht="37.8" customHeight="1">
      <c r="A133" s="40"/>
      <c r="B133" s="41"/>
      <c r="C133" s="205" t="s">
        <v>240</v>
      </c>
      <c r="D133" s="205" t="s">
        <v>135</v>
      </c>
      <c r="E133" s="206" t="s">
        <v>241</v>
      </c>
      <c r="F133" s="207" t="s">
        <v>242</v>
      </c>
      <c r="G133" s="208" t="s">
        <v>195</v>
      </c>
      <c r="H133" s="209">
        <v>57.299999999999997</v>
      </c>
      <c r="I133" s="210"/>
      <c r="J133" s="211">
        <f>ROUND(I133*H133,2)</f>
        <v>0</v>
      </c>
      <c r="K133" s="207" t="s">
        <v>139</v>
      </c>
      <c r="L133" s="46"/>
      <c r="M133" s="212" t="s">
        <v>32</v>
      </c>
      <c r="N133" s="213" t="s">
        <v>51</v>
      </c>
      <c r="O133" s="86"/>
      <c r="P133" s="214">
        <f>O133*H133</f>
        <v>0</v>
      </c>
      <c r="Q133" s="214">
        <v>0.088800000000000004</v>
      </c>
      <c r="R133" s="214">
        <f>Q133*H133</f>
        <v>5.0882399999999999</v>
      </c>
      <c r="S133" s="214">
        <v>0</v>
      </c>
      <c r="T133" s="215">
        <f>S133*H133</f>
        <v>0</v>
      </c>
      <c r="U133" s="40"/>
      <c r="V133" s="40"/>
      <c r="W133" s="40"/>
      <c r="X133" s="40"/>
      <c r="Y133" s="40"/>
      <c r="Z133" s="40"/>
      <c r="AA133" s="40"/>
      <c r="AB133" s="40"/>
      <c r="AC133" s="40"/>
      <c r="AD133" s="40"/>
      <c r="AE133" s="40"/>
      <c r="AR133" s="216" t="s">
        <v>150</v>
      </c>
      <c r="AT133" s="216" t="s">
        <v>135</v>
      </c>
      <c r="AU133" s="216" t="s">
        <v>141</v>
      </c>
      <c r="AY133" s="18" t="s">
        <v>132</v>
      </c>
      <c r="BE133" s="217">
        <f>IF(N133="základní",J133,0)</f>
        <v>0</v>
      </c>
      <c r="BF133" s="217">
        <f>IF(N133="snížená",J133,0)</f>
        <v>0</v>
      </c>
      <c r="BG133" s="217">
        <f>IF(N133="zákl. přenesená",J133,0)</f>
        <v>0</v>
      </c>
      <c r="BH133" s="217">
        <f>IF(N133="sníž. přenesená",J133,0)</f>
        <v>0</v>
      </c>
      <c r="BI133" s="217">
        <f>IF(N133="nulová",J133,0)</f>
        <v>0</v>
      </c>
      <c r="BJ133" s="18" t="s">
        <v>141</v>
      </c>
      <c r="BK133" s="217">
        <f>ROUND(I133*H133,2)</f>
        <v>0</v>
      </c>
      <c r="BL133" s="18" t="s">
        <v>150</v>
      </c>
      <c r="BM133" s="216" t="s">
        <v>1423</v>
      </c>
    </row>
    <row r="134" s="2" customFormat="1">
      <c r="A134" s="40"/>
      <c r="B134" s="41"/>
      <c r="C134" s="42"/>
      <c r="D134" s="225" t="s">
        <v>197</v>
      </c>
      <c r="E134" s="42"/>
      <c r="F134" s="226" t="s">
        <v>244</v>
      </c>
      <c r="G134" s="42"/>
      <c r="H134" s="42"/>
      <c r="I134" s="227"/>
      <c r="J134" s="42"/>
      <c r="K134" s="42"/>
      <c r="L134" s="46"/>
      <c r="M134" s="228"/>
      <c r="N134" s="229"/>
      <c r="O134" s="86"/>
      <c r="P134" s="86"/>
      <c r="Q134" s="86"/>
      <c r="R134" s="86"/>
      <c r="S134" s="86"/>
      <c r="T134" s="87"/>
      <c r="U134" s="40"/>
      <c r="V134" s="40"/>
      <c r="W134" s="40"/>
      <c r="X134" s="40"/>
      <c r="Y134" s="40"/>
      <c r="Z134" s="40"/>
      <c r="AA134" s="40"/>
      <c r="AB134" s="40"/>
      <c r="AC134" s="40"/>
      <c r="AD134" s="40"/>
      <c r="AE134" s="40"/>
      <c r="AT134" s="18" t="s">
        <v>197</v>
      </c>
      <c r="AU134" s="18" t="s">
        <v>141</v>
      </c>
    </row>
    <row r="135" s="13" customFormat="1">
      <c r="A135" s="13"/>
      <c r="B135" s="230"/>
      <c r="C135" s="231"/>
      <c r="D135" s="225" t="s">
        <v>199</v>
      </c>
      <c r="E135" s="232" t="s">
        <v>32</v>
      </c>
      <c r="F135" s="233" t="s">
        <v>1413</v>
      </c>
      <c r="G135" s="231"/>
      <c r="H135" s="234">
        <v>57.299999999999997</v>
      </c>
      <c r="I135" s="235"/>
      <c r="J135" s="231"/>
      <c r="K135" s="231"/>
      <c r="L135" s="236"/>
      <c r="M135" s="237"/>
      <c r="N135" s="238"/>
      <c r="O135" s="238"/>
      <c r="P135" s="238"/>
      <c r="Q135" s="238"/>
      <c r="R135" s="238"/>
      <c r="S135" s="238"/>
      <c r="T135" s="239"/>
      <c r="U135" s="13"/>
      <c r="V135" s="13"/>
      <c r="W135" s="13"/>
      <c r="X135" s="13"/>
      <c r="Y135" s="13"/>
      <c r="Z135" s="13"/>
      <c r="AA135" s="13"/>
      <c r="AB135" s="13"/>
      <c r="AC135" s="13"/>
      <c r="AD135" s="13"/>
      <c r="AE135" s="13"/>
      <c r="AT135" s="240" t="s">
        <v>199</v>
      </c>
      <c r="AU135" s="240" t="s">
        <v>141</v>
      </c>
      <c r="AV135" s="13" t="s">
        <v>141</v>
      </c>
      <c r="AW135" s="13" t="s">
        <v>41</v>
      </c>
      <c r="AX135" s="13" t="s">
        <v>79</v>
      </c>
      <c r="AY135" s="240" t="s">
        <v>132</v>
      </c>
    </row>
    <row r="136" s="14" customFormat="1">
      <c r="A136" s="14"/>
      <c r="B136" s="241"/>
      <c r="C136" s="242"/>
      <c r="D136" s="225" t="s">
        <v>199</v>
      </c>
      <c r="E136" s="243" t="s">
        <v>32</v>
      </c>
      <c r="F136" s="244" t="s">
        <v>201</v>
      </c>
      <c r="G136" s="242"/>
      <c r="H136" s="245">
        <v>57.299999999999997</v>
      </c>
      <c r="I136" s="246"/>
      <c r="J136" s="242"/>
      <c r="K136" s="242"/>
      <c r="L136" s="247"/>
      <c r="M136" s="248"/>
      <c r="N136" s="249"/>
      <c r="O136" s="249"/>
      <c r="P136" s="249"/>
      <c r="Q136" s="249"/>
      <c r="R136" s="249"/>
      <c r="S136" s="249"/>
      <c r="T136" s="250"/>
      <c r="U136" s="14"/>
      <c r="V136" s="14"/>
      <c r="W136" s="14"/>
      <c r="X136" s="14"/>
      <c r="Y136" s="14"/>
      <c r="Z136" s="14"/>
      <c r="AA136" s="14"/>
      <c r="AB136" s="14"/>
      <c r="AC136" s="14"/>
      <c r="AD136" s="14"/>
      <c r="AE136" s="14"/>
      <c r="AT136" s="251" t="s">
        <v>199</v>
      </c>
      <c r="AU136" s="251" t="s">
        <v>141</v>
      </c>
      <c r="AV136" s="14" t="s">
        <v>150</v>
      </c>
      <c r="AW136" s="14" t="s">
        <v>41</v>
      </c>
      <c r="AX136" s="14" t="s">
        <v>21</v>
      </c>
      <c r="AY136" s="251" t="s">
        <v>132</v>
      </c>
    </row>
    <row r="137" s="2" customFormat="1" ht="14.4" customHeight="1">
      <c r="A137" s="40"/>
      <c r="B137" s="41"/>
      <c r="C137" s="252" t="s">
        <v>245</v>
      </c>
      <c r="D137" s="252" t="s">
        <v>246</v>
      </c>
      <c r="E137" s="253" t="s">
        <v>247</v>
      </c>
      <c r="F137" s="254" t="s">
        <v>248</v>
      </c>
      <c r="G137" s="255" t="s">
        <v>195</v>
      </c>
      <c r="H137" s="256">
        <v>23.603999999999999</v>
      </c>
      <c r="I137" s="257"/>
      <c r="J137" s="258">
        <f>ROUND(I137*H137,2)</f>
        <v>0</v>
      </c>
      <c r="K137" s="254" t="s">
        <v>139</v>
      </c>
      <c r="L137" s="259"/>
      <c r="M137" s="260" t="s">
        <v>32</v>
      </c>
      <c r="N137" s="261" t="s">
        <v>51</v>
      </c>
      <c r="O137" s="86"/>
      <c r="P137" s="214">
        <f>O137*H137</f>
        <v>0</v>
      </c>
      <c r="Q137" s="214">
        <v>0.20999999999999999</v>
      </c>
      <c r="R137" s="214">
        <f>Q137*H137</f>
        <v>4.9568399999999997</v>
      </c>
      <c r="S137" s="214">
        <v>0</v>
      </c>
      <c r="T137" s="215">
        <f>S137*H137</f>
        <v>0</v>
      </c>
      <c r="U137" s="40"/>
      <c r="V137" s="40"/>
      <c r="W137" s="40"/>
      <c r="X137" s="40"/>
      <c r="Y137" s="40"/>
      <c r="Z137" s="40"/>
      <c r="AA137" s="40"/>
      <c r="AB137" s="40"/>
      <c r="AC137" s="40"/>
      <c r="AD137" s="40"/>
      <c r="AE137" s="40"/>
      <c r="AR137" s="216" t="s">
        <v>228</v>
      </c>
      <c r="AT137" s="216" t="s">
        <v>246</v>
      </c>
      <c r="AU137" s="216" t="s">
        <v>141</v>
      </c>
      <c r="AY137" s="18" t="s">
        <v>132</v>
      </c>
      <c r="BE137" s="217">
        <f>IF(N137="základní",J137,0)</f>
        <v>0</v>
      </c>
      <c r="BF137" s="217">
        <f>IF(N137="snížená",J137,0)</f>
        <v>0</v>
      </c>
      <c r="BG137" s="217">
        <f>IF(N137="zákl. přenesená",J137,0)</f>
        <v>0</v>
      </c>
      <c r="BH137" s="217">
        <f>IF(N137="sníž. přenesená",J137,0)</f>
        <v>0</v>
      </c>
      <c r="BI137" s="217">
        <f>IF(N137="nulová",J137,0)</f>
        <v>0</v>
      </c>
      <c r="BJ137" s="18" t="s">
        <v>141</v>
      </c>
      <c r="BK137" s="217">
        <f>ROUND(I137*H137,2)</f>
        <v>0</v>
      </c>
      <c r="BL137" s="18" t="s">
        <v>150</v>
      </c>
      <c r="BM137" s="216" t="s">
        <v>1424</v>
      </c>
    </row>
    <row r="138" s="13" customFormat="1">
      <c r="A138" s="13"/>
      <c r="B138" s="230"/>
      <c r="C138" s="231"/>
      <c r="D138" s="225" t="s">
        <v>199</v>
      </c>
      <c r="E138" s="231"/>
      <c r="F138" s="233" t="s">
        <v>1425</v>
      </c>
      <c r="G138" s="231"/>
      <c r="H138" s="234">
        <v>23.603999999999999</v>
      </c>
      <c r="I138" s="235"/>
      <c r="J138" s="231"/>
      <c r="K138" s="231"/>
      <c r="L138" s="236"/>
      <c r="M138" s="237"/>
      <c r="N138" s="238"/>
      <c r="O138" s="238"/>
      <c r="P138" s="238"/>
      <c r="Q138" s="238"/>
      <c r="R138" s="238"/>
      <c r="S138" s="238"/>
      <c r="T138" s="239"/>
      <c r="U138" s="13"/>
      <c r="V138" s="13"/>
      <c r="W138" s="13"/>
      <c r="X138" s="13"/>
      <c r="Y138" s="13"/>
      <c r="Z138" s="13"/>
      <c r="AA138" s="13"/>
      <c r="AB138" s="13"/>
      <c r="AC138" s="13"/>
      <c r="AD138" s="13"/>
      <c r="AE138" s="13"/>
      <c r="AT138" s="240" t="s">
        <v>199</v>
      </c>
      <c r="AU138" s="240" t="s">
        <v>141</v>
      </c>
      <c r="AV138" s="13" t="s">
        <v>141</v>
      </c>
      <c r="AW138" s="13" t="s">
        <v>4</v>
      </c>
      <c r="AX138" s="13" t="s">
        <v>21</v>
      </c>
      <c r="AY138" s="240" t="s">
        <v>132</v>
      </c>
    </row>
    <row r="139" s="2" customFormat="1" ht="24.15" customHeight="1">
      <c r="A139" s="40"/>
      <c r="B139" s="41"/>
      <c r="C139" s="205" t="s">
        <v>251</v>
      </c>
      <c r="D139" s="205" t="s">
        <v>135</v>
      </c>
      <c r="E139" s="206" t="s">
        <v>252</v>
      </c>
      <c r="F139" s="207" t="s">
        <v>253</v>
      </c>
      <c r="G139" s="208" t="s">
        <v>254</v>
      </c>
      <c r="H139" s="209">
        <v>10.424</v>
      </c>
      <c r="I139" s="210"/>
      <c r="J139" s="211">
        <f>ROUND(I139*H139,2)</f>
        <v>0</v>
      </c>
      <c r="K139" s="207" t="s">
        <v>139</v>
      </c>
      <c r="L139" s="46"/>
      <c r="M139" s="212" t="s">
        <v>32</v>
      </c>
      <c r="N139" s="213" t="s">
        <v>51</v>
      </c>
      <c r="O139" s="86"/>
      <c r="P139" s="214">
        <f>O139*H139</f>
        <v>0</v>
      </c>
      <c r="Q139" s="214">
        <v>0</v>
      </c>
      <c r="R139" s="214">
        <f>Q139*H139</f>
        <v>0</v>
      </c>
      <c r="S139" s="214">
        <v>0</v>
      </c>
      <c r="T139" s="215">
        <f>S139*H139</f>
        <v>0</v>
      </c>
      <c r="U139" s="40"/>
      <c r="V139" s="40"/>
      <c r="W139" s="40"/>
      <c r="X139" s="40"/>
      <c r="Y139" s="40"/>
      <c r="Z139" s="40"/>
      <c r="AA139" s="40"/>
      <c r="AB139" s="40"/>
      <c r="AC139" s="40"/>
      <c r="AD139" s="40"/>
      <c r="AE139" s="40"/>
      <c r="AR139" s="216" t="s">
        <v>150</v>
      </c>
      <c r="AT139" s="216" t="s">
        <v>135</v>
      </c>
      <c r="AU139" s="216" t="s">
        <v>141</v>
      </c>
      <c r="AY139" s="18" t="s">
        <v>132</v>
      </c>
      <c r="BE139" s="217">
        <f>IF(N139="základní",J139,0)</f>
        <v>0</v>
      </c>
      <c r="BF139" s="217">
        <f>IF(N139="snížená",J139,0)</f>
        <v>0</v>
      </c>
      <c r="BG139" s="217">
        <f>IF(N139="zákl. přenesená",J139,0)</f>
        <v>0</v>
      </c>
      <c r="BH139" s="217">
        <f>IF(N139="sníž. přenesená",J139,0)</f>
        <v>0</v>
      </c>
      <c r="BI139" s="217">
        <f>IF(N139="nulová",J139,0)</f>
        <v>0</v>
      </c>
      <c r="BJ139" s="18" t="s">
        <v>141</v>
      </c>
      <c r="BK139" s="217">
        <f>ROUND(I139*H139,2)</f>
        <v>0</v>
      </c>
      <c r="BL139" s="18" t="s">
        <v>150</v>
      </c>
      <c r="BM139" s="216" t="s">
        <v>1426</v>
      </c>
    </row>
    <row r="140" s="12" customFormat="1" ht="22.8" customHeight="1">
      <c r="A140" s="12"/>
      <c r="B140" s="189"/>
      <c r="C140" s="190"/>
      <c r="D140" s="191" t="s">
        <v>78</v>
      </c>
      <c r="E140" s="203" t="s">
        <v>157</v>
      </c>
      <c r="F140" s="203" t="s">
        <v>256</v>
      </c>
      <c r="G140" s="190"/>
      <c r="H140" s="190"/>
      <c r="I140" s="193"/>
      <c r="J140" s="204">
        <f>BK140</f>
        <v>0</v>
      </c>
      <c r="K140" s="190"/>
      <c r="L140" s="195"/>
      <c r="M140" s="196"/>
      <c r="N140" s="197"/>
      <c r="O140" s="197"/>
      <c r="P140" s="198">
        <f>SUM(P141:P232)</f>
        <v>0</v>
      </c>
      <c r="Q140" s="197"/>
      <c r="R140" s="198">
        <f>SUM(R141:R232)</f>
        <v>9.8467217199999997</v>
      </c>
      <c r="S140" s="197"/>
      <c r="T140" s="199">
        <f>SUM(T141:T232)</f>
        <v>0</v>
      </c>
      <c r="U140" s="12"/>
      <c r="V140" s="12"/>
      <c r="W140" s="12"/>
      <c r="X140" s="12"/>
      <c r="Y140" s="12"/>
      <c r="Z140" s="12"/>
      <c r="AA140" s="12"/>
      <c r="AB140" s="12"/>
      <c r="AC140" s="12"/>
      <c r="AD140" s="12"/>
      <c r="AE140" s="12"/>
      <c r="AR140" s="200" t="s">
        <v>21</v>
      </c>
      <c r="AT140" s="201" t="s">
        <v>78</v>
      </c>
      <c r="AU140" s="201" t="s">
        <v>21</v>
      </c>
      <c r="AY140" s="200" t="s">
        <v>132</v>
      </c>
      <c r="BK140" s="202">
        <f>SUM(BK141:BK232)</f>
        <v>0</v>
      </c>
    </row>
    <row r="141" s="2" customFormat="1" ht="14.4" customHeight="1">
      <c r="A141" s="40"/>
      <c r="B141" s="41"/>
      <c r="C141" s="205" t="s">
        <v>257</v>
      </c>
      <c r="D141" s="205" t="s">
        <v>135</v>
      </c>
      <c r="E141" s="206" t="s">
        <v>258</v>
      </c>
      <c r="F141" s="207" t="s">
        <v>259</v>
      </c>
      <c r="G141" s="208" t="s">
        <v>195</v>
      </c>
      <c r="H141" s="209">
        <v>25.68</v>
      </c>
      <c r="I141" s="210"/>
      <c r="J141" s="211">
        <f>ROUND(I141*H141,2)</f>
        <v>0</v>
      </c>
      <c r="K141" s="207" t="s">
        <v>32</v>
      </c>
      <c r="L141" s="46"/>
      <c r="M141" s="212" t="s">
        <v>32</v>
      </c>
      <c r="N141" s="213" t="s">
        <v>51</v>
      </c>
      <c r="O141" s="86"/>
      <c r="P141" s="214">
        <f>O141*H141</f>
        <v>0</v>
      </c>
      <c r="Q141" s="214">
        <v>0.030450000000000001</v>
      </c>
      <c r="R141" s="214">
        <f>Q141*H141</f>
        <v>0.78195599999999998</v>
      </c>
      <c r="S141" s="214">
        <v>0</v>
      </c>
      <c r="T141" s="215">
        <f>S141*H141</f>
        <v>0</v>
      </c>
      <c r="U141" s="40"/>
      <c r="V141" s="40"/>
      <c r="W141" s="40"/>
      <c r="X141" s="40"/>
      <c r="Y141" s="40"/>
      <c r="Z141" s="40"/>
      <c r="AA141" s="40"/>
      <c r="AB141" s="40"/>
      <c r="AC141" s="40"/>
      <c r="AD141" s="40"/>
      <c r="AE141" s="40"/>
      <c r="AR141" s="216" t="s">
        <v>150</v>
      </c>
      <c r="AT141" s="216" t="s">
        <v>135</v>
      </c>
      <c r="AU141" s="216" t="s">
        <v>141</v>
      </c>
      <c r="AY141" s="18" t="s">
        <v>132</v>
      </c>
      <c r="BE141" s="217">
        <f>IF(N141="základní",J141,0)</f>
        <v>0</v>
      </c>
      <c r="BF141" s="217">
        <f>IF(N141="snížená",J141,0)</f>
        <v>0</v>
      </c>
      <c r="BG141" s="217">
        <f>IF(N141="zákl. přenesená",J141,0)</f>
        <v>0</v>
      </c>
      <c r="BH141" s="217">
        <f>IF(N141="sníž. přenesená",J141,0)</f>
        <v>0</v>
      </c>
      <c r="BI141" s="217">
        <f>IF(N141="nulová",J141,0)</f>
        <v>0</v>
      </c>
      <c r="BJ141" s="18" t="s">
        <v>141</v>
      </c>
      <c r="BK141" s="217">
        <f>ROUND(I141*H141,2)</f>
        <v>0</v>
      </c>
      <c r="BL141" s="18" t="s">
        <v>150</v>
      </c>
      <c r="BM141" s="216" t="s">
        <v>1427</v>
      </c>
    </row>
    <row r="142" s="2" customFormat="1">
      <c r="A142" s="40"/>
      <c r="B142" s="41"/>
      <c r="C142" s="42"/>
      <c r="D142" s="225" t="s">
        <v>197</v>
      </c>
      <c r="E142" s="42"/>
      <c r="F142" s="226" t="s">
        <v>261</v>
      </c>
      <c r="G142" s="42"/>
      <c r="H142" s="42"/>
      <c r="I142" s="227"/>
      <c r="J142" s="42"/>
      <c r="K142" s="42"/>
      <c r="L142" s="46"/>
      <c r="M142" s="228"/>
      <c r="N142" s="229"/>
      <c r="O142" s="86"/>
      <c r="P142" s="86"/>
      <c r="Q142" s="86"/>
      <c r="R142" s="86"/>
      <c r="S142" s="86"/>
      <c r="T142" s="87"/>
      <c r="U142" s="40"/>
      <c r="V142" s="40"/>
      <c r="W142" s="40"/>
      <c r="X142" s="40"/>
      <c r="Y142" s="40"/>
      <c r="Z142" s="40"/>
      <c r="AA142" s="40"/>
      <c r="AB142" s="40"/>
      <c r="AC142" s="40"/>
      <c r="AD142" s="40"/>
      <c r="AE142" s="40"/>
      <c r="AT142" s="18" t="s">
        <v>197</v>
      </c>
      <c r="AU142" s="18" t="s">
        <v>141</v>
      </c>
    </row>
    <row r="143" s="13" customFormat="1">
      <c r="A143" s="13"/>
      <c r="B143" s="230"/>
      <c r="C143" s="231"/>
      <c r="D143" s="225" t="s">
        <v>199</v>
      </c>
      <c r="E143" s="232" t="s">
        <v>32</v>
      </c>
      <c r="F143" s="233" t="s">
        <v>262</v>
      </c>
      <c r="G143" s="231"/>
      <c r="H143" s="234">
        <v>25.68</v>
      </c>
      <c r="I143" s="235"/>
      <c r="J143" s="231"/>
      <c r="K143" s="231"/>
      <c r="L143" s="236"/>
      <c r="M143" s="237"/>
      <c r="N143" s="238"/>
      <c r="O143" s="238"/>
      <c r="P143" s="238"/>
      <c r="Q143" s="238"/>
      <c r="R143" s="238"/>
      <c r="S143" s="238"/>
      <c r="T143" s="239"/>
      <c r="U143" s="13"/>
      <c r="V143" s="13"/>
      <c r="W143" s="13"/>
      <c r="X143" s="13"/>
      <c r="Y143" s="13"/>
      <c r="Z143" s="13"/>
      <c r="AA143" s="13"/>
      <c r="AB143" s="13"/>
      <c r="AC143" s="13"/>
      <c r="AD143" s="13"/>
      <c r="AE143" s="13"/>
      <c r="AT143" s="240" t="s">
        <v>199</v>
      </c>
      <c r="AU143" s="240" t="s">
        <v>141</v>
      </c>
      <c r="AV143" s="13" t="s">
        <v>141</v>
      </c>
      <c r="AW143" s="13" t="s">
        <v>41</v>
      </c>
      <c r="AX143" s="13" t="s">
        <v>79</v>
      </c>
      <c r="AY143" s="240" t="s">
        <v>132</v>
      </c>
    </row>
    <row r="144" s="14" customFormat="1">
      <c r="A144" s="14"/>
      <c r="B144" s="241"/>
      <c r="C144" s="242"/>
      <c r="D144" s="225" t="s">
        <v>199</v>
      </c>
      <c r="E144" s="243" t="s">
        <v>32</v>
      </c>
      <c r="F144" s="244" t="s">
        <v>201</v>
      </c>
      <c r="G144" s="242"/>
      <c r="H144" s="245">
        <v>25.68</v>
      </c>
      <c r="I144" s="246"/>
      <c r="J144" s="242"/>
      <c r="K144" s="242"/>
      <c r="L144" s="247"/>
      <c r="M144" s="248"/>
      <c r="N144" s="249"/>
      <c r="O144" s="249"/>
      <c r="P144" s="249"/>
      <c r="Q144" s="249"/>
      <c r="R144" s="249"/>
      <c r="S144" s="249"/>
      <c r="T144" s="250"/>
      <c r="U144" s="14"/>
      <c r="V144" s="14"/>
      <c r="W144" s="14"/>
      <c r="X144" s="14"/>
      <c r="Y144" s="14"/>
      <c r="Z144" s="14"/>
      <c r="AA144" s="14"/>
      <c r="AB144" s="14"/>
      <c r="AC144" s="14"/>
      <c r="AD144" s="14"/>
      <c r="AE144" s="14"/>
      <c r="AT144" s="251" t="s">
        <v>199</v>
      </c>
      <c r="AU144" s="251" t="s">
        <v>141</v>
      </c>
      <c r="AV144" s="14" t="s">
        <v>150</v>
      </c>
      <c r="AW144" s="14" t="s">
        <v>41</v>
      </c>
      <c r="AX144" s="14" t="s">
        <v>21</v>
      </c>
      <c r="AY144" s="251" t="s">
        <v>132</v>
      </c>
    </row>
    <row r="145" s="2" customFormat="1" ht="24.15" customHeight="1">
      <c r="A145" s="40"/>
      <c r="B145" s="41"/>
      <c r="C145" s="205" t="s">
        <v>263</v>
      </c>
      <c r="D145" s="205" t="s">
        <v>135</v>
      </c>
      <c r="E145" s="206" t="s">
        <v>852</v>
      </c>
      <c r="F145" s="207" t="s">
        <v>853</v>
      </c>
      <c r="G145" s="208" t="s">
        <v>195</v>
      </c>
      <c r="H145" s="209">
        <v>5.0599999999999996</v>
      </c>
      <c r="I145" s="210"/>
      <c r="J145" s="211">
        <f>ROUND(I145*H145,2)</f>
        <v>0</v>
      </c>
      <c r="K145" s="207" t="s">
        <v>139</v>
      </c>
      <c r="L145" s="46"/>
      <c r="M145" s="212" t="s">
        <v>32</v>
      </c>
      <c r="N145" s="213" t="s">
        <v>51</v>
      </c>
      <c r="O145" s="86"/>
      <c r="P145" s="214">
        <f>O145*H145</f>
        <v>0</v>
      </c>
      <c r="Q145" s="214">
        <v>0.0083899999999999999</v>
      </c>
      <c r="R145" s="214">
        <f>Q145*H145</f>
        <v>0.042453399999999995</v>
      </c>
      <c r="S145" s="214">
        <v>0</v>
      </c>
      <c r="T145" s="215">
        <f>S145*H145</f>
        <v>0</v>
      </c>
      <c r="U145" s="40"/>
      <c r="V145" s="40"/>
      <c r="W145" s="40"/>
      <c r="X145" s="40"/>
      <c r="Y145" s="40"/>
      <c r="Z145" s="40"/>
      <c r="AA145" s="40"/>
      <c r="AB145" s="40"/>
      <c r="AC145" s="40"/>
      <c r="AD145" s="40"/>
      <c r="AE145" s="40"/>
      <c r="AR145" s="216" t="s">
        <v>150</v>
      </c>
      <c r="AT145" s="216" t="s">
        <v>135</v>
      </c>
      <c r="AU145" s="216" t="s">
        <v>141</v>
      </c>
      <c r="AY145" s="18" t="s">
        <v>132</v>
      </c>
      <c r="BE145" s="217">
        <f>IF(N145="základní",J145,0)</f>
        <v>0</v>
      </c>
      <c r="BF145" s="217">
        <f>IF(N145="snížená",J145,0)</f>
        <v>0</v>
      </c>
      <c r="BG145" s="217">
        <f>IF(N145="zákl. přenesená",J145,0)</f>
        <v>0</v>
      </c>
      <c r="BH145" s="217">
        <f>IF(N145="sníž. přenesená",J145,0)</f>
        <v>0</v>
      </c>
      <c r="BI145" s="217">
        <f>IF(N145="nulová",J145,0)</f>
        <v>0</v>
      </c>
      <c r="BJ145" s="18" t="s">
        <v>141</v>
      </c>
      <c r="BK145" s="217">
        <f>ROUND(I145*H145,2)</f>
        <v>0</v>
      </c>
      <c r="BL145" s="18" t="s">
        <v>150</v>
      </c>
      <c r="BM145" s="216" t="s">
        <v>1428</v>
      </c>
    </row>
    <row r="146" s="2" customFormat="1">
      <c r="A146" s="40"/>
      <c r="B146" s="41"/>
      <c r="C146" s="42"/>
      <c r="D146" s="225" t="s">
        <v>197</v>
      </c>
      <c r="E146" s="42"/>
      <c r="F146" s="226" t="s">
        <v>274</v>
      </c>
      <c r="G146" s="42"/>
      <c r="H146" s="42"/>
      <c r="I146" s="227"/>
      <c r="J146" s="42"/>
      <c r="K146" s="42"/>
      <c r="L146" s="46"/>
      <c r="M146" s="228"/>
      <c r="N146" s="229"/>
      <c r="O146" s="86"/>
      <c r="P146" s="86"/>
      <c r="Q146" s="86"/>
      <c r="R146" s="86"/>
      <c r="S146" s="86"/>
      <c r="T146" s="87"/>
      <c r="U146" s="40"/>
      <c r="V146" s="40"/>
      <c r="W146" s="40"/>
      <c r="X146" s="40"/>
      <c r="Y146" s="40"/>
      <c r="Z146" s="40"/>
      <c r="AA146" s="40"/>
      <c r="AB146" s="40"/>
      <c r="AC146" s="40"/>
      <c r="AD146" s="40"/>
      <c r="AE146" s="40"/>
      <c r="AT146" s="18" t="s">
        <v>197</v>
      </c>
      <c r="AU146" s="18" t="s">
        <v>141</v>
      </c>
    </row>
    <row r="147" s="13" customFormat="1">
      <c r="A147" s="13"/>
      <c r="B147" s="230"/>
      <c r="C147" s="231"/>
      <c r="D147" s="225" t="s">
        <v>199</v>
      </c>
      <c r="E147" s="232" t="s">
        <v>32</v>
      </c>
      <c r="F147" s="233" t="s">
        <v>855</v>
      </c>
      <c r="G147" s="231"/>
      <c r="H147" s="234">
        <v>5.0599999999999996</v>
      </c>
      <c r="I147" s="235"/>
      <c r="J147" s="231"/>
      <c r="K147" s="231"/>
      <c r="L147" s="236"/>
      <c r="M147" s="237"/>
      <c r="N147" s="238"/>
      <c r="O147" s="238"/>
      <c r="P147" s="238"/>
      <c r="Q147" s="238"/>
      <c r="R147" s="238"/>
      <c r="S147" s="238"/>
      <c r="T147" s="239"/>
      <c r="U147" s="13"/>
      <c r="V147" s="13"/>
      <c r="W147" s="13"/>
      <c r="X147" s="13"/>
      <c r="Y147" s="13"/>
      <c r="Z147" s="13"/>
      <c r="AA147" s="13"/>
      <c r="AB147" s="13"/>
      <c r="AC147" s="13"/>
      <c r="AD147" s="13"/>
      <c r="AE147" s="13"/>
      <c r="AT147" s="240" t="s">
        <v>199</v>
      </c>
      <c r="AU147" s="240" t="s">
        <v>141</v>
      </c>
      <c r="AV147" s="13" t="s">
        <v>141</v>
      </c>
      <c r="AW147" s="13" t="s">
        <v>41</v>
      </c>
      <c r="AX147" s="13" t="s">
        <v>79</v>
      </c>
      <c r="AY147" s="240" t="s">
        <v>132</v>
      </c>
    </row>
    <row r="148" s="14" customFormat="1">
      <c r="A148" s="14"/>
      <c r="B148" s="241"/>
      <c r="C148" s="242"/>
      <c r="D148" s="225" t="s">
        <v>199</v>
      </c>
      <c r="E148" s="243" t="s">
        <v>32</v>
      </c>
      <c r="F148" s="244" t="s">
        <v>201</v>
      </c>
      <c r="G148" s="242"/>
      <c r="H148" s="245">
        <v>5.0599999999999996</v>
      </c>
      <c r="I148" s="246"/>
      <c r="J148" s="242"/>
      <c r="K148" s="242"/>
      <c r="L148" s="247"/>
      <c r="M148" s="248"/>
      <c r="N148" s="249"/>
      <c r="O148" s="249"/>
      <c r="P148" s="249"/>
      <c r="Q148" s="249"/>
      <c r="R148" s="249"/>
      <c r="S148" s="249"/>
      <c r="T148" s="250"/>
      <c r="U148" s="14"/>
      <c r="V148" s="14"/>
      <c r="W148" s="14"/>
      <c r="X148" s="14"/>
      <c r="Y148" s="14"/>
      <c r="Z148" s="14"/>
      <c r="AA148" s="14"/>
      <c r="AB148" s="14"/>
      <c r="AC148" s="14"/>
      <c r="AD148" s="14"/>
      <c r="AE148" s="14"/>
      <c r="AT148" s="251" t="s">
        <v>199</v>
      </c>
      <c r="AU148" s="251" t="s">
        <v>141</v>
      </c>
      <c r="AV148" s="14" t="s">
        <v>150</v>
      </c>
      <c r="AW148" s="14" t="s">
        <v>41</v>
      </c>
      <c r="AX148" s="14" t="s">
        <v>21</v>
      </c>
      <c r="AY148" s="251" t="s">
        <v>132</v>
      </c>
    </row>
    <row r="149" s="2" customFormat="1" ht="14.4" customHeight="1">
      <c r="A149" s="40"/>
      <c r="B149" s="41"/>
      <c r="C149" s="252" t="s">
        <v>8</v>
      </c>
      <c r="D149" s="252" t="s">
        <v>246</v>
      </c>
      <c r="E149" s="253" t="s">
        <v>856</v>
      </c>
      <c r="F149" s="254" t="s">
        <v>857</v>
      </c>
      <c r="G149" s="255" t="s">
        <v>195</v>
      </c>
      <c r="H149" s="256">
        <v>5.1609999999999996</v>
      </c>
      <c r="I149" s="257"/>
      <c r="J149" s="258">
        <f>ROUND(I149*H149,2)</f>
        <v>0</v>
      </c>
      <c r="K149" s="254" t="s">
        <v>139</v>
      </c>
      <c r="L149" s="259"/>
      <c r="M149" s="260" t="s">
        <v>32</v>
      </c>
      <c r="N149" s="261" t="s">
        <v>51</v>
      </c>
      <c r="O149" s="86"/>
      <c r="P149" s="214">
        <f>O149*H149</f>
        <v>0</v>
      </c>
      <c r="Q149" s="214">
        <v>0.0010200000000000001</v>
      </c>
      <c r="R149" s="214">
        <f>Q149*H149</f>
        <v>0.00526422</v>
      </c>
      <c r="S149" s="214">
        <v>0</v>
      </c>
      <c r="T149" s="215">
        <f>S149*H149</f>
        <v>0</v>
      </c>
      <c r="U149" s="40"/>
      <c r="V149" s="40"/>
      <c r="W149" s="40"/>
      <c r="X149" s="40"/>
      <c r="Y149" s="40"/>
      <c r="Z149" s="40"/>
      <c r="AA149" s="40"/>
      <c r="AB149" s="40"/>
      <c r="AC149" s="40"/>
      <c r="AD149" s="40"/>
      <c r="AE149" s="40"/>
      <c r="AR149" s="216" t="s">
        <v>228</v>
      </c>
      <c r="AT149" s="216" t="s">
        <v>246</v>
      </c>
      <c r="AU149" s="216" t="s">
        <v>141</v>
      </c>
      <c r="AY149" s="18" t="s">
        <v>132</v>
      </c>
      <c r="BE149" s="217">
        <f>IF(N149="základní",J149,0)</f>
        <v>0</v>
      </c>
      <c r="BF149" s="217">
        <f>IF(N149="snížená",J149,0)</f>
        <v>0</v>
      </c>
      <c r="BG149" s="217">
        <f>IF(N149="zákl. přenesená",J149,0)</f>
        <v>0</v>
      </c>
      <c r="BH149" s="217">
        <f>IF(N149="sníž. přenesená",J149,0)</f>
        <v>0</v>
      </c>
      <c r="BI149" s="217">
        <f>IF(N149="nulová",J149,0)</f>
        <v>0</v>
      </c>
      <c r="BJ149" s="18" t="s">
        <v>141</v>
      </c>
      <c r="BK149" s="217">
        <f>ROUND(I149*H149,2)</f>
        <v>0</v>
      </c>
      <c r="BL149" s="18" t="s">
        <v>150</v>
      </c>
      <c r="BM149" s="216" t="s">
        <v>1429</v>
      </c>
    </row>
    <row r="150" s="13" customFormat="1">
      <c r="A150" s="13"/>
      <c r="B150" s="230"/>
      <c r="C150" s="231"/>
      <c r="D150" s="225" t="s">
        <v>199</v>
      </c>
      <c r="E150" s="231"/>
      <c r="F150" s="233" t="s">
        <v>859</v>
      </c>
      <c r="G150" s="231"/>
      <c r="H150" s="234">
        <v>5.1609999999999996</v>
      </c>
      <c r="I150" s="235"/>
      <c r="J150" s="231"/>
      <c r="K150" s="231"/>
      <c r="L150" s="236"/>
      <c r="M150" s="237"/>
      <c r="N150" s="238"/>
      <c r="O150" s="238"/>
      <c r="P150" s="238"/>
      <c r="Q150" s="238"/>
      <c r="R150" s="238"/>
      <c r="S150" s="238"/>
      <c r="T150" s="239"/>
      <c r="U150" s="13"/>
      <c r="V150" s="13"/>
      <c r="W150" s="13"/>
      <c r="X150" s="13"/>
      <c r="Y150" s="13"/>
      <c r="Z150" s="13"/>
      <c r="AA150" s="13"/>
      <c r="AB150" s="13"/>
      <c r="AC150" s="13"/>
      <c r="AD150" s="13"/>
      <c r="AE150" s="13"/>
      <c r="AT150" s="240" t="s">
        <v>199</v>
      </c>
      <c r="AU150" s="240" t="s">
        <v>141</v>
      </c>
      <c r="AV150" s="13" t="s">
        <v>141</v>
      </c>
      <c r="AW150" s="13" t="s">
        <v>4</v>
      </c>
      <c r="AX150" s="13" t="s">
        <v>21</v>
      </c>
      <c r="AY150" s="240" t="s">
        <v>132</v>
      </c>
    </row>
    <row r="151" s="2" customFormat="1" ht="24.15" customHeight="1">
      <c r="A151" s="40"/>
      <c r="B151" s="41"/>
      <c r="C151" s="205" t="s">
        <v>270</v>
      </c>
      <c r="D151" s="205" t="s">
        <v>135</v>
      </c>
      <c r="E151" s="206" t="s">
        <v>1430</v>
      </c>
      <c r="F151" s="207" t="s">
        <v>1431</v>
      </c>
      <c r="G151" s="208" t="s">
        <v>138</v>
      </c>
      <c r="H151" s="209">
        <v>1</v>
      </c>
      <c r="I151" s="210"/>
      <c r="J151" s="211">
        <f>ROUND(I151*H151,2)</f>
        <v>0</v>
      </c>
      <c r="K151" s="207" t="s">
        <v>32</v>
      </c>
      <c r="L151" s="46"/>
      <c r="M151" s="212" t="s">
        <v>32</v>
      </c>
      <c r="N151" s="213" t="s">
        <v>51</v>
      </c>
      <c r="O151" s="86"/>
      <c r="P151" s="214">
        <f>O151*H151</f>
        <v>0</v>
      </c>
      <c r="Q151" s="214">
        <v>0.00116</v>
      </c>
      <c r="R151" s="214">
        <f>Q151*H151</f>
        <v>0.00116</v>
      </c>
      <c r="S151" s="214">
        <v>0</v>
      </c>
      <c r="T151" s="215">
        <f>S151*H151</f>
        <v>0</v>
      </c>
      <c r="U151" s="40"/>
      <c r="V151" s="40"/>
      <c r="W151" s="40"/>
      <c r="X151" s="40"/>
      <c r="Y151" s="40"/>
      <c r="Z151" s="40"/>
      <c r="AA151" s="40"/>
      <c r="AB151" s="40"/>
      <c r="AC151" s="40"/>
      <c r="AD151" s="40"/>
      <c r="AE151" s="40"/>
      <c r="AR151" s="216" t="s">
        <v>150</v>
      </c>
      <c r="AT151" s="216" t="s">
        <v>135</v>
      </c>
      <c r="AU151" s="216" t="s">
        <v>141</v>
      </c>
      <c r="AY151" s="18" t="s">
        <v>132</v>
      </c>
      <c r="BE151" s="217">
        <f>IF(N151="základní",J151,0)</f>
        <v>0</v>
      </c>
      <c r="BF151" s="217">
        <f>IF(N151="snížená",J151,0)</f>
        <v>0</v>
      </c>
      <c r="BG151" s="217">
        <f>IF(N151="zákl. přenesená",J151,0)</f>
        <v>0</v>
      </c>
      <c r="BH151" s="217">
        <f>IF(N151="sníž. přenesená",J151,0)</f>
        <v>0</v>
      </c>
      <c r="BI151" s="217">
        <f>IF(N151="nulová",J151,0)</f>
        <v>0</v>
      </c>
      <c r="BJ151" s="18" t="s">
        <v>141</v>
      </c>
      <c r="BK151" s="217">
        <f>ROUND(I151*H151,2)</f>
        <v>0</v>
      </c>
      <c r="BL151" s="18" t="s">
        <v>150</v>
      </c>
      <c r="BM151" s="216" t="s">
        <v>1432</v>
      </c>
    </row>
    <row r="152" s="2" customFormat="1" ht="24.15" customHeight="1">
      <c r="A152" s="40"/>
      <c r="B152" s="41"/>
      <c r="C152" s="205" t="s">
        <v>277</v>
      </c>
      <c r="D152" s="205" t="s">
        <v>135</v>
      </c>
      <c r="E152" s="206" t="s">
        <v>860</v>
      </c>
      <c r="F152" s="207" t="s">
        <v>861</v>
      </c>
      <c r="G152" s="208" t="s">
        <v>195</v>
      </c>
      <c r="H152" s="209">
        <v>5.0599999999999996</v>
      </c>
      <c r="I152" s="210"/>
      <c r="J152" s="211">
        <f>ROUND(I152*H152,2)</f>
        <v>0</v>
      </c>
      <c r="K152" s="207" t="s">
        <v>139</v>
      </c>
      <c r="L152" s="46"/>
      <c r="M152" s="212" t="s">
        <v>32</v>
      </c>
      <c r="N152" s="213" t="s">
        <v>51</v>
      </c>
      <c r="O152" s="86"/>
      <c r="P152" s="214">
        <f>O152*H152</f>
        <v>0</v>
      </c>
      <c r="Q152" s="214">
        <v>0.00348</v>
      </c>
      <c r="R152" s="214">
        <f>Q152*H152</f>
        <v>0.017608799999999997</v>
      </c>
      <c r="S152" s="214">
        <v>0</v>
      </c>
      <c r="T152" s="215">
        <f>S152*H152</f>
        <v>0</v>
      </c>
      <c r="U152" s="40"/>
      <c r="V152" s="40"/>
      <c r="W152" s="40"/>
      <c r="X152" s="40"/>
      <c r="Y152" s="40"/>
      <c r="Z152" s="40"/>
      <c r="AA152" s="40"/>
      <c r="AB152" s="40"/>
      <c r="AC152" s="40"/>
      <c r="AD152" s="40"/>
      <c r="AE152" s="40"/>
      <c r="AR152" s="216" t="s">
        <v>150</v>
      </c>
      <c r="AT152" s="216" t="s">
        <v>135</v>
      </c>
      <c r="AU152" s="216" t="s">
        <v>141</v>
      </c>
      <c r="AY152" s="18" t="s">
        <v>132</v>
      </c>
      <c r="BE152" s="217">
        <f>IF(N152="základní",J152,0)</f>
        <v>0</v>
      </c>
      <c r="BF152" s="217">
        <f>IF(N152="snížená",J152,0)</f>
        <v>0</v>
      </c>
      <c r="BG152" s="217">
        <f>IF(N152="zákl. přenesená",J152,0)</f>
        <v>0</v>
      </c>
      <c r="BH152" s="217">
        <f>IF(N152="sníž. přenesená",J152,0)</f>
        <v>0</v>
      </c>
      <c r="BI152" s="217">
        <f>IF(N152="nulová",J152,0)</f>
        <v>0</v>
      </c>
      <c r="BJ152" s="18" t="s">
        <v>141</v>
      </c>
      <c r="BK152" s="217">
        <f>ROUND(I152*H152,2)</f>
        <v>0</v>
      </c>
      <c r="BL152" s="18" t="s">
        <v>150</v>
      </c>
      <c r="BM152" s="216" t="s">
        <v>1433</v>
      </c>
    </row>
    <row r="153" s="13" customFormat="1">
      <c r="A153" s="13"/>
      <c r="B153" s="230"/>
      <c r="C153" s="231"/>
      <c r="D153" s="225" t="s">
        <v>199</v>
      </c>
      <c r="E153" s="232" t="s">
        <v>32</v>
      </c>
      <c r="F153" s="233" t="s">
        <v>855</v>
      </c>
      <c r="G153" s="231"/>
      <c r="H153" s="234">
        <v>5.0599999999999996</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141</v>
      </c>
      <c r="AV153" s="13" t="s">
        <v>141</v>
      </c>
      <c r="AW153" s="13" t="s">
        <v>41</v>
      </c>
      <c r="AX153" s="13" t="s">
        <v>79</v>
      </c>
      <c r="AY153" s="240" t="s">
        <v>132</v>
      </c>
    </row>
    <row r="154" s="14" customFormat="1">
      <c r="A154" s="14"/>
      <c r="B154" s="241"/>
      <c r="C154" s="242"/>
      <c r="D154" s="225" t="s">
        <v>199</v>
      </c>
      <c r="E154" s="243" t="s">
        <v>32</v>
      </c>
      <c r="F154" s="244" t="s">
        <v>201</v>
      </c>
      <c r="G154" s="242"/>
      <c r="H154" s="245">
        <v>5.0599999999999996</v>
      </c>
      <c r="I154" s="246"/>
      <c r="J154" s="242"/>
      <c r="K154" s="242"/>
      <c r="L154" s="247"/>
      <c r="M154" s="248"/>
      <c r="N154" s="249"/>
      <c r="O154" s="249"/>
      <c r="P154" s="249"/>
      <c r="Q154" s="249"/>
      <c r="R154" s="249"/>
      <c r="S154" s="249"/>
      <c r="T154" s="250"/>
      <c r="U154" s="14"/>
      <c r="V154" s="14"/>
      <c r="W154" s="14"/>
      <c r="X154" s="14"/>
      <c r="Y154" s="14"/>
      <c r="Z154" s="14"/>
      <c r="AA154" s="14"/>
      <c r="AB154" s="14"/>
      <c r="AC154" s="14"/>
      <c r="AD154" s="14"/>
      <c r="AE154" s="14"/>
      <c r="AT154" s="251" t="s">
        <v>199</v>
      </c>
      <c r="AU154" s="251" t="s">
        <v>141</v>
      </c>
      <c r="AV154" s="14" t="s">
        <v>150</v>
      </c>
      <c r="AW154" s="14" t="s">
        <v>41</v>
      </c>
      <c r="AX154" s="14" t="s">
        <v>21</v>
      </c>
      <c r="AY154" s="251" t="s">
        <v>132</v>
      </c>
    </row>
    <row r="155" s="2" customFormat="1" ht="14.4" customHeight="1">
      <c r="A155" s="40"/>
      <c r="B155" s="41"/>
      <c r="C155" s="205" t="s">
        <v>282</v>
      </c>
      <c r="D155" s="205" t="s">
        <v>135</v>
      </c>
      <c r="E155" s="206" t="s">
        <v>264</v>
      </c>
      <c r="F155" s="207" t="s">
        <v>265</v>
      </c>
      <c r="G155" s="208" t="s">
        <v>195</v>
      </c>
      <c r="H155" s="209">
        <v>287.84500000000003</v>
      </c>
      <c r="I155" s="210"/>
      <c r="J155" s="211">
        <f>ROUND(I155*H155,2)</f>
        <v>0</v>
      </c>
      <c r="K155" s="207" t="s">
        <v>139</v>
      </c>
      <c r="L155" s="46"/>
      <c r="M155" s="212" t="s">
        <v>32</v>
      </c>
      <c r="N155" s="213" t="s">
        <v>51</v>
      </c>
      <c r="O155" s="86"/>
      <c r="P155" s="214">
        <f>O155*H155</f>
        <v>0</v>
      </c>
      <c r="Q155" s="214">
        <v>0.00025999999999999998</v>
      </c>
      <c r="R155" s="214">
        <f>Q155*H155</f>
        <v>0.074839699999999995</v>
      </c>
      <c r="S155" s="214">
        <v>0</v>
      </c>
      <c r="T155" s="215">
        <f>S155*H155</f>
        <v>0</v>
      </c>
      <c r="U155" s="40"/>
      <c r="V155" s="40"/>
      <c r="W155" s="40"/>
      <c r="X155" s="40"/>
      <c r="Y155" s="40"/>
      <c r="Z155" s="40"/>
      <c r="AA155" s="40"/>
      <c r="AB155" s="40"/>
      <c r="AC155" s="40"/>
      <c r="AD155" s="40"/>
      <c r="AE155" s="40"/>
      <c r="AR155" s="216" t="s">
        <v>150</v>
      </c>
      <c r="AT155" s="216" t="s">
        <v>135</v>
      </c>
      <c r="AU155" s="216" t="s">
        <v>141</v>
      </c>
      <c r="AY155" s="18" t="s">
        <v>132</v>
      </c>
      <c r="BE155" s="217">
        <f>IF(N155="základní",J155,0)</f>
        <v>0</v>
      </c>
      <c r="BF155" s="217">
        <f>IF(N155="snížená",J155,0)</f>
        <v>0</v>
      </c>
      <c r="BG155" s="217">
        <f>IF(N155="zákl. přenesená",J155,0)</f>
        <v>0</v>
      </c>
      <c r="BH155" s="217">
        <f>IF(N155="sníž. přenesená",J155,0)</f>
        <v>0</v>
      </c>
      <c r="BI155" s="217">
        <f>IF(N155="nulová",J155,0)</f>
        <v>0</v>
      </c>
      <c r="BJ155" s="18" t="s">
        <v>141</v>
      </c>
      <c r="BK155" s="217">
        <f>ROUND(I155*H155,2)</f>
        <v>0</v>
      </c>
      <c r="BL155" s="18" t="s">
        <v>150</v>
      </c>
      <c r="BM155" s="216" t="s">
        <v>1434</v>
      </c>
    </row>
    <row r="156" s="2" customFormat="1" ht="14.4" customHeight="1">
      <c r="A156" s="40"/>
      <c r="B156" s="41"/>
      <c r="C156" s="205" t="s">
        <v>294</v>
      </c>
      <c r="D156" s="205" t="s">
        <v>135</v>
      </c>
      <c r="E156" s="206" t="s">
        <v>267</v>
      </c>
      <c r="F156" s="207" t="s">
        <v>268</v>
      </c>
      <c r="G156" s="208" t="s">
        <v>195</v>
      </c>
      <c r="H156" s="209">
        <v>287.84500000000003</v>
      </c>
      <c r="I156" s="210"/>
      <c r="J156" s="211">
        <f>ROUND(I156*H156,2)</f>
        <v>0</v>
      </c>
      <c r="K156" s="207" t="s">
        <v>139</v>
      </c>
      <c r="L156" s="46"/>
      <c r="M156" s="212" t="s">
        <v>32</v>
      </c>
      <c r="N156" s="213" t="s">
        <v>51</v>
      </c>
      <c r="O156" s="86"/>
      <c r="P156" s="214">
        <f>O156*H156</f>
        <v>0</v>
      </c>
      <c r="Q156" s="214">
        <v>0</v>
      </c>
      <c r="R156" s="214">
        <f>Q156*H156</f>
        <v>0</v>
      </c>
      <c r="S156" s="214">
        <v>0</v>
      </c>
      <c r="T156" s="215">
        <f>S156*H156</f>
        <v>0</v>
      </c>
      <c r="U156" s="40"/>
      <c r="V156" s="40"/>
      <c r="W156" s="40"/>
      <c r="X156" s="40"/>
      <c r="Y156" s="40"/>
      <c r="Z156" s="40"/>
      <c r="AA156" s="40"/>
      <c r="AB156" s="40"/>
      <c r="AC156" s="40"/>
      <c r="AD156" s="40"/>
      <c r="AE156" s="40"/>
      <c r="AR156" s="216" t="s">
        <v>150</v>
      </c>
      <c r="AT156" s="216" t="s">
        <v>135</v>
      </c>
      <c r="AU156" s="216" t="s">
        <v>141</v>
      </c>
      <c r="AY156" s="18" t="s">
        <v>132</v>
      </c>
      <c r="BE156" s="217">
        <f>IF(N156="základní",J156,0)</f>
        <v>0</v>
      </c>
      <c r="BF156" s="217">
        <f>IF(N156="snížená",J156,0)</f>
        <v>0</v>
      </c>
      <c r="BG156" s="217">
        <f>IF(N156="zákl. přenesená",J156,0)</f>
        <v>0</v>
      </c>
      <c r="BH156" s="217">
        <f>IF(N156="sníž. přenesená",J156,0)</f>
        <v>0</v>
      </c>
      <c r="BI156" s="217">
        <f>IF(N156="nulová",J156,0)</f>
        <v>0</v>
      </c>
      <c r="BJ156" s="18" t="s">
        <v>141</v>
      </c>
      <c r="BK156" s="217">
        <f>ROUND(I156*H156,2)</f>
        <v>0</v>
      </c>
      <c r="BL156" s="18" t="s">
        <v>150</v>
      </c>
      <c r="BM156" s="216" t="s">
        <v>1435</v>
      </c>
    </row>
    <row r="157" s="2" customFormat="1" ht="24.15" customHeight="1">
      <c r="A157" s="40"/>
      <c r="B157" s="41"/>
      <c r="C157" s="205" t="s">
        <v>299</v>
      </c>
      <c r="D157" s="205" t="s">
        <v>135</v>
      </c>
      <c r="E157" s="206" t="s">
        <v>865</v>
      </c>
      <c r="F157" s="207" t="s">
        <v>866</v>
      </c>
      <c r="G157" s="208" t="s">
        <v>231</v>
      </c>
      <c r="H157" s="209">
        <v>6.7999999999999998</v>
      </c>
      <c r="I157" s="210"/>
      <c r="J157" s="211">
        <f>ROUND(I157*H157,2)</f>
        <v>0</v>
      </c>
      <c r="K157" s="207" t="s">
        <v>139</v>
      </c>
      <c r="L157" s="46"/>
      <c r="M157" s="212" t="s">
        <v>32</v>
      </c>
      <c r="N157" s="213" t="s">
        <v>51</v>
      </c>
      <c r="O157" s="86"/>
      <c r="P157" s="214">
        <f>O157*H157</f>
        <v>0</v>
      </c>
      <c r="Q157" s="214">
        <v>0</v>
      </c>
      <c r="R157" s="214">
        <f>Q157*H157</f>
        <v>0</v>
      </c>
      <c r="S157" s="214">
        <v>0</v>
      </c>
      <c r="T157" s="215">
        <f>S157*H157</f>
        <v>0</v>
      </c>
      <c r="U157" s="40"/>
      <c r="V157" s="40"/>
      <c r="W157" s="40"/>
      <c r="X157" s="40"/>
      <c r="Y157" s="40"/>
      <c r="Z157" s="40"/>
      <c r="AA157" s="40"/>
      <c r="AB157" s="40"/>
      <c r="AC157" s="40"/>
      <c r="AD157" s="40"/>
      <c r="AE157" s="40"/>
      <c r="AR157" s="216" t="s">
        <v>150</v>
      </c>
      <c r="AT157" s="216" t="s">
        <v>135</v>
      </c>
      <c r="AU157" s="216" t="s">
        <v>141</v>
      </c>
      <c r="AY157" s="18" t="s">
        <v>132</v>
      </c>
      <c r="BE157" s="217">
        <f>IF(N157="základní",J157,0)</f>
        <v>0</v>
      </c>
      <c r="BF157" s="217">
        <f>IF(N157="snížená",J157,0)</f>
        <v>0</v>
      </c>
      <c r="BG157" s="217">
        <f>IF(N157="zákl. přenesená",J157,0)</f>
        <v>0</v>
      </c>
      <c r="BH157" s="217">
        <f>IF(N157="sníž. přenesená",J157,0)</f>
        <v>0</v>
      </c>
      <c r="BI157" s="217">
        <f>IF(N157="nulová",J157,0)</f>
        <v>0</v>
      </c>
      <c r="BJ157" s="18" t="s">
        <v>141</v>
      </c>
      <c r="BK157" s="217">
        <f>ROUND(I157*H157,2)</f>
        <v>0</v>
      </c>
      <c r="BL157" s="18" t="s">
        <v>150</v>
      </c>
      <c r="BM157" s="216" t="s">
        <v>1436</v>
      </c>
    </row>
    <row r="158" s="2" customFormat="1">
      <c r="A158" s="40"/>
      <c r="B158" s="41"/>
      <c r="C158" s="42"/>
      <c r="D158" s="225" t="s">
        <v>197</v>
      </c>
      <c r="E158" s="42"/>
      <c r="F158" s="226" t="s">
        <v>868</v>
      </c>
      <c r="G158" s="42"/>
      <c r="H158" s="42"/>
      <c r="I158" s="227"/>
      <c r="J158" s="42"/>
      <c r="K158" s="42"/>
      <c r="L158" s="46"/>
      <c r="M158" s="228"/>
      <c r="N158" s="229"/>
      <c r="O158" s="86"/>
      <c r="P158" s="86"/>
      <c r="Q158" s="86"/>
      <c r="R158" s="86"/>
      <c r="S158" s="86"/>
      <c r="T158" s="87"/>
      <c r="U158" s="40"/>
      <c r="V158" s="40"/>
      <c r="W158" s="40"/>
      <c r="X158" s="40"/>
      <c r="Y158" s="40"/>
      <c r="Z158" s="40"/>
      <c r="AA158" s="40"/>
      <c r="AB158" s="40"/>
      <c r="AC158" s="40"/>
      <c r="AD158" s="40"/>
      <c r="AE158" s="40"/>
      <c r="AT158" s="18" t="s">
        <v>197</v>
      </c>
      <c r="AU158" s="18" t="s">
        <v>141</v>
      </c>
    </row>
    <row r="159" s="13" customFormat="1">
      <c r="A159" s="13"/>
      <c r="B159" s="230"/>
      <c r="C159" s="231"/>
      <c r="D159" s="225" t="s">
        <v>199</v>
      </c>
      <c r="E159" s="232" t="s">
        <v>32</v>
      </c>
      <c r="F159" s="233" t="s">
        <v>869</v>
      </c>
      <c r="G159" s="231"/>
      <c r="H159" s="234">
        <v>6.7999999999999998</v>
      </c>
      <c r="I159" s="235"/>
      <c r="J159" s="231"/>
      <c r="K159" s="231"/>
      <c r="L159" s="236"/>
      <c r="M159" s="237"/>
      <c r="N159" s="238"/>
      <c r="O159" s="238"/>
      <c r="P159" s="238"/>
      <c r="Q159" s="238"/>
      <c r="R159" s="238"/>
      <c r="S159" s="238"/>
      <c r="T159" s="239"/>
      <c r="U159" s="13"/>
      <c r="V159" s="13"/>
      <c r="W159" s="13"/>
      <c r="X159" s="13"/>
      <c r="Y159" s="13"/>
      <c r="Z159" s="13"/>
      <c r="AA159" s="13"/>
      <c r="AB159" s="13"/>
      <c r="AC159" s="13"/>
      <c r="AD159" s="13"/>
      <c r="AE159" s="13"/>
      <c r="AT159" s="240" t="s">
        <v>199</v>
      </c>
      <c r="AU159" s="240" t="s">
        <v>141</v>
      </c>
      <c r="AV159" s="13" t="s">
        <v>141</v>
      </c>
      <c r="AW159" s="13" t="s">
        <v>41</v>
      </c>
      <c r="AX159" s="13" t="s">
        <v>21</v>
      </c>
      <c r="AY159" s="240" t="s">
        <v>132</v>
      </c>
    </row>
    <row r="160" s="2" customFormat="1" ht="14.4" customHeight="1">
      <c r="A160" s="40"/>
      <c r="B160" s="41"/>
      <c r="C160" s="252" t="s">
        <v>7</v>
      </c>
      <c r="D160" s="252" t="s">
        <v>246</v>
      </c>
      <c r="E160" s="253" t="s">
        <v>870</v>
      </c>
      <c r="F160" s="254" t="s">
        <v>871</v>
      </c>
      <c r="G160" s="255" t="s">
        <v>231</v>
      </c>
      <c r="H160" s="256">
        <v>7.1399999999999997</v>
      </c>
      <c r="I160" s="257"/>
      <c r="J160" s="258">
        <f>ROUND(I160*H160,2)</f>
        <v>0</v>
      </c>
      <c r="K160" s="254" t="s">
        <v>32</v>
      </c>
      <c r="L160" s="259"/>
      <c r="M160" s="260" t="s">
        <v>32</v>
      </c>
      <c r="N160" s="261" t="s">
        <v>51</v>
      </c>
      <c r="O160" s="86"/>
      <c r="P160" s="214">
        <f>O160*H160</f>
        <v>0</v>
      </c>
      <c r="Q160" s="214">
        <v>3.0000000000000001E-05</v>
      </c>
      <c r="R160" s="214">
        <f>Q160*H160</f>
        <v>0.0002142</v>
      </c>
      <c r="S160" s="214">
        <v>0</v>
      </c>
      <c r="T160" s="215">
        <f>S160*H160</f>
        <v>0</v>
      </c>
      <c r="U160" s="40"/>
      <c r="V160" s="40"/>
      <c r="W160" s="40"/>
      <c r="X160" s="40"/>
      <c r="Y160" s="40"/>
      <c r="Z160" s="40"/>
      <c r="AA160" s="40"/>
      <c r="AB160" s="40"/>
      <c r="AC160" s="40"/>
      <c r="AD160" s="40"/>
      <c r="AE160" s="40"/>
      <c r="AR160" s="216" t="s">
        <v>228</v>
      </c>
      <c r="AT160" s="216" t="s">
        <v>246</v>
      </c>
      <c r="AU160" s="216" t="s">
        <v>141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150</v>
      </c>
      <c r="BM160" s="216" t="s">
        <v>1437</v>
      </c>
    </row>
    <row r="161" s="13" customFormat="1">
      <c r="A161" s="13"/>
      <c r="B161" s="230"/>
      <c r="C161" s="231"/>
      <c r="D161" s="225" t="s">
        <v>199</v>
      </c>
      <c r="E161" s="231"/>
      <c r="F161" s="233" t="s">
        <v>873</v>
      </c>
      <c r="G161" s="231"/>
      <c r="H161" s="234">
        <v>7.1399999999999997</v>
      </c>
      <c r="I161" s="235"/>
      <c r="J161" s="231"/>
      <c r="K161" s="231"/>
      <c r="L161" s="236"/>
      <c r="M161" s="237"/>
      <c r="N161" s="238"/>
      <c r="O161" s="238"/>
      <c r="P161" s="238"/>
      <c r="Q161" s="238"/>
      <c r="R161" s="238"/>
      <c r="S161" s="238"/>
      <c r="T161" s="239"/>
      <c r="U161" s="13"/>
      <c r="V161" s="13"/>
      <c r="W161" s="13"/>
      <c r="X161" s="13"/>
      <c r="Y161" s="13"/>
      <c r="Z161" s="13"/>
      <c r="AA161" s="13"/>
      <c r="AB161" s="13"/>
      <c r="AC161" s="13"/>
      <c r="AD161" s="13"/>
      <c r="AE161" s="13"/>
      <c r="AT161" s="240" t="s">
        <v>199</v>
      </c>
      <c r="AU161" s="240" t="s">
        <v>141</v>
      </c>
      <c r="AV161" s="13" t="s">
        <v>141</v>
      </c>
      <c r="AW161" s="13" t="s">
        <v>4</v>
      </c>
      <c r="AX161" s="13" t="s">
        <v>21</v>
      </c>
      <c r="AY161" s="240" t="s">
        <v>132</v>
      </c>
    </row>
    <row r="162" s="2" customFormat="1" ht="24.15" customHeight="1">
      <c r="A162" s="40"/>
      <c r="B162" s="41"/>
      <c r="C162" s="205" t="s">
        <v>309</v>
      </c>
      <c r="D162" s="205" t="s">
        <v>135</v>
      </c>
      <c r="E162" s="206" t="s">
        <v>874</v>
      </c>
      <c r="F162" s="207" t="s">
        <v>875</v>
      </c>
      <c r="G162" s="208" t="s">
        <v>195</v>
      </c>
      <c r="H162" s="209">
        <v>1.224</v>
      </c>
      <c r="I162" s="210"/>
      <c r="J162" s="211">
        <f>ROUND(I162*H162,2)</f>
        <v>0</v>
      </c>
      <c r="K162" s="207" t="s">
        <v>139</v>
      </c>
      <c r="L162" s="46"/>
      <c r="M162" s="212" t="s">
        <v>32</v>
      </c>
      <c r="N162" s="213" t="s">
        <v>51</v>
      </c>
      <c r="O162" s="86"/>
      <c r="P162" s="214">
        <f>O162*H162</f>
        <v>0</v>
      </c>
      <c r="Q162" s="214">
        <v>0.0082699999999999996</v>
      </c>
      <c r="R162" s="214">
        <f>Q162*H162</f>
        <v>0.01012248</v>
      </c>
      <c r="S162" s="214">
        <v>0</v>
      </c>
      <c r="T162" s="215">
        <f>S162*H162</f>
        <v>0</v>
      </c>
      <c r="U162" s="40"/>
      <c r="V162" s="40"/>
      <c r="W162" s="40"/>
      <c r="X162" s="40"/>
      <c r="Y162" s="40"/>
      <c r="Z162" s="40"/>
      <c r="AA162" s="40"/>
      <c r="AB162" s="40"/>
      <c r="AC162" s="40"/>
      <c r="AD162" s="40"/>
      <c r="AE162" s="40"/>
      <c r="AR162" s="216" t="s">
        <v>150</v>
      </c>
      <c r="AT162" s="216" t="s">
        <v>135</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1438</v>
      </c>
    </row>
    <row r="163" s="2" customFormat="1">
      <c r="A163" s="40"/>
      <c r="B163" s="41"/>
      <c r="C163" s="42"/>
      <c r="D163" s="225" t="s">
        <v>197</v>
      </c>
      <c r="E163" s="42"/>
      <c r="F163" s="226" t="s">
        <v>274</v>
      </c>
      <c r="G163" s="42"/>
      <c r="H163" s="42"/>
      <c r="I163" s="227"/>
      <c r="J163" s="42"/>
      <c r="K163" s="42"/>
      <c r="L163" s="46"/>
      <c r="M163" s="228"/>
      <c r="N163" s="229"/>
      <c r="O163" s="86"/>
      <c r="P163" s="86"/>
      <c r="Q163" s="86"/>
      <c r="R163" s="86"/>
      <c r="S163" s="86"/>
      <c r="T163" s="87"/>
      <c r="U163" s="40"/>
      <c r="V163" s="40"/>
      <c r="W163" s="40"/>
      <c r="X163" s="40"/>
      <c r="Y163" s="40"/>
      <c r="Z163" s="40"/>
      <c r="AA163" s="40"/>
      <c r="AB163" s="40"/>
      <c r="AC163" s="40"/>
      <c r="AD163" s="40"/>
      <c r="AE163" s="40"/>
      <c r="AT163" s="18" t="s">
        <v>197</v>
      </c>
      <c r="AU163" s="18" t="s">
        <v>141</v>
      </c>
    </row>
    <row r="164" s="13" customFormat="1">
      <c r="A164" s="13"/>
      <c r="B164" s="230"/>
      <c r="C164" s="231"/>
      <c r="D164" s="225" t="s">
        <v>199</v>
      </c>
      <c r="E164" s="232" t="s">
        <v>32</v>
      </c>
      <c r="F164" s="233" t="s">
        <v>877</v>
      </c>
      <c r="G164" s="231"/>
      <c r="H164" s="234">
        <v>1.224</v>
      </c>
      <c r="I164" s="235"/>
      <c r="J164" s="231"/>
      <c r="K164" s="231"/>
      <c r="L164" s="236"/>
      <c r="M164" s="237"/>
      <c r="N164" s="238"/>
      <c r="O164" s="238"/>
      <c r="P164" s="238"/>
      <c r="Q164" s="238"/>
      <c r="R164" s="238"/>
      <c r="S164" s="238"/>
      <c r="T164" s="239"/>
      <c r="U164" s="13"/>
      <c r="V164" s="13"/>
      <c r="W164" s="13"/>
      <c r="X164" s="13"/>
      <c r="Y164" s="13"/>
      <c r="Z164" s="13"/>
      <c r="AA164" s="13"/>
      <c r="AB164" s="13"/>
      <c r="AC164" s="13"/>
      <c r="AD164" s="13"/>
      <c r="AE164" s="13"/>
      <c r="AT164" s="240" t="s">
        <v>199</v>
      </c>
      <c r="AU164" s="240" t="s">
        <v>141</v>
      </c>
      <c r="AV164" s="13" t="s">
        <v>141</v>
      </c>
      <c r="AW164" s="13" t="s">
        <v>41</v>
      </c>
      <c r="AX164" s="13" t="s">
        <v>79</v>
      </c>
      <c r="AY164" s="240" t="s">
        <v>132</v>
      </c>
    </row>
    <row r="165" s="14" customFormat="1">
      <c r="A165" s="14"/>
      <c r="B165" s="241"/>
      <c r="C165" s="242"/>
      <c r="D165" s="225" t="s">
        <v>199</v>
      </c>
      <c r="E165" s="243" t="s">
        <v>32</v>
      </c>
      <c r="F165" s="244" t="s">
        <v>201</v>
      </c>
      <c r="G165" s="242"/>
      <c r="H165" s="245">
        <v>1.224</v>
      </c>
      <c r="I165" s="246"/>
      <c r="J165" s="242"/>
      <c r="K165" s="242"/>
      <c r="L165" s="247"/>
      <c r="M165" s="248"/>
      <c r="N165" s="249"/>
      <c r="O165" s="249"/>
      <c r="P165" s="249"/>
      <c r="Q165" s="249"/>
      <c r="R165" s="249"/>
      <c r="S165" s="249"/>
      <c r="T165" s="250"/>
      <c r="U165" s="14"/>
      <c r="V165" s="14"/>
      <c r="W165" s="14"/>
      <c r="X165" s="14"/>
      <c r="Y165" s="14"/>
      <c r="Z165" s="14"/>
      <c r="AA165" s="14"/>
      <c r="AB165" s="14"/>
      <c r="AC165" s="14"/>
      <c r="AD165" s="14"/>
      <c r="AE165" s="14"/>
      <c r="AT165" s="251" t="s">
        <v>199</v>
      </c>
      <c r="AU165" s="251" t="s">
        <v>141</v>
      </c>
      <c r="AV165" s="14" t="s">
        <v>150</v>
      </c>
      <c r="AW165" s="14" t="s">
        <v>41</v>
      </c>
      <c r="AX165" s="14" t="s">
        <v>21</v>
      </c>
      <c r="AY165" s="251" t="s">
        <v>132</v>
      </c>
    </row>
    <row r="166" s="2" customFormat="1" ht="14.4" customHeight="1">
      <c r="A166" s="40"/>
      <c r="B166" s="41"/>
      <c r="C166" s="252" t="s">
        <v>314</v>
      </c>
      <c r="D166" s="252" t="s">
        <v>246</v>
      </c>
      <c r="E166" s="253" t="s">
        <v>878</v>
      </c>
      <c r="F166" s="254" t="s">
        <v>879</v>
      </c>
      <c r="G166" s="255" t="s">
        <v>195</v>
      </c>
      <c r="H166" s="256">
        <v>1.248</v>
      </c>
      <c r="I166" s="257"/>
      <c r="J166" s="258">
        <f>ROUND(I166*H166,2)</f>
        <v>0</v>
      </c>
      <c r="K166" s="254" t="s">
        <v>139</v>
      </c>
      <c r="L166" s="259"/>
      <c r="M166" s="260" t="s">
        <v>32</v>
      </c>
      <c r="N166" s="261" t="s">
        <v>51</v>
      </c>
      <c r="O166" s="86"/>
      <c r="P166" s="214">
        <f>O166*H166</f>
        <v>0</v>
      </c>
      <c r="Q166" s="214">
        <v>0.00034000000000000002</v>
      </c>
      <c r="R166" s="214">
        <f>Q166*H166</f>
        <v>0.00042432</v>
      </c>
      <c r="S166" s="214">
        <v>0</v>
      </c>
      <c r="T166" s="215">
        <f>S166*H166</f>
        <v>0</v>
      </c>
      <c r="U166" s="40"/>
      <c r="V166" s="40"/>
      <c r="W166" s="40"/>
      <c r="X166" s="40"/>
      <c r="Y166" s="40"/>
      <c r="Z166" s="40"/>
      <c r="AA166" s="40"/>
      <c r="AB166" s="40"/>
      <c r="AC166" s="40"/>
      <c r="AD166" s="40"/>
      <c r="AE166" s="40"/>
      <c r="AR166" s="216" t="s">
        <v>228</v>
      </c>
      <c r="AT166" s="216" t="s">
        <v>246</v>
      </c>
      <c r="AU166" s="216" t="s">
        <v>141</v>
      </c>
      <c r="AY166" s="18" t="s">
        <v>132</v>
      </c>
      <c r="BE166" s="217">
        <f>IF(N166="základní",J166,0)</f>
        <v>0</v>
      </c>
      <c r="BF166" s="217">
        <f>IF(N166="snížená",J166,0)</f>
        <v>0</v>
      </c>
      <c r="BG166" s="217">
        <f>IF(N166="zákl. přenesená",J166,0)</f>
        <v>0</v>
      </c>
      <c r="BH166" s="217">
        <f>IF(N166="sníž. přenesená",J166,0)</f>
        <v>0</v>
      </c>
      <c r="BI166" s="217">
        <f>IF(N166="nulová",J166,0)</f>
        <v>0</v>
      </c>
      <c r="BJ166" s="18" t="s">
        <v>141</v>
      </c>
      <c r="BK166" s="217">
        <f>ROUND(I166*H166,2)</f>
        <v>0</v>
      </c>
      <c r="BL166" s="18" t="s">
        <v>150</v>
      </c>
      <c r="BM166" s="216" t="s">
        <v>1439</v>
      </c>
    </row>
    <row r="167" s="13" customFormat="1">
      <c r="A167" s="13"/>
      <c r="B167" s="230"/>
      <c r="C167" s="231"/>
      <c r="D167" s="225" t="s">
        <v>199</v>
      </c>
      <c r="E167" s="231"/>
      <c r="F167" s="233" t="s">
        <v>881</v>
      </c>
      <c r="G167" s="231"/>
      <c r="H167" s="234">
        <v>1.248</v>
      </c>
      <c r="I167" s="235"/>
      <c r="J167" s="231"/>
      <c r="K167" s="231"/>
      <c r="L167" s="236"/>
      <c r="M167" s="237"/>
      <c r="N167" s="238"/>
      <c r="O167" s="238"/>
      <c r="P167" s="238"/>
      <c r="Q167" s="238"/>
      <c r="R167" s="238"/>
      <c r="S167" s="238"/>
      <c r="T167" s="239"/>
      <c r="U167" s="13"/>
      <c r="V167" s="13"/>
      <c r="W167" s="13"/>
      <c r="X167" s="13"/>
      <c r="Y167" s="13"/>
      <c r="Z167" s="13"/>
      <c r="AA167" s="13"/>
      <c r="AB167" s="13"/>
      <c r="AC167" s="13"/>
      <c r="AD167" s="13"/>
      <c r="AE167" s="13"/>
      <c r="AT167" s="240" t="s">
        <v>199</v>
      </c>
      <c r="AU167" s="240" t="s">
        <v>141</v>
      </c>
      <c r="AV167" s="13" t="s">
        <v>141</v>
      </c>
      <c r="AW167" s="13" t="s">
        <v>4</v>
      </c>
      <c r="AX167" s="13" t="s">
        <v>21</v>
      </c>
      <c r="AY167" s="240" t="s">
        <v>132</v>
      </c>
    </row>
    <row r="168" s="2" customFormat="1" ht="24.15" customHeight="1">
      <c r="A168" s="40"/>
      <c r="B168" s="41"/>
      <c r="C168" s="205" t="s">
        <v>319</v>
      </c>
      <c r="D168" s="205" t="s">
        <v>135</v>
      </c>
      <c r="E168" s="206" t="s">
        <v>271</v>
      </c>
      <c r="F168" s="207" t="s">
        <v>272</v>
      </c>
      <c r="G168" s="208" t="s">
        <v>195</v>
      </c>
      <c r="H168" s="209">
        <v>66.849999999999994</v>
      </c>
      <c r="I168" s="210"/>
      <c r="J168" s="211">
        <f>ROUND(I168*H168,2)</f>
        <v>0</v>
      </c>
      <c r="K168" s="207" t="s">
        <v>620</v>
      </c>
      <c r="L168" s="46"/>
      <c r="M168" s="212" t="s">
        <v>32</v>
      </c>
      <c r="N168" s="213" t="s">
        <v>51</v>
      </c>
      <c r="O168" s="86"/>
      <c r="P168" s="214">
        <f>O168*H168</f>
        <v>0</v>
      </c>
      <c r="Q168" s="214">
        <v>0.0085199999999999998</v>
      </c>
      <c r="R168" s="214">
        <f>Q168*H168</f>
        <v>0.5695619999999999</v>
      </c>
      <c r="S168" s="214">
        <v>0</v>
      </c>
      <c r="T168" s="215">
        <f>S168*H168</f>
        <v>0</v>
      </c>
      <c r="U168" s="40"/>
      <c r="V168" s="40"/>
      <c r="W168" s="40"/>
      <c r="X168" s="40"/>
      <c r="Y168" s="40"/>
      <c r="Z168" s="40"/>
      <c r="AA168" s="40"/>
      <c r="AB168" s="40"/>
      <c r="AC168" s="40"/>
      <c r="AD168" s="40"/>
      <c r="AE168" s="40"/>
      <c r="AR168" s="216" t="s">
        <v>150</v>
      </c>
      <c r="AT168" s="216" t="s">
        <v>135</v>
      </c>
      <c r="AU168" s="216" t="s">
        <v>141</v>
      </c>
      <c r="AY168" s="18" t="s">
        <v>132</v>
      </c>
      <c r="BE168" s="217">
        <f>IF(N168="základní",J168,0)</f>
        <v>0</v>
      </c>
      <c r="BF168" s="217">
        <f>IF(N168="snížená",J168,0)</f>
        <v>0</v>
      </c>
      <c r="BG168" s="217">
        <f>IF(N168="zákl. přenesená",J168,0)</f>
        <v>0</v>
      </c>
      <c r="BH168" s="217">
        <f>IF(N168="sníž. přenesená",J168,0)</f>
        <v>0</v>
      </c>
      <c r="BI168" s="217">
        <f>IF(N168="nulová",J168,0)</f>
        <v>0</v>
      </c>
      <c r="BJ168" s="18" t="s">
        <v>141</v>
      </c>
      <c r="BK168" s="217">
        <f>ROUND(I168*H168,2)</f>
        <v>0</v>
      </c>
      <c r="BL168" s="18" t="s">
        <v>150</v>
      </c>
      <c r="BM168" s="216" t="s">
        <v>1440</v>
      </c>
    </row>
    <row r="169" s="2" customFormat="1">
      <c r="A169" s="40"/>
      <c r="B169" s="41"/>
      <c r="C169" s="42"/>
      <c r="D169" s="225" t="s">
        <v>197</v>
      </c>
      <c r="E169" s="42"/>
      <c r="F169" s="226" t="s">
        <v>274</v>
      </c>
      <c r="G169" s="42"/>
      <c r="H169" s="42"/>
      <c r="I169" s="227"/>
      <c r="J169" s="42"/>
      <c r="K169" s="42"/>
      <c r="L169" s="46"/>
      <c r="M169" s="228"/>
      <c r="N169" s="229"/>
      <c r="O169" s="86"/>
      <c r="P169" s="86"/>
      <c r="Q169" s="86"/>
      <c r="R169" s="86"/>
      <c r="S169" s="86"/>
      <c r="T169" s="87"/>
      <c r="U169" s="40"/>
      <c r="V169" s="40"/>
      <c r="W169" s="40"/>
      <c r="X169" s="40"/>
      <c r="Y169" s="40"/>
      <c r="Z169" s="40"/>
      <c r="AA169" s="40"/>
      <c r="AB169" s="40"/>
      <c r="AC169" s="40"/>
      <c r="AD169" s="40"/>
      <c r="AE169" s="40"/>
      <c r="AT169" s="18" t="s">
        <v>197</v>
      </c>
      <c r="AU169" s="18" t="s">
        <v>141</v>
      </c>
    </row>
    <row r="170" s="15" customFormat="1">
      <c r="A170" s="15"/>
      <c r="B170" s="262"/>
      <c r="C170" s="263"/>
      <c r="D170" s="225" t="s">
        <v>199</v>
      </c>
      <c r="E170" s="264" t="s">
        <v>32</v>
      </c>
      <c r="F170" s="265" t="s">
        <v>275</v>
      </c>
      <c r="G170" s="263"/>
      <c r="H170" s="264" t="s">
        <v>32</v>
      </c>
      <c r="I170" s="266"/>
      <c r="J170" s="263"/>
      <c r="K170" s="263"/>
      <c r="L170" s="267"/>
      <c r="M170" s="268"/>
      <c r="N170" s="269"/>
      <c r="O170" s="269"/>
      <c r="P170" s="269"/>
      <c r="Q170" s="269"/>
      <c r="R170" s="269"/>
      <c r="S170" s="269"/>
      <c r="T170" s="270"/>
      <c r="U170" s="15"/>
      <c r="V170" s="15"/>
      <c r="W170" s="15"/>
      <c r="X170" s="15"/>
      <c r="Y170" s="15"/>
      <c r="Z170" s="15"/>
      <c r="AA170" s="15"/>
      <c r="AB170" s="15"/>
      <c r="AC170" s="15"/>
      <c r="AD170" s="15"/>
      <c r="AE170" s="15"/>
      <c r="AT170" s="271" t="s">
        <v>199</v>
      </c>
      <c r="AU170" s="271" t="s">
        <v>141</v>
      </c>
      <c r="AV170" s="15" t="s">
        <v>21</v>
      </c>
      <c r="AW170" s="15" t="s">
        <v>41</v>
      </c>
      <c r="AX170" s="15" t="s">
        <v>79</v>
      </c>
      <c r="AY170" s="271" t="s">
        <v>132</v>
      </c>
    </row>
    <row r="171" s="13" customFormat="1">
      <c r="A171" s="13"/>
      <c r="B171" s="230"/>
      <c r="C171" s="231"/>
      <c r="D171" s="225" t="s">
        <v>199</v>
      </c>
      <c r="E171" s="232" t="s">
        <v>32</v>
      </c>
      <c r="F171" s="233" t="s">
        <v>1441</v>
      </c>
      <c r="G171" s="231"/>
      <c r="H171" s="234">
        <v>66.849999999999994</v>
      </c>
      <c r="I171" s="235"/>
      <c r="J171" s="231"/>
      <c r="K171" s="231"/>
      <c r="L171" s="236"/>
      <c r="M171" s="237"/>
      <c r="N171" s="238"/>
      <c r="O171" s="238"/>
      <c r="P171" s="238"/>
      <c r="Q171" s="238"/>
      <c r="R171" s="238"/>
      <c r="S171" s="238"/>
      <c r="T171" s="239"/>
      <c r="U171" s="13"/>
      <c r="V171" s="13"/>
      <c r="W171" s="13"/>
      <c r="X171" s="13"/>
      <c r="Y171" s="13"/>
      <c r="Z171" s="13"/>
      <c r="AA171" s="13"/>
      <c r="AB171" s="13"/>
      <c r="AC171" s="13"/>
      <c r="AD171" s="13"/>
      <c r="AE171" s="13"/>
      <c r="AT171" s="240" t="s">
        <v>199</v>
      </c>
      <c r="AU171" s="240" t="s">
        <v>141</v>
      </c>
      <c r="AV171" s="13" t="s">
        <v>141</v>
      </c>
      <c r="AW171" s="13" t="s">
        <v>41</v>
      </c>
      <c r="AX171" s="13" t="s">
        <v>79</v>
      </c>
      <c r="AY171" s="240" t="s">
        <v>132</v>
      </c>
    </row>
    <row r="172" s="14" customFormat="1">
      <c r="A172" s="14"/>
      <c r="B172" s="241"/>
      <c r="C172" s="242"/>
      <c r="D172" s="225" t="s">
        <v>199</v>
      </c>
      <c r="E172" s="243" t="s">
        <v>32</v>
      </c>
      <c r="F172" s="244" t="s">
        <v>201</v>
      </c>
      <c r="G172" s="242"/>
      <c r="H172" s="245">
        <v>66.849999999999994</v>
      </c>
      <c r="I172" s="246"/>
      <c r="J172" s="242"/>
      <c r="K172" s="242"/>
      <c r="L172" s="247"/>
      <c r="M172" s="248"/>
      <c r="N172" s="249"/>
      <c r="O172" s="249"/>
      <c r="P172" s="249"/>
      <c r="Q172" s="249"/>
      <c r="R172" s="249"/>
      <c r="S172" s="249"/>
      <c r="T172" s="250"/>
      <c r="U172" s="14"/>
      <c r="V172" s="14"/>
      <c r="W172" s="14"/>
      <c r="X172" s="14"/>
      <c r="Y172" s="14"/>
      <c r="Z172" s="14"/>
      <c r="AA172" s="14"/>
      <c r="AB172" s="14"/>
      <c r="AC172" s="14"/>
      <c r="AD172" s="14"/>
      <c r="AE172" s="14"/>
      <c r="AT172" s="251" t="s">
        <v>199</v>
      </c>
      <c r="AU172" s="251" t="s">
        <v>141</v>
      </c>
      <c r="AV172" s="14" t="s">
        <v>150</v>
      </c>
      <c r="AW172" s="14" t="s">
        <v>41</v>
      </c>
      <c r="AX172" s="14" t="s">
        <v>21</v>
      </c>
      <c r="AY172" s="251" t="s">
        <v>132</v>
      </c>
    </row>
    <row r="173" s="2" customFormat="1" ht="14.4" customHeight="1">
      <c r="A173" s="40"/>
      <c r="B173" s="41"/>
      <c r="C173" s="252" t="s">
        <v>325</v>
      </c>
      <c r="D173" s="252" t="s">
        <v>246</v>
      </c>
      <c r="E173" s="253" t="s">
        <v>278</v>
      </c>
      <c r="F173" s="254" t="s">
        <v>279</v>
      </c>
      <c r="G173" s="255" t="s">
        <v>195</v>
      </c>
      <c r="H173" s="256">
        <v>68.186999999999998</v>
      </c>
      <c r="I173" s="257"/>
      <c r="J173" s="258">
        <f>ROUND(I173*H173,2)</f>
        <v>0</v>
      </c>
      <c r="K173" s="254" t="s">
        <v>139</v>
      </c>
      <c r="L173" s="259"/>
      <c r="M173" s="260" t="s">
        <v>32</v>
      </c>
      <c r="N173" s="261" t="s">
        <v>51</v>
      </c>
      <c r="O173" s="86"/>
      <c r="P173" s="214">
        <f>O173*H173</f>
        <v>0</v>
      </c>
      <c r="Q173" s="214">
        <v>0.0035999999999999999</v>
      </c>
      <c r="R173" s="214">
        <f>Q173*H173</f>
        <v>0.24547319999999998</v>
      </c>
      <c r="S173" s="214">
        <v>0</v>
      </c>
      <c r="T173" s="215">
        <f>S173*H173</f>
        <v>0</v>
      </c>
      <c r="U173" s="40"/>
      <c r="V173" s="40"/>
      <c r="W173" s="40"/>
      <c r="X173" s="40"/>
      <c r="Y173" s="40"/>
      <c r="Z173" s="40"/>
      <c r="AA173" s="40"/>
      <c r="AB173" s="40"/>
      <c r="AC173" s="40"/>
      <c r="AD173" s="40"/>
      <c r="AE173" s="40"/>
      <c r="AR173" s="216" t="s">
        <v>228</v>
      </c>
      <c r="AT173" s="216" t="s">
        <v>246</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1442</v>
      </c>
    </row>
    <row r="174" s="13" customFormat="1">
      <c r="A174" s="13"/>
      <c r="B174" s="230"/>
      <c r="C174" s="231"/>
      <c r="D174" s="225" t="s">
        <v>199</v>
      </c>
      <c r="E174" s="231"/>
      <c r="F174" s="233" t="s">
        <v>1443</v>
      </c>
      <c r="G174" s="231"/>
      <c r="H174" s="234">
        <v>68.186999999999998</v>
      </c>
      <c r="I174" s="235"/>
      <c r="J174" s="231"/>
      <c r="K174" s="231"/>
      <c r="L174" s="236"/>
      <c r="M174" s="237"/>
      <c r="N174" s="238"/>
      <c r="O174" s="238"/>
      <c r="P174" s="238"/>
      <c r="Q174" s="238"/>
      <c r="R174" s="238"/>
      <c r="S174" s="238"/>
      <c r="T174" s="239"/>
      <c r="U174" s="13"/>
      <c r="V174" s="13"/>
      <c r="W174" s="13"/>
      <c r="X174" s="13"/>
      <c r="Y174" s="13"/>
      <c r="Z174" s="13"/>
      <c r="AA174" s="13"/>
      <c r="AB174" s="13"/>
      <c r="AC174" s="13"/>
      <c r="AD174" s="13"/>
      <c r="AE174" s="13"/>
      <c r="AT174" s="240" t="s">
        <v>199</v>
      </c>
      <c r="AU174" s="240" t="s">
        <v>141</v>
      </c>
      <c r="AV174" s="13" t="s">
        <v>141</v>
      </c>
      <c r="AW174" s="13" t="s">
        <v>4</v>
      </c>
      <c r="AX174" s="13" t="s">
        <v>21</v>
      </c>
      <c r="AY174" s="240" t="s">
        <v>132</v>
      </c>
    </row>
    <row r="175" s="2" customFormat="1" ht="24.15" customHeight="1">
      <c r="A175" s="40"/>
      <c r="B175" s="41"/>
      <c r="C175" s="205" t="s">
        <v>329</v>
      </c>
      <c r="D175" s="205" t="s">
        <v>135</v>
      </c>
      <c r="E175" s="206" t="s">
        <v>283</v>
      </c>
      <c r="F175" s="207" t="s">
        <v>284</v>
      </c>
      <c r="G175" s="208" t="s">
        <v>195</v>
      </c>
      <c r="H175" s="209">
        <v>287.84500000000003</v>
      </c>
      <c r="I175" s="210"/>
      <c r="J175" s="211">
        <f>ROUND(I175*H175,2)</f>
        <v>0</v>
      </c>
      <c r="K175" s="207" t="s">
        <v>139</v>
      </c>
      <c r="L175" s="46"/>
      <c r="M175" s="212" t="s">
        <v>32</v>
      </c>
      <c r="N175" s="213" t="s">
        <v>51</v>
      </c>
      <c r="O175" s="86"/>
      <c r="P175" s="214">
        <f>O175*H175</f>
        <v>0</v>
      </c>
      <c r="Q175" s="214">
        <v>0.0086</v>
      </c>
      <c r="R175" s="214">
        <f>Q175*H175</f>
        <v>2.4754670000000001</v>
      </c>
      <c r="S175" s="214">
        <v>0</v>
      </c>
      <c r="T175" s="215">
        <f>S175*H175</f>
        <v>0</v>
      </c>
      <c r="U175" s="40"/>
      <c r="V175" s="40"/>
      <c r="W175" s="40"/>
      <c r="X175" s="40"/>
      <c r="Y175" s="40"/>
      <c r="Z175" s="40"/>
      <c r="AA175" s="40"/>
      <c r="AB175" s="40"/>
      <c r="AC175" s="40"/>
      <c r="AD175" s="40"/>
      <c r="AE175" s="40"/>
      <c r="AR175" s="216" t="s">
        <v>150</v>
      </c>
      <c r="AT175" s="216" t="s">
        <v>135</v>
      </c>
      <c r="AU175" s="216" t="s">
        <v>141</v>
      </c>
      <c r="AY175" s="18" t="s">
        <v>132</v>
      </c>
      <c r="BE175" s="217">
        <f>IF(N175="základní",J175,0)</f>
        <v>0</v>
      </c>
      <c r="BF175" s="217">
        <f>IF(N175="snížená",J175,0)</f>
        <v>0</v>
      </c>
      <c r="BG175" s="217">
        <f>IF(N175="zákl. přenesená",J175,0)</f>
        <v>0</v>
      </c>
      <c r="BH175" s="217">
        <f>IF(N175="sníž. přenesená",J175,0)</f>
        <v>0</v>
      </c>
      <c r="BI175" s="217">
        <f>IF(N175="nulová",J175,0)</f>
        <v>0</v>
      </c>
      <c r="BJ175" s="18" t="s">
        <v>141</v>
      </c>
      <c r="BK175" s="217">
        <f>ROUND(I175*H175,2)</f>
        <v>0</v>
      </c>
      <c r="BL175" s="18" t="s">
        <v>150</v>
      </c>
      <c r="BM175" s="216" t="s">
        <v>1444</v>
      </c>
    </row>
    <row r="176" s="2" customFormat="1">
      <c r="A176" s="40"/>
      <c r="B176" s="41"/>
      <c r="C176" s="42"/>
      <c r="D176" s="225" t="s">
        <v>197</v>
      </c>
      <c r="E176" s="42"/>
      <c r="F176" s="226" t="s">
        <v>274</v>
      </c>
      <c r="G176" s="42"/>
      <c r="H176" s="42"/>
      <c r="I176" s="227"/>
      <c r="J176" s="42"/>
      <c r="K176" s="42"/>
      <c r="L176" s="46"/>
      <c r="M176" s="228"/>
      <c r="N176" s="229"/>
      <c r="O176" s="86"/>
      <c r="P176" s="86"/>
      <c r="Q176" s="86"/>
      <c r="R176" s="86"/>
      <c r="S176" s="86"/>
      <c r="T176" s="87"/>
      <c r="U176" s="40"/>
      <c r="V176" s="40"/>
      <c r="W176" s="40"/>
      <c r="X176" s="40"/>
      <c r="Y176" s="40"/>
      <c r="Z176" s="40"/>
      <c r="AA176" s="40"/>
      <c r="AB176" s="40"/>
      <c r="AC176" s="40"/>
      <c r="AD176" s="40"/>
      <c r="AE176" s="40"/>
      <c r="AT176" s="18" t="s">
        <v>197</v>
      </c>
      <c r="AU176" s="18" t="s">
        <v>141</v>
      </c>
    </row>
    <row r="177" s="13" customFormat="1">
      <c r="A177" s="13"/>
      <c r="B177" s="230"/>
      <c r="C177" s="231"/>
      <c r="D177" s="225" t="s">
        <v>199</v>
      </c>
      <c r="E177" s="232" t="s">
        <v>32</v>
      </c>
      <c r="F177" s="233" t="s">
        <v>1445</v>
      </c>
      <c r="G177" s="231"/>
      <c r="H177" s="234">
        <v>329.47500000000002</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41</v>
      </c>
      <c r="AX177" s="13" t="s">
        <v>79</v>
      </c>
      <c r="AY177" s="240" t="s">
        <v>132</v>
      </c>
    </row>
    <row r="178" s="13" customFormat="1">
      <c r="A178" s="13"/>
      <c r="B178" s="230"/>
      <c r="C178" s="231"/>
      <c r="D178" s="225" t="s">
        <v>199</v>
      </c>
      <c r="E178" s="232" t="s">
        <v>32</v>
      </c>
      <c r="F178" s="233" t="s">
        <v>888</v>
      </c>
      <c r="G178" s="231"/>
      <c r="H178" s="234">
        <v>-18</v>
      </c>
      <c r="I178" s="235"/>
      <c r="J178" s="231"/>
      <c r="K178" s="231"/>
      <c r="L178" s="236"/>
      <c r="M178" s="237"/>
      <c r="N178" s="238"/>
      <c r="O178" s="238"/>
      <c r="P178" s="238"/>
      <c r="Q178" s="238"/>
      <c r="R178" s="238"/>
      <c r="S178" s="238"/>
      <c r="T178" s="239"/>
      <c r="U178" s="13"/>
      <c r="V178" s="13"/>
      <c r="W178" s="13"/>
      <c r="X178" s="13"/>
      <c r="Y178" s="13"/>
      <c r="Z178" s="13"/>
      <c r="AA178" s="13"/>
      <c r="AB178" s="13"/>
      <c r="AC178" s="13"/>
      <c r="AD178" s="13"/>
      <c r="AE178" s="13"/>
      <c r="AT178" s="240" t="s">
        <v>199</v>
      </c>
      <c r="AU178" s="240" t="s">
        <v>141</v>
      </c>
      <c r="AV178" s="13" t="s">
        <v>141</v>
      </c>
      <c r="AW178" s="13" t="s">
        <v>41</v>
      </c>
      <c r="AX178" s="13" t="s">
        <v>79</v>
      </c>
      <c r="AY178" s="240" t="s">
        <v>132</v>
      </c>
    </row>
    <row r="179" s="13" customFormat="1">
      <c r="A179" s="13"/>
      <c r="B179" s="230"/>
      <c r="C179" s="231"/>
      <c r="D179" s="225" t="s">
        <v>199</v>
      </c>
      <c r="E179" s="232" t="s">
        <v>32</v>
      </c>
      <c r="F179" s="233" t="s">
        <v>889</v>
      </c>
      <c r="G179" s="231"/>
      <c r="H179" s="234">
        <v>-13.5</v>
      </c>
      <c r="I179" s="235"/>
      <c r="J179" s="231"/>
      <c r="K179" s="231"/>
      <c r="L179" s="236"/>
      <c r="M179" s="237"/>
      <c r="N179" s="238"/>
      <c r="O179" s="238"/>
      <c r="P179" s="238"/>
      <c r="Q179" s="238"/>
      <c r="R179" s="238"/>
      <c r="S179" s="238"/>
      <c r="T179" s="239"/>
      <c r="U179" s="13"/>
      <c r="V179" s="13"/>
      <c r="W179" s="13"/>
      <c r="X179" s="13"/>
      <c r="Y179" s="13"/>
      <c r="Z179" s="13"/>
      <c r="AA179" s="13"/>
      <c r="AB179" s="13"/>
      <c r="AC179" s="13"/>
      <c r="AD179" s="13"/>
      <c r="AE179" s="13"/>
      <c r="AT179" s="240" t="s">
        <v>199</v>
      </c>
      <c r="AU179" s="240" t="s">
        <v>141</v>
      </c>
      <c r="AV179" s="13" t="s">
        <v>141</v>
      </c>
      <c r="AW179" s="13" t="s">
        <v>41</v>
      </c>
      <c r="AX179" s="13" t="s">
        <v>79</v>
      </c>
      <c r="AY179" s="240" t="s">
        <v>132</v>
      </c>
    </row>
    <row r="180" s="13" customFormat="1">
      <c r="A180" s="13"/>
      <c r="B180" s="230"/>
      <c r="C180" s="231"/>
      <c r="D180" s="225" t="s">
        <v>199</v>
      </c>
      <c r="E180" s="232" t="s">
        <v>32</v>
      </c>
      <c r="F180" s="233" t="s">
        <v>890</v>
      </c>
      <c r="G180" s="231"/>
      <c r="H180" s="234">
        <v>-3.0800000000000001</v>
      </c>
      <c r="I180" s="235"/>
      <c r="J180" s="231"/>
      <c r="K180" s="231"/>
      <c r="L180" s="236"/>
      <c r="M180" s="237"/>
      <c r="N180" s="238"/>
      <c r="O180" s="238"/>
      <c r="P180" s="238"/>
      <c r="Q180" s="238"/>
      <c r="R180" s="238"/>
      <c r="S180" s="238"/>
      <c r="T180" s="239"/>
      <c r="U180" s="13"/>
      <c r="V180" s="13"/>
      <c r="W180" s="13"/>
      <c r="X180" s="13"/>
      <c r="Y180" s="13"/>
      <c r="Z180" s="13"/>
      <c r="AA180" s="13"/>
      <c r="AB180" s="13"/>
      <c r="AC180" s="13"/>
      <c r="AD180" s="13"/>
      <c r="AE180" s="13"/>
      <c r="AT180" s="240" t="s">
        <v>199</v>
      </c>
      <c r="AU180" s="240" t="s">
        <v>141</v>
      </c>
      <c r="AV180" s="13" t="s">
        <v>141</v>
      </c>
      <c r="AW180" s="13" t="s">
        <v>41</v>
      </c>
      <c r="AX180" s="13" t="s">
        <v>79</v>
      </c>
      <c r="AY180" s="240" t="s">
        <v>132</v>
      </c>
    </row>
    <row r="181" s="13" customFormat="1">
      <c r="A181" s="13"/>
      <c r="B181" s="230"/>
      <c r="C181" s="231"/>
      <c r="D181" s="225" t="s">
        <v>199</v>
      </c>
      <c r="E181" s="232" t="s">
        <v>32</v>
      </c>
      <c r="F181" s="233" t="s">
        <v>891</v>
      </c>
      <c r="G181" s="231"/>
      <c r="H181" s="234">
        <v>-2.1000000000000001</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3" customFormat="1">
      <c r="A182" s="13"/>
      <c r="B182" s="230"/>
      <c r="C182" s="231"/>
      <c r="D182" s="225" t="s">
        <v>199</v>
      </c>
      <c r="E182" s="232" t="s">
        <v>32</v>
      </c>
      <c r="F182" s="233" t="s">
        <v>892</v>
      </c>
      <c r="G182" s="231"/>
      <c r="H182" s="234">
        <v>-2.25</v>
      </c>
      <c r="I182" s="235"/>
      <c r="J182" s="231"/>
      <c r="K182" s="231"/>
      <c r="L182" s="236"/>
      <c r="M182" s="237"/>
      <c r="N182" s="238"/>
      <c r="O182" s="238"/>
      <c r="P182" s="238"/>
      <c r="Q182" s="238"/>
      <c r="R182" s="238"/>
      <c r="S182" s="238"/>
      <c r="T182" s="239"/>
      <c r="U182" s="13"/>
      <c r="V182" s="13"/>
      <c r="W182" s="13"/>
      <c r="X182" s="13"/>
      <c r="Y182" s="13"/>
      <c r="Z182" s="13"/>
      <c r="AA182" s="13"/>
      <c r="AB182" s="13"/>
      <c r="AC182" s="13"/>
      <c r="AD182" s="13"/>
      <c r="AE182" s="13"/>
      <c r="AT182" s="240" t="s">
        <v>199</v>
      </c>
      <c r="AU182" s="240" t="s">
        <v>141</v>
      </c>
      <c r="AV182" s="13" t="s">
        <v>141</v>
      </c>
      <c r="AW182" s="13" t="s">
        <v>41</v>
      </c>
      <c r="AX182" s="13" t="s">
        <v>79</v>
      </c>
      <c r="AY182" s="240" t="s">
        <v>132</v>
      </c>
    </row>
    <row r="183" s="13" customFormat="1">
      <c r="A183" s="13"/>
      <c r="B183" s="230"/>
      <c r="C183" s="231"/>
      <c r="D183" s="225" t="s">
        <v>199</v>
      </c>
      <c r="E183" s="232" t="s">
        <v>32</v>
      </c>
      <c r="F183" s="233" t="s">
        <v>893</v>
      </c>
      <c r="G183" s="231"/>
      <c r="H183" s="234">
        <v>-2.7000000000000002</v>
      </c>
      <c r="I183" s="235"/>
      <c r="J183" s="231"/>
      <c r="K183" s="231"/>
      <c r="L183" s="236"/>
      <c r="M183" s="237"/>
      <c r="N183" s="238"/>
      <c r="O183" s="238"/>
      <c r="P183" s="238"/>
      <c r="Q183" s="238"/>
      <c r="R183" s="238"/>
      <c r="S183" s="238"/>
      <c r="T183" s="239"/>
      <c r="U183" s="13"/>
      <c r="V183" s="13"/>
      <c r="W183" s="13"/>
      <c r="X183" s="13"/>
      <c r="Y183" s="13"/>
      <c r="Z183" s="13"/>
      <c r="AA183" s="13"/>
      <c r="AB183" s="13"/>
      <c r="AC183" s="13"/>
      <c r="AD183" s="13"/>
      <c r="AE183" s="13"/>
      <c r="AT183" s="240" t="s">
        <v>199</v>
      </c>
      <c r="AU183" s="240" t="s">
        <v>141</v>
      </c>
      <c r="AV183" s="13" t="s">
        <v>141</v>
      </c>
      <c r="AW183" s="13" t="s">
        <v>41</v>
      </c>
      <c r="AX183" s="13" t="s">
        <v>79</v>
      </c>
      <c r="AY183" s="240" t="s">
        <v>132</v>
      </c>
    </row>
    <row r="184" s="14" customFormat="1">
      <c r="A184" s="14"/>
      <c r="B184" s="241"/>
      <c r="C184" s="242"/>
      <c r="D184" s="225" t="s">
        <v>199</v>
      </c>
      <c r="E184" s="243" t="s">
        <v>32</v>
      </c>
      <c r="F184" s="244" t="s">
        <v>201</v>
      </c>
      <c r="G184" s="242"/>
      <c r="H184" s="245">
        <v>287.84500000000003</v>
      </c>
      <c r="I184" s="246"/>
      <c r="J184" s="242"/>
      <c r="K184" s="242"/>
      <c r="L184" s="247"/>
      <c r="M184" s="248"/>
      <c r="N184" s="249"/>
      <c r="O184" s="249"/>
      <c r="P184" s="249"/>
      <c r="Q184" s="249"/>
      <c r="R184" s="249"/>
      <c r="S184" s="249"/>
      <c r="T184" s="250"/>
      <c r="U184" s="14"/>
      <c r="V184" s="14"/>
      <c r="W184" s="14"/>
      <c r="X184" s="14"/>
      <c r="Y184" s="14"/>
      <c r="Z184" s="14"/>
      <c r="AA184" s="14"/>
      <c r="AB184" s="14"/>
      <c r="AC184" s="14"/>
      <c r="AD184" s="14"/>
      <c r="AE184" s="14"/>
      <c r="AT184" s="251" t="s">
        <v>199</v>
      </c>
      <c r="AU184" s="251" t="s">
        <v>141</v>
      </c>
      <c r="AV184" s="14" t="s">
        <v>150</v>
      </c>
      <c r="AW184" s="14" t="s">
        <v>41</v>
      </c>
      <c r="AX184" s="14" t="s">
        <v>21</v>
      </c>
      <c r="AY184" s="251" t="s">
        <v>132</v>
      </c>
    </row>
    <row r="185" s="2" customFormat="1" ht="14.4" customHeight="1">
      <c r="A185" s="40"/>
      <c r="B185" s="41"/>
      <c r="C185" s="252" t="s">
        <v>334</v>
      </c>
      <c r="D185" s="252" t="s">
        <v>246</v>
      </c>
      <c r="E185" s="253" t="s">
        <v>295</v>
      </c>
      <c r="F185" s="254" t="s">
        <v>894</v>
      </c>
      <c r="G185" s="255" t="s">
        <v>195</v>
      </c>
      <c r="H185" s="256">
        <v>293.60199999999998</v>
      </c>
      <c r="I185" s="257"/>
      <c r="J185" s="258">
        <f>ROUND(I185*H185,2)</f>
        <v>0</v>
      </c>
      <c r="K185" s="254" t="s">
        <v>620</v>
      </c>
      <c r="L185" s="259"/>
      <c r="M185" s="260" t="s">
        <v>32</v>
      </c>
      <c r="N185" s="261" t="s">
        <v>51</v>
      </c>
      <c r="O185" s="86"/>
      <c r="P185" s="214">
        <f>O185*H185</f>
        <v>0</v>
      </c>
      <c r="Q185" s="214">
        <v>0.0023999999999999998</v>
      </c>
      <c r="R185" s="214">
        <f>Q185*H185</f>
        <v>0.70464479999999985</v>
      </c>
      <c r="S185" s="214">
        <v>0</v>
      </c>
      <c r="T185" s="215">
        <f>S185*H185</f>
        <v>0</v>
      </c>
      <c r="U185" s="40"/>
      <c r="V185" s="40"/>
      <c r="W185" s="40"/>
      <c r="X185" s="40"/>
      <c r="Y185" s="40"/>
      <c r="Z185" s="40"/>
      <c r="AA185" s="40"/>
      <c r="AB185" s="40"/>
      <c r="AC185" s="40"/>
      <c r="AD185" s="40"/>
      <c r="AE185" s="40"/>
      <c r="AR185" s="216" t="s">
        <v>228</v>
      </c>
      <c r="AT185" s="216" t="s">
        <v>246</v>
      </c>
      <c r="AU185" s="216" t="s">
        <v>141</v>
      </c>
      <c r="AY185" s="18" t="s">
        <v>132</v>
      </c>
      <c r="BE185" s="217">
        <f>IF(N185="základní",J185,0)</f>
        <v>0</v>
      </c>
      <c r="BF185" s="217">
        <f>IF(N185="snížená",J185,0)</f>
        <v>0</v>
      </c>
      <c r="BG185" s="217">
        <f>IF(N185="zákl. přenesená",J185,0)</f>
        <v>0</v>
      </c>
      <c r="BH185" s="217">
        <f>IF(N185="sníž. přenesená",J185,0)</f>
        <v>0</v>
      </c>
      <c r="BI185" s="217">
        <f>IF(N185="nulová",J185,0)</f>
        <v>0</v>
      </c>
      <c r="BJ185" s="18" t="s">
        <v>141</v>
      </c>
      <c r="BK185" s="217">
        <f>ROUND(I185*H185,2)</f>
        <v>0</v>
      </c>
      <c r="BL185" s="18" t="s">
        <v>150</v>
      </c>
      <c r="BM185" s="216" t="s">
        <v>1446</v>
      </c>
    </row>
    <row r="186" s="13" customFormat="1">
      <c r="A186" s="13"/>
      <c r="B186" s="230"/>
      <c r="C186" s="231"/>
      <c r="D186" s="225" t="s">
        <v>199</v>
      </c>
      <c r="E186" s="231"/>
      <c r="F186" s="233" t="s">
        <v>1447</v>
      </c>
      <c r="G186" s="231"/>
      <c r="H186" s="234">
        <v>293.60199999999998</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v>
      </c>
      <c r="AX186" s="13" t="s">
        <v>21</v>
      </c>
      <c r="AY186" s="240" t="s">
        <v>132</v>
      </c>
    </row>
    <row r="187" s="2" customFormat="1" ht="24.15" customHeight="1">
      <c r="A187" s="40"/>
      <c r="B187" s="41"/>
      <c r="C187" s="205" t="s">
        <v>338</v>
      </c>
      <c r="D187" s="205" t="s">
        <v>135</v>
      </c>
      <c r="E187" s="206" t="s">
        <v>304</v>
      </c>
      <c r="F187" s="207" t="s">
        <v>305</v>
      </c>
      <c r="G187" s="208" t="s">
        <v>231</v>
      </c>
      <c r="H187" s="209">
        <v>114</v>
      </c>
      <c r="I187" s="210"/>
      <c r="J187" s="211">
        <f>ROUND(I187*H187,2)</f>
        <v>0</v>
      </c>
      <c r="K187" s="207" t="s">
        <v>139</v>
      </c>
      <c r="L187" s="46"/>
      <c r="M187" s="212" t="s">
        <v>32</v>
      </c>
      <c r="N187" s="213" t="s">
        <v>51</v>
      </c>
      <c r="O187" s="86"/>
      <c r="P187" s="214">
        <f>O187*H187</f>
        <v>0</v>
      </c>
      <c r="Q187" s="214">
        <v>0.0033899999999999998</v>
      </c>
      <c r="R187" s="214">
        <f>Q187*H187</f>
        <v>0.38645999999999997</v>
      </c>
      <c r="S187" s="214">
        <v>0</v>
      </c>
      <c r="T187" s="215">
        <f>S187*H187</f>
        <v>0</v>
      </c>
      <c r="U187" s="40"/>
      <c r="V187" s="40"/>
      <c r="W187" s="40"/>
      <c r="X187" s="40"/>
      <c r="Y187" s="40"/>
      <c r="Z187" s="40"/>
      <c r="AA187" s="40"/>
      <c r="AB187" s="40"/>
      <c r="AC187" s="40"/>
      <c r="AD187" s="40"/>
      <c r="AE187" s="40"/>
      <c r="AR187" s="216" t="s">
        <v>150</v>
      </c>
      <c r="AT187" s="216" t="s">
        <v>135</v>
      </c>
      <c r="AU187" s="216" t="s">
        <v>141</v>
      </c>
      <c r="AY187" s="18" t="s">
        <v>132</v>
      </c>
      <c r="BE187" s="217">
        <f>IF(N187="základní",J187,0)</f>
        <v>0</v>
      </c>
      <c r="BF187" s="217">
        <f>IF(N187="snížená",J187,0)</f>
        <v>0</v>
      </c>
      <c r="BG187" s="217">
        <f>IF(N187="zákl. přenesená",J187,0)</f>
        <v>0</v>
      </c>
      <c r="BH187" s="217">
        <f>IF(N187="sníž. přenesená",J187,0)</f>
        <v>0</v>
      </c>
      <c r="BI187" s="217">
        <f>IF(N187="nulová",J187,0)</f>
        <v>0</v>
      </c>
      <c r="BJ187" s="18" t="s">
        <v>141</v>
      </c>
      <c r="BK187" s="217">
        <f>ROUND(I187*H187,2)</f>
        <v>0</v>
      </c>
      <c r="BL187" s="18" t="s">
        <v>150</v>
      </c>
      <c r="BM187" s="216" t="s">
        <v>1448</v>
      </c>
    </row>
    <row r="188" s="2" customFormat="1">
      <c r="A188" s="40"/>
      <c r="B188" s="41"/>
      <c r="C188" s="42"/>
      <c r="D188" s="225" t="s">
        <v>197</v>
      </c>
      <c r="E188" s="42"/>
      <c r="F188" s="226" t="s">
        <v>307</v>
      </c>
      <c r="G188" s="42"/>
      <c r="H188" s="42"/>
      <c r="I188" s="227"/>
      <c r="J188" s="42"/>
      <c r="K188" s="42"/>
      <c r="L188" s="46"/>
      <c r="M188" s="228"/>
      <c r="N188" s="229"/>
      <c r="O188" s="86"/>
      <c r="P188" s="86"/>
      <c r="Q188" s="86"/>
      <c r="R188" s="86"/>
      <c r="S188" s="86"/>
      <c r="T188" s="87"/>
      <c r="U188" s="40"/>
      <c r="V188" s="40"/>
      <c r="W188" s="40"/>
      <c r="X188" s="40"/>
      <c r="Y188" s="40"/>
      <c r="Z188" s="40"/>
      <c r="AA188" s="40"/>
      <c r="AB188" s="40"/>
      <c r="AC188" s="40"/>
      <c r="AD188" s="40"/>
      <c r="AE188" s="40"/>
      <c r="AT188" s="18" t="s">
        <v>197</v>
      </c>
      <c r="AU188" s="18" t="s">
        <v>141</v>
      </c>
    </row>
    <row r="189" s="13" customFormat="1">
      <c r="A189" s="13"/>
      <c r="B189" s="230"/>
      <c r="C189" s="231"/>
      <c r="D189" s="225" t="s">
        <v>199</v>
      </c>
      <c r="E189" s="232" t="s">
        <v>32</v>
      </c>
      <c r="F189" s="233" t="s">
        <v>898</v>
      </c>
      <c r="G189" s="231"/>
      <c r="H189" s="234">
        <v>114</v>
      </c>
      <c r="I189" s="235"/>
      <c r="J189" s="231"/>
      <c r="K189" s="231"/>
      <c r="L189" s="236"/>
      <c r="M189" s="237"/>
      <c r="N189" s="238"/>
      <c r="O189" s="238"/>
      <c r="P189" s="238"/>
      <c r="Q189" s="238"/>
      <c r="R189" s="238"/>
      <c r="S189" s="238"/>
      <c r="T189" s="239"/>
      <c r="U189" s="13"/>
      <c r="V189" s="13"/>
      <c r="W189" s="13"/>
      <c r="X189" s="13"/>
      <c r="Y189" s="13"/>
      <c r="Z189" s="13"/>
      <c r="AA189" s="13"/>
      <c r="AB189" s="13"/>
      <c r="AC189" s="13"/>
      <c r="AD189" s="13"/>
      <c r="AE189" s="13"/>
      <c r="AT189" s="240" t="s">
        <v>199</v>
      </c>
      <c r="AU189" s="240" t="s">
        <v>141</v>
      </c>
      <c r="AV189" s="13" t="s">
        <v>141</v>
      </c>
      <c r="AW189" s="13" t="s">
        <v>41</v>
      </c>
      <c r="AX189" s="13" t="s">
        <v>79</v>
      </c>
      <c r="AY189" s="240" t="s">
        <v>132</v>
      </c>
    </row>
    <row r="190" s="14" customFormat="1">
      <c r="A190" s="14"/>
      <c r="B190" s="241"/>
      <c r="C190" s="242"/>
      <c r="D190" s="225" t="s">
        <v>199</v>
      </c>
      <c r="E190" s="243" t="s">
        <v>32</v>
      </c>
      <c r="F190" s="244" t="s">
        <v>201</v>
      </c>
      <c r="G190" s="242"/>
      <c r="H190" s="245">
        <v>114</v>
      </c>
      <c r="I190" s="246"/>
      <c r="J190" s="242"/>
      <c r="K190" s="242"/>
      <c r="L190" s="247"/>
      <c r="M190" s="248"/>
      <c r="N190" s="249"/>
      <c r="O190" s="249"/>
      <c r="P190" s="249"/>
      <c r="Q190" s="249"/>
      <c r="R190" s="249"/>
      <c r="S190" s="249"/>
      <c r="T190" s="250"/>
      <c r="U190" s="14"/>
      <c r="V190" s="14"/>
      <c r="W190" s="14"/>
      <c r="X190" s="14"/>
      <c r="Y190" s="14"/>
      <c r="Z190" s="14"/>
      <c r="AA190" s="14"/>
      <c r="AB190" s="14"/>
      <c r="AC190" s="14"/>
      <c r="AD190" s="14"/>
      <c r="AE190" s="14"/>
      <c r="AT190" s="251" t="s">
        <v>199</v>
      </c>
      <c r="AU190" s="251" t="s">
        <v>141</v>
      </c>
      <c r="AV190" s="14" t="s">
        <v>150</v>
      </c>
      <c r="AW190" s="14" t="s">
        <v>41</v>
      </c>
      <c r="AX190" s="14" t="s">
        <v>21</v>
      </c>
      <c r="AY190" s="251" t="s">
        <v>132</v>
      </c>
    </row>
    <row r="191" s="2" customFormat="1" ht="14.4" customHeight="1">
      <c r="A191" s="40"/>
      <c r="B191" s="41"/>
      <c r="C191" s="252" t="s">
        <v>343</v>
      </c>
      <c r="D191" s="252" t="s">
        <v>246</v>
      </c>
      <c r="E191" s="253" t="s">
        <v>310</v>
      </c>
      <c r="F191" s="254" t="s">
        <v>311</v>
      </c>
      <c r="G191" s="255" t="s">
        <v>195</v>
      </c>
      <c r="H191" s="256">
        <v>125.40000000000001</v>
      </c>
      <c r="I191" s="257"/>
      <c r="J191" s="258">
        <f>ROUND(I191*H191,2)</f>
        <v>0</v>
      </c>
      <c r="K191" s="254" t="s">
        <v>139</v>
      </c>
      <c r="L191" s="259"/>
      <c r="M191" s="260" t="s">
        <v>32</v>
      </c>
      <c r="N191" s="261" t="s">
        <v>51</v>
      </c>
      <c r="O191" s="86"/>
      <c r="P191" s="214">
        <f>O191*H191</f>
        <v>0</v>
      </c>
      <c r="Q191" s="214">
        <v>0.00051000000000000004</v>
      </c>
      <c r="R191" s="214">
        <f>Q191*H191</f>
        <v>0.063954000000000011</v>
      </c>
      <c r="S191" s="214">
        <v>0</v>
      </c>
      <c r="T191" s="215">
        <f>S191*H191</f>
        <v>0</v>
      </c>
      <c r="U191" s="40"/>
      <c r="V191" s="40"/>
      <c r="W191" s="40"/>
      <c r="X191" s="40"/>
      <c r="Y191" s="40"/>
      <c r="Z191" s="40"/>
      <c r="AA191" s="40"/>
      <c r="AB191" s="40"/>
      <c r="AC191" s="40"/>
      <c r="AD191" s="40"/>
      <c r="AE191" s="40"/>
      <c r="AR191" s="216" t="s">
        <v>228</v>
      </c>
      <c r="AT191" s="216" t="s">
        <v>246</v>
      </c>
      <c r="AU191" s="216" t="s">
        <v>141</v>
      </c>
      <c r="AY191" s="18" t="s">
        <v>132</v>
      </c>
      <c r="BE191" s="217">
        <f>IF(N191="základní",J191,0)</f>
        <v>0</v>
      </c>
      <c r="BF191" s="217">
        <f>IF(N191="snížená",J191,0)</f>
        <v>0</v>
      </c>
      <c r="BG191" s="217">
        <f>IF(N191="zákl. přenesená",J191,0)</f>
        <v>0</v>
      </c>
      <c r="BH191" s="217">
        <f>IF(N191="sníž. přenesená",J191,0)</f>
        <v>0</v>
      </c>
      <c r="BI191" s="217">
        <f>IF(N191="nulová",J191,0)</f>
        <v>0</v>
      </c>
      <c r="BJ191" s="18" t="s">
        <v>141</v>
      </c>
      <c r="BK191" s="217">
        <f>ROUND(I191*H191,2)</f>
        <v>0</v>
      </c>
      <c r="BL191" s="18" t="s">
        <v>150</v>
      </c>
      <c r="BM191" s="216" t="s">
        <v>1449</v>
      </c>
    </row>
    <row r="192" s="13" customFormat="1">
      <c r="A192" s="13"/>
      <c r="B192" s="230"/>
      <c r="C192" s="231"/>
      <c r="D192" s="225" t="s">
        <v>199</v>
      </c>
      <c r="E192" s="231"/>
      <c r="F192" s="233" t="s">
        <v>1352</v>
      </c>
      <c r="G192" s="231"/>
      <c r="H192" s="234">
        <v>125.40000000000001</v>
      </c>
      <c r="I192" s="235"/>
      <c r="J192" s="231"/>
      <c r="K192" s="231"/>
      <c r="L192" s="236"/>
      <c r="M192" s="237"/>
      <c r="N192" s="238"/>
      <c r="O192" s="238"/>
      <c r="P192" s="238"/>
      <c r="Q192" s="238"/>
      <c r="R192" s="238"/>
      <c r="S192" s="238"/>
      <c r="T192" s="239"/>
      <c r="U192" s="13"/>
      <c r="V192" s="13"/>
      <c r="W192" s="13"/>
      <c r="X192" s="13"/>
      <c r="Y192" s="13"/>
      <c r="Z192" s="13"/>
      <c r="AA192" s="13"/>
      <c r="AB192" s="13"/>
      <c r="AC192" s="13"/>
      <c r="AD192" s="13"/>
      <c r="AE192" s="13"/>
      <c r="AT192" s="240" t="s">
        <v>199</v>
      </c>
      <c r="AU192" s="240" t="s">
        <v>141</v>
      </c>
      <c r="AV192" s="13" t="s">
        <v>141</v>
      </c>
      <c r="AW192" s="13" t="s">
        <v>4</v>
      </c>
      <c r="AX192" s="13" t="s">
        <v>21</v>
      </c>
      <c r="AY192" s="240" t="s">
        <v>132</v>
      </c>
    </row>
    <row r="193" s="2" customFormat="1" ht="14.4" customHeight="1">
      <c r="A193" s="40"/>
      <c r="B193" s="41"/>
      <c r="C193" s="205" t="s">
        <v>347</v>
      </c>
      <c r="D193" s="205" t="s">
        <v>135</v>
      </c>
      <c r="E193" s="206" t="s">
        <v>315</v>
      </c>
      <c r="F193" s="207" t="s">
        <v>316</v>
      </c>
      <c r="G193" s="208" t="s">
        <v>231</v>
      </c>
      <c r="H193" s="209">
        <v>47.75</v>
      </c>
      <c r="I193" s="210"/>
      <c r="J193" s="211">
        <f>ROUND(I193*H193,2)</f>
        <v>0</v>
      </c>
      <c r="K193" s="207" t="s">
        <v>139</v>
      </c>
      <c r="L193" s="46"/>
      <c r="M193" s="212" t="s">
        <v>32</v>
      </c>
      <c r="N193" s="213" t="s">
        <v>51</v>
      </c>
      <c r="O193" s="86"/>
      <c r="P193" s="214">
        <f>O193*H193</f>
        <v>0</v>
      </c>
      <c r="Q193" s="214">
        <v>6.0000000000000002E-05</v>
      </c>
      <c r="R193" s="214">
        <f>Q193*H193</f>
        <v>0.0028649999999999999</v>
      </c>
      <c r="S193" s="214">
        <v>0</v>
      </c>
      <c r="T193" s="215">
        <f>S193*H193</f>
        <v>0</v>
      </c>
      <c r="U193" s="40"/>
      <c r="V193" s="40"/>
      <c r="W193" s="40"/>
      <c r="X193" s="40"/>
      <c r="Y193" s="40"/>
      <c r="Z193" s="40"/>
      <c r="AA193" s="40"/>
      <c r="AB193" s="40"/>
      <c r="AC193" s="40"/>
      <c r="AD193" s="40"/>
      <c r="AE193" s="40"/>
      <c r="AR193" s="216" t="s">
        <v>150</v>
      </c>
      <c r="AT193" s="216" t="s">
        <v>135</v>
      </c>
      <c r="AU193" s="216" t="s">
        <v>141</v>
      </c>
      <c r="AY193" s="18" t="s">
        <v>132</v>
      </c>
      <c r="BE193" s="217">
        <f>IF(N193="základní",J193,0)</f>
        <v>0</v>
      </c>
      <c r="BF193" s="217">
        <f>IF(N193="snížená",J193,0)</f>
        <v>0</v>
      </c>
      <c r="BG193" s="217">
        <f>IF(N193="zákl. přenesená",J193,0)</f>
        <v>0</v>
      </c>
      <c r="BH193" s="217">
        <f>IF(N193="sníž. přenesená",J193,0)</f>
        <v>0</v>
      </c>
      <c r="BI193" s="217">
        <f>IF(N193="nulová",J193,0)</f>
        <v>0</v>
      </c>
      <c r="BJ193" s="18" t="s">
        <v>141</v>
      </c>
      <c r="BK193" s="217">
        <f>ROUND(I193*H193,2)</f>
        <v>0</v>
      </c>
      <c r="BL193" s="18" t="s">
        <v>150</v>
      </c>
      <c r="BM193" s="216" t="s">
        <v>1450</v>
      </c>
    </row>
    <row r="194" s="2" customFormat="1">
      <c r="A194" s="40"/>
      <c r="B194" s="41"/>
      <c r="C194" s="42"/>
      <c r="D194" s="225" t="s">
        <v>197</v>
      </c>
      <c r="E194" s="42"/>
      <c r="F194" s="226" t="s">
        <v>318</v>
      </c>
      <c r="G194" s="42"/>
      <c r="H194" s="42"/>
      <c r="I194" s="227"/>
      <c r="J194" s="42"/>
      <c r="K194" s="42"/>
      <c r="L194" s="46"/>
      <c r="M194" s="228"/>
      <c r="N194" s="229"/>
      <c r="O194" s="86"/>
      <c r="P194" s="86"/>
      <c r="Q194" s="86"/>
      <c r="R194" s="86"/>
      <c r="S194" s="86"/>
      <c r="T194" s="87"/>
      <c r="U194" s="40"/>
      <c r="V194" s="40"/>
      <c r="W194" s="40"/>
      <c r="X194" s="40"/>
      <c r="Y194" s="40"/>
      <c r="Z194" s="40"/>
      <c r="AA194" s="40"/>
      <c r="AB194" s="40"/>
      <c r="AC194" s="40"/>
      <c r="AD194" s="40"/>
      <c r="AE194" s="40"/>
      <c r="AT194" s="18" t="s">
        <v>197</v>
      </c>
      <c r="AU194" s="18" t="s">
        <v>141</v>
      </c>
    </row>
    <row r="195" s="2" customFormat="1" ht="14.4" customHeight="1">
      <c r="A195" s="40"/>
      <c r="B195" s="41"/>
      <c r="C195" s="252" t="s">
        <v>351</v>
      </c>
      <c r="D195" s="252" t="s">
        <v>246</v>
      </c>
      <c r="E195" s="253" t="s">
        <v>320</v>
      </c>
      <c r="F195" s="254" t="s">
        <v>321</v>
      </c>
      <c r="G195" s="255" t="s">
        <v>231</v>
      </c>
      <c r="H195" s="256">
        <v>52.645000000000003</v>
      </c>
      <c r="I195" s="257"/>
      <c r="J195" s="258">
        <f>ROUND(I195*H195,2)</f>
        <v>0</v>
      </c>
      <c r="K195" s="254" t="s">
        <v>139</v>
      </c>
      <c r="L195" s="259"/>
      <c r="M195" s="260" t="s">
        <v>32</v>
      </c>
      <c r="N195" s="261" t="s">
        <v>51</v>
      </c>
      <c r="O195" s="86"/>
      <c r="P195" s="214">
        <f>O195*H195</f>
        <v>0</v>
      </c>
      <c r="Q195" s="214">
        <v>0.00059999999999999995</v>
      </c>
      <c r="R195" s="214">
        <f>Q195*H195</f>
        <v>0.031586999999999997</v>
      </c>
      <c r="S195" s="214">
        <v>0</v>
      </c>
      <c r="T195" s="215">
        <f>S195*H195</f>
        <v>0</v>
      </c>
      <c r="U195" s="40"/>
      <c r="V195" s="40"/>
      <c r="W195" s="40"/>
      <c r="X195" s="40"/>
      <c r="Y195" s="40"/>
      <c r="Z195" s="40"/>
      <c r="AA195" s="40"/>
      <c r="AB195" s="40"/>
      <c r="AC195" s="40"/>
      <c r="AD195" s="40"/>
      <c r="AE195" s="40"/>
      <c r="AR195" s="216" t="s">
        <v>228</v>
      </c>
      <c r="AT195" s="216" t="s">
        <v>246</v>
      </c>
      <c r="AU195" s="216" t="s">
        <v>141</v>
      </c>
      <c r="AY195" s="18" t="s">
        <v>132</v>
      </c>
      <c r="BE195" s="217">
        <f>IF(N195="základní",J195,0)</f>
        <v>0</v>
      </c>
      <c r="BF195" s="217">
        <f>IF(N195="snížená",J195,0)</f>
        <v>0</v>
      </c>
      <c r="BG195" s="217">
        <f>IF(N195="zákl. přenesená",J195,0)</f>
        <v>0</v>
      </c>
      <c r="BH195" s="217">
        <f>IF(N195="sníž. přenesená",J195,0)</f>
        <v>0</v>
      </c>
      <c r="BI195" s="217">
        <f>IF(N195="nulová",J195,0)</f>
        <v>0</v>
      </c>
      <c r="BJ195" s="18" t="s">
        <v>141</v>
      </c>
      <c r="BK195" s="217">
        <f>ROUND(I195*H195,2)</f>
        <v>0</v>
      </c>
      <c r="BL195" s="18" t="s">
        <v>150</v>
      </c>
      <c r="BM195" s="216" t="s">
        <v>1451</v>
      </c>
    </row>
    <row r="196" s="13" customFormat="1">
      <c r="A196" s="13"/>
      <c r="B196" s="230"/>
      <c r="C196" s="231"/>
      <c r="D196" s="225" t="s">
        <v>199</v>
      </c>
      <c r="E196" s="231"/>
      <c r="F196" s="233" t="s">
        <v>1452</v>
      </c>
      <c r="G196" s="231"/>
      <c r="H196" s="234">
        <v>52.645000000000003</v>
      </c>
      <c r="I196" s="235"/>
      <c r="J196" s="231"/>
      <c r="K196" s="231"/>
      <c r="L196" s="236"/>
      <c r="M196" s="237"/>
      <c r="N196" s="238"/>
      <c r="O196" s="238"/>
      <c r="P196" s="238"/>
      <c r="Q196" s="238"/>
      <c r="R196" s="238"/>
      <c r="S196" s="238"/>
      <c r="T196" s="239"/>
      <c r="U196" s="13"/>
      <c r="V196" s="13"/>
      <c r="W196" s="13"/>
      <c r="X196" s="13"/>
      <c r="Y196" s="13"/>
      <c r="Z196" s="13"/>
      <c r="AA196" s="13"/>
      <c r="AB196" s="13"/>
      <c r="AC196" s="13"/>
      <c r="AD196" s="13"/>
      <c r="AE196" s="13"/>
      <c r="AT196" s="240" t="s">
        <v>199</v>
      </c>
      <c r="AU196" s="240" t="s">
        <v>141</v>
      </c>
      <c r="AV196" s="13" t="s">
        <v>141</v>
      </c>
      <c r="AW196" s="13" t="s">
        <v>4</v>
      </c>
      <c r="AX196" s="13" t="s">
        <v>21</v>
      </c>
      <c r="AY196" s="240" t="s">
        <v>132</v>
      </c>
    </row>
    <row r="197" s="2" customFormat="1" ht="14.4" customHeight="1">
      <c r="A197" s="40"/>
      <c r="B197" s="41"/>
      <c r="C197" s="205" t="s">
        <v>356</v>
      </c>
      <c r="D197" s="205" t="s">
        <v>135</v>
      </c>
      <c r="E197" s="206" t="s">
        <v>326</v>
      </c>
      <c r="F197" s="207" t="s">
        <v>327</v>
      </c>
      <c r="G197" s="208" t="s">
        <v>231</v>
      </c>
      <c r="H197" s="209">
        <v>38</v>
      </c>
      <c r="I197" s="210"/>
      <c r="J197" s="211">
        <f>ROUND(I197*H197,2)</f>
        <v>0</v>
      </c>
      <c r="K197" s="207" t="s">
        <v>139</v>
      </c>
      <c r="L197" s="46"/>
      <c r="M197" s="212" t="s">
        <v>32</v>
      </c>
      <c r="N197" s="213" t="s">
        <v>51</v>
      </c>
      <c r="O197" s="86"/>
      <c r="P197" s="214">
        <f>O197*H197</f>
        <v>0</v>
      </c>
      <c r="Q197" s="214">
        <v>0.00025000000000000001</v>
      </c>
      <c r="R197" s="214">
        <f>Q197*H197</f>
        <v>0.0094999999999999998</v>
      </c>
      <c r="S197" s="214">
        <v>0</v>
      </c>
      <c r="T197" s="215">
        <f>S197*H197</f>
        <v>0</v>
      </c>
      <c r="U197" s="40"/>
      <c r="V197" s="40"/>
      <c r="W197" s="40"/>
      <c r="X197" s="40"/>
      <c r="Y197" s="40"/>
      <c r="Z197" s="40"/>
      <c r="AA197" s="40"/>
      <c r="AB197" s="40"/>
      <c r="AC197" s="40"/>
      <c r="AD197" s="40"/>
      <c r="AE197" s="40"/>
      <c r="AR197" s="216" t="s">
        <v>150</v>
      </c>
      <c r="AT197" s="216" t="s">
        <v>135</v>
      </c>
      <c r="AU197" s="216" t="s">
        <v>141</v>
      </c>
      <c r="AY197" s="18" t="s">
        <v>132</v>
      </c>
      <c r="BE197" s="217">
        <f>IF(N197="základní",J197,0)</f>
        <v>0</v>
      </c>
      <c r="BF197" s="217">
        <f>IF(N197="snížená",J197,0)</f>
        <v>0</v>
      </c>
      <c r="BG197" s="217">
        <f>IF(N197="zákl. přenesená",J197,0)</f>
        <v>0</v>
      </c>
      <c r="BH197" s="217">
        <f>IF(N197="sníž. přenesená",J197,0)</f>
        <v>0</v>
      </c>
      <c r="BI197" s="217">
        <f>IF(N197="nulová",J197,0)</f>
        <v>0</v>
      </c>
      <c r="BJ197" s="18" t="s">
        <v>141</v>
      </c>
      <c r="BK197" s="217">
        <f>ROUND(I197*H197,2)</f>
        <v>0</v>
      </c>
      <c r="BL197" s="18" t="s">
        <v>150</v>
      </c>
      <c r="BM197" s="216" t="s">
        <v>1453</v>
      </c>
    </row>
    <row r="198" s="2" customFormat="1">
      <c r="A198" s="40"/>
      <c r="B198" s="41"/>
      <c r="C198" s="42"/>
      <c r="D198" s="225" t="s">
        <v>197</v>
      </c>
      <c r="E198" s="42"/>
      <c r="F198" s="226" t="s">
        <v>318</v>
      </c>
      <c r="G198" s="42"/>
      <c r="H198" s="42"/>
      <c r="I198" s="227"/>
      <c r="J198" s="42"/>
      <c r="K198" s="42"/>
      <c r="L198" s="46"/>
      <c r="M198" s="228"/>
      <c r="N198" s="229"/>
      <c r="O198" s="86"/>
      <c r="P198" s="86"/>
      <c r="Q198" s="86"/>
      <c r="R198" s="86"/>
      <c r="S198" s="86"/>
      <c r="T198" s="87"/>
      <c r="U198" s="40"/>
      <c r="V198" s="40"/>
      <c r="W198" s="40"/>
      <c r="X198" s="40"/>
      <c r="Y198" s="40"/>
      <c r="Z198" s="40"/>
      <c r="AA198" s="40"/>
      <c r="AB198" s="40"/>
      <c r="AC198" s="40"/>
      <c r="AD198" s="40"/>
      <c r="AE198" s="40"/>
      <c r="AT198" s="18" t="s">
        <v>197</v>
      </c>
      <c r="AU198" s="18" t="s">
        <v>141</v>
      </c>
    </row>
    <row r="199" s="2" customFormat="1" ht="14.4" customHeight="1">
      <c r="A199" s="40"/>
      <c r="B199" s="41"/>
      <c r="C199" s="252" t="s">
        <v>362</v>
      </c>
      <c r="D199" s="252" t="s">
        <v>246</v>
      </c>
      <c r="E199" s="253" t="s">
        <v>330</v>
      </c>
      <c r="F199" s="254" t="s">
        <v>331</v>
      </c>
      <c r="G199" s="255" t="s">
        <v>231</v>
      </c>
      <c r="H199" s="256">
        <v>39.899999999999999</v>
      </c>
      <c r="I199" s="257"/>
      <c r="J199" s="258">
        <f>ROUND(I199*H199,2)</f>
        <v>0</v>
      </c>
      <c r="K199" s="254" t="s">
        <v>139</v>
      </c>
      <c r="L199" s="259"/>
      <c r="M199" s="260" t="s">
        <v>32</v>
      </c>
      <c r="N199" s="261" t="s">
        <v>51</v>
      </c>
      <c r="O199" s="86"/>
      <c r="P199" s="214">
        <f>O199*H199</f>
        <v>0</v>
      </c>
      <c r="Q199" s="214">
        <v>0</v>
      </c>
      <c r="R199" s="214">
        <f>Q199*H199</f>
        <v>0</v>
      </c>
      <c r="S199" s="214">
        <v>0</v>
      </c>
      <c r="T199" s="215">
        <f>S199*H199</f>
        <v>0</v>
      </c>
      <c r="U199" s="40"/>
      <c r="V199" s="40"/>
      <c r="W199" s="40"/>
      <c r="X199" s="40"/>
      <c r="Y199" s="40"/>
      <c r="Z199" s="40"/>
      <c r="AA199" s="40"/>
      <c r="AB199" s="40"/>
      <c r="AC199" s="40"/>
      <c r="AD199" s="40"/>
      <c r="AE199" s="40"/>
      <c r="AR199" s="216" t="s">
        <v>228</v>
      </c>
      <c r="AT199" s="216" t="s">
        <v>246</v>
      </c>
      <c r="AU199" s="216" t="s">
        <v>141</v>
      </c>
      <c r="AY199" s="18" t="s">
        <v>132</v>
      </c>
      <c r="BE199" s="217">
        <f>IF(N199="základní",J199,0)</f>
        <v>0</v>
      </c>
      <c r="BF199" s="217">
        <f>IF(N199="snížená",J199,0)</f>
        <v>0</v>
      </c>
      <c r="BG199" s="217">
        <f>IF(N199="zákl. přenesená",J199,0)</f>
        <v>0</v>
      </c>
      <c r="BH199" s="217">
        <f>IF(N199="sníž. přenesená",J199,0)</f>
        <v>0</v>
      </c>
      <c r="BI199" s="217">
        <f>IF(N199="nulová",J199,0)</f>
        <v>0</v>
      </c>
      <c r="BJ199" s="18" t="s">
        <v>141</v>
      </c>
      <c r="BK199" s="217">
        <f>ROUND(I199*H199,2)</f>
        <v>0</v>
      </c>
      <c r="BL199" s="18" t="s">
        <v>150</v>
      </c>
      <c r="BM199" s="216" t="s">
        <v>1454</v>
      </c>
    </row>
    <row r="200" s="13" customFormat="1">
      <c r="A200" s="13"/>
      <c r="B200" s="230"/>
      <c r="C200" s="231"/>
      <c r="D200" s="225" t="s">
        <v>199</v>
      </c>
      <c r="E200" s="232" t="s">
        <v>32</v>
      </c>
      <c r="F200" s="233" t="s">
        <v>1455</v>
      </c>
      <c r="G200" s="231"/>
      <c r="H200" s="234">
        <v>39.899999999999999</v>
      </c>
      <c r="I200" s="235"/>
      <c r="J200" s="231"/>
      <c r="K200" s="231"/>
      <c r="L200" s="236"/>
      <c r="M200" s="237"/>
      <c r="N200" s="238"/>
      <c r="O200" s="238"/>
      <c r="P200" s="238"/>
      <c r="Q200" s="238"/>
      <c r="R200" s="238"/>
      <c r="S200" s="238"/>
      <c r="T200" s="239"/>
      <c r="U200" s="13"/>
      <c r="V200" s="13"/>
      <c r="W200" s="13"/>
      <c r="X200" s="13"/>
      <c r="Y200" s="13"/>
      <c r="Z200" s="13"/>
      <c r="AA200" s="13"/>
      <c r="AB200" s="13"/>
      <c r="AC200" s="13"/>
      <c r="AD200" s="13"/>
      <c r="AE200" s="13"/>
      <c r="AT200" s="240" t="s">
        <v>199</v>
      </c>
      <c r="AU200" s="240" t="s">
        <v>141</v>
      </c>
      <c r="AV200" s="13" t="s">
        <v>141</v>
      </c>
      <c r="AW200" s="13" t="s">
        <v>41</v>
      </c>
      <c r="AX200" s="13" t="s">
        <v>79</v>
      </c>
      <c r="AY200" s="240" t="s">
        <v>132</v>
      </c>
    </row>
    <row r="201" s="14" customFormat="1">
      <c r="A201" s="14"/>
      <c r="B201" s="241"/>
      <c r="C201" s="242"/>
      <c r="D201" s="225" t="s">
        <v>199</v>
      </c>
      <c r="E201" s="243" t="s">
        <v>32</v>
      </c>
      <c r="F201" s="244" t="s">
        <v>201</v>
      </c>
      <c r="G201" s="242"/>
      <c r="H201" s="245">
        <v>39.899999999999999</v>
      </c>
      <c r="I201" s="246"/>
      <c r="J201" s="242"/>
      <c r="K201" s="242"/>
      <c r="L201" s="247"/>
      <c r="M201" s="248"/>
      <c r="N201" s="249"/>
      <c r="O201" s="249"/>
      <c r="P201" s="249"/>
      <c r="Q201" s="249"/>
      <c r="R201" s="249"/>
      <c r="S201" s="249"/>
      <c r="T201" s="250"/>
      <c r="U201" s="14"/>
      <c r="V201" s="14"/>
      <c r="W201" s="14"/>
      <c r="X201" s="14"/>
      <c r="Y201" s="14"/>
      <c r="Z201" s="14"/>
      <c r="AA201" s="14"/>
      <c r="AB201" s="14"/>
      <c r="AC201" s="14"/>
      <c r="AD201" s="14"/>
      <c r="AE201" s="14"/>
      <c r="AT201" s="251" t="s">
        <v>199</v>
      </c>
      <c r="AU201" s="251" t="s">
        <v>141</v>
      </c>
      <c r="AV201" s="14" t="s">
        <v>150</v>
      </c>
      <c r="AW201" s="14" t="s">
        <v>41</v>
      </c>
      <c r="AX201" s="14" t="s">
        <v>21</v>
      </c>
      <c r="AY201" s="251" t="s">
        <v>132</v>
      </c>
    </row>
    <row r="202" s="2" customFormat="1" ht="24.15" customHeight="1">
      <c r="A202" s="40"/>
      <c r="B202" s="41"/>
      <c r="C202" s="205" t="s">
        <v>368</v>
      </c>
      <c r="D202" s="205" t="s">
        <v>135</v>
      </c>
      <c r="E202" s="206" t="s">
        <v>335</v>
      </c>
      <c r="F202" s="207" t="s">
        <v>336</v>
      </c>
      <c r="G202" s="208" t="s">
        <v>195</v>
      </c>
      <c r="H202" s="209">
        <v>72</v>
      </c>
      <c r="I202" s="210"/>
      <c r="J202" s="211">
        <f>ROUND(I202*H202,2)</f>
        <v>0</v>
      </c>
      <c r="K202" s="207" t="s">
        <v>139</v>
      </c>
      <c r="L202" s="46"/>
      <c r="M202" s="212" t="s">
        <v>32</v>
      </c>
      <c r="N202" s="213" t="s">
        <v>51</v>
      </c>
      <c r="O202" s="86"/>
      <c r="P202" s="214">
        <f>O202*H202</f>
        <v>0</v>
      </c>
      <c r="Q202" s="214">
        <v>0.01188</v>
      </c>
      <c r="R202" s="214">
        <f>Q202*H202</f>
        <v>0.85536000000000001</v>
      </c>
      <c r="S202" s="214">
        <v>0</v>
      </c>
      <c r="T202" s="215">
        <f>S202*H202</f>
        <v>0</v>
      </c>
      <c r="U202" s="40"/>
      <c r="V202" s="40"/>
      <c r="W202" s="40"/>
      <c r="X202" s="40"/>
      <c r="Y202" s="40"/>
      <c r="Z202" s="40"/>
      <c r="AA202" s="40"/>
      <c r="AB202" s="40"/>
      <c r="AC202" s="40"/>
      <c r="AD202" s="40"/>
      <c r="AE202" s="40"/>
      <c r="AR202" s="216" t="s">
        <v>150</v>
      </c>
      <c r="AT202" s="216" t="s">
        <v>135</v>
      </c>
      <c r="AU202" s="216" t="s">
        <v>141</v>
      </c>
      <c r="AY202" s="18" t="s">
        <v>132</v>
      </c>
      <c r="BE202" s="217">
        <f>IF(N202="základní",J202,0)</f>
        <v>0</v>
      </c>
      <c r="BF202" s="217">
        <f>IF(N202="snížená",J202,0)</f>
        <v>0</v>
      </c>
      <c r="BG202" s="217">
        <f>IF(N202="zákl. přenesená",J202,0)</f>
        <v>0</v>
      </c>
      <c r="BH202" s="217">
        <f>IF(N202="sníž. přenesená",J202,0)</f>
        <v>0</v>
      </c>
      <c r="BI202" s="217">
        <f>IF(N202="nulová",J202,0)</f>
        <v>0</v>
      </c>
      <c r="BJ202" s="18" t="s">
        <v>141</v>
      </c>
      <c r="BK202" s="217">
        <f>ROUND(I202*H202,2)</f>
        <v>0</v>
      </c>
      <c r="BL202" s="18" t="s">
        <v>150</v>
      </c>
      <c r="BM202" s="216" t="s">
        <v>1456</v>
      </c>
    </row>
    <row r="203" s="2" customFormat="1" ht="24.15" customHeight="1">
      <c r="A203" s="40"/>
      <c r="B203" s="41"/>
      <c r="C203" s="205" t="s">
        <v>373</v>
      </c>
      <c r="D203" s="205" t="s">
        <v>135</v>
      </c>
      <c r="E203" s="206" t="s">
        <v>339</v>
      </c>
      <c r="F203" s="207" t="s">
        <v>340</v>
      </c>
      <c r="G203" s="208" t="s">
        <v>195</v>
      </c>
      <c r="H203" s="209">
        <v>298.33300000000003</v>
      </c>
      <c r="I203" s="210"/>
      <c r="J203" s="211">
        <f>ROUND(I203*H203,2)</f>
        <v>0</v>
      </c>
      <c r="K203" s="207" t="s">
        <v>139</v>
      </c>
      <c r="L203" s="46"/>
      <c r="M203" s="212" t="s">
        <v>32</v>
      </c>
      <c r="N203" s="213" t="s">
        <v>51</v>
      </c>
      <c r="O203" s="86"/>
      <c r="P203" s="214">
        <f>O203*H203</f>
        <v>0</v>
      </c>
      <c r="Q203" s="214">
        <v>0.00348</v>
      </c>
      <c r="R203" s="214">
        <f>Q203*H203</f>
        <v>1.0381988400000002</v>
      </c>
      <c r="S203" s="214">
        <v>0</v>
      </c>
      <c r="T203" s="215">
        <f>S203*H203</f>
        <v>0</v>
      </c>
      <c r="U203" s="40"/>
      <c r="V203" s="40"/>
      <c r="W203" s="40"/>
      <c r="X203" s="40"/>
      <c r="Y203" s="40"/>
      <c r="Z203" s="40"/>
      <c r="AA203" s="40"/>
      <c r="AB203" s="40"/>
      <c r="AC203" s="40"/>
      <c r="AD203" s="40"/>
      <c r="AE203" s="40"/>
      <c r="AR203" s="216" t="s">
        <v>150</v>
      </c>
      <c r="AT203" s="216" t="s">
        <v>135</v>
      </c>
      <c r="AU203" s="216" t="s">
        <v>141</v>
      </c>
      <c r="AY203" s="18" t="s">
        <v>132</v>
      </c>
      <c r="BE203" s="217">
        <f>IF(N203="základní",J203,0)</f>
        <v>0</v>
      </c>
      <c r="BF203" s="217">
        <f>IF(N203="snížená",J203,0)</f>
        <v>0</v>
      </c>
      <c r="BG203" s="217">
        <f>IF(N203="zákl. přenesená",J203,0)</f>
        <v>0</v>
      </c>
      <c r="BH203" s="217">
        <f>IF(N203="sníž. přenesená",J203,0)</f>
        <v>0</v>
      </c>
      <c r="BI203" s="217">
        <f>IF(N203="nulová",J203,0)</f>
        <v>0</v>
      </c>
      <c r="BJ203" s="18" t="s">
        <v>141</v>
      </c>
      <c r="BK203" s="217">
        <f>ROUND(I203*H203,2)</f>
        <v>0</v>
      </c>
      <c r="BL203" s="18" t="s">
        <v>150</v>
      </c>
      <c r="BM203" s="216" t="s">
        <v>1457</v>
      </c>
    </row>
    <row r="204" s="13" customFormat="1">
      <c r="A204" s="13"/>
      <c r="B204" s="230"/>
      <c r="C204" s="231"/>
      <c r="D204" s="225" t="s">
        <v>199</v>
      </c>
      <c r="E204" s="232" t="s">
        <v>32</v>
      </c>
      <c r="F204" s="233" t="s">
        <v>1458</v>
      </c>
      <c r="G204" s="231"/>
      <c r="H204" s="234">
        <v>339.96300000000002</v>
      </c>
      <c r="I204" s="235"/>
      <c r="J204" s="231"/>
      <c r="K204" s="231"/>
      <c r="L204" s="236"/>
      <c r="M204" s="237"/>
      <c r="N204" s="238"/>
      <c r="O204" s="238"/>
      <c r="P204" s="238"/>
      <c r="Q204" s="238"/>
      <c r="R204" s="238"/>
      <c r="S204" s="238"/>
      <c r="T204" s="239"/>
      <c r="U204" s="13"/>
      <c r="V204" s="13"/>
      <c r="W204" s="13"/>
      <c r="X204" s="13"/>
      <c r="Y204" s="13"/>
      <c r="Z204" s="13"/>
      <c r="AA204" s="13"/>
      <c r="AB204" s="13"/>
      <c r="AC204" s="13"/>
      <c r="AD204" s="13"/>
      <c r="AE204" s="13"/>
      <c r="AT204" s="240" t="s">
        <v>199</v>
      </c>
      <c r="AU204" s="240" t="s">
        <v>141</v>
      </c>
      <c r="AV204" s="13" t="s">
        <v>141</v>
      </c>
      <c r="AW204" s="13" t="s">
        <v>41</v>
      </c>
      <c r="AX204" s="13" t="s">
        <v>79</v>
      </c>
      <c r="AY204" s="240" t="s">
        <v>132</v>
      </c>
    </row>
    <row r="205" s="13" customFormat="1">
      <c r="A205" s="13"/>
      <c r="B205" s="230"/>
      <c r="C205" s="231"/>
      <c r="D205" s="225" t="s">
        <v>199</v>
      </c>
      <c r="E205" s="232" t="s">
        <v>32</v>
      </c>
      <c r="F205" s="233" t="s">
        <v>888</v>
      </c>
      <c r="G205" s="231"/>
      <c r="H205" s="234">
        <v>-18</v>
      </c>
      <c r="I205" s="235"/>
      <c r="J205" s="231"/>
      <c r="K205" s="231"/>
      <c r="L205" s="236"/>
      <c r="M205" s="237"/>
      <c r="N205" s="238"/>
      <c r="O205" s="238"/>
      <c r="P205" s="238"/>
      <c r="Q205" s="238"/>
      <c r="R205" s="238"/>
      <c r="S205" s="238"/>
      <c r="T205" s="239"/>
      <c r="U205" s="13"/>
      <c r="V205" s="13"/>
      <c r="W205" s="13"/>
      <c r="X205" s="13"/>
      <c r="Y205" s="13"/>
      <c r="Z205" s="13"/>
      <c r="AA205" s="13"/>
      <c r="AB205" s="13"/>
      <c r="AC205" s="13"/>
      <c r="AD205" s="13"/>
      <c r="AE205" s="13"/>
      <c r="AT205" s="240" t="s">
        <v>199</v>
      </c>
      <c r="AU205" s="240" t="s">
        <v>141</v>
      </c>
      <c r="AV205" s="13" t="s">
        <v>141</v>
      </c>
      <c r="AW205" s="13" t="s">
        <v>41</v>
      </c>
      <c r="AX205" s="13" t="s">
        <v>79</v>
      </c>
      <c r="AY205" s="240" t="s">
        <v>132</v>
      </c>
    </row>
    <row r="206" s="13" customFormat="1">
      <c r="A206" s="13"/>
      <c r="B206" s="230"/>
      <c r="C206" s="231"/>
      <c r="D206" s="225" t="s">
        <v>199</v>
      </c>
      <c r="E206" s="232" t="s">
        <v>32</v>
      </c>
      <c r="F206" s="233" t="s">
        <v>889</v>
      </c>
      <c r="G206" s="231"/>
      <c r="H206" s="234">
        <v>-13.5</v>
      </c>
      <c r="I206" s="235"/>
      <c r="J206" s="231"/>
      <c r="K206" s="231"/>
      <c r="L206" s="236"/>
      <c r="M206" s="237"/>
      <c r="N206" s="238"/>
      <c r="O206" s="238"/>
      <c r="P206" s="238"/>
      <c r="Q206" s="238"/>
      <c r="R206" s="238"/>
      <c r="S206" s="238"/>
      <c r="T206" s="239"/>
      <c r="U206" s="13"/>
      <c r="V206" s="13"/>
      <c r="W206" s="13"/>
      <c r="X206" s="13"/>
      <c r="Y206" s="13"/>
      <c r="Z206" s="13"/>
      <c r="AA206" s="13"/>
      <c r="AB206" s="13"/>
      <c r="AC206" s="13"/>
      <c r="AD206" s="13"/>
      <c r="AE206" s="13"/>
      <c r="AT206" s="240" t="s">
        <v>199</v>
      </c>
      <c r="AU206" s="240" t="s">
        <v>141</v>
      </c>
      <c r="AV206" s="13" t="s">
        <v>141</v>
      </c>
      <c r="AW206" s="13" t="s">
        <v>41</v>
      </c>
      <c r="AX206" s="13" t="s">
        <v>79</v>
      </c>
      <c r="AY206" s="240" t="s">
        <v>132</v>
      </c>
    </row>
    <row r="207" s="13" customFormat="1">
      <c r="A207" s="13"/>
      <c r="B207" s="230"/>
      <c r="C207" s="231"/>
      <c r="D207" s="225" t="s">
        <v>199</v>
      </c>
      <c r="E207" s="232" t="s">
        <v>32</v>
      </c>
      <c r="F207" s="233" t="s">
        <v>890</v>
      </c>
      <c r="G207" s="231"/>
      <c r="H207" s="234">
        <v>-3.0800000000000001</v>
      </c>
      <c r="I207" s="235"/>
      <c r="J207" s="231"/>
      <c r="K207" s="231"/>
      <c r="L207" s="236"/>
      <c r="M207" s="237"/>
      <c r="N207" s="238"/>
      <c r="O207" s="238"/>
      <c r="P207" s="238"/>
      <c r="Q207" s="238"/>
      <c r="R207" s="238"/>
      <c r="S207" s="238"/>
      <c r="T207" s="239"/>
      <c r="U207" s="13"/>
      <c r="V207" s="13"/>
      <c r="W207" s="13"/>
      <c r="X207" s="13"/>
      <c r="Y207" s="13"/>
      <c r="Z207" s="13"/>
      <c r="AA207" s="13"/>
      <c r="AB207" s="13"/>
      <c r="AC207" s="13"/>
      <c r="AD207" s="13"/>
      <c r="AE207" s="13"/>
      <c r="AT207" s="240" t="s">
        <v>199</v>
      </c>
      <c r="AU207" s="240" t="s">
        <v>141</v>
      </c>
      <c r="AV207" s="13" t="s">
        <v>141</v>
      </c>
      <c r="AW207" s="13" t="s">
        <v>41</v>
      </c>
      <c r="AX207" s="13" t="s">
        <v>79</v>
      </c>
      <c r="AY207" s="240" t="s">
        <v>132</v>
      </c>
    </row>
    <row r="208" s="13" customFormat="1">
      <c r="A208" s="13"/>
      <c r="B208" s="230"/>
      <c r="C208" s="231"/>
      <c r="D208" s="225" t="s">
        <v>199</v>
      </c>
      <c r="E208" s="232" t="s">
        <v>32</v>
      </c>
      <c r="F208" s="233" t="s">
        <v>891</v>
      </c>
      <c r="G208" s="231"/>
      <c r="H208" s="234">
        <v>-2.1000000000000001</v>
      </c>
      <c r="I208" s="235"/>
      <c r="J208" s="231"/>
      <c r="K208" s="231"/>
      <c r="L208" s="236"/>
      <c r="M208" s="237"/>
      <c r="N208" s="238"/>
      <c r="O208" s="238"/>
      <c r="P208" s="238"/>
      <c r="Q208" s="238"/>
      <c r="R208" s="238"/>
      <c r="S208" s="238"/>
      <c r="T208" s="239"/>
      <c r="U208" s="13"/>
      <c r="V208" s="13"/>
      <c r="W208" s="13"/>
      <c r="X208" s="13"/>
      <c r="Y208" s="13"/>
      <c r="Z208" s="13"/>
      <c r="AA208" s="13"/>
      <c r="AB208" s="13"/>
      <c r="AC208" s="13"/>
      <c r="AD208" s="13"/>
      <c r="AE208" s="13"/>
      <c r="AT208" s="240" t="s">
        <v>199</v>
      </c>
      <c r="AU208" s="240" t="s">
        <v>141</v>
      </c>
      <c r="AV208" s="13" t="s">
        <v>141</v>
      </c>
      <c r="AW208" s="13" t="s">
        <v>41</v>
      </c>
      <c r="AX208" s="13" t="s">
        <v>79</v>
      </c>
      <c r="AY208" s="240" t="s">
        <v>132</v>
      </c>
    </row>
    <row r="209" s="13" customFormat="1">
      <c r="A209" s="13"/>
      <c r="B209" s="230"/>
      <c r="C209" s="231"/>
      <c r="D209" s="225" t="s">
        <v>199</v>
      </c>
      <c r="E209" s="232" t="s">
        <v>32</v>
      </c>
      <c r="F209" s="233" t="s">
        <v>892</v>
      </c>
      <c r="G209" s="231"/>
      <c r="H209" s="234">
        <v>-2.25</v>
      </c>
      <c r="I209" s="235"/>
      <c r="J209" s="231"/>
      <c r="K209" s="231"/>
      <c r="L209" s="236"/>
      <c r="M209" s="237"/>
      <c r="N209" s="238"/>
      <c r="O209" s="238"/>
      <c r="P209" s="238"/>
      <c r="Q209" s="238"/>
      <c r="R209" s="238"/>
      <c r="S209" s="238"/>
      <c r="T209" s="239"/>
      <c r="U209" s="13"/>
      <c r="V209" s="13"/>
      <c r="W209" s="13"/>
      <c r="X209" s="13"/>
      <c r="Y209" s="13"/>
      <c r="Z209" s="13"/>
      <c r="AA209" s="13"/>
      <c r="AB209" s="13"/>
      <c r="AC209" s="13"/>
      <c r="AD209" s="13"/>
      <c r="AE209" s="13"/>
      <c r="AT209" s="240" t="s">
        <v>199</v>
      </c>
      <c r="AU209" s="240" t="s">
        <v>141</v>
      </c>
      <c r="AV209" s="13" t="s">
        <v>141</v>
      </c>
      <c r="AW209" s="13" t="s">
        <v>41</v>
      </c>
      <c r="AX209" s="13" t="s">
        <v>79</v>
      </c>
      <c r="AY209" s="240" t="s">
        <v>132</v>
      </c>
    </row>
    <row r="210" s="13" customFormat="1">
      <c r="A210" s="13"/>
      <c r="B210" s="230"/>
      <c r="C210" s="231"/>
      <c r="D210" s="225" t="s">
        <v>199</v>
      </c>
      <c r="E210" s="232" t="s">
        <v>32</v>
      </c>
      <c r="F210" s="233" t="s">
        <v>893</v>
      </c>
      <c r="G210" s="231"/>
      <c r="H210" s="234">
        <v>-2.7000000000000002</v>
      </c>
      <c r="I210" s="235"/>
      <c r="J210" s="231"/>
      <c r="K210" s="231"/>
      <c r="L210" s="236"/>
      <c r="M210" s="237"/>
      <c r="N210" s="238"/>
      <c r="O210" s="238"/>
      <c r="P210" s="238"/>
      <c r="Q210" s="238"/>
      <c r="R210" s="238"/>
      <c r="S210" s="238"/>
      <c r="T210" s="239"/>
      <c r="U210" s="13"/>
      <c r="V210" s="13"/>
      <c r="W210" s="13"/>
      <c r="X210" s="13"/>
      <c r="Y210" s="13"/>
      <c r="Z210" s="13"/>
      <c r="AA210" s="13"/>
      <c r="AB210" s="13"/>
      <c r="AC210" s="13"/>
      <c r="AD210" s="13"/>
      <c r="AE210" s="13"/>
      <c r="AT210" s="240" t="s">
        <v>199</v>
      </c>
      <c r="AU210" s="240" t="s">
        <v>141</v>
      </c>
      <c r="AV210" s="13" t="s">
        <v>141</v>
      </c>
      <c r="AW210" s="13" t="s">
        <v>41</v>
      </c>
      <c r="AX210" s="13" t="s">
        <v>79</v>
      </c>
      <c r="AY210" s="240" t="s">
        <v>132</v>
      </c>
    </row>
    <row r="211" s="14" customFormat="1">
      <c r="A211" s="14"/>
      <c r="B211" s="241"/>
      <c r="C211" s="242"/>
      <c r="D211" s="225" t="s">
        <v>199</v>
      </c>
      <c r="E211" s="243" t="s">
        <v>32</v>
      </c>
      <c r="F211" s="244" t="s">
        <v>201</v>
      </c>
      <c r="G211" s="242"/>
      <c r="H211" s="245">
        <v>298.33300000000003</v>
      </c>
      <c r="I211" s="246"/>
      <c r="J211" s="242"/>
      <c r="K211" s="242"/>
      <c r="L211" s="247"/>
      <c r="M211" s="248"/>
      <c r="N211" s="249"/>
      <c r="O211" s="249"/>
      <c r="P211" s="249"/>
      <c r="Q211" s="249"/>
      <c r="R211" s="249"/>
      <c r="S211" s="249"/>
      <c r="T211" s="250"/>
      <c r="U211" s="14"/>
      <c r="V211" s="14"/>
      <c r="W211" s="14"/>
      <c r="X211" s="14"/>
      <c r="Y211" s="14"/>
      <c r="Z211" s="14"/>
      <c r="AA211" s="14"/>
      <c r="AB211" s="14"/>
      <c r="AC211" s="14"/>
      <c r="AD211" s="14"/>
      <c r="AE211" s="14"/>
      <c r="AT211" s="251" t="s">
        <v>199</v>
      </c>
      <c r="AU211" s="251" t="s">
        <v>141</v>
      </c>
      <c r="AV211" s="14" t="s">
        <v>150</v>
      </c>
      <c r="AW211" s="14" t="s">
        <v>41</v>
      </c>
      <c r="AX211" s="14" t="s">
        <v>21</v>
      </c>
      <c r="AY211" s="251" t="s">
        <v>132</v>
      </c>
    </row>
    <row r="212" s="2" customFormat="1" ht="24.15" customHeight="1">
      <c r="A212" s="40"/>
      <c r="B212" s="41"/>
      <c r="C212" s="205" t="s">
        <v>379</v>
      </c>
      <c r="D212" s="205" t="s">
        <v>135</v>
      </c>
      <c r="E212" s="206" t="s">
        <v>339</v>
      </c>
      <c r="F212" s="207" t="s">
        <v>340</v>
      </c>
      <c r="G212" s="208" t="s">
        <v>195</v>
      </c>
      <c r="H212" s="209">
        <v>1.224</v>
      </c>
      <c r="I212" s="210"/>
      <c r="J212" s="211">
        <f>ROUND(I212*H212,2)</f>
        <v>0</v>
      </c>
      <c r="K212" s="207" t="s">
        <v>139</v>
      </c>
      <c r="L212" s="46"/>
      <c r="M212" s="212" t="s">
        <v>32</v>
      </c>
      <c r="N212" s="213" t="s">
        <v>51</v>
      </c>
      <c r="O212" s="86"/>
      <c r="P212" s="214">
        <f>O212*H212</f>
        <v>0</v>
      </c>
      <c r="Q212" s="214">
        <v>0.00348</v>
      </c>
      <c r="R212" s="214">
        <f>Q212*H212</f>
        <v>0.0042595200000000001</v>
      </c>
      <c r="S212" s="214">
        <v>0</v>
      </c>
      <c r="T212" s="215">
        <f>S212*H212</f>
        <v>0</v>
      </c>
      <c r="U212" s="40"/>
      <c r="V212" s="40"/>
      <c r="W212" s="40"/>
      <c r="X212" s="40"/>
      <c r="Y212" s="40"/>
      <c r="Z212" s="40"/>
      <c r="AA212" s="40"/>
      <c r="AB212" s="40"/>
      <c r="AC212" s="40"/>
      <c r="AD212" s="40"/>
      <c r="AE212" s="40"/>
      <c r="AR212" s="216" t="s">
        <v>150</v>
      </c>
      <c r="AT212" s="216" t="s">
        <v>135</v>
      </c>
      <c r="AU212" s="216" t="s">
        <v>141</v>
      </c>
      <c r="AY212" s="18" t="s">
        <v>132</v>
      </c>
      <c r="BE212" s="217">
        <f>IF(N212="základní",J212,0)</f>
        <v>0</v>
      </c>
      <c r="BF212" s="217">
        <f>IF(N212="snížená",J212,0)</f>
        <v>0</v>
      </c>
      <c r="BG212" s="217">
        <f>IF(N212="zákl. přenesená",J212,0)</f>
        <v>0</v>
      </c>
      <c r="BH212" s="217">
        <f>IF(N212="sníž. přenesená",J212,0)</f>
        <v>0</v>
      </c>
      <c r="BI212" s="217">
        <f>IF(N212="nulová",J212,0)</f>
        <v>0</v>
      </c>
      <c r="BJ212" s="18" t="s">
        <v>141</v>
      </c>
      <c r="BK212" s="217">
        <f>ROUND(I212*H212,2)</f>
        <v>0</v>
      </c>
      <c r="BL212" s="18" t="s">
        <v>150</v>
      </c>
      <c r="BM212" s="216" t="s">
        <v>1459</v>
      </c>
    </row>
    <row r="213" s="13" customFormat="1">
      <c r="A213" s="13"/>
      <c r="B213" s="230"/>
      <c r="C213" s="231"/>
      <c r="D213" s="225" t="s">
        <v>199</v>
      </c>
      <c r="E213" s="232" t="s">
        <v>32</v>
      </c>
      <c r="F213" s="233" t="s">
        <v>911</v>
      </c>
      <c r="G213" s="231"/>
      <c r="H213" s="234">
        <v>1.224</v>
      </c>
      <c r="I213" s="235"/>
      <c r="J213" s="231"/>
      <c r="K213" s="231"/>
      <c r="L213" s="236"/>
      <c r="M213" s="237"/>
      <c r="N213" s="238"/>
      <c r="O213" s="238"/>
      <c r="P213" s="238"/>
      <c r="Q213" s="238"/>
      <c r="R213" s="238"/>
      <c r="S213" s="238"/>
      <c r="T213" s="239"/>
      <c r="U213" s="13"/>
      <c r="V213" s="13"/>
      <c r="W213" s="13"/>
      <c r="X213" s="13"/>
      <c r="Y213" s="13"/>
      <c r="Z213" s="13"/>
      <c r="AA213" s="13"/>
      <c r="AB213" s="13"/>
      <c r="AC213" s="13"/>
      <c r="AD213" s="13"/>
      <c r="AE213" s="13"/>
      <c r="AT213" s="240" t="s">
        <v>199</v>
      </c>
      <c r="AU213" s="240" t="s">
        <v>141</v>
      </c>
      <c r="AV213" s="13" t="s">
        <v>141</v>
      </c>
      <c r="AW213" s="13" t="s">
        <v>41</v>
      </c>
      <c r="AX213" s="13" t="s">
        <v>79</v>
      </c>
      <c r="AY213" s="240" t="s">
        <v>132</v>
      </c>
    </row>
    <row r="214" s="14" customFormat="1">
      <c r="A214" s="14"/>
      <c r="B214" s="241"/>
      <c r="C214" s="242"/>
      <c r="D214" s="225" t="s">
        <v>199</v>
      </c>
      <c r="E214" s="243" t="s">
        <v>32</v>
      </c>
      <c r="F214" s="244" t="s">
        <v>201</v>
      </c>
      <c r="G214" s="242"/>
      <c r="H214" s="245">
        <v>1.224</v>
      </c>
      <c r="I214" s="246"/>
      <c r="J214" s="242"/>
      <c r="K214" s="242"/>
      <c r="L214" s="247"/>
      <c r="M214" s="248"/>
      <c r="N214" s="249"/>
      <c r="O214" s="249"/>
      <c r="P214" s="249"/>
      <c r="Q214" s="249"/>
      <c r="R214" s="249"/>
      <c r="S214" s="249"/>
      <c r="T214" s="250"/>
      <c r="U214" s="14"/>
      <c r="V214" s="14"/>
      <c r="W214" s="14"/>
      <c r="X214" s="14"/>
      <c r="Y214" s="14"/>
      <c r="Z214" s="14"/>
      <c r="AA214" s="14"/>
      <c r="AB214" s="14"/>
      <c r="AC214" s="14"/>
      <c r="AD214" s="14"/>
      <c r="AE214" s="14"/>
      <c r="AT214" s="251" t="s">
        <v>199</v>
      </c>
      <c r="AU214" s="251" t="s">
        <v>141</v>
      </c>
      <c r="AV214" s="14" t="s">
        <v>150</v>
      </c>
      <c r="AW214" s="14" t="s">
        <v>41</v>
      </c>
      <c r="AX214" s="14" t="s">
        <v>21</v>
      </c>
      <c r="AY214" s="251" t="s">
        <v>132</v>
      </c>
    </row>
    <row r="215" s="2" customFormat="1" ht="14.4" customHeight="1">
      <c r="A215" s="40"/>
      <c r="B215" s="41"/>
      <c r="C215" s="205" t="s">
        <v>384</v>
      </c>
      <c r="D215" s="205" t="s">
        <v>135</v>
      </c>
      <c r="E215" s="206" t="s">
        <v>344</v>
      </c>
      <c r="F215" s="207" t="s">
        <v>345</v>
      </c>
      <c r="G215" s="208" t="s">
        <v>195</v>
      </c>
      <c r="H215" s="209">
        <v>298.33300000000003</v>
      </c>
      <c r="I215" s="210"/>
      <c r="J215" s="211">
        <f>ROUND(I215*H215,2)</f>
        <v>0</v>
      </c>
      <c r="K215" s="207" t="s">
        <v>139</v>
      </c>
      <c r="L215" s="46"/>
      <c r="M215" s="212" t="s">
        <v>32</v>
      </c>
      <c r="N215" s="213" t="s">
        <v>51</v>
      </c>
      <c r="O215" s="86"/>
      <c r="P215" s="214">
        <f>O215*H215</f>
        <v>0</v>
      </c>
      <c r="Q215" s="214">
        <v>0</v>
      </c>
      <c r="R215" s="214">
        <f>Q215*H215</f>
        <v>0</v>
      </c>
      <c r="S215" s="214">
        <v>0</v>
      </c>
      <c r="T215" s="215">
        <f>S215*H215</f>
        <v>0</v>
      </c>
      <c r="U215" s="40"/>
      <c r="V215" s="40"/>
      <c r="W215" s="40"/>
      <c r="X215" s="40"/>
      <c r="Y215" s="40"/>
      <c r="Z215" s="40"/>
      <c r="AA215" s="40"/>
      <c r="AB215" s="40"/>
      <c r="AC215" s="40"/>
      <c r="AD215" s="40"/>
      <c r="AE215" s="40"/>
      <c r="AR215" s="216" t="s">
        <v>150</v>
      </c>
      <c r="AT215" s="216" t="s">
        <v>135</v>
      </c>
      <c r="AU215" s="216" t="s">
        <v>141</v>
      </c>
      <c r="AY215" s="18" t="s">
        <v>132</v>
      </c>
      <c r="BE215" s="217">
        <f>IF(N215="základní",J215,0)</f>
        <v>0</v>
      </c>
      <c r="BF215" s="217">
        <f>IF(N215="snížená",J215,0)</f>
        <v>0</v>
      </c>
      <c r="BG215" s="217">
        <f>IF(N215="zákl. přenesená",J215,0)</f>
        <v>0</v>
      </c>
      <c r="BH215" s="217">
        <f>IF(N215="sníž. přenesená",J215,0)</f>
        <v>0</v>
      </c>
      <c r="BI215" s="217">
        <f>IF(N215="nulová",J215,0)</f>
        <v>0</v>
      </c>
      <c r="BJ215" s="18" t="s">
        <v>141</v>
      </c>
      <c r="BK215" s="217">
        <f>ROUND(I215*H215,2)</f>
        <v>0</v>
      </c>
      <c r="BL215" s="18" t="s">
        <v>150</v>
      </c>
      <c r="BM215" s="216" t="s">
        <v>1460</v>
      </c>
    </row>
    <row r="216" s="2" customFormat="1" ht="14.4" customHeight="1">
      <c r="A216" s="40"/>
      <c r="B216" s="41"/>
      <c r="C216" s="205" t="s">
        <v>389</v>
      </c>
      <c r="D216" s="205" t="s">
        <v>135</v>
      </c>
      <c r="E216" s="206" t="s">
        <v>348</v>
      </c>
      <c r="F216" s="207" t="s">
        <v>349</v>
      </c>
      <c r="G216" s="208" t="s">
        <v>195</v>
      </c>
      <c r="H216" s="209">
        <v>66.849999999999994</v>
      </c>
      <c r="I216" s="210"/>
      <c r="J216" s="211">
        <f>ROUND(I216*H216,2)</f>
        <v>0</v>
      </c>
      <c r="K216" s="207" t="s">
        <v>139</v>
      </c>
      <c r="L216" s="46"/>
      <c r="M216" s="212" t="s">
        <v>32</v>
      </c>
      <c r="N216" s="213" t="s">
        <v>51</v>
      </c>
      <c r="O216" s="86"/>
      <c r="P216" s="214">
        <f>O216*H216</f>
        <v>0</v>
      </c>
      <c r="Q216" s="214">
        <v>0.0047800000000000004</v>
      </c>
      <c r="R216" s="214">
        <f>Q216*H216</f>
        <v>0.31954300000000002</v>
      </c>
      <c r="S216" s="214">
        <v>0</v>
      </c>
      <c r="T216" s="215">
        <f>S216*H216</f>
        <v>0</v>
      </c>
      <c r="U216" s="40"/>
      <c r="V216" s="40"/>
      <c r="W216" s="40"/>
      <c r="X216" s="40"/>
      <c r="Y216" s="40"/>
      <c r="Z216" s="40"/>
      <c r="AA216" s="40"/>
      <c r="AB216" s="40"/>
      <c r="AC216" s="40"/>
      <c r="AD216" s="40"/>
      <c r="AE216" s="40"/>
      <c r="AR216" s="216" t="s">
        <v>150</v>
      </c>
      <c r="AT216" s="216" t="s">
        <v>135</v>
      </c>
      <c r="AU216" s="216" t="s">
        <v>141</v>
      </c>
      <c r="AY216" s="18" t="s">
        <v>132</v>
      </c>
      <c r="BE216" s="217">
        <f>IF(N216="základní",J216,0)</f>
        <v>0</v>
      </c>
      <c r="BF216" s="217">
        <f>IF(N216="snížená",J216,0)</f>
        <v>0</v>
      </c>
      <c r="BG216" s="217">
        <f>IF(N216="zákl. přenesená",J216,0)</f>
        <v>0</v>
      </c>
      <c r="BH216" s="217">
        <f>IF(N216="sníž. přenesená",J216,0)</f>
        <v>0</v>
      </c>
      <c r="BI216" s="217">
        <f>IF(N216="nulová",J216,0)</f>
        <v>0</v>
      </c>
      <c r="BJ216" s="18" t="s">
        <v>141</v>
      </c>
      <c r="BK216" s="217">
        <f>ROUND(I216*H216,2)</f>
        <v>0</v>
      </c>
      <c r="BL216" s="18" t="s">
        <v>150</v>
      </c>
      <c r="BM216" s="216" t="s">
        <v>1461</v>
      </c>
    </row>
    <row r="217" s="2" customFormat="1" ht="24.15" customHeight="1">
      <c r="A217" s="40"/>
      <c r="B217" s="41"/>
      <c r="C217" s="205" t="s">
        <v>393</v>
      </c>
      <c r="D217" s="205" t="s">
        <v>135</v>
      </c>
      <c r="E217" s="206" t="s">
        <v>352</v>
      </c>
      <c r="F217" s="207" t="s">
        <v>353</v>
      </c>
      <c r="G217" s="208" t="s">
        <v>195</v>
      </c>
      <c r="H217" s="209">
        <v>3.7440000000000002</v>
      </c>
      <c r="I217" s="210"/>
      <c r="J217" s="211">
        <f>ROUND(I217*H217,2)</f>
        <v>0</v>
      </c>
      <c r="K217" s="207" t="s">
        <v>139</v>
      </c>
      <c r="L217" s="46"/>
      <c r="M217" s="212" t="s">
        <v>32</v>
      </c>
      <c r="N217" s="213" t="s">
        <v>51</v>
      </c>
      <c r="O217" s="86"/>
      <c r="P217" s="214">
        <f>O217*H217</f>
        <v>0</v>
      </c>
      <c r="Q217" s="214">
        <v>0.00316</v>
      </c>
      <c r="R217" s="214">
        <f>Q217*H217</f>
        <v>0.011831040000000001</v>
      </c>
      <c r="S217" s="214">
        <v>0</v>
      </c>
      <c r="T217" s="215">
        <f>S217*H217</f>
        <v>0</v>
      </c>
      <c r="U217" s="40"/>
      <c r="V217" s="40"/>
      <c r="W217" s="40"/>
      <c r="X217" s="40"/>
      <c r="Y217" s="40"/>
      <c r="Z217" s="40"/>
      <c r="AA217" s="40"/>
      <c r="AB217" s="40"/>
      <c r="AC217" s="40"/>
      <c r="AD217" s="40"/>
      <c r="AE217" s="40"/>
      <c r="AR217" s="216" t="s">
        <v>150</v>
      </c>
      <c r="AT217" s="216" t="s">
        <v>135</v>
      </c>
      <c r="AU217" s="216" t="s">
        <v>141</v>
      </c>
      <c r="AY217" s="18" t="s">
        <v>132</v>
      </c>
      <c r="BE217" s="217">
        <f>IF(N217="základní",J217,0)</f>
        <v>0</v>
      </c>
      <c r="BF217" s="217">
        <f>IF(N217="snížená",J217,0)</f>
        <v>0</v>
      </c>
      <c r="BG217" s="217">
        <f>IF(N217="zákl. přenesená",J217,0)</f>
        <v>0</v>
      </c>
      <c r="BH217" s="217">
        <f>IF(N217="sníž. přenesená",J217,0)</f>
        <v>0</v>
      </c>
      <c r="BI217" s="217">
        <f>IF(N217="nulová",J217,0)</f>
        <v>0</v>
      </c>
      <c r="BJ217" s="18" t="s">
        <v>141</v>
      </c>
      <c r="BK217" s="217">
        <f>ROUND(I217*H217,2)</f>
        <v>0</v>
      </c>
      <c r="BL217" s="18" t="s">
        <v>150</v>
      </c>
      <c r="BM217" s="216" t="s">
        <v>1462</v>
      </c>
    </row>
    <row r="218" s="13" customFormat="1">
      <c r="A218" s="13"/>
      <c r="B218" s="230"/>
      <c r="C218" s="231"/>
      <c r="D218" s="225" t="s">
        <v>199</v>
      </c>
      <c r="E218" s="232" t="s">
        <v>32</v>
      </c>
      <c r="F218" s="233" t="s">
        <v>915</v>
      </c>
      <c r="G218" s="231"/>
      <c r="H218" s="234">
        <v>3.7440000000000002</v>
      </c>
      <c r="I218" s="235"/>
      <c r="J218" s="231"/>
      <c r="K218" s="231"/>
      <c r="L218" s="236"/>
      <c r="M218" s="237"/>
      <c r="N218" s="238"/>
      <c r="O218" s="238"/>
      <c r="P218" s="238"/>
      <c r="Q218" s="238"/>
      <c r="R218" s="238"/>
      <c r="S218" s="238"/>
      <c r="T218" s="239"/>
      <c r="U218" s="13"/>
      <c r="V218" s="13"/>
      <c r="W218" s="13"/>
      <c r="X218" s="13"/>
      <c r="Y218" s="13"/>
      <c r="Z218" s="13"/>
      <c r="AA218" s="13"/>
      <c r="AB218" s="13"/>
      <c r="AC218" s="13"/>
      <c r="AD218" s="13"/>
      <c r="AE218" s="13"/>
      <c r="AT218" s="240" t="s">
        <v>199</v>
      </c>
      <c r="AU218" s="240" t="s">
        <v>141</v>
      </c>
      <c r="AV218" s="13" t="s">
        <v>141</v>
      </c>
      <c r="AW218" s="13" t="s">
        <v>41</v>
      </c>
      <c r="AX218" s="13" t="s">
        <v>21</v>
      </c>
      <c r="AY218" s="240" t="s">
        <v>132</v>
      </c>
    </row>
    <row r="219" s="2" customFormat="1" ht="24.15" customHeight="1">
      <c r="A219" s="40"/>
      <c r="B219" s="41"/>
      <c r="C219" s="205" t="s">
        <v>397</v>
      </c>
      <c r="D219" s="205" t="s">
        <v>135</v>
      </c>
      <c r="E219" s="206" t="s">
        <v>357</v>
      </c>
      <c r="F219" s="207" t="s">
        <v>358</v>
      </c>
      <c r="G219" s="208" t="s">
        <v>195</v>
      </c>
      <c r="H219" s="209">
        <v>55.625</v>
      </c>
      <c r="I219" s="210"/>
      <c r="J219" s="211">
        <f>ROUND(I219*H219,2)</f>
        <v>0</v>
      </c>
      <c r="K219" s="207" t="s">
        <v>139</v>
      </c>
      <c r="L219" s="46"/>
      <c r="M219" s="212" t="s">
        <v>32</v>
      </c>
      <c r="N219" s="213" t="s">
        <v>51</v>
      </c>
      <c r="O219" s="86"/>
      <c r="P219" s="214">
        <f>O219*H219</f>
        <v>0</v>
      </c>
      <c r="Q219" s="214">
        <v>0.037999999999999999</v>
      </c>
      <c r="R219" s="214">
        <f>Q219*H219</f>
        <v>2.11375</v>
      </c>
      <c r="S219" s="214">
        <v>0</v>
      </c>
      <c r="T219" s="215">
        <f>S219*H219</f>
        <v>0</v>
      </c>
      <c r="U219" s="40"/>
      <c r="V219" s="40"/>
      <c r="W219" s="40"/>
      <c r="X219" s="40"/>
      <c r="Y219" s="40"/>
      <c r="Z219" s="40"/>
      <c r="AA219" s="40"/>
      <c r="AB219" s="40"/>
      <c r="AC219" s="40"/>
      <c r="AD219" s="40"/>
      <c r="AE219" s="40"/>
      <c r="AR219" s="216" t="s">
        <v>150</v>
      </c>
      <c r="AT219" s="216" t="s">
        <v>135</v>
      </c>
      <c r="AU219" s="216" t="s">
        <v>141</v>
      </c>
      <c r="AY219" s="18" t="s">
        <v>132</v>
      </c>
      <c r="BE219" s="217">
        <f>IF(N219="základní",J219,0)</f>
        <v>0</v>
      </c>
      <c r="BF219" s="217">
        <f>IF(N219="snížená",J219,0)</f>
        <v>0</v>
      </c>
      <c r="BG219" s="217">
        <f>IF(N219="zákl. přenesená",J219,0)</f>
        <v>0</v>
      </c>
      <c r="BH219" s="217">
        <f>IF(N219="sníž. přenesená",J219,0)</f>
        <v>0</v>
      </c>
      <c r="BI219" s="217">
        <f>IF(N219="nulová",J219,0)</f>
        <v>0</v>
      </c>
      <c r="BJ219" s="18" t="s">
        <v>141</v>
      </c>
      <c r="BK219" s="217">
        <f>ROUND(I219*H219,2)</f>
        <v>0</v>
      </c>
      <c r="BL219" s="18" t="s">
        <v>150</v>
      </c>
      <c r="BM219" s="216" t="s">
        <v>1463</v>
      </c>
    </row>
    <row r="220" s="2" customFormat="1">
      <c r="A220" s="40"/>
      <c r="B220" s="41"/>
      <c r="C220" s="42"/>
      <c r="D220" s="225" t="s">
        <v>197</v>
      </c>
      <c r="E220" s="42"/>
      <c r="F220" s="226" t="s">
        <v>360</v>
      </c>
      <c r="G220" s="42"/>
      <c r="H220" s="42"/>
      <c r="I220" s="227"/>
      <c r="J220" s="42"/>
      <c r="K220" s="42"/>
      <c r="L220" s="46"/>
      <c r="M220" s="228"/>
      <c r="N220" s="229"/>
      <c r="O220" s="86"/>
      <c r="P220" s="86"/>
      <c r="Q220" s="86"/>
      <c r="R220" s="86"/>
      <c r="S220" s="86"/>
      <c r="T220" s="87"/>
      <c r="U220" s="40"/>
      <c r="V220" s="40"/>
      <c r="W220" s="40"/>
      <c r="X220" s="40"/>
      <c r="Y220" s="40"/>
      <c r="Z220" s="40"/>
      <c r="AA220" s="40"/>
      <c r="AB220" s="40"/>
      <c r="AC220" s="40"/>
      <c r="AD220" s="40"/>
      <c r="AE220" s="40"/>
      <c r="AT220" s="18" t="s">
        <v>197</v>
      </c>
      <c r="AU220" s="18" t="s">
        <v>141</v>
      </c>
    </row>
    <row r="221" s="13" customFormat="1">
      <c r="A221" s="13"/>
      <c r="B221" s="230"/>
      <c r="C221" s="231"/>
      <c r="D221" s="225" t="s">
        <v>199</v>
      </c>
      <c r="E221" s="232" t="s">
        <v>32</v>
      </c>
      <c r="F221" s="233" t="s">
        <v>1464</v>
      </c>
      <c r="G221" s="231"/>
      <c r="H221" s="234">
        <v>55.625</v>
      </c>
      <c r="I221" s="235"/>
      <c r="J221" s="231"/>
      <c r="K221" s="231"/>
      <c r="L221" s="236"/>
      <c r="M221" s="237"/>
      <c r="N221" s="238"/>
      <c r="O221" s="238"/>
      <c r="P221" s="238"/>
      <c r="Q221" s="238"/>
      <c r="R221" s="238"/>
      <c r="S221" s="238"/>
      <c r="T221" s="239"/>
      <c r="U221" s="13"/>
      <c r="V221" s="13"/>
      <c r="W221" s="13"/>
      <c r="X221" s="13"/>
      <c r="Y221" s="13"/>
      <c r="Z221" s="13"/>
      <c r="AA221" s="13"/>
      <c r="AB221" s="13"/>
      <c r="AC221" s="13"/>
      <c r="AD221" s="13"/>
      <c r="AE221" s="13"/>
      <c r="AT221" s="240" t="s">
        <v>199</v>
      </c>
      <c r="AU221" s="240" t="s">
        <v>141</v>
      </c>
      <c r="AV221" s="13" t="s">
        <v>141</v>
      </c>
      <c r="AW221" s="13" t="s">
        <v>41</v>
      </c>
      <c r="AX221" s="13" t="s">
        <v>79</v>
      </c>
      <c r="AY221" s="240" t="s">
        <v>132</v>
      </c>
    </row>
    <row r="222" s="14" customFormat="1">
      <c r="A222" s="14"/>
      <c r="B222" s="241"/>
      <c r="C222" s="242"/>
      <c r="D222" s="225" t="s">
        <v>199</v>
      </c>
      <c r="E222" s="243" t="s">
        <v>32</v>
      </c>
      <c r="F222" s="244" t="s">
        <v>201</v>
      </c>
      <c r="G222" s="242"/>
      <c r="H222" s="245">
        <v>55.625</v>
      </c>
      <c r="I222" s="246"/>
      <c r="J222" s="242"/>
      <c r="K222" s="242"/>
      <c r="L222" s="247"/>
      <c r="M222" s="248"/>
      <c r="N222" s="249"/>
      <c r="O222" s="249"/>
      <c r="P222" s="249"/>
      <c r="Q222" s="249"/>
      <c r="R222" s="249"/>
      <c r="S222" s="249"/>
      <c r="T222" s="250"/>
      <c r="U222" s="14"/>
      <c r="V222" s="14"/>
      <c r="W222" s="14"/>
      <c r="X222" s="14"/>
      <c r="Y222" s="14"/>
      <c r="Z222" s="14"/>
      <c r="AA222" s="14"/>
      <c r="AB222" s="14"/>
      <c r="AC222" s="14"/>
      <c r="AD222" s="14"/>
      <c r="AE222" s="14"/>
      <c r="AT222" s="251" t="s">
        <v>199</v>
      </c>
      <c r="AU222" s="251" t="s">
        <v>141</v>
      </c>
      <c r="AV222" s="14" t="s">
        <v>150</v>
      </c>
      <c r="AW222" s="14" t="s">
        <v>41</v>
      </c>
      <c r="AX222" s="14" t="s">
        <v>21</v>
      </c>
      <c r="AY222" s="251" t="s">
        <v>132</v>
      </c>
    </row>
    <row r="223" s="2" customFormat="1" ht="24.15" customHeight="1">
      <c r="A223" s="40"/>
      <c r="B223" s="41"/>
      <c r="C223" s="205" t="s">
        <v>29</v>
      </c>
      <c r="D223" s="205" t="s">
        <v>135</v>
      </c>
      <c r="E223" s="206" t="s">
        <v>363</v>
      </c>
      <c r="F223" s="207" t="s">
        <v>364</v>
      </c>
      <c r="G223" s="208" t="s">
        <v>195</v>
      </c>
      <c r="H223" s="209">
        <v>40.359999999999999</v>
      </c>
      <c r="I223" s="210"/>
      <c r="J223" s="211">
        <f>ROUND(I223*H223,2)</f>
        <v>0</v>
      </c>
      <c r="K223" s="207" t="s">
        <v>139</v>
      </c>
      <c r="L223" s="46"/>
      <c r="M223" s="212" t="s">
        <v>32</v>
      </c>
      <c r="N223" s="213" t="s">
        <v>51</v>
      </c>
      <c r="O223" s="86"/>
      <c r="P223" s="214">
        <f>O223*H223</f>
        <v>0</v>
      </c>
      <c r="Q223" s="214">
        <v>0.00012</v>
      </c>
      <c r="R223" s="214">
        <f>Q223*H223</f>
        <v>0.0048431999999999998</v>
      </c>
      <c r="S223" s="214">
        <v>0</v>
      </c>
      <c r="T223" s="215">
        <f>S223*H223</f>
        <v>0</v>
      </c>
      <c r="U223" s="40"/>
      <c r="V223" s="40"/>
      <c r="W223" s="40"/>
      <c r="X223" s="40"/>
      <c r="Y223" s="40"/>
      <c r="Z223" s="40"/>
      <c r="AA223" s="40"/>
      <c r="AB223" s="40"/>
      <c r="AC223" s="40"/>
      <c r="AD223" s="40"/>
      <c r="AE223" s="40"/>
      <c r="AR223" s="216" t="s">
        <v>150</v>
      </c>
      <c r="AT223" s="216" t="s">
        <v>135</v>
      </c>
      <c r="AU223" s="216" t="s">
        <v>141</v>
      </c>
      <c r="AY223" s="18" t="s">
        <v>132</v>
      </c>
      <c r="BE223" s="217">
        <f>IF(N223="základní",J223,0)</f>
        <v>0</v>
      </c>
      <c r="BF223" s="217">
        <f>IF(N223="snížená",J223,0)</f>
        <v>0</v>
      </c>
      <c r="BG223" s="217">
        <f>IF(N223="zákl. přenesená",J223,0)</f>
        <v>0</v>
      </c>
      <c r="BH223" s="217">
        <f>IF(N223="sníž. přenesená",J223,0)</f>
        <v>0</v>
      </c>
      <c r="BI223" s="217">
        <f>IF(N223="nulová",J223,0)</f>
        <v>0</v>
      </c>
      <c r="BJ223" s="18" t="s">
        <v>141</v>
      </c>
      <c r="BK223" s="217">
        <f>ROUND(I223*H223,2)</f>
        <v>0</v>
      </c>
      <c r="BL223" s="18" t="s">
        <v>150</v>
      </c>
      <c r="BM223" s="216" t="s">
        <v>1465</v>
      </c>
    </row>
    <row r="224" s="2" customFormat="1">
      <c r="A224" s="40"/>
      <c r="B224" s="41"/>
      <c r="C224" s="42"/>
      <c r="D224" s="225" t="s">
        <v>197</v>
      </c>
      <c r="E224" s="42"/>
      <c r="F224" s="226" t="s">
        <v>366</v>
      </c>
      <c r="G224" s="42"/>
      <c r="H224" s="42"/>
      <c r="I224" s="227"/>
      <c r="J224" s="42"/>
      <c r="K224" s="42"/>
      <c r="L224" s="46"/>
      <c r="M224" s="228"/>
      <c r="N224" s="229"/>
      <c r="O224" s="86"/>
      <c r="P224" s="86"/>
      <c r="Q224" s="86"/>
      <c r="R224" s="86"/>
      <c r="S224" s="86"/>
      <c r="T224" s="87"/>
      <c r="U224" s="40"/>
      <c r="V224" s="40"/>
      <c r="W224" s="40"/>
      <c r="X224" s="40"/>
      <c r="Y224" s="40"/>
      <c r="Z224" s="40"/>
      <c r="AA224" s="40"/>
      <c r="AB224" s="40"/>
      <c r="AC224" s="40"/>
      <c r="AD224" s="40"/>
      <c r="AE224" s="40"/>
      <c r="AT224" s="18" t="s">
        <v>197</v>
      </c>
      <c r="AU224" s="18" t="s">
        <v>141</v>
      </c>
    </row>
    <row r="225" s="13" customFormat="1">
      <c r="A225" s="13"/>
      <c r="B225" s="230"/>
      <c r="C225" s="231"/>
      <c r="D225" s="225" t="s">
        <v>199</v>
      </c>
      <c r="E225" s="232" t="s">
        <v>32</v>
      </c>
      <c r="F225" s="233" t="s">
        <v>919</v>
      </c>
      <c r="G225" s="231"/>
      <c r="H225" s="234">
        <v>40.359999999999999</v>
      </c>
      <c r="I225" s="235"/>
      <c r="J225" s="231"/>
      <c r="K225" s="231"/>
      <c r="L225" s="236"/>
      <c r="M225" s="237"/>
      <c r="N225" s="238"/>
      <c r="O225" s="238"/>
      <c r="P225" s="238"/>
      <c r="Q225" s="238"/>
      <c r="R225" s="238"/>
      <c r="S225" s="238"/>
      <c r="T225" s="239"/>
      <c r="U225" s="13"/>
      <c r="V225" s="13"/>
      <c r="W225" s="13"/>
      <c r="X225" s="13"/>
      <c r="Y225" s="13"/>
      <c r="Z225" s="13"/>
      <c r="AA225" s="13"/>
      <c r="AB225" s="13"/>
      <c r="AC225" s="13"/>
      <c r="AD225" s="13"/>
      <c r="AE225" s="13"/>
      <c r="AT225" s="240" t="s">
        <v>199</v>
      </c>
      <c r="AU225" s="240" t="s">
        <v>141</v>
      </c>
      <c r="AV225" s="13" t="s">
        <v>141</v>
      </c>
      <c r="AW225" s="13" t="s">
        <v>41</v>
      </c>
      <c r="AX225" s="13" t="s">
        <v>79</v>
      </c>
      <c r="AY225" s="240" t="s">
        <v>132</v>
      </c>
    </row>
    <row r="226" s="14" customFormat="1">
      <c r="A226" s="14"/>
      <c r="B226" s="241"/>
      <c r="C226" s="242"/>
      <c r="D226" s="225" t="s">
        <v>199</v>
      </c>
      <c r="E226" s="243" t="s">
        <v>32</v>
      </c>
      <c r="F226" s="244" t="s">
        <v>201</v>
      </c>
      <c r="G226" s="242"/>
      <c r="H226" s="245">
        <v>40.359999999999999</v>
      </c>
      <c r="I226" s="246"/>
      <c r="J226" s="242"/>
      <c r="K226" s="242"/>
      <c r="L226" s="247"/>
      <c r="M226" s="248"/>
      <c r="N226" s="249"/>
      <c r="O226" s="249"/>
      <c r="P226" s="249"/>
      <c r="Q226" s="249"/>
      <c r="R226" s="249"/>
      <c r="S226" s="249"/>
      <c r="T226" s="250"/>
      <c r="U226" s="14"/>
      <c r="V226" s="14"/>
      <c r="W226" s="14"/>
      <c r="X226" s="14"/>
      <c r="Y226" s="14"/>
      <c r="Z226" s="14"/>
      <c r="AA226" s="14"/>
      <c r="AB226" s="14"/>
      <c r="AC226" s="14"/>
      <c r="AD226" s="14"/>
      <c r="AE226" s="14"/>
      <c r="AT226" s="251" t="s">
        <v>199</v>
      </c>
      <c r="AU226" s="251" t="s">
        <v>141</v>
      </c>
      <c r="AV226" s="14" t="s">
        <v>150</v>
      </c>
      <c r="AW226" s="14" t="s">
        <v>41</v>
      </c>
      <c r="AX226" s="14" t="s">
        <v>21</v>
      </c>
      <c r="AY226" s="251" t="s">
        <v>132</v>
      </c>
    </row>
    <row r="227" s="2" customFormat="1" ht="14.4" customHeight="1">
      <c r="A227" s="40"/>
      <c r="B227" s="41"/>
      <c r="C227" s="205" t="s">
        <v>407</v>
      </c>
      <c r="D227" s="205" t="s">
        <v>135</v>
      </c>
      <c r="E227" s="206" t="s">
        <v>369</v>
      </c>
      <c r="F227" s="207" t="s">
        <v>370</v>
      </c>
      <c r="G227" s="208" t="s">
        <v>195</v>
      </c>
      <c r="H227" s="209">
        <v>354.69499999999999</v>
      </c>
      <c r="I227" s="210"/>
      <c r="J227" s="211">
        <f>ROUND(I227*H227,2)</f>
        <v>0</v>
      </c>
      <c r="K227" s="207" t="s">
        <v>139</v>
      </c>
      <c r="L227" s="46"/>
      <c r="M227" s="212" t="s">
        <v>32</v>
      </c>
      <c r="N227" s="213" t="s">
        <v>51</v>
      </c>
      <c r="O227" s="86"/>
      <c r="P227" s="214">
        <f>O227*H227</f>
        <v>0</v>
      </c>
      <c r="Q227" s="214">
        <v>0</v>
      </c>
      <c r="R227" s="214">
        <f>Q227*H227</f>
        <v>0</v>
      </c>
      <c r="S227" s="214">
        <v>0</v>
      </c>
      <c r="T227" s="215">
        <f>S227*H227</f>
        <v>0</v>
      </c>
      <c r="U227" s="40"/>
      <c r="V227" s="40"/>
      <c r="W227" s="40"/>
      <c r="X227" s="40"/>
      <c r="Y227" s="40"/>
      <c r="Z227" s="40"/>
      <c r="AA227" s="40"/>
      <c r="AB227" s="40"/>
      <c r="AC227" s="40"/>
      <c r="AD227" s="40"/>
      <c r="AE227" s="40"/>
      <c r="AR227" s="216" t="s">
        <v>150</v>
      </c>
      <c r="AT227" s="216" t="s">
        <v>135</v>
      </c>
      <c r="AU227" s="216" t="s">
        <v>141</v>
      </c>
      <c r="AY227" s="18" t="s">
        <v>132</v>
      </c>
      <c r="BE227" s="217">
        <f>IF(N227="základní",J227,0)</f>
        <v>0</v>
      </c>
      <c r="BF227" s="217">
        <f>IF(N227="snížená",J227,0)</f>
        <v>0</v>
      </c>
      <c r="BG227" s="217">
        <f>IF(N227="zákl. přenesená",J227,0)</f>
        <v>0</v>
      </c>
      <c r="BH227" s="217">
        <f>IF(N227="sníž. přenesená",J227,0)</f>
        <v>0</v>
      </c>
      <c r="BI227" s="217">
        <f>IF(N227="nulová",J227,0)</f>
        <v>0</v>
      </c>
      <c r="BJ227" s="18" t="s">
        <v>141</v>
      </c>
      <c r="BK227" s="217">
        <f>ROUND(I227*H227,2)</f>
        <v>0</v>
      </c>
      <c r="BL227" s="18" t="s">
        <v>150</v>
      </c>
      <c r="BM227" s="216" t="s">
        <v>1466</v>
      </c>
    </row>
    <row r="228" s="13" customFormat="1">
      <c r="A228" s="13"/>
      <c r="B228" s="230"/>
      <c r="C228" s="231"/>
      <c r="D228" s="225" t="s">
        <v>199</v>
      </c>
      <c r="E228" s="232" t="s">
        <v>32</v>
      </c>
      <c r="F228" s="233" t="s">
        <v>1467</v>
      </c>
      <c r="G228" s="231"/>
      <c r="H228" s="234">
        <v>354.69499999999999</v>
      </c>
      <c r="I228" s="235"/>
      <c r="J228" s="231"/>
      <c r="K228" s="231"/>
      <c r="L228" s="236"/>
      <c r="M228" s="237"/>
      <c r="N228" s="238"/>
      <c r="O228" s="238"/>
      <c r="P228" s="238"/>
      <c r="Q228" s="238"/>
      <c r="R228" s="238"/>
      <c r="S228" s="238"/>
      <c r="T228" s="239"/>
      <c r="U228" s="13"/>
      <c r="V228" s="13"/>
      <c r="W228" s="13"/>
      <c r="X228" s="13"/>
      <c r="Y228" s="13"/>
      <c r="Z228" s="13"/>
      <c r="AA228" s="13"/>
      <c r="AB228" s="13"/>
      <c r="AC228" s="13"/>
      <c r="AD228" s="13"/>
      <c r="AE228" s="13"/>
      <c r="AT228" s="240" t="s">
        <v>199</v>
      </c>
      <c r="AU228" s="240" t="s">
        <v>141</v>
      </c>
      <c r="AV228" s="13" t="s">
        <v>141</v>
      </c>
      <c r="AW228" s="13" t="s">
        <v>41</v>
      </c>
      <c r="AX228" s="13" t="s">
        <v>79</v>
      </c>
      <c r="AY228" s="240" t="s">
        <v>132</v>
      </c>
    </row>
    <row r="229" s="14" customFormat="1">
      <c r="A229" s="14"/>
      <c r="B229" s="241"/>
      <c r="C229" s="242"/>
      <c r="D229" s="225" t="s">
        <v>199</v>
      </c>
      <c r="E229" s="243" t="s">
        <v>32</v>
      </c>
      <c r="F229" s="244" t="s">
        <v>201</v>
      </c>
      <c r="G229" s="242"/>
      <c r="H229" s="245">
        <v>354.69499999999999</v>
      </c>
      <c r="I229" s="246"/>
      <c r="J229" s="242"/>
      <c r="K229" s="242"/>
      <c r="L229" s="247"/>
      <c r="M229" s="248"/>
      <c r="N229" s="249"/>
      <c r="O229" s="249"/>
      <c r="P229" s="249"/>
      <c r="Q229" s="249"/>
      <c r="R229" s="249"/>
      <c r="S229" s="249"/>
      <c r="T229" s="250"/>
      <c r="U229" s="14"/>
      <c r="V229" s="14"/>
      <c r="W229" s="14"/>
      <c r="X229" s="14"/>
      <c r="Y229" s="14"/>
      <c r="Z229" s="14"/>
      <c r="AA229" s="14"/>
      <c r="AB229" s="14"/>
      <c r="AC229" s="14"/>
      <c r="AD229" s="14"/>
      <c r="AE229" s="14"/>
      <c r="AT229" s="251" t="s">
        <v>199</v>
      </c>
      <c r="AU229" s="251" t="s">
        <v>141</v>
      </c>
      <c r="AV229" s="14" t="s">
        <v>150</v>
      </c>
      <c r="AW229" s="14" t="s">
        <v>41</v>
      </c>
      <c r="AX229" s="14" t="s">
        <v>21</v>
      </c>
      <c r="AY229" s="251" t="s">
        <v>132</v>
      </c>
    </row>
    <row r="230" s="2" customFormat="1" ht="24.15" customHeight="1">
      <c r="A230" s="40"/>
      <c r="B230" s="41"/>
      <c r="C230" s="205" t="s">
        <v>412</v>
      </c>
      <c r="D230" s="205" t="s">
        <v>135</v>
      </c>
      <c r="E230" s="206" t="s">
        <v>374</v>
      </c>
      <c r="F230" s="207" t="s">
        <v>375</v>
      </c>
      <c r="G230" s="208" t="s">
        <v>376</v>
      </c>
      <c r="H230" s="209">
        <v>2</v>
      </c>
      <c r="I230" s="210"/>
      <c r="J230" s="211">
        <f>ROUND(I230*H230,2)</f>
        <v>0</v>
      </c>
      <c r="K230" s="207" t="s">
        <v>139</v>
      </c>
      <c r="L230" s="46"/>
      <c r="M230" s="212" t="s">
        <v>32</v>
      </c>
      <c r="N230" s="213" t="s">
        <v>51</v>
      </c>
      <c r="O230" s="86"/>
      <c r="P230" s="214">
        <f>O230*H230</f>
        <v>0</v>
      </c>
      <c r="Q230" s="214">
        <v>0.017770000000000001</v>
      </c>
      <c r="R230" s="214">
        <f>Q230*H230</f>
        <v>0.035540000000000002</v>
      </c>
      <c r="S230" s="214">
        <v>0</v>
      </c>
      <c r="T230" s="215">
        <f>S230*H230</f>
        <v>0</v>
      </c>
      <c r="U230" s="40"/>
      <c r="V230" s="40"/>
      <c r="W230" s="40"/>
      <c r="X230" s="40"/>
      <c r="Y230" s="40"/>
      <c r="Z230" s="40"/>
      <c r="AA230" s="40"/>
      <c r="AB230" s="40"/>
      <c r="AC230" s="40"/>
      <c r="AD230" s="40"/>
      <c r="AE230" s="40"/>
      <c r="AR230" s="216" t="s">
        <v>150</v>
      </c>
      <c r="AT230" s="216" t="s">
        <v>135</v>
      </c>
      <c r="AU230" s="216" t="s">
        <v>141</v>
      </c>
      <c r="AY230" s="18" t="s">
        <v>132</v>
      </c>
      <c r="BE230" s="217">
        <f>IF(N230="základní",J230,0)</f>
        <v>0</v>
      </c>
      <c r="BF230" s="217">
        <f>IF(N230="snížená",J230,0)</f>
        <v>0</v>
      </c>
      <c r="BG230" s="217">
        <f>IF(N230="zákl. přenesená",J230,0)</f>
        <v>0</v>
      </c>
      <c r="BH230" s="217">
        <f>IF(N230="sníž. přenesená",J230,0)</f>
        <v>0</v>
      </c>
      <c r="BI230" s="217">
        <f>IF(N230="nulová",J230,0)</f>
        <v>0</v>
      </c>
      <c r="BJ230" s="18" t="s">
        <v>141</v>
      </c>
      <c r="BK230" s="217">
        <f>ROUND(I230*H230,2)</f>
        <v>0</v>
      </c>
      <c r="BL230" s="18" t="s">
        <v>150</v>
      </c>
      <c r="BM230" s="216" t="s">
        <v>1468</v>
      </c>
    </row>
    <row r="231" s="2" customFormat="1">
      <c r="A231" s="40"/>
      <c r="B231" s="41"/>
      <c r="C231" s="42"/>
      <c r="D231" s="225" t="s">
        <v>197</v>
      </c>
      <c r="E231" s="42"/>
      <c r="F231" s="226" t="s">
        <v>378</v>
      </c>
      <c r="G231" s="42"/>
      <c r="H231" s="42"/>
      <c r="I231" s="227"/>
      <c r="J231" s="42"/>
      <c r="K231" s="42"/>
      <c r="L231" s="46"/>
      <c r="M231" s="228"/>
      <c r="N231" s="229"/>
      <c r="O231" s="86"/>
      <c r="P231" s="86"/>
      <c r="Q231" s="86"/>
      <c r="R231" s="86"/>
      <c r="S231" s="86"/>
      <c r="T231" s="87"/>
      <c r="U231" s="40"/>
      <c r="V231" s="40"/>
      <c r="W231" s="40"/>
      <c r="X231" s="40"/>
      <c r="Y231" s="40"/>
      <c r="Z231" s="40"/>
      <c r="AA231" s="40"/>
      <c r="AB231" s="40"/>
      <c r="AC231" s="40"/>
      <c r="AD231" s="40"/>
      <c r="AE231" s="40"/>
      <c r="AT231" s="18" t="s">
        <v>197</v>
      </c>
      <c r="AU231" s="18" t="s">
        <v>141</v>
      </c>
    </row>
    <row r="232" s="2" customFormat="1" ht="14.4" customHeight="1">
      <c r="A232" s="40"/>
      <c r="B232" s="41"/>
      <c r="C232" s="252" t="s">
        <v>417</v>
      </c>
      <c r="D232" s="252" t="s">
        <v>246</v>
      </c>
      <c r="E232" s="253" t="s">
        <v>380</v>
      </c>
      <c r="F232" s="254" t="s">
        <v>381</v>
      </c>
      <c r="G232" s="255" t="s">
        <v>376</v>
      </c>
      <c r="H232" s="256">
        <v>2</v>
      </c>
      <c r="I232" s="257"/>
      <c r="J232" s="258">
        <f>ROUND(I232*H232,2)</f>
        <v>0</v>
      </c>
      <c r="K232" s="254" t="s">
        <v>139</v>
      </c>
      <c r="L232" s="259"/>
      <c r="M232" s="260" t="s">
        <v>32</v>
      </c>
      <c r="N232" s="261" t="s">
        <v>51</v>
      </c>
      <c r="O232" s="86"/>
      <c r="P232" s="214">
        <f>O232*H232</f>
        <v>0</v>
      </c>
      <c r="Q232" s="214">
        <v>0.01992</v>
      </c>
      <c r="R232" s="214">
        <f>Q232*H232</f>
        <v>0.03984</v>
      </c>
      <c r="S232" s="214">
        <v>0</v>
      </c>
      <c r="T232" s="215">
        <f>S232*H232</f>
        <v>0</v>
      </c>
      <c r="U232" s="40"/>
      <c r="V232" s="40"/>
      <c r="W232" s="40"/>
      <c r="X232" s="40"/>
      <c r="Y232" s="40"/>
      <c r="Z232" s="40"/>
      <c r="AA232" s="40"/>
      <c r="AB232" s="40"/>
      <c r="AC232" s="40"/>
      <c r="AD232" s="40"/>
      <c r="AE232" s="40"/>
      <c r="AR232" s="216" t="s">
        <v>228</v>
      </c>
      <c r="AT232" s="216" t="s">
        <v>246</v>
      </c>
      <c r="AU232" s="216" t="s">
        <v>141</v>
      </c>
      <c r="AY232" s="18" t="s">
        <v>132</v>
      </c>
      <c r="BE232" s="217">
        <f>IF(N232="základní",J232,0)</f>
        <v>0</v>
      </c>
      <c r="BF232" s="217">
        <f>IF(N232="snížená",J232,0)</f>
        <v>0</v>
      </c>
      <c r="BG232" s="217">
        <f>IF(N232="zákl. přenesená",J232,0)</f>
        <v>0</v>
      </c>
      <c r="BH232" s="217">
        <f>IF(N232="sníž. přenesená",J232,0)</f>
        <v>0</v>
      </c>
      <c r="BI232" s="217">
        <f>IF(N232="nulová",J232,0)</f>
        <v>0</v>
      </c>
      <c r="BJ232" s="18" t="s">
        <v>141</v>
      </c>
      <c r="BK232" s="217">
        <f>ROUND(I232*H232,2)</f>
        <v>0</v>
      </c>
      <c r="BL232" s="18" t="s">
        <v>150</v>
      </c>
      <c r="BM232" s="216" t="s">
        <v>1469</v>
      </c>
    </row>
    <row r="233" s="12" customFormat="1" ht="22.8" customHeight="1">
      <c r="A233" s="12"/>
      <c r="B233" s="189"/>
      <c r="C233" s="190"/>
      <c r="D233" s="191" t="s">
        <v>78</v>
      </c>
      <c r="E233" s="203" t="s">
        <v>228</v>
      </c>
      <c r="F233" s="203" t="s">
        <v>383</v>
      </c>
      <c r="G233" s="190"/>
      <c r="H233" s="190"/>
      <c r="I233" s="193"/>
      <c r="J233" s="204">
        <f>BK233</f>
        <v>0</v>
      </c>
      <c r="K233" s="190"/>
      <c r="L233" s="195"/>
      <c r="M233" s="196"/>
      <c r="N233" s="197"/>
      <c r="O233" s="197"/>
      <c r="P233" s="198">
        <f>SUM(P234:P241)</f>
        <v>0</v>
      </c>
      <c r="Q233" s="197"/>
      <c r="R233" s="198">
        <f>SUM(R234:R241)</f>
        <v>0.10314999999999999</v>
      </c>
      <c r="S233" s="197"/>
      <c r="T233" s="199">
        <f>SUM(T234:T241)</f>
        <v>0</v>
      </c>
      <c r="U233" s="12"/>
      <c r="V233" s="12"/>
      <c r="W233" s="12"/>
      <c r="X233" s="12"/>
      <c r="Y233" s="12"/>
      <c r="Z233" s="12"/>
      <c r="AA233" s="12"/>
      <c r="AB233" s="12"/>
      <c r="AC233" s="12"/>
      <c r="AD233" s="12"/>
      <c r="AE233" s="12"/>
      <c r="AR233" s="200" t="s">
        <v>21</v>
      </c>
      <c r="AT233" s="201" t="s">
        <v>78</v>
      </c>
      <c r="AU233" s="201" t="s">
        <v>21</v>
      </c>
      <c r="AY233" s="200" t="s">
        <v>132</v>
      </c>
      <c r="BK233" s="202">
        <f>SUM(BK234:BK241)</f>
        <v>0</v>
      </c>
    </row>
    <row r="234" s="2" customFormat="1" ht="24.15" customHeight="1">
      <c r="A234" s="40"/>
      <c r="B234" s="41"/>
      <c r="C234" s="205" t="s">
        <v>426</v>
      </c>
      <c r="D234" s="205" t="s">
        <v>135</v>
      </c>
      <c r="E234" s="206" t="s">
        <v>385</v>
      </c>
      <c r="F234" s="207" t="s">
        <v>386</v>
      </c>
      <c r="G234" s="208" t="s">
        <v>376</v>
      </c>
      <c r="H234" s="209">
        <v>1</v>
      </c>
      <c r="I234" s="210"/>
      <c r="J234" s="211">
        <f>ROUND(I234*H234,2)</f>
        <v>0</v>
      </c>
      <c r="K234" s="207" t="s">
        <v>139</v>
      </c>
      <c r="L234" s="46"/>
      <c r="M234" s="212" t="s">
        <v>32</v>
      </c>
      <c r="N234" s="213" t="s">
        <v>51</v>
      </c>
      <c r="O234" s="86"/>
      <c r="P234" s="214">
        <f>O234*H234</f>
        <v>0</v>
      </c>
      <c r="Q234" s="214">
        <v>0.064049999999999996</v>
      </c>
      <c r="R234" s="214">
        <f>Q234*H234</f>
        <v>0.064049999999999996</v>
      </c>
      <c r="S234" s="214">
        <v>0</v>
      </c>
      <c r="T234" s="215">
        <f>S234*H234</f>
        <v>0</v>
      </c>
      <c r="U234" s="40"/>
      <c r="V234" s="40"/>
      <c r="W234" s="40"/>
      <c r="X234" s="40"/>
      <c r="Y234" s="40"/>
      <c r="Z234" s="40"/>
      <c r="AA234" s="40"/>
      <c r="AB234" s="40"/>
      <c r="AC234" s="40"/>
      <c r="AD234" s="40"/>
      <c r="AE234" s="40"/>
      <c r="AR234" s="216" t="s">
        <v>150</v>
      </c>
      <c r="AT234" s="216" t="s">
        <v>135</v>
      </c>
      <c r="AU234" s="216" t="s">
        <v>141</v>
      </c>
      <c r="AY234" s="18" t="s">
        <v>132</v>
      </c>
      <c r="BE234" s="217">
        <f>IF(N234="základní",J234,0)</f>
        <v>0</v>
      </c>
      <c r="BF234" s="217">
        <f>IF(N234="snížená",J234,0)</f>
        <v>0</v>
      </c>
      <c r="BG234" s="217">
        <f>IF(N234="zákl. přenesená",J234,0)</f>
        <v>0</v>
      </c>
      <c r="BH234" s="217">
        <f>IF(N234="sníž. přenesená",J234,0)</f>
        <v>0</v>
      </c>
      <c r="BI234" s="217">
        <f>IF(N234="nulová",J234,0)</f>
        <v>0</v>
      </c>
      <c r="BJ234" s="18" t="s">
        <v>141</v>
      </c>
      <c r="BK234" s="217">
        <f>ROUND(I234*H234,2)</f>
        <v>0</v>
      </c>
      <c r="BL234" s="18" t="s">
        <v>150</v>
      </c>
      <c r="BM234" s="216" t="s">
        <v>1470</v>
      </c>
    </row>
    <row r="235" s="2" customFormat="1">
      <c r="A235" s="40"/>
      <c r="B235" s="41"/>
      <c r="C235" s="42"/>
      <c r="D235" s="225" t="s">
        <v>197</v>
      </c>
      <c r="E235" s="42"/>
      <c r="F235" s="226" t="s">
        <v>388</v>
      </c>
      <c r="G235" s="42"/>
      <c r="H235" s="42"/>
      <c r="I235" s="227"/>
      <c r="J235" s="42"/>
      <c r="K235" s="42"/>
      <c r="L235" s="46"/>
      <c r="M235" s="228"/>
      <c r="N235" s="229"/>
      <c r="O235" s="86"/>
      <c r="P235" s="86"/>
      <c r="Q235" s="86"/>
      <c r="R235" s="86"/>
      <c r="S235" s="86"/>
      <c r="T235" s="87"/>
      <c r="U235" s="40"/>
      <c r="V235" s="40"/>
      <c r="W235" s="40"/>
      <c r="X235" s="40"/>
      <c r="Y235" s="40"/>
      <c r="Z235" s="40"/>
      <c r="AA235" s="40"/>
      <c r="AB235" s="40"/>
      <c r="AC235" s="40"/>
      <c r="AD235" s="40"/>
      <c r="AE235" s="40"/>
      <c r="AT235" s="18" t="s">
        <v>197</v>
      </c>
      <c r="AU235" s="18" t="s">
        <v>141</v>
      </c>
    </row>
    <row r="236" s="2" customFormat="1" ht="24.15" customHeight="1">
      <c r="A236" s="40"/>
      <c r="B236" s="41"/>
      <c r="C236" s="205" t="s">
        <v>430</v>
      </c>
      <c r="D236" s="205" t="s">
        <v>135</v>
      </c>
      <c r="E236" s="206" t="s">
        <v>390</v>
      </c>
      <c r="F236" s="207" t="s">
        <v>391</v>
      </c>
      <c r="G236" s="208" t="s">
        <v>376</v>
      </c>
      <c r="H236" s="209">
        <v>1</v>
      </c>
      <c r="I236" s="210"/>
      <c r="J236" s="211">
        <f>ROUND(I236*H236,2)</f>
        <v>0</v>
      </c>
      <c r="K236" s="207" t="s">
        <v>139</v>
      </c>
      <c r="L236" s="46"/>
      <c r="M236" s="212" t="s">
        <v>32</v>
      </c>
      <c r="N236" s="213" t="s">
        <v>51</v>
      </c>
      <c r="O236" s="86"/>
      <c r="P236" s="214">
        <f>O236*H236</f>
        <v>0</v>
      </c>
      <c r="Q236" s="214">
        <v>0.011950000000000001</v>
      </c>
      <c r="R236" s="214">
        <f>Q236*H236</f>
        <v>0.011950000000000001</v>
      </c>
      <c r="S236" s="214">
        <v>0</v>
      </c>
      <c r="T236" s="215">
        <f>S236*H236</f>
        <v>0</v>
      </c>
      <c r="U236" s="40"/>
      <c r="V236" s="40"/>
      <c r="W236" s="40"/>
      <c r="X236" s="40"/>
      <c r="Y236" s="40"/>
      <c r="Z236" s="40"/>
      <c r="AA236" s="40"/>
      <c r="AB236" s="40"/>
      <c r="AC236" s="40"/>
      <c r="AD236" s="40"/>
      <c r="AE236" s="40"/>
      <c r="AR236" s="216" t="s">
        <v>150</v>
      </c>
      <c r="AT236" s="216" t="s">
        <v>135</v>
      </c>
      <c r="AU236" s="216" t="s">
        <v>141</v>
      </c>
      <c r="AY236" s="18" t="s">
        <v>132</v>
      </c>
      <c r="BE236" s="217">
        <f>IF(N236="základní",J236,0)</f>
        <v>0</v>
      </c>
      <c r="BF236" s="217">
        <f>IF(N236="snížená",J236,0)</f>
        <v>0</v>
      </c>
      <c r="BG236" s="217">
        <f>IF(N236="zákl. přenesená",J236,0)</f>
        <v>0</v>
      </c>
      <c r="BH236" s="217">
        <f>IF(N236="sníž. přenesená",J236,0)</f>
        <v>0</v>
      </c>
      <c r="BI236" s="217">
        <f>IF(N236="nulová",J236,0)</f>
        <v>0</v>
      </c>
      <c r="BJ236" s="18" t="s">
        <v>141</v>
      </c>
      <c r="BK236" s="217">
        <f>ROUND(I236*H236,2)</f>
        <v>0</v>
      </c>
      <c r="BL236" s="18" t="s">
        <v>150</v>
      </c>
      <c r="BM236" s="216" t="s">
        <v>1471</v>
      </c>
    </row>
    <row r="237" s="2" customFormat="1">
      <c r="A237" s="40"/>
      <c r="B237" s="41"/>
      <c r="C237" s="42"/>
      <c r="D237" s="225" t="s">
        <v>197</v>
      </c>
      <c r="E237" s="42"/>
      <c r="F237" s="226" t="s">
        <v>388</v>
      </c>
      <c r="G237" s="42"/>
      <c r="H237" s="42"/>
      <c r="I237" s="227"/>
      <c r="J237" s="42"/>
      <c r="K237" s="42"/>
      <c r="L237" s="46"/>
      <c r="M237" s="228"/>
      <c r="N237" s="229"/>
      <c r="O237" s="86"/>
      <c r="P237" s="86"/>
      <c r="Q237" s="86"/>
      <c r="R237" s="86"/>
      <c r="S237" s="86"/>
      <c r="T237" s="87"/>
      <c r="U237" s="40"/>
      <c r="V237" s="40"/>
      <c r="W237" s="40"/>
      <c r="X237" s="40"/>
      <c r="Y237" s="40"/>
      <c r="Z237" s="40"/>
      <c r="AA237" s="40"/>
      <c r="AB237" s="40"/>
      <c r="AC237" s="40"/>
      <c r="AD237" s="40"/>
      <c r="AE237" s="40"/>
      <c r="AT237" s="18" t="s">
        <v>197</v>
      </c>
      <c r="AU237" s="18" t="s">
        <v>141</v>
      </c>
    </row>
    <row r="238" s="2" customFormat="1" ht="24.15" customHeight="1">
      <c r="A238" s="40"/>
      <c r="B238" s="41"/>
      <c r="C238" s="205" t="s">
        <v>436</v>
      </c>
      <c r="D238" s="205" t="s">
        <v>135</v>
      </c>
      <c r="E238" s="206" t="s">
        <v>394</v>
      </c>
      <c r="F238" s="207" t="s">
        <v>395</v>
      </c>
      <c r="G238" s="208" t="s">
        <v>376</v>
      </c>
      <c r="H238" s="209">
        <v>1</v>
      </c>
      <c r="I238" s="210"/>
      <c r="J238" s="211">
        <f>ROUND(I238*H238,2)</f>
        <v>0</v>
      </c>
      <c r="K238" s="207" t="s">
        <v>139</v>
      </c>
      <c r="L238" s="46"/>
      <c r="M238" s="212" t="s">
        <v>32</v>
      </c>
      <c r="N238" s="213" t="s">
        <v>51</v>
      </c>
      <c r="O238" s="86"/>
      <c r="P238" s="214">
        <f>O238*H238</f>
        <v>0</v>
      </c>
      <c r="Q238" s="214">
        <v>0</v>
      </c>
      <c r="R238" s="214">
        <f>Q238*H238</f>
        <v>0</v>
      </c>
      <c r="S238" s="214">
        <v>0</v>
      </c>
      <c r="T238" s="215">
        <f>S238*H238</f>
        <v>0</v>
      </c>
      <c r="U238" s="40"/>
      <c r="V238" s="40"/>
      <c r="W238" s="40"/>
      <c r="X238" s="40"/>
      <c r="Y238" s="40"/>
      <c r="Z238" s="40"/>
      <c r="AA238" s="40"/>
      <c r="AB238" s="40"/>
      <c r="AC238" s="40"/>
      <c r="AD238" s="40"/>
      <c r="AE238" s="40"/>
      <c r="AR238" s="216" t="s">
        <v>150</v>
      </c>
      <c r="AT238" s="216" t="s">
        <v>135</v>
      </c>
      <c r="AU238" s="216" t="s">
        <v>141</v>
      </c>
      <c r="AY238" s="18" t="s">
        <v>132</v>
      </c>
      <c r="BE238" s="217">
        <f>IF(N238="základní",J238,0)</f>
        <v>0</v>
      </c>
      <c r="BF238" s="217">
        <f>IF(N238="snížená",J238,0)</f>
        <v>0</v>
      </c>
      <c r="BG238" s="217">
        <f>IF(N238="zákl. přenesená",J238,0)</f>
        <v>0</v>
      </c>
      <c r="BH238" s="217">
        <f>IF(N238="sníž. přenesená",J238,0)</f>
        <v>0</v>
      </c>
      <c r="BI238" s="217">
        <f>IF(N238="nulová",J238,0)</f>
        <v>0</v>
      </c>
      <c r="BJ238" s="18" t="s">
        <v>141</v>
      </c>
      <c r="BK238" s="217">
        <f>ROUND(I238*H238,2)</f>
        <v>0</v>
      </c>
      <c r="BL238" s="18" t="s">
        <v>150</v>
      </c>
      <c r="BM238" s="216" t="s">
        <v>1472</v>
      </c>
    </row>
    <row r="239" s="2" customFormat="1">
      <c r="A239" s="40"/>
      <c r="B239" s="41"/>
      <c r="C239" s="42"/>
      <c r="D239" s="225" t="s">
        <v>197</v>
      </c>
      <c r="E239" s="42"/>
      <c r="F239" s="226" t="s">
        <v>388</v>
      </c>
      <c r="G239" s="42"/>
      <c r="H239" s="42"/>
      <c r="I239" s="227"/>
      <c r="J239" s="42"/>
      <c r="K239" s="42"/>
      <c r="L239" s="46"/>
      <c r="M239" s="228"/>
      <c r="N239" s="229"/>
      <c r="O239" s="86"/>
      <c r="P239" s="86"/>
      <c r="Q239" s="86"/>
      <c r="R239" s="86"/>
      <c r="S239" s="86"/>
      <c r="T239" s="87"/>
      <c r="U239" s="40"/>
      <c r="V239" s="40"/>
      <c r="W239" s="40"/>
      <c r="X239" s="40"/>
      <c r="Y239" s="40"/>
      <c r="Z239" s="40"/>
      <c r="AA239" s="40"/>
      <c r="AB239" s="40"/>
      <c r="AC239" s="40"/>
      <c r="AD239" s="40"/>
      <c r="AE239" s="40"/>
      <c r="AT239" s="18" t="s">
        <v>197</v>
      </c>
      <c r="AU239" s="18" t="s">
        <v>141</v>
      </c>
    </row>
    <row r="240" s="2" customFormat="1" ht="24.15" customHeight="1">
      <c r="A240" s="40"/>
      <c r="B240" s="41"/>
      <c r="C240" s="205" t="s">
        <v>442</v>
      </c>
      <c r="D240" s="205" t="s">
        <v>135</v>
      </c>
      <c r="E240" s="206" t="s">
        <v>398</v>
      </c>
      <c r="F240" s="207" t="s">
        <v>399</v>
      </c>
      <c r="G240" s="208" t="s">
        <v>376</v>
      </c>
      <c r="H240" s="209">
        <v>1</v>
      </c>
      <c r="I240" s="210"/>
      <c r="J240" s="211">
        <f>ROUND(I240*H240,2)</f>
        <v>0</v>
      </c>
      <c r="K240" s="207" t="s">
        <v>139</v>
      </c>
      <c r="L240" s="46"/>
      <c r="M240" s="212" t="s">
        <v>32</v>
      </c>
      <c r="N240" s="213" t="s">
        <v>51</v>
      </c>
      <c r="O240" s="86"/>
      <c r="P240" s="214">
        <f>O240*H240</f>
        <v>0</v>
      </c>
      <c r="Q240" s="214">
        <v>0.027150000000000001</v>
      </c>
      <c r="R240" s="214">
        <f>Q240*H240</f>
        <v>0.027150000000000001</v>
      </c>
      <c r="S240" s="214">
        <v>0</v>
      </c>
      <c r="T240" s="215">
        <f>S240*H240</f>
        <v>0</v>
      </c>
      <c r="U240" s="40"/>
      <c r="V240" s="40"/>
      <c r="W240" s="40"/>
      <c r="X240" s="40"/>
      <c r="Y240" s="40"/>
      <c r="Z240" s="40"/>
      <c r="AA240" s="40"/>
      <c r="AB240" s="40"/>
      <c r="AC240" s="40"/>
      <c r="AD240" s="40"/>
      <c r="AE240" s="40"/>
      <c r="AR240" s="216" t="s">
        <v>150</v>
      </c>
      <c r="AT240" s="216" t="s">
        <v>135</v>
      </c>
      <c r="AU240" s="216" t="s">
        <v>141</v>
      </c>
      <c r="AY240" s="18" t="s">
        <v>132</v>
      </c>
      <c r="BE240" s="217">
        <f>IF(N240="základní",J240,0)</f>
        <v>0</v>
      </c>
      <c r="BF240" s="217">
        <f>IF(N240="snížená",J240,0)</f>
        <v>0</v>
      </c>
      <c r="BG240" s="217">
        <f>IF(N240="zákl. přenesená",J240,0)</f>
        <v>0</v>
      </c>
      <c r="BH240" s="217">
        <f>IF(N240="sníž. přenesená",J240,0)</f>
        <v>0</v>
      </c>
      <c r="BI240" s="217">
        <f>IF(N240="nulová",J240,0)</f>
        <v>0</v>
      </c>
      <c r="BJ240" s="18" t="s">
        <v>141</v>
      </c>
      <c r="BK240" s="217">
        <f>ROUND(I240*H240,2)</f>
        <v>0</v>
      </c>
      <c r="BL240" s="18" t="s">
        <v>150</v>
      </c>
      <c r="BM240" s="216" t="s">
        <v>1473</v>
      </c>
    </row>
    <row r="241" s="2" customFormat="1">
      <c r="A241" s="40"/>
      <c r="B241" s="41"/>
      <c r="C241" s="42"/>
      <c r="D241" s="225" t="s">
        <v>197</v>
      </c>
      <c r="E241" s="42"/>
      <c r="F241" s="226" t="s">
        <v>388</v>
      </c>
      <c r="G241" s="42"/>
      <c r="H241" s="42"/>
      <c r="I241" s="227"/>
      <c r="J241" s="42"/>
      <c r="K241" s="42"/>
      <c r="L241" s="46"/>
      <c r="M241" s="228"/>
      <c r="N241" s="229"/>
      <c r="O241" s="86"/>
      <c r="P241" s="86"/>
      <c r="Q241" s="86"/>
      <c r="R241" s="86"/>
      <c r="S241" s="86"/>
      <c r="T241" s="87"/>
      <c r="U241" s="40"/>
      <c r="V241" s="40"/>
      <c r="W241" s="40"/>
      <c r="X241" s="40"/>
      <c r="Y241" s="40"/>
      <c r="Z241" s="40"/>
      <c r="AA241" s="40"/>
      <c r="AB241" s="40"/>
      <c r="AC241" s="40"/>
      <c r="AD241" s="40"/>
      <c r="AE241" s="40"/>
      <c r="AT241" s="18" t="s">
        <v>197</v>
      </c>
      <c r="AU241" s="18" t="s">
        <v>141</v>
      </c>
    </row>
    <row r="242" s="12" customFormat="1" ht="22.8" customHeight="1">
      <c r="A242" s="12"/>
      <c r="B242" s="189"/>
      <c r="C242" s="190"/>
      <c r="D242" s="191" t="s">
        <v>78</v>
      </c>
      <c r="E242" s="203" t="s">
        <v>234</v>
      </c>
      <c r="F242" s="203" t="s">
        <v>401</v>
      </c>
      <c r="G242" s="190"/>
      <c r="H242" s="190"/>
      <c r="I242" s="193"/>
      <c r="J242" s="204">
        <f>BK242</f>
        <v>0</v>
      </c>
      <c r="K242" s="190"/>
      <c r="L242" s="195"/>
      <c r="M242" s="196"/>
      <c r="N242" s="197"/>
      <c r="O242" s="197"/>
      <c r="P242" s="198">
        <f>SUM(P243:P267)</f>
        <v>0</v>
      </c>
      <c r="Q242" s="197"/>
      <c r="R242" s="198">
        <f>SUM(R243:R267)</f>
        <v>0.04739680000000001</v>
      </c>
      <c r="S242" s="197"/>
      <c r="T242" s="199">
        <f>SUM(T243:T267)</f>
        <v>14.475212000000003</v>
      </c>
      <c r="U242" s="12"/>
      <c r="V242" s="12"/>
      <c r="W242" s="12"/>
      <c r="X242" s="12"/>
      <c r="Y242" s="12"/>
      <c r="Z242" s="12"/>
      <c r="AA242" s="12"/>
      <c r="AB242" s="12"/>
      <c r="AC242" s="12"/>
      <c r="AD242" s="12"/>
      <c r="AE242" s="12"/>
      <c r="AR242" s="200" t="s">
        <v>21</v>
      </c>
      <c r="AT242" s="201" t="s">
        <v>78</v>
      </c>
      <c r="AU242" s="201" t="s">
        <v>21</v>
      </c>
      <c r="AY242" s="200" t="s">
        <v>132</v>
      </c>
      <c r="BK242" s="202">
        <f>SUM(BK243:BK267)</f>
        <v>0</v>
      </c>
    </row>
    <row r="243" s="2" customFormat="1" ht="24.15" customHeight="1">
      <c r="A243" s="40"/>
      <c r="B243" s="41"/>
      <c r="C243" s="205" t="s">
        <v>447</v>
      </c>
      <c r="D243" s="205" t="s">
        <v>135</v>
      </c>
      <c r="E243" s="206" t="s">
        <v>924</v>
      </c>
      <c r="F243" s="207" t="s">
        <v>925</v>
      </c>
      <c r="G243" s="208" t="s">
        <v>231</v>
      </c>
      <c r="H243" s="209">
        <v>6.7999999999999998</v>
      </c>
      <c r="I243" s="210"/>
      <c r="J243" s="211">
        <f>ROUND(I243*H243,2)</f>
        <v>0</v>
      </c>
      <c r="K243" s="207" t="s">
        <v>139</v>
      </c>
      <c r="L243" s="46"/>
      <c r="M243" s="212" t="s">
        <v>32</v>
      </c>
      <c r="N243" s="213" t="s">
        <v>51</v>
      </c>
      <c r="O243" s="86"/>
      <c r="P243" s="214">
        <f>O243*H243</f>
        <v>0</v>
      </c>
      <c r="Q243" s="214">
        <v>5.0000000000000002E-05</v>
      </c>
      <c r="R243" s="214">
        <f>Q243*H243</f>
        <v>0.00034000000000000002</v>
      </c>
      <c r="S243" s="214">
        <v>0</v>
      </c>
      <c r="T243" s="215">
        <f>S243*H243</f>
        <v>0</v>
      </c>
      <c r="U243" s="40"/>
      <c r="V243" s="40"/>
      <c r="W243" s="40"/>
      <c r="X243" s="40"/>
      <c r="Y243" s="40"/>
      <c r="Z243" s="40"/>
      <c r="AA243" s="40"/>
      <c r="AB243" s="40"/>
      <c r="AC243" s="40"/>
      <c r="AD243" s="40"/>
      <c r="AE243" s="40"/>
      <c r="AR243" s="216" t="s">
        <v>150</v>
      </c>
      <c r="AT243" s="216" t="s">
        <v>135</v>
      </c>
      <c r="AU243" s="216" t="s">
        <v>141</v>
      </c>
      <c r="AY243" s="18" t="s">
        <v>132</v>
      </c>
      <c r="BE243" s="217">
        <f>IF(N243="základní",J243,0)</f>
        <v>0</v>
      </c>
      <c r="BF243" s="217">
        <f>IF(N243="snížená",J243,0)</f>
        <v>0</v>
      </c>
      <c r="BG243" s="217">
        <f>IF(N243="zákl. přenesená",J243,0)</f>
        <v>0</v>
      </c>
      <c r="BH243" s="217">
        <f>IF(N243="sníž. přenesená",J243,0)</f>
        <v>0</v>
      </c>
      <c r="BI243" s="217">
        <f>IF(N243="nulová",J243,0)</f>
        <v>0</v>
      </c>
      <c r="BJ243" s="18" t="s">
        <v>141</v>
      </c>
      <c r="BK243" s="217">
        <f>ROUND(I243*H243,2)</f>
        <v>0</v>
      </c>
      <c r="BL243" s="18" t="s">
        <v>150</v>
      </c>
      <c r="BM243" s="216" t="s">
        <v>1474</v>
      </c>
    </row>
    <row r="244" s="2" customFormat="1">
      <c r="A244" s="40"/>
      <c r="B244" s="41"/>
      <c r="C244" s="42"/>
      <c r="D244" s="225" t="s">
        <v>197</v>
      </c>
      <c r="E244" s="42"/>
      <c r="F244" s="226" t="s">
        <v>927</v>
      </c>
      <c r="G244" s="42"/>
      <c r="H244" s="42"/>
      <c r="I244" s="227"/>
      <c r="J244" s="42"/>
      <c r="K244" s="42"/>
      <c r="L244" s="46"/>
      <c r="M244" s="228"/>
      <c r="N244" s="229"/>
      <c r="O244" s="86"/>
      <c r="P244" s="86"/>
      <c r="Q244" s="86"/>
      <c r="R244" s="86"/>
      <c r="S244" s="86"/>
      <c r="T244" s="87"/>
      <c r="U244" s="40"/>
      <c r="V244" s="40"/>
      <c r="W244" s="40"/>
      <c r="X244" s="40"/>
      <c r="Y244" s="40"/>
      <c r="Z244" s="40"/>
      <c r="AA244" s="40"/>
      <c r="AB244" s="40"/>
      <c r="AC244" s="40"/>
      <c r="AD244" s="40"/>
      <c r="AE244" s="40"/>
      <c r="AT244" s="18" t="s">
        <v>197</v>
      </c>
      <c r="AU244" s="18" t="s">
        <v>141</v>
      </c>
    </row>
    <row r="245" s="13" customFormat="1">
      <c r="A245" s="13"/>
      <c r="B245" s="230"/>
      <c r="C245" s="231"/>
      <c r="D245" s="225" t="s">
        <v>199</v>
      </c>
      <c r="E245" s="232" t="s">
        <v>32</v>
      </c>
      <c r="F245" s="233" t="s">
        <v>869</v>
      </c>
      <c r="G245" s="231"/>
      <c r="H245" s="234">
        <v>6.7999999999999998</v>
      </c>
      <c r="I245" s="235"/>
      <c r="J245" s="231"/>
      <c r="K245" s="231"/>
      <c r="L245" s="236"/>
      <c r="M245" s="237"/>
      <c r="N245" s="238"/>
      <c r="O245" s="238"/>
      <c r="P245" s="238"/>
      <c r="Q245" s="238"/>
      <c r="R245" s="238"/>
      <c r="S245" s="238"/>
      <c r="T245" s="239"/>
      <c r="U245" s="13"/>
      <c r="V245" s="13"/>
      <c r="W245" s="13"/>
      <c r="X245" s="13"/>
      <c r="Y245" s="13"/>
      <c r="Z245" s="13"/>
      <c r="AA245" s="13"/>
      <c r="AB245" s="13"/>
      <c r="AC245" s="13"/>
      <c r="AD245" s="13"/>
      <c r="AE245" s="13"/>
      <c r="AT245" s="240" t="s">
        <v>199</v>
      </c>
      <c r="AU245" s="240" t="s">
        <v>141</v>
      </c>
      <c r="AV245" s="13" t="s">
        <v>141</v>
      </c>
      <c r="AW245" s="13" t="s">
        <v>41</v>
      </c>
      <c r="AX245" s="13" t="s">
        <v>21</v>
      </c>
      <c r="AY245" s="240" t="s">
        <v>132</v>
      </c>
    </row>
    <row r="246" s="2" customFormat="1" ht="24.15" customHeight="1">
      <c r="A246" s="40"/>
      <c r="B246" s="41"/>
      <c r="C246" s="205" t="s">
        <v>453</v>
      </c>
      <c r="D246" s="205" t="s">
        <v>135</v>
      </c>
      <c r="E246" s="206" t="s">
        <v>402</v>
      </c>
      <c r="F246" s="207" t="s">
        <v>403</v>
      </c>
      <c r="G246" s="208" t="s">
        <v>195</v>
      </c>
      <c r="H246" s="209">
        <v>425.19999999999999</v>
      </c>
      <c r="I246" s="210"/>
      <c r="J246" s="211">
        <f>ROUND(I246*H246,2)</f>
        <v>0</v>
      </c>
      <c r="K246" s="207" t="s">
        <v>139</v>
      </c>
      <c r="L246" s="46"/>
      <c r="M246" s="212" t="s">
        <v>32</v>
      </c>
      <c r="N246" s="213" t="s">
        <v>51</v>
      </c>
      <c r="O246" s="86"/>
      <c r="P246" s="214">
        <f>O246*H246</f>
        <v>0</v>
      </c>
      <c r="Q246" s="214">
        <v>0</v>
      </c>
      <c r="R246" s="214">
        <f>Q246*H246</f>
        <v>0</v>
      </c>
      <c r="S246" s="214">
        <v>0</v>
      </c>
      <c r="T246" s="215">
        <f>S246*H246</f>
        <v>0</v>
      </c>
      <c r="U246" s="40"/>
      <c r="V246" s="40"/>
      <c r="W246" s="40"/>
      <c r="X246" s="40"/>
      <c r="Y246" s="40"/>
      <c r="Z246" s="40"/>
      <c r="AA246" s="40"/>
      <c r="AB246" s="40"/>
      <c r="AC246" s="40"/>
      <c r="AD246" s="40"/>
      <c r="AE246" s="40"/>
      <c r="AR246" s="216" t="s">
        <v>150</v>
      </c>
      <c r="AT246" s="216" t="s">
        <v>135</v>
      </c>
      <c r="AU246" s="216" t="s">
        <v>141</v>
      </c>
      <c r="AY246" s="18" t="s">
        <v>132</v>
      </c>
      <c r="BE246" s="217">
        <f>IF(N246="základní",J246,0)</f>
        <v>0</v>
      </c>
      <c r="BF246" s="217">
        <f>IF(N246="snížená",J246,0)</f>
        <v>0</v>
      </c>
      <c r="BG246" s="217">
        <f>IF(N246="zákl. přenesená",J246,0)</f>
        <v>0</v>
      </c>
      <c r="BH246" s="217">
        <f>IF(N246="sníž. přenesená",J246,0)</f>
        <v>0</v>
      </c>
      <c r="BI246" s="217">
        <f>IF(N246="nulová",J246,0)</f>
        <v>0</v>
      </c>
      <c r="BJ246" s="18" t="s">
        <v>141</v>
      </c>
      <c r="BK246" s="217">
        <f>ROUND(I246*H246,2)</f>
        <v>0</v>
      </c>
      <c r="BL246" s="18" t="s">
        <v>150</v>
      </c>
      <c r="BM246" s="216" t="s">
        <v>1475</v>
      </c>
    </row>
    <row r="247" s="2" customFormat="1">
      <c r="A247" s="40"/>
      <c r="B247" s="41"/>
      <c r="C247" s="42"/>
      <c r="D247" s="225" t="s">
        <v>197</v>
      </c>
      <c r="E247" s="42"/>
      <c r="F247" s="226" t="s">
        <v>405</v>
      </c>
      <c r="G247" s="42"/>
      <c r="H247" s="42"/>
      <c r="I247" s="227"/>
      <c r="J247" s="42"/>
      <c r="K247" s="42"/>
      <c r="L247" s="46"/>
      <c r="M247" s="228"/>
      <c r="N247" s="229"/>
      <c r="O247" s="86"/>
      <c r="P247" s="86"/>
      <c r="Q247" s="86"/>
      <c r="R247" s="86"/>
      <c r="S247" s="86"/>
      <c r="T247" s="87"/>
      <c r="U247" s="40"/>
      <c r="V247" s="40"/>
      <c r="W247" s="40"/>
      <c r="X247" s="40"/>
      <c r="Y247" s="40"/>
      <c r="Z247" s="40"/>
      <c r="AA247" s="40"/>
      <c r="AB247" s="40"/>
      <c r="AC247" s="40"/>
      <c r="AD247" s="40"/>
      <c r="AE247" s="40"/>
      <c r="AT247" s="18" t="s">
        <v>197</v>
      </c>
      <c r="AU247" s="18" t="s">
        <v>141</v>
      </c>
    </row>
    <row r="248" s="13" customFormat="1">
      <c r="A248" s="13"/>
      <c r="B248" s="230"/>
      <c r="C248" s="231"/>
      <c r="D248" s="225" t="s">
        <v>199</v>
      </c>
      <c r="E248" s="232" t="s">
        <v>32</v>
      </c>
      <c r="F248" s="233" t="s">
        <v>1476</v>
      </c>
      <c r="G248" s="231"/>
      <c r="H248" s="234">
        <v>425.19999999999999</v>
      </c>
      <c r="I248" s="235"/>
      <c r="J248" s="231"/>
      <c r="K248" s="231"/>
      <c r="L248" s="236"/>
      <c r="M248" s="237"/>
      <c r="N248" s="238"/>
      <c r="O248" s="238"/>
      <c r="P248" s="238"/>
      <c r="Q248" s="238"/>
      <c r="R248" s="238"/>
      <c r="S248" s="238"/>
      <c r="T248" s="239"/>
      <c r="U248" s="13"/>
      <c r="V248" s="13"/>
      <c r="W248" s="13"/>
      <c r="X248" s="13"/>
      <c r="Y248" s="13"/>
      <c r="Z248" s="13"/>
      <c r="AA248" s="13"/>
      <c r="AB248" s="13"/>
      <c r="AC248" s="13"/>
      <c r="AD248" s="13"/>
      <c r="AE248" s="13"/>
      <c r="AT248" s="240" t="s">
        <v>199</v>
      </c>
      <c r="AU248" s="240" t="s">
        <v>141</v>
      </c>
      <c r="AV248" s="13" t="s">
        <v>141</v>
      </c>
      <c r="AW248" s="13" t="s">
        <v>41</v>
      </c>
      <c r="AX248" s="13" t="s">
        <v>79</v>
      </c>
      <c r="AY248" s="240" t="s">
        <v>132</v>
      </c>
    </row>
    <row r="249" s="14" customFormat="1">
      <c r="A249" s="14"/>
      <c r="B249" s="241"/>
      <c r="C249" s="242"/>
      <c r="D249" s="225" t="s">
        <v>199</v>
      </c>
      <c r="E249" s="243" t="s">
        <v>32</v>
      </c>
      <c r="F249" s="244" t="s">
        <v>201</v>
      </c>
      <c r="G249" s="242"/>
      <c r="H249" s="245">
        <v>425.19999999999999</v>
      </c>
      <c r="I249" s="246"/>
      <c r="J249" s="242"/>
      <c r="K249" s="242"/>
      <c r="L249" s="247"/>
      <c r="M249" s="248"/>
      <c r="N249" s="249"/>
      <c r="O249" s="249"/>
      <c r="P249" s="249"/>
      <c r="Q249" s="249"/>
      <c r="R249" s="249"/>
      <c r="S249" s="249"/>
      <c r="T249" s="250"/>
      <c r="U249" s="14"/>
      <c r="V249" s="14"/>
      <c r="W249" s="14"/>
      <c r="X249" s="14"/>
      <c r="Y249" s="14"/>
      <c r="Z249" s="14"/>
      <c r="AA249" s="14"/>
      <c r="AB249" s="14"/>
      <c r="AC249" s="14"/>
      <c r="AD249" s="14"/>
      <c r="AE249" s="14"/>
      <c r="AT249" s="251" t="s">
        <v>199</v>
      </c>
      <c r="AU249" s="251" t="s">
        <v>141</v>
      </c>
      <c r="AV249" s="14" t="s">
        <v>150</v>
      </c>
      <c r="AW249" s="14" t="s">
        <v>41</v>
      </c>
      <c r="AX249" s="14" t="s">
        <v>21</v>
      </c>
      <c r="AY249" s="251" t="s">
        <v>132</v>
      </c>
    </row>
    <row r="250" s="2" customFormat="1" ht="24.15" customHeight="1">
      <c r="A250" s="40"/>
      <c r="B250" s="41"/>
      <c r="C250" s="205" t="s">
        <v>458</v>
      </c>
      <c r="D250" s="205" t="s">
        <v>135</v>
      </c>
      <c r="E250" s="206" t="s">
        <v>408</v>
      </c>
      <c r="F250" s="207" t="s">
        <v>409</v>
      </c>
      <c r="G250" s="208" t="s">
        <v>195</v>
      </c>
      <c r="H250" s="209">
        <v>12756</v>
      </c>
      <c r="I250" s="210"/>
      <c r="J250" s="211">
        <f>ROUND(I250*H250,2)</f>
        <v>0</v>
      </c>
      <c r="K250" s="207" t="s">
        <v>139</v>
      </c>
      <c r="L250" s="46"/>
      <c r="M250" s="212" t="s">
        <v>32</v>
      </c>
      <c r="N250" s="213" t="s">
        <v>51</v>
      </c>
      <c r="O250" s="86"/>
      <c r="P250" s="214">
        <f>O250*H250</f>
        <v>0</v>
      </c>
      <c r="Q250" s="214">
        <v>0</v>
      </c>
      <c r="R250" s="214">
        <f>Q250*H250</f>
        <v>0</v>
      </c>
      <c r="S250" s="214">
        <v>0</v>
      </c>
      <c r="T250" s="215">
        <f>S250*H250</f>
        <v>0</v>
      </c>
      <c r="U250" s="40"/>
      <c r="V250" s="40"/>
      <c r="W250" s="40"/>
      <c r="X250" s="40"/>
      <c r="Y250" s="40"/>
      <c r="Z250" s="40"/>
      <c r="AA250" s="40"/>
      <c r="AB250" s="40"/>
      <c r="AC250" s="40"/>
      <c r="AD250" s="40"/>
      <c r="AE250" s="40"/>
      <c r="AR250" s="216" t="s">
        <v>150</v>
      </c>
      <c r="AT250" s="216" t="s">
        <v>135</v>
      </c>
      <c r="AU250" s="216" t="s">
        <v>141</v>
      </c>
      <c r="AY250" s="18" t="s">
        <v>132</v>
      </c>
      <c r="BE250" s="217">
        <f>IF(N250="základní",J250,0)</f>
        <v>0</v>
      </c>
      <c r="BF250" s="217">
        <f>IF(N250="snížená",J250,0)</f>
        <v>0</v>
      </c>
      <c r="BG250" s="217">
        <f>IF(N250="zákl. přenesená",J250,0)</f>
        <v>0</v>
      </c>
      <c r="BH250" s="217">
        <f>IF(N250="sníž. přenesená",J250,0)</f>
        <v>0</v>
      </c>
      <c r="BI250" s="217">
        <f>IF(N250="nulová",J250,0)</f>
        <v>0</v>
      </c>
      <c r="BJ250" s="18" t="s">
        <v>141</v>
      </c>
      <c r="BK250" s="217">
        <f>ROUND(I250*H250,2)</f>
        <v>0</v>
      </c>
      <c r="BL250" s="18" t="s">
        <v>150</v>
      </c>
      <c r="BM250" s="216" t="s">
        <v>1477</v>
      </c>
    </row>
    <row r="251" s="2" customFormat="1">
      <c r="A251" s="40"/>
      <c r="B251" s="41"/>
      <c r="C251" s="42"/>
      <c r="D251" s="225" t="s">
        <v>197</v>
      </c>
      <c r="E251" s="42"/>
      <c r="F251" s="226" t="s">
        <v>405</v>
      </c>
      <c r="G251" s="42"/>
      <c r="H251" s="42"/>
      <c r="I251" s="227"/>
      <c r="J251" s="42"/>
      <c r="K251" s="42"/>
      <c r="L251" s="46"/>
      <c r="M251" s="228"/>
      <c r="N251" s="229"/>
      <c r="O251" s="86"/>
      <c r="P251" s="86"/>
      <c r="Q251" s="86"/>
      <c r="R251" s="86"/>
      <c r="S251" s="86"/>
      <c r="T251" s="87"/>
      <c r="U251" s="40"/>
      <c r="V251" s="40"/>
      <c r="W251" s="40"/>
      <c r="X251" s="40"/>
      <c r="Y251" s="40"/>
      <c r="Z251" s="40"/>
      <c r="AA251" s="40"/>
      <c r="AB251" s="40"/>
      <c r="AC251" s="40"/>
      <c r="AD251" s="40"/>
      <c r="AE251" s="40"/>
      <c r="AT251" s="18" t="s">
        <v>197</v>
      </c>
      <c r="AU251" s="18" t="s">
        <v>141</v>
      </c>
    </row>
    <row r="252" s="13" customFormat="1">
      <c r="A252" s="13"/>
      <c r="B252" s="230"/>
      <c r="C252" s="231"/>
      <c r="D252" s="225" t="s">
        <v>199</v>
      </c>
      <c r="E252" s="232" t="s">
        <v>32</v>
      </c>
      <c r="F252" s="233" t="s">
        <v>1478</v>
      </c>
      <c r="G252" s="231"/>
      <c r="H252" s="234">
        <v>12756</v>
      </c>
      <c r="I252" s="235"/>
      <c r="J252" s="231"/>
      <c r="K252" s="231"/>
      <c r="L252" s="236"/>
      <c r="M252" s="237"/>
      <c r="N252" s="238"/>
      <c r="O252" s="238"/>
      <c r="P252" s="238"/>
      <c r="Q252" s="238"/>
      <c r="R252" s="238"/>
      <c r="S252" s="238"/>
      <c r="T252" s="239"/>
      <c r="U252" s="13"/>
      <c r="V252" s="13"/>
      <c r="W252" s="13"/>
      <c r="X252" s="13"/>
      <c r="Y252" s="13"/>
      <c r="Z252" s="13"/>
      <c r="AA252" s="13"/>
      <c r="AB252" s="13"/>
      <c r="AC252" s="13"/>
      <c r="AD252" s="13"/>
      <c r="AE252" s="13"/>
      <c r="AT252" s="240" t="s">
        <v>199</v>
      </c>
      <c r="AU252" s="240" t="s">
        <v>141</v>
      </c>
      <c r="AV252" s="13" t="s">
        <v>141</v>
      </c>
      <c r="AW252" s="13" t="s">
        <v>41</v>
      </c>
      <c r="AX252" s="13" t="s">
        <v>79</v>
      </c>
      <c r="AY252" s="240" t="s">
        <v>132</v>
      </c>
    </row>
    <row r="253" s="14" customFormat="1">
      <c r="A253" s="14"/>
      <c r="B253" s="241"/>
      <c r="C253" s="242"/>
      <c r="D253" s="225" t="s">
        <v>199</v>
      </c>
      <c r="E253" s="243" t="s">
        <v>32</v>
      </c>
      <c r="F253" s="244" t="s">
        <v>201</v>
      </c>
      <c r="G253" s="242"/>
      <c r="H253" s="245">
        <v>12756</v>
      </c>
      <c r="I253" s="246"/>
      <c r="J253" s="242"/>
      <c r="K253" s="242"/>
      <c r="L253" s="247"/>
      <c r="M253" s="248"/>
      <c r="N253" s="249"/>
      <c r="O253" s="249"/>
      <c r="P253" s="249"/>
      <c r="Q253" s="249"/>
      <c r="R253" s="249"/>
      <c r="S253" s="249"/>
      <c r="T253" s="250"/>
      <c r="U253" s="14"/>
      <c r="V253" s="14"/>
      <c r="W253" s="14"/>
      <c r="X253" s="14"/>
      <c r="Y253" s="14"/>
      <c r="Z253" s="14"/>
      <c r="AA253" s="14"/>
      <c r="AB253" s="14"/>
      <c r="AC253" s="14"/>
      <c r="AD253" s="14"/>
      <c r="AE253" s="14"/>
      <c r="AT253" s="251" t="s">
        <v>199</v>
      </c>
      <c r="AU253" s="251" t="s">
        <v>141</v>
      </c>
      <c r="AV253" s="14" t="s">
        <v>150</v>
      </c>
      <c r="AW253" s="14" t="s">
        <v>41</v>
      </c>
      <c r="AX253" s="14" t="s">
        <v>21</v>
      </c>
      <c r="AY253" s="251" t="s">
        <v>132</v>
      </c>
    </row>
    <row r="254" s="2" customFormat="1" ht="24.15" customHeight="1">
      <c r="A254" s="40"/>
      <c r="B254" s="41"/>
      <c r="C254" s="205" t="s">
        <v>465</v>
      </c>
      <c r="D254" s="205" t="s">
        <v>135</v>
      </c>
      <c r="E254" s="206" t="s">
        <v>413</v>
      </c>
      <c r="F254" s="207" t="s">
        <v>414</v>
      </c>
      <c r="G254" s="208" t="s">
        <v>195</v>
      </c>
      <c r="H254" s="209">
        <v>425.19999999999999</v>
      </c>
      <c r="I254" s="210"/>
      <c r="J254" s="211">
        <f>ROUND(I254*H254,2)</f>
        <v>0</v>
      </c>
      <c r="K254" s="207" t="s">
        <v>139</v>
      </c>
      <c r="L254" s="46"/>
      <c r="M254" s="212" t="s">
        <v>32</v>
      </c>
      <c r="N254" s="213" t="s">
        <v>51</v>
      </c>
      <c r="O254" s="86"/>
      <c r="P254" s="214">
        <f>O254*H254</f>
        <v>0</v>
      </c>
      <c r="Q254" s="214">
        <v>0</v>
      </c>
      <c r="R254" s="214">
        <f>Q254*H254</f>
        <v>0</v>
      </c>
      <c r="S254" s="214">
        <v>0</v>
      </c>
      <c r="T254" s="215">
        <f>S254*H254</f>
        <v>0</v>
      </c>
      <c r="U254" s="40"/>
      <c r="V254" s="40"/>
      <c r="W254" s="40"/>
      <c r="X254" s="40"/>
      <c r="Y254" s="40"/>
      <c r="Z254" s="40"/>
      <c r="AA254" s="40"/>
      <c r="AB254" s="40"/>
      <c r="AC254" s="40"/>
      <c r="AD254" s="40"/>
      <c r="AE254" s="40"/>
      <c r="AR254" s="216" t="s">
        <v>150</v>
      </c>
      <c r="AT254" s="216" t="s">
        <v>135</v>
      </c>
      <c r="AU254" s="216" t="s">
        <v>141</v>
      </c>
      <c r="AY254" s="18" t="s">
        <v>132</v>
      </c>
      <c r="BE254" s="217">
        <f>IF(N254="základní",J254,0)</f>
        <v>0</v>
      </c>
      <c r="BF254" s="217">
        <f>IF(N254="snížená",J254,0)</f>
        <v>0</v>
      </c>
      <c r="BG254" s="217">
        <f>IF(N254="zákl. přenesená",J254,0)</f>
        <v>0</v>
      </c>
      <c r="BH254" s="217">
        <f>IF(N254="sníž. přenesená",J254,0)</f>
        <v>0</v>
      </c>
      <c r="BI254" s="217">
        <f>IF(N254="nulová",J254,0)</f>
        <v>0</v>
      </c>
      <c r="BJ254" s="18" t="s">
        <v>141</v>
      </c>
      <c r="BK254" s="217">
        <f>ROUND(I254*H254,2)</f>
        <v>0</v>
      </c>
      <c r="BL254" s="18" t="s">
        <v>150</v>
      </c>
      <c r="BM254" s="216" t="s">
        <v>1479</v>
      </c>
    </row>
    <row r="255" s="2" customFormat="1">
      <c r="A255" s="40"/>
      <c r="B255" s="41"/>
      <c r="C255" s="42"/>
      <c r="D255" s="225" t="s">
        <v>197</v>
      </c>
      <c r="E255" s="42"/>
      <c r="F255" s="226" t="s">
        <v>416</v>
      </c>
      <c r="G255" s="42"/>
      <c r="H255" s="42"/>
      <c r="I255" s="227"/>
      <c r="J255" s="42"/>
      <c r="K255" s="42"/>
      <c r="L255" s="46"/>
      <c r="M255" s="228"/>
      <c r="N255" s="229"/>
      <c r="O255" s="86"/>
      <c r="P255" s="86"/>
      <c r="Q255" s="86"/>
      <c r="R255" s="86"/>
      <c r="S255" s="86"/>
      <c r="T255" s="87"/>
      <c r="U255" s="40"/>
      <c r="V255" s="40"/>
      <c r="W255" s="40"/>
      <c r="X255" s="40"/>
      <c r="Y255" s="40"/>
      <c r="Z255" s="40"/>
      <c r="AA255" s="40"/>
      <c r="AB255" s="40"/>
      <c r="AC255" s="40"/>
      <c r="AD255" s="40"/>
      <c r="AE255" s="40"/>
      <c r="AT255" s="18" t="s">
        <v>197</v>
      </c>
      <c r="AU255" s="18" t="s">
        <v>141</v>
      </c>
    </row>
    <row r="256" s="2" customFormat="1" ht="24.15" customHeight="1">
      <c r="A256" s="40"/>
      <c r="B256" s="41"/>
      <c r="C256" s="205" t="s">
        <v>472</v>
      </c>
      <c r="D256" s="205" t="s">
        <v>135</v>
      </c>
      <c r="E256" s="206" t="s">
        <v>418</v>
      </c>
      <c r="F256" s="207" t="s">
        <v>419</v>
      </c>
      <c r="G256" s="208" t="s">
        <v>195</v>
      </c>
      <c r="H256" s="209">
        <v>22.800000000000001</v>
      </c>
      <c r="I256" s="210"/>
      <c r="J256" s="211">
        <f>ROUND(I256*H256,2)</f>
        <v>0</v>
      </c>
      <c r="K256" s="207" t="s">
        <v>139</v>
      </c>
      <c r="L256" s="46"/>
      <c r="M256" s="212" t="s">
        <v>32</v>
      </c>
      <c r="N256" s="213" t="s">
        <v>51</v>
      </c>
      <c r="O256" s="86"/>
      <c r="P256" s="214">
        <f>O256*H256</f>
        <v>0</v>
      </c>
      <c r="Q256" s="214">
        <v>0.00021000000000000001</v>
      </c>
      <c r="R256" s="214">
        <f>Q256*H256</f>
        <v>0.0047880000000000006</v>
      </c>
      <c r="S256" s="214">
        <v>0</v>
      </c>
      <c r="T256" s="215">
        <f>S256*H256</f>
        <v>0</v>
      </c>
      <c r="U256" s="40"/>
      <c r="V256" s="40"/>
      <c r="W256" s="40"/>
      <c r="X256" s="40"/>
      <c r="Y256" s="40"/>
      <c r="Z256" s="40"/>
      <c r="AA256" s="40"/>
      <c r="AB256" s="40"/>
      <c r="AC256" s="40"/>
      <c r="AD256" s="40"/>
      <c r="AE256" s="40"/>
      <c r="AR256" s="216" t="s">
        <v>150</v>
      </c>
      <c r="AT256" s="216" t="s">
        <v>135</v>
      </c>
      <c r="AU256" s="216" t="s">
        <v>141</v>
      </c>
      <c r="AY256" s="18" t="s">
        <v>132</v>
      </c>
      <c r="BE256" s="217">
        <f>IF(N256="základní",J256,0)</f>
        <v>0</v>
      </c>
      <c r="BF256" s="217">
        <f>IF(N256="snížená",J256,0)</f>
        <v>0</v>
      </c>
      <c r="BG256" s="217">
        <f>IF(N256="zákl. přenesená",J256,0)</f>
        <v>0</v>
      </c>
      <c r="BH256" s="217">
        <f>IF(N256="sníž. přenesená",J256,0)</f>
        <v>0</v>
      </c>
      <c r="BI256" s="217">
        <f>IF(N256="nulová",J256,0)</f>
        <v>0</v>
      </c>
      <c r="BJ256" s="18" t="s">
        <v>141</v>
      </c>
      <c r="BK256" s="217">
        <f>ROUND(I256*H256,2)</f>
        <v>0</v>
      </c>
      <c r="BL256" s="18" t="s">
        <v>150</v>
      </c>
      <c r="BM256" s="216" t="s">
        <v>1480</v>
      </c>
    </row>
    <row r="257" s="2" customFormat="1">
      <c r="A257" s="40"/>
      <c r="B257" s="41"/>
      <c r="C257" s="42"/>
      <c r="D257" s="225" t="s">
        <v>197</v>
      </c>
      <c r="E257" s="42"/>
      <c r="F257" s="226" t="s">
        <v>421</v>
      </c>
      <c r="G257" s="42"/>
      <c r="H257" s="42"/>
      <c r="I257" s="227"/>
      <c r="J257" s="42"/>
      <c r="K257" s="42"/>
      <c r="L257" s="46"/>
      <c r="M257" s="228"/>
      <c r="N257" s="229"/>
      <c r="O257" s="86"/>
      <c r="P257" s="86"/>
      <c r="Q257" s="86"/>
      <c r="R257" s="86"/>
      <c r="S257" s="86"/>
      <c r="T257" s="87"/>
      <c r="U257" s="40"/>
      <c r="V257" s="40"/>
      <c r="W257" s="40"/>
      <c r="X257" s="40"/>
      <c r="Y257" s="40"/>
      <c r="Z257" s="40"/>
      <c r="AA257" s="40"/>
      <c r="AB257" s="40"/>
      <c r="AC257" s="40"/>
      <c r="AD257" s="40"/>
      <c r="AE257" s="40"/>
      <c r="AT257" s="18" t="s">
        <v>197</v>
      </c>
      <c r="AU257" s="18" t="s">
        <v>141</v>
      </c>
    </row>
    <row r="258" s="2" customFormat="1" ht="24.15" customHeight="1">
      <c r="A258" s="40"/>
      <c r="B258" s="41"/>
      <c r="C258" s="205" t="s">
        <v>476</v>
      </c>
      <c r="D258" s="205" t="s">
        <v>135</v>
      </c>
      <c r="E258" s="206" t="s">
        <v>427</v>
      </c>
      <c r="F258" s="207" t="s">
        <v>428</v>
      </c>
      <c r="G258" s="208" t="s">
        <v>195</v>
      </c>
      <c r="H258" s="209">
        <v>56</v>
      </c>
      <c r="I258" s="210"/>
      <c r="J258" s="211">
        <f>ROUND(I258*H258,2)</f>
        <v>0</v>
      </c>
      <c r="K258" s="207" t="s">
        <v>139</v>
      </c>
      <c r="L258" s="46"/>
      <c r="M258" s="212" t="s">
        <v>32</v>
      </c>
      <c r="N258" s="213" t="s">
        <v>51</v>
      </c>
      <c r="O258" s="86"/>
      <c r="P258" s="214">
        <f>O258*H258</f>
        <v>0</v>
      </c>
      <c r="Q258" s="214">
        <v>0</v>
      </c>
      <c r="R258" s="214">
        <f>Q258*H258</f>
        <v>0</v>
      </c>
      <c r="S258" s="214">
        <v>0.13100000000000001</v>
      </c>
      <c r="T258" s="215">
        <f>S258*H258</f>
        <v>7.3360000000000003</v>
      </c>
      <c r="U258" s="40"/>
      <c r="V258" s="40"/>
      <c r="W258" s="40"/>
      <c r="X258" s="40"/>
      <c r="Y258" s="40"/>
      <c r="Z258" s="40"/>
      <c r="AA258" s="40"/>
      <c r="AB258" s="40"/>
      <c r="AC258" s="40"/>
      <c r="AD258" s="40"/>
      <c r="AE258" s="40"/>
      <c r="AR258" s="216" t="s">
        <v>150</v>
      </c>
      <c r="AT258" s="216" t="s">
        <v>135</v>
      </c>
      <c r="AU258" s="216" t="s">
        <v>141</v>
      </c>
      <c r="AY258" s="18" t="s">
        <v>132</v>
      </c>
      <c r="BE258" s="217">
        <f>IF(N258="základní",J258,0)</f>
        <v>0</v>
      </c>
      <c r="BF258" s="217">
        <f>IF(N258="snížená",J258,0)</f>
        <v>0</v>
      </c>
      <c r="BG258" s="217">
        <f>IF(N258="zákl. přenesená",J258,0)</f>
        <v>0</v>
      </c>
      <c r="BH258" s="217">
        <f>IF(N258="sníž. přenesená",J258,0)</f>
        <v>0</v>
      </c>
      <c r="BI258" s="217">
        <f>IF(N258="nulová",J258,0)</f>
        <v>0</v>
      </c>
      <c r="BJ258" s="18" t="s">
        <v>141</v>
      </c>
      <c r="BK258" s="217">
        <f>ROUND(I258*H258,2)</f>
        <v>0</v>
      </c>
      <c r="BL258" s="18" t="s">
        <v>150</v>
      </c>
      <c r="BM258" s="216" t="s">
        <v>1481</v>
      </c>
    </row>
    <row r="259" s="2" customFormat="1" ht="24.15" customHeight="1">
      <c r="A259" s="40"/>
      <c r="B259" s="41"/>
      <c r="C259" s="205" t="s">
        <v>480</v>
      </c>
      <c r="D259" s="205" t="s">
        <v>135</v>
      </c>
      <c r="E259" s="206" t="s">
        <v>431</v>
      </c>
      <c r="F259" s="207" t="s">
        <v>432</v>
      </c>
      <c r="G259" s="208" t="s">
        <v>204</v>
      </c>
      <c r="H259" s="209">
        <v>2.673</v>
      </c>
      <c r="I259" s="210"/>
      <c r="J259" s="211">
        <f>ROUND(I259*H259,2)</f>
        <v>0</v>
      </c>
      <c r="K259" s="207" t="s">
        <v>139</v>
      </c>
      <c r="L259" s="46"/>
      <c r="M259" s="212" t="s">
        <v>32</v>
      </c>
      <c r="N259" s="213" t="s">
        <v>51</v>
      </c>
      <c r="O259" s="86"/>
      <c r="P259" s="214">
        <f>O259*H259</f>
        <v>0</v>
      </c>
      <c r="Q259" s="214">
        <v>0</v>
      </c>
      <c r="R259" s="214">
        <f>Q259*H259</f>
        <v>0</v>
      </c>
      <c r="S259" s="214">
        <v>1.5940000000000001</v>
      </c>
      <c r="T259" s="215">
        <f>S259*H259</f>
        <v>4.2607620000000006</v>
      </c>
      <c r="U259" s="40"/>
      <c r="V259" s="40"/>
      <c r="W259" s="40"/>
      <c r="X259" s="40"/>
      <c r="Y259" s="40"/>
      <c r="Z259" s="40"/>
      <c r="AA259" s="40"/>
      <c r="AB259" s="40"/>
      <c r="AC259" s="40"/>
      <c r="AD259" s="40"/>
      <c r="AE259" s="40"/>
      <c r="AR259" s="216" t="s">
        <v>150</v>
      </c>
      <c r="AT259" s="216" t="s">
        <v>135</v>
      </c>
      <c r="AU259" s="216" t="s">
        <v>141</v>
      </c>
      <c r="AY259" s="18" t="s">
        <v>132</v>
      </c>
      <c r="BE259" s="217">
        <f>IF(N259="základní",J259,0)</f>
        <v>0</v>
      </c>
      <c r="BF259" s="217">
        <f>IF(N259="snížená",J259,0)</f>
        <v>0</v>
      </c>
      <c r="BG259" s="217">
        <f>IF(N259="zákl. přenesená",J259,0)</f>
        <v>0</v>
      </c>
      <c r="BH259" s="217">
        <f>IF(N259="sníž. přenesená",J259,0)</f>
        <v>0</v>
      </c>
      <c r="BI259" s="217">
        <f>IF(N259="nulová",J259,0)</f>
        <v>0</v>
      </c>
      <c r="BJ259" s="18" t="s">
        <v>141</v>
      </c>
      <c r="BK259" s="217">
        <f>ROUND(I259*H259,2)</f>
        <v>0</v>
      </c>
      <c r="BL259" s="18" t="s">
        <v>150</v>
      </c>
      <c r="BM259" s="216" t="s">
        <v>1482</v>
      </c>
    </row>
    <row r="260" s="2" customFormat="1">
      <c r="A260" s="40"/>
      <c r="B260" s="41"/>
      <c r="C260" s="42"/>
      <c r="D260" s="225" t="s">
        <v>197</v>
      </c>
      <c r="E260" s="42"/>
      <c r="F260" s="226" t="s">
        <v>434</v>
      </c>
      <c r="G260" s="42"/>
      <c r="H260" s="42"/>
      <c r="I260" s="227"/>
      <c r="J260" s="42"/>
      <c r="K260" s="42"/>
      <c r="L260" s="46"/>
      <c r="M260" s="228"/>
      <c r="N260" s="229"/>
      <c r="O260" s="86"/>
      <c r="P260" s="86"/>
      <c r="Q260" s="86"/>
      <c r="R260" s="86"/>
      <c r="S260" s="86"/>
      <c r="T260" s="87"/>
      <c r="U260" s="40"/>
      <c r="V260" s="40"/>
      <c r="W260" s="40"/>
      <c r="X260" s="40"/>
      <c r="Y260" s="40"/>
      <c r="Z260" s="40"/>
      <c r="AA260" s="40"/>
      <c r="AB260" s="40"/>
      <c r="AC260" s="40"/>
      <c r="AD260" s="40"/>
      <c r="AE260" s="40"/>
      <c r="AT260" s="18" t="s">
        <v>197</v>
      </c>
      <c r="AU260" s="18" t="s">
        <v>141</v>
      </c>
    </row>
    <row r="261" s="13" customFormat="1">
      <c r="A261" s="13"/>
      <c r="B261" s="230"/>
      <c r="C261" s="231"/>
      <c r="D261" s="225" t="s">
        <v>199</v>
      </c>
      <c r="E261" s="232" t="s">
        <v>32</v>
      </c>
      <c r="F261" s="233" t="s">
        <v>936</v>
      </c>
      <c r="G261" s="231"/>
      <c r="H261" s="234">
        <v>2.673</v>
      </c>
      <c r="I261" s="235"/>
      <c r="J261" s="231"/>
      <c r="K261" s="231"/>
      <c r="L261" s="236"/>
      <c r="M261" s="237"/>
      <c r="N261" s="238"/>
      <c r="O261" s="238"/>
      <c r="P261" s="238"/>
      <c r="Q261" s="238"/>
      <c r="R261" s="238"/>
      <c r="S261" s="238"/>
      <c r="T261" s="239"/>
      <c r="U261" s="13"/>
      <c r="V261" s="13"/>
      <c r="W261" s="13"/>
      <c r="X261" s="13"/>
      <c r="Y261" s="13"/>
      <c r="Z261" s="13"/>
      <c r="AA261" s="13"/>
      <c r="AB261" s="13"/>
      <c r="AC261" s="13"/>
      <c r="AD261" s="13"/>
      <c r="AE261" s="13"/>
      <c r="AT261" s="240" t="s">
        <v>199</v>
      </c>
      <c r="AU261" s="240" t="s">
        <v>141</v>
      </c>
      <c r="AV261" s="13" t="s">
        <v>141</v>
      </c>
      <c r="AW261" s="13" t="s">
        <v>41</v>
      </c>
      <c r="AX261" s="13" t="s">
        <v>79</v>
      </c>
      <c r="AY261" s="240" t="s">
        <v>132</v>
      </c>
    </row>
    <row r="262" s="14" customFormat="1">
      <c r="A262" s="14"/>
      <c r="B262" s="241"/>
      <c r="C262" s="242"/>
      <c r="D262" s="225" t="s">
        <v>199</v>
      </c>
      <c r="E262" s="243" t="s">
        <v>32</v>
      </c>
      <c r="F262" s="244" t="s">
        <v>201</v>
      </c>
      <c r="G262" s="242"/>
      <c r="H262" s="245">
        <v>2.673</v>
      </c>
      <c r="I262" s="246"/>
      <c r="J262" s="242"/>
      <c r="K262" s="242"/>
      <c r="L262" s="247"/>
      <c r="M262" s="248"/>
      <c r="N262" s="249"/>
      <c r="O262" s="249"/>
      <c r="P262" s="249"/>
      <c r="Q262" s="249"/>
      <c r="R262" s="249"/>
      <c r="S262" s="249"/>
      <c r="T262" s="250"/>
      <c r="U262" s="14"/>
      <c r="V262" s="14"/>
      <c r="W262" s="14"/>
      <c r="X262" s="14"/>
      <c r="Y262" s="14"/>
      <c r="Z262" s="14"/>
      <c r="AA262" s="14"/>
      <c r="AB262" s="14"/>
      <c r="AC262" s="14"/>
      <c r="AD262" s="14"/>
      <c r="AE262" s="14"/>
      <c r="AT262" s="251" t="s">
        <v>199</v>
      </c>
      <c r="AU262" s="251" t="s">
        <v>141</v>
      </c>
      <c r="AV262" s="14" t="s">
        <v>150</v>
      </c>
      <c r="AW262" s="14" t="s">
        <v>41</v>
      </c>
      <c r="AX262" s="14" t="s">
        <v>21</v>
      </c>
      <c r="AY262" s="251" t="s">
        <v>132</v>
      </c>
    </row>
    <row r="263" s="2" customFormat="1" ht="24.15" customHeight="1">
      <c r="A263" s="40"/>
      <c r="B263" s="41"/>
      <c r="C263" s="205" t="s">
        <v>484</v>
      </c>
      <c r="D263" s="205" t="s">
        <v>135</v>
      </c>
      <c r="E263" s="206" t="s">
        <v>437</v>
      </c>
      <c r="F263" s="207" t="s">
        <v>438</v>
      </c>
      <c r="G263" s="208" t="s">
        <v>195</v>
      </c>
      <c r="H263" s="209">
        <v>287.84500000000003</v>
      </c>
      <c r="I263" s="210"/>
      <c r="J263" s="211">
        <f>ROUND(I263*H263,2)</f>
        <v>0</v>
      </c>
      <c r="K263" s="207" t="s">
        <v>139</v>
      </c>
      <c r="L263" s="46"/>
      <c r="M263" s="212" t="s">
        <v>32</v>
      </c>
      <c r="N263" s="213" t="s">
        <v>51</v>
      </c>
      <c r="O263" s="86"/>
      <c r="P263" s="214">
        <f>O263*H263</f>
        <v>0</v>
      </c>
      <c r="Q263" s="214">
        <v>0</v>
      </c>
      <c r="R263" s="214">
        <f>Q263*H263</f>
        <v>0</v>
      </c>
      <c r="S263" s="214">
        <v>0.01</v>
      </c>
      <c r="T263" s="215">
        <f>S263*H263</f>
        <v>2.8784500000000004</v>
      </c>
      <c r="U263" s="40"/>
      <c r="V263" s="40"/>
      <c r="W263" s="40"/>
      <c r="X263" s="40"/>
      <c r="Y263" s="40"/>
      <c r="Z263" s="40"/>
      <c r="AA263" s="40"/>
      <c r="AB263" s="40"/>
      <c r="AC263" s="40"/>
      <c r="AD263" s="40"/>
      <c r="AE263" s="40"/>
      <c r="AR263" s="216" t="s">
        <v>150</v>
      </c>
      <c r="AT263" s="216" t="s">
        <v>135</v>
      </c>
      <c r="AU263" s="216" t="s">
        <v>141</v>
      </c>
      <c r="AY263" s="18" t="s">
        <v>132</v>
      </c>
      <c r="BE263" s="217">
        <f>IF(N263="základní",J263,0)</f>
        <v>0</v>
      </c>
      <c r="BF263" s="217">
        <f>IF(N263="snížená",J263,0)</f>
        <v>0</v>
      </c>
      <c r="BG263" s="217">
        <f>IF(N263="zákl. přenesená",J263,0)</f>
        <v>0</v>
      </c>
      <c r="BH263" s="217">
        <f>IF(N263="sníž. přenesená",J263,0)</f>
        <v>0</v>
      </c>
      <c r="BI263" s="217">
        <f>IF(N263="nulová",J263,0)</f>
        <v>0</v>
      </c>
      <c r="BJ263" s="18" t="s">
        <v>141</v>
      </c>
      <c r="BK263" s="217">
        <f>ROUND(I263*H263,2)</f>
        <v>0</v>
      </c>
      <c r="BL263" s="18" t="s">
        <v>150</v>
      </c>
      <c r="BM263" s="216" t="s">
        <v>1483</v>
      </c>
    </row>
    <row r="264" s="2" customFormat="1" ht="14.4" customHeight="1">
      <c r="A264" s="40"/>
      <c r="B264" s="41"/>
      <c r="C264" s="205" t="s">
        <v>488</v>
      </c>
      <c r="D264" s="205" t="s">
        <v>135</v>
      </c>
      <c r="E264" s="206" t="s">
        <v>938</v>
      </c>
      <c r="F264" s="207" t="s">
        <v>939</v>
      </c>
      <c r="G264" s="208" t="s">
        <v>195</v>
      </c>
      <c r="H264" s="209">
        <v>1.0880000000000001</v>
      </c>
      <c r="I264" s="210"/>
      <c r="J264" s="211">
        <f>ROUND(I264*H264,2)</f>
        <v>0</v>
      </c>
      <c r="K264" s="207" t="s">
        <v>139</v>
      </c>
      <c r="L264" s="46"/>
      <c r="M264" s="212" t="s">
        <v>32</v>
      </c>
      <c r="N264" s="213" t="s">
        <v>51</v>
      </c>
      <c r="O264" s="86"/>
      <c r="P264" s="214">
        <f>O264*H264</f>
        <v>0</v>
      </c>
      <c r="Q264" s="214">
        <v>0.038850000000000003</v>
      </c>
      <c r="R264" s="214">
        <f>Q264*H264</f>
        <v>0.042268800000000009</v>
      </c>
      <c r="S264" s="214">
        <v>0</v>
      </c>
      <c r="T264" s="215">
        <f>S264*H264</f>
        <v>0</v>
      </c>
      <c r="U264" s="40"/>
      <c r="V264" s="40"/>
      <c r="W264" s="40"/>
      <c r="X264" s="40"/>
      <c r="Y264" s="40"/>
      <c r="Z264" s="40"/>
      <c r="AA264" s="40"/>
      <c r="AB264" s="40"/>
      <c r="AC264" s="40"/>
      <c r="AD264" s="40"/>
      <c r="AE264" s="40"/>
      <c r="AR264" s="216" t="s">
        <v>150</v>
      </c>
      <c r="AT264" s="216" t="s">
        <v>135</v>
      </c>
      <c r="AU264" s="216" t="s">
        <v>141</v>
      </c>
      <c r="AY264" s="18" t="s">
        <v>132</v>
      </c>
      <c r="BE264" s="217">
        <f>IF(N264="základní",J264,0)</f>
        <v>0</v>
      </c>
      <c r="BF264" s="217">
        <f>IF(N264="snížená",J264,0)</f>
        <v>0</v>
      </c>
      <c r="BG264" s="217">
        <f>IF(N264="zákl. přenesená",J264,0)</f>
        <v>0</v>
      </c>
      <c r="BH264" s="217">
        <f>IF(N264="sníž. přenesená",J264,0)</f>
        <v>0</v>
      </c>
      <c r="BI264" s="217">
        <f>IF(N264="nulová",J264,0)</f>
        <v>0</v>
      </c>
      <c r="BJ264" s="18" t="s">
        <v>141</v>
      </c>
      <c r="BK264" s="217">
        <f>ROUND(I264*H264,2)</f>
        <v>0</v>
      </c>
      <c r="BL264" s="18" t="s">
        <v>150</v>
      </c>
      <c r="BM264" s="216" t="s">
        <v>1484</v>
      </c>
    </row>
    <row r="265" s="2" customFormat="1">
      <c r="A265" s="40"/>
      <c r="B265" s="41"/>
      <c r="C265" s="42"/>
      <c r="D265" s="225" t="s">
        <v>197</v>
      </c>
      <c r="E265" s="42"/>
      <c r="F265" s="226" t="s">
        <v>941</v>
      </c>
      <c r="G265" s="42"/>
      <c r="H265" s="42"/>
      <c r="I265" s="227"/>
      <c r="J265" s="42"/>
      <c r="K265" s="42"/>
      <c r="L265" s="46"/>
      <c r="M265" s="228"/>
      <c r="N265" s="229"/>
      <c r="O265" s="86"/>
      <c r="P265" s="86"/>
      <c r="Q265" s="86"/>
      <c r="R265" s="86"/>
      <c r="S265" s="86"/>
      <c r="T265" s="87"/>
      <c r="U265" s="40"/>
      <c r="V265" s="40"/>
      <c r="W265" s="40"/>
      <c r="X265" s="40"/>
      <c r="Y265" s="40"/>
      <c r="Z265" s="40"/>
      <c r="AA265" s="40"/>
      <c r="AB265" s="40"/>
      <c r="AC265" s="40"/>
      <c r="AD265" s="40"/>
      <c r="AE265" s="40"/>
      <c r="AT265" s="18" t="s">
        <v>197</v>
      </c>
      <c r="AU265" s="18" t="s">
        <v>141</v>
      </c>
    </row>
    <row r="266" s="13" customFormat="1">
      <c r="A266" s="13"/>
      <c r="B266" s="230"/>
      <c r="C266" s="231"/>
      <c r="D266" s="225" t="s">
        <v>199</v>
      </c>
      <c r="E266" s="232" t="s">
        <v>32</v>
      </c>
      <c r="F266" s="233" t="s">
        <v>942</v>
      </c>
      <c r="G266" s="231"/>
      <c r="H266" s="234">
        <v>1.0880000000000001</v>
      </c>
      <c r="I266" s="235"/>
      <c r="J266" s="231"/>
      <c r="K266" s="231"/>
      <c r="L266" s="236"/>
      <c r="M266" s="237"/>
      <c r="N266" s="238"/>
      <c r="O266" s="238"/>
      <c r="P266" s="238"/>
      <c r="Q266" s="238"/>
      <c r="R266" s="238"/>
      <c r="S266" s="238"/>
      <c r="T266" s="239"/>
      <c r="U266" s="13"/>
      <c r="V266" s="13"/>
      <c r="W266" s="13"/>
      <c r="X266" s="13"/>
      <c r="Y266" s="13"/>
      <c r="Z266" s="13"/>
      <c r="AA266" s="13"/>
      <c r="AB266" s="13"/>
      <c r="AC266" s="13"/>
      <c r="AD266" s="13"/>
      <c r="AE266" s="13"/>
      <c r="AT266" s="240" t="s">
        <v>199</v>
      </c>
      <c r="AU266" s="240" t="s">
        <v>141</v>
      </c>
      <c r="AV266" s="13" t="s">
        <v>141</v>
      </c>
      <c r="AW266" s="13" t="s">
        <v>41</v>
      </c>
      <c r="AX266" s="13" t="s">
        <v>79</v>
      </c>
      <c r="AY266" s="240" t="s">
        <v>132</v>
      </c>
    </row>
    <row r="267" s="14" customFormat="1">
      <c r="A267" s="14"/>
      <c r="B267" s="241"/>
      <c r="C267" s="242"/>
      <c r="D267" s="225" t="s">
        <v>199</v>
      </c>
      <c r="E267" s="243" t="s">
        <v>32</v>
      </c>
      <c r="F267" s="244" t="s">
        <v>201</v>
      </c>
      <c r="G267" s="242"/>
      <c r="H267" s="245">
        <v>1.0880000000000001</v>
      </c>
      <c r="I267" s="246"/>
      <c r="J267" s="242"/>
      <c r="K267" s="242"/>
      <c r="L267" s="247"/>
      <c r="M267" s="248"/>
      <c r="N267" s="249"/>
      <c r="O267" s="249"/>
      <c r="P267" s="249"/>
      <c r="Q267" s="249"/>
      <c r="R267" s="249"/>
      <c r="S267" s="249"/>
      <c r="T267" s="250"/>
      <c r="U267" s="14"/>
      <c r="V267" s="14"/>
      <c r="W267" s="14"/>
      <c r="X267" s="14"/>
      <c r="Y267" s="14"/>
      <c r="Z267" s="14"/>
      <c r="AA267" s="14"/>
      <c r="AB267" s="14"/>
      <c r="AC267" s="14"/>
      <c r="AD267" s="14"/>
      <c r="AE267" s="14"/>
      <c r="AT267" s="251" t="s">
        <v>199</v>
      </c>
      <c r="AU267" s="251" t="s">
        <v>141</v>
      </c>
      <c r="AV267" s="14" t="s">
        <v>150</v>
      </c>
      <c r="AW267" s="14" t="s">
        <v>41</v>
      </c>
      <c r="AX267" s="14" t="s">
        <v>21</v>
      </c>
      <c r="AY267" s="251" t="s">
        <v>132</v>
      </c>
    </row>
    <row r="268" s="12" customFormat="1" ht="22.8" customHeight="1">
      <c r="A268" s="12"/>
      <c r="B268" s="189"/>
      <c r="C268" s="190"/>
      <c r="D268" s="191" t="s">
        <v>78</v>
      </c>
      <c r="E268" s="203" t="s">
        <v>440</v>
      </c>
      <c r="F268" s="203" t="s">
        <v>441</v>
      </c>
      <c r="G268" s="190"/>
      <c r="H268" s="190"/>
      <c r="I268" s="193"/>
      <c r="J268" s="204">
        <f>BK268</f>
        <v>0</v>
      </c>
      <c r="K268" s="190"/>
      <c r="L268" s="195"/>
      <c r="M268" s="196"/>
      <c r="N268" s="197"/>
      <c r="O268" s="197"/>
      <c r="P268" s="198">
        <f>SUM(P269:P278)</f>
        <v>0</v>
      </c>
      <c r="Q268" s="197"/>
      <c r="R268" s="198">
        <f>SUM(R269:R278)</f>
        <v>0</v>
      </c>
      <c r="S268" s="197"/>
      <c r="T268" s="199">
        <f>SUM(T269:T278)</f>
        <v>0</v>
      </c>
      <c r="U268" s="12"/>
      <c r="V268" s="12"/>
      <c r="W268" s="12"/>
      <c r="X268" s="12"/>
      <c r="Y268" s="12"/>
      <c r="Z268" s="12"/>
      <c r="AA268" s="12"/>
      <c r="AB268" s="12"/>
      <c r="AC268" s="12"/>
      <c r="AD268" s="12"/>
      <c r="AE268" s="12"/>
      <c r="AR268" s="200" t="s">
        <v>21</v>
      </c>
      <c r="AT268" s="201" t="s">
        <v>78</v>
      </c>
      <c r="AU268" s="201" t="s">
        <v>21</v>
      </c>
      <c r="AY268" s="200" t="s">
        <v>132</v>
      </c>
      <c r="BK268" s="202">
        <f>SUM(BK269:BK278)</f>
        <v>0</v>
      </c>
    </row>
    <row r="269" s="2" customFormat="1" ht="24.15" customHeight="1">
      <c r="A269" s="40"/>
      <c r="B269" s="41"/>
      <c r="C269" s="205" t="s">
        <v>493</v>
      </c>
      <c r="D269" s="205" t="s">
        <v>135</v>
      </c>
      <c r="E269" s="206" t="s">
        <v>443</v>
      </c>
      <c r="F269" s="207" t="s">
        <v>444</v>
      </c>
      <c r="G269" s="208" t="s">
        <v>254</v>
      </c>
      <c r="H269" s="209">
        <v>13.824999999999999</v>
      </c>
      <c r="I269" s="210"/>
      <c r="J269" s="211">
        <f>ROUND(I269*H269,2)</f>
        <v>0</v>
      </c>
      <c r="K269" s="207" t="s">
        <v>139</v>
      </c>
      <c r="L269" s="46"/>
      <c r="M269" s="212" t="s">
        <v>32</v>
      </c>
      <c r="N269" s="213" t="s">
        <v>51</v>
      </c>
      <c r="O269" s="86"/>
      <c r="P269" s="214">
        <f>O269*H269</f>
        <v>0</v>
      </c>
      <c r="Q269" s="214">
        <v>0</v>
      </c>
      <c r="R269" s="214">
        <f>Q269*H269</f>
        <v>0</v>
      </c>
      <c r="S269" s="214">
        <v>0</v>
      </c>
      <c r="T269" s="215">
        <f>S269*H269</f>
        <v>0</v>
      </c>
      <c r="U269" s="40"/>
      <c r="V269" s="40"/>
      <c r="W269" s="40"/>
      <c r="X269" s="40"/>
      <c r="Y269" s="40"/>
      <c r="Z269" s="40"/>
      <c r="AA269" s="40"/>
      <c r="AB269" s="40"/>
      <c r="AC269" s="40"/>
      <c r="AD269" s="40"/>
      <c r="AE269" s="40"/>
      <c r="AR269" s="216" t="s">
        <v>150</v>
      </c>
      <c r="AT269" s="216" t="s">
        <v>135</v>
      </c>
      <c r="AU269" s="216" t="s">
        <v>141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150</v>
      </c>
      <c r="BM269" s="216" t="s">
        <v>1485</v>
      </c>
    </row>
    <row r="270" s="2" customFormat="1">
      <c r="A270" s="40"/>
      <c r="B270" s="41"/>
      <c r="C270" s="42"/>
      <c r="D270" s="225" t="s">
        <v>197</v>
      </c>
      <c r="E270" s="42"/>
      <c r="F270" s="226" t="s">
        <v>446</v>
      </c>
      <c r="G270" s="42"/>
      <c r="H270" s="42"/>
      <c r="I270" s="227"/>
      <c r="J270" s="42"/>
      <c r="K270" s="42"/>
      <c r="L270" s="46"/>
      <c r="M270" s="228"/>
      <c r="N270" s="229"/>
      <c r="O270" s="86"/>
      <c r="P270" s="86"/>
      <c r="Q270" s="86"/>
      <c r="R270" s="86"/>
      <c r="S270" s="86"/>
      <c r="T270" s="87"/>
      <c r="U270" s="40"/>
      <c r="V270" s="40"/>
      <c r="W270" s="40"/>
      <c r="X270" s="40"/>
      <c r="Y270" s="40"/>
      <c r="Z270" s="40"/>
      <c r="AA270" s="40"/>
      <c r="AB270" s="40"/>
      <c r="AC270" s="40"/>
      <c r="AD270" s="40"/>
      <c r="AE270" s="40"/>
      <c r="AT270" s="18" t="s">
        <v>197</v>
      </c>
      <c r="AU270" s="18" t="s">
        <v>141</v>
      </c>
    </row>
    <row r="271" s="2" customFormat="1" ht="24.15" customHeight="1">
      <c r="A271" s="40"/>
      <c r="B271" s="41"/>
      <c r="C271" s="205" t="s">
        <v>497</v>
      </c>
      <c r="D271" s="205" t="s">
        <v>135</v>
      </c>
      <c r="E271" s="206" t="s">
        <v>448</v>
      </c>
      <c r="F271" s="207" t="s">
        <v>449</v>
      </c>
      <c r="G271" s="208" t="s">
        <v>254</v>
      </c>
      <c r="H271" s="209">
        <v>193.55000000000001</v>
      </c>
      <c r="I271" s="210"/>
      <c r="J271" s="211">
        <f>ROUND(I271*H271,2)</f>
        <v>0</v>
      </c>
      <c r="K271" s="207" t="s">
        <v>139</v>
      </c>
      <c r="L271" s="46"/>
      <c r="M271" s="212" t="s">
        <v>32</v>
      </c>
      <c r="N271" s="213" t="s">
        <v>51</v>
      </c>
      <c r="O271" s="86"/>
      <c r="P271" s="214">
        <f>O271*H271</f>
        <v>0</v>
      </c>
      <c r="Q271" s="214">
        <v>0</v>
      </c>
      <c r="R271" s="214">
        <f>Q271*H271</f>
        <v>0</v>
      </c>
      <c r="S271" s="214">
        <v>0</v>
      </c>
      <c r="T271" s="215">
        <f>S271*H271</f>
        <v>0</v>
      </c>
      <c r="U271" s="40"/>
      <c r="V271" s="40"/>
      <c r="W271" s="40"/>
      <c r="X271" s="40"/>
      <c r="Y271" s="40"/>
      <c r="Z271" s="40"/>
      <c r="AA271" s="40"/>
      <c r="AB271" s="40"/>
      <c r="AC271" s="40"/>
      <c r="AD271" s="40"/>
      <c r="AE271" s="40"/>
      <c r="AR271" s="216" t="s">
        <v>150</v>
      </c>
      <c r="AT271" s="216" t="s">
        <v>135</v>
      </c>
      <c r="AU271" s="216" t="s">
        <v>141</v>
      </c>
      <c r="AY271" s="18" t="s">
        <v>132</v>
      </c>
      <c r="BE271" s="217">
        <f>IF(N271="základní",J271,0)</f>
        <v>0</v>
      </c>
      <c r="BF271" s="217">
        <f>IF(N271="snížená",J271,0)</f>
        <v>0</v>
      </c>
      <c r="BG271" s="217">
        <f>IF(N271="zákl. přenesená",J271,0)</f>
        <v>0</v>
      </c>
      <c r="BH271" s="217">
        <f>IF(N271="sníž. přenesená",J271,0)</f>
        <v>0</v>
      </c>
      <c r="BI271" s="217">
        <f>IF(N271="nulová",J271,0)</f>
        <v>0</v>
      </c>
      <c r="BJ271" s="18" t="s">
        <v>141</v>
      </c>
      <c r="BK271" s="217">
        <f>ROUND(I271*H271,2)</f>
        <v>0</v>
      </c>
      <c r="BL271" s="18" t="s">
        <v>150</v>
      </c>
      <c r="BM271" s="216" t="s">
        <v>1486</v>
      </c>
    </row>
    <row r="272" s="2" customFormat="1">
      <c r="A272" s="40"/>
      <c r="B272" s="41"/>
      <c r="C272" s="42"/>
      <c r="D272" s="225" t="s">
        <v>197</v>
      </c>
      <c r="E272" s="42"/>
      <c r="F272" s="226" t="s">
        <v>451</v>
      </c>
      <c r="G272" s="42"/>
      <c r="H272" s="42"/>
      <c r="I272" s="227"/>
      <c r="J272" s="42"/>
      <c r="K272" s="42"/>
      <c r="L272" s="46"/>
      <c r="M272" s="228"/>
      <c r="N272" s="229"/>
      <c r="O272" s="86"/>
      <c r="P272" s="86"/>
      <c r="Q272" s="86"/>
      <c r="R272" s="86"/>
      <c r="S272" s="86"/>
      <c r="T272" s="87"/>
      <c r="U272" s="40"/>
      <c r="V272" s="40"/>
      <c r="W272" s="40"/>
      <c r="X272" s="40"/>
      <c r="Y272" s="40"/>
      <c r="Z272" s="40"/>
      <c r="AA272" s="40"/>
      <c r="AB272" s="40"/>
      <c r="AC272" s="40"/>
      <c r="AD272" s="40"/>
      <c r="AE272" s="40"/>
      <c r="AT272" s="18" t="s">
        <v>197</v>
      </c>
      <c r="AU272" s="18" t="s">
        <v>141</v>
      </c>
    </row>
    <row r="273" s="13" customFormat="1">
      <c r="A273" s="13"/>
      <c r="B273" s="230"/>
      <c r="C273" s="231"/>
      <c r="D273" s="225" t="s">
        <v>199</v>
      </c>
      <c r="E273" s="232" t="s">
        <v>32</v>
      </c>
      <c r="F273" s="233" t="s">
        <v>1487</v>
      </c>
      <c r="G273" s="231"/>
      <c r="H273" s="234">
        <v>193.55000000000001</v>
      </c>
      <c r="I273" s="235"/>
      <c r="J273" s="231"/>
      <c r="K273" s="231"/>
      <c r="L273" s="236"/>
      <c r="M273" s="237"/>
      <c r="N273" s="238"/>
      <c r="O273" s="238"/>
      <c r="P273" s="238"/>
      <c r="Q273" s="238"/>
      <c r="R273" s="238"/>
      <c r="S273" s="238"/>
      <c r="T273" s="239"/>
      <c r="U273" s="13"/>
      <c r="V273" s="13"/>
      <c r="W273" s="13"/>
      <c r="X273" s="13"/>
      <c r="Y273" s="13"/>
      <c r="Z273" s="13"/>
      <c r="AA273" s="13"/>
      <c r="AB273" s="13"/>
      <c r="AC273" s="13"/>
      <c r="AD273" s="13"/>
      <c r="AE273" s="13"/>
      <c r="AT273" s="240" t="s">
        <v>199</v>
      </c>
      <c r="AU273" s="240" t="s">
        <v>141</v>
      </c>
      <c r="AV273" s="13" t="s">
        <v>141</v>
      </c>
      <c r="AW273" s="13" t="s">
        <v>41</v>
      </c>
      <c r="AX273" s="13" t="s">
        <v>79</v>
      </c>
      <c r="AY273" s="240" t="s">
        <v>132</v>
      </c>
    </row>
    <row r="274" s="14" customFormat="1">
      <c r="A274" s="14"/>
      <c r="B274" s="241"/>
      <c r="C274" s="242"/>
      <c r="D274" s="225" t="s">
        <v>199</v>
      </c>
      <c r="E274" s="243" t="s">
        <v>32</v>
      </c>
      <c r="F274" s="244" t="s">
        <v>201</v>
      </c>
      <c r="G274" s="242"/>
      <c r="H274" s="245">
        <v>193.55000000000001</v>
      </c>
      <c r="I274" s="246"/>
      <c r="J274" s="242"/>
      <c r="K274" s="242"/>
      <c r="L274" s="247"/>
      <c r="M274" s="248"/>
      <c r="N274" s="249"/>
      <c r="O274" s="249"/>
      <c r="P274" s="249"/>
      <c r="Q274" s="249"/>
      <c r="R274" s="249"/>
      <c r="S274" s="249"/>
      <c r="T274" s="250"/>
      <c r="U274" s="14"/>
      <c r="V274" s="14"/>
      <c r="W274" s="14"/>
      <c r="X274" s="14"/>
      <c r="Y274" s="14"/>
      <c r="Z274" s="14"/>
      <c r="AA274" s="14"/>
      <c r="AB274" s="14"/>
      <c r="AC274" s="14"/>
      <c r="AD274" s="14"/>
      <c r="AE274" s="14"/>
      <c r="AT274" s="251" t="s">
        <v>199</v>
      </c>
      <c r="AU274" s="251" t="s">
        <v>141</v>
      </c>
      <c r="AV274" s="14" t="s">
        <v>150</v>
      </c>
      <c r="AW274" s="14" t="s">
        <v>41</v>
      </c>
      <c r="AX274" s="14" t="s">
        <v>21</v>
      </c>
      <c r="AY274" s="251" t="s">
        <v>132</v>
      </c>
    </row>
    <row r="275" s="2" customFormat="1" ht="14.4" customHeight="1">
      <c r="A275" s="40"/>
      <c r="B275" s="41"/>
      <c r="C275" s="205" t="s">
        <v>501</v>
      </c>
      <c r="D275" s="205" t="s">
        <v>135</v>
      </c>
      <c r="E275" s="206" t="s">
        <v>454</v>
      </c>
      <c r="F275" s="207" t="s">
        <v>455</v>
      </c>
      <c r="G275" s="208" t="s">
        <v>254</v>
      </c>
      <c r="H275" s="209">
        <v>13.824999999999999</v>
      </c>
      <c r="I275" s="210"/>
      <c r="J275" s="211">
        <f>ROUND(I275*H275,2)</f>
        <v>0</v>
      </c>
      <c r="K275" s="207" t="s">
        <v>139</v>
      </c>
      <c r="L275" s="46"/>
      <c r="M275" s="212" t="s">
        <v>32</v>
      </c>
      <c r="N275" s="213" t="s">
        <v>51</v>
      </c>
      <c r="O275" s="86"/>
      <c r="P275" s="214">
        <f>O275*H275</f>
        <v>0</v>
      </c>
      <c r="Q275" s="214">
        <v>0</v>
      </c>
      <c r="R275" s="214">
        <f>Q275*H275</f>
        <v>0</v>
      </c>
      <c r="S275" s="214">
        <v>0</v>
      </c>
      <c r="T275" s="215">
        <f>S275*H275</f>
        <v>0</v>
      </c>
      <c r="U275" s="40"/>
      <c r="V275" s="40"/>
      <c r="W275" s="40"/>
      <c r="X275" s="40"/>
      <c r="Y275" s="40"/>
      <c r="Z275" s="40"/>
      <c r="AA275" s="40"/>
      <c r="AB275" s="40"/>
      <c r="AC275" s="40"/>
      <c r="AD275" s="40"/>
      <c r="AE275" s="40"/>
      <c r="AR275" s="216" t="s">
        <v>150</v>
      </c>
      <c r="AT275" s="216" t="s">
        <v>135</v>
      </c>
      <c r="AU275" s="216" t="s">
        <v>141</v>
      </c>
      <c r="AY275" s="18" t="s">
        <v>132</v>
      </c>
      <c r="BE275" s="217">
        <f>IF(N275="základní",J275,0)</f>
        <v>0</v>
      </c>
      <c r="BF275" s="217">
        <f>IF(N275="snížená",J275,0)</f>
        <v>0</v>
      </c>
      <c r="BG275" s="217">
        <f>IF(N275="zákl. přenesená",J275,0)</f>
        <v>0</v>
      </c>
      <c r="BH275" s="217">
        <f>IF(N275="sníž. přenesená",J275,0)</f>
        <v>0</v>
      </c>
      <c r="BI275" s="217">
        <f>IF(N275="nulová",J275,0)</f>
        <v>0</v>
      </c>
      <c r="BJ275" s="18" t="s">
        <v>141</v>
      </c>
      <c r="BK275" s="217">
        <f>ROUND(I275*H275,2)</f>
        <v>0</v>
      </c>
      <c r="BL275" s="18" t="s">
        <v>150</v>
      </c>
      <c r="BM275" s="216" t="s">
        <v>1488</v>
      </c>
    </row>
    <row r="276" s="2" customFormat="1">
      <c r="A276" s="40"/>
      <c r="B276" s="41"/>
      <c r="C276" s="42"/>
      <c r="D276" s="225" t="s">
        <v>197</v>
      </c>
      <c r="E276" s="42"/>
      <c r="F276" s="226" t="s">
        <v>457</v>
      </c>
      <c r="G276" s="42"/>
      <c r="H276" s="42"/>
      <c r="I276" s="227"/>
      <c r="J276" s="42"/>
      <c r="K276" s="42"/>
      <c r="L276" s="46"/>
      <c r="M276" s="228"/>
      <c r="N276" s="229"/>
      <c r="O276" s="86"/>
      <c r="P276" s="86"/>
      <c r="Q276" s="86"/>
      <c r="R276" s="86"/>
      <c r="S276" s="86"/>
      <c r="T276" s="87"/>
      <c r="U276" s="40"/>
      <c r="V276" s="40"/>
      <c r="W276" s="40"/>
      <c r="X276" s="40"/>
      <c r="Y276" s="40"/>
      <c r="Z276" s="40"/>
      <c r="AA276" s="40"/>
      <c r="AB276" s="40"/>
      <c r="AC276" s="40"/>
      <c r="AD276" s="40"/>
      <c r="AE276" s="40"/>
      <c r="AT276" s="18" t="s">
        <v>197</v>
      </c>
      <c r="AU276" s="18" t="s">
        <v>141</v>
      </c>
    </row>
    <row r="277" s="2" customFormat="1" ht="24.15" customHeight="1">
      <c r="A277" s="40"/>
      <c r="B277" s="41"/>
      <c r="C277" s="205" t="s">
        <v>505</v>
      </c>
      <c r="D277" s="205" t="s">
        <v>135</v>
      </c>
      <c r="E277" s="206" t="s">
        <v>459</v>
      </c>
      <c r="F277" s="207" t="s">
        <v>460</v>
      </c>
      <c r="G277" s="208" t="s">
        <v>254</v>
      </c>
      <c r="H277" s="209">
        <v>13.824999999999999</v>
      </c>
      <c r="I277" s="210"/>
      <c r="J277" s="211">
        <f>ROUND(I277*H277,2)</f>
        <v>0</v>
      </c>
      <c r="K277" s="207" t="s">
        <v>139</v>
      </c>
      <c r="L277" s="46"/>
      <c r="M277" s="212" t="s">
        <v>32</v>
      </c>
      <c r="N277" s="213" t="s">
        <v>51</v>
      </c>
      <c r="O277" s="86"/>
      <c r="P277" s="214">
        <f>O277*H277</f>
        <v>0</v>
      </c>
      <c r="Q277" s="214">
        <v>0</v>
      </c>
      <c r="R277" s="214">
        <f>Q277*H277</f>
        <v>0</v>
      </c>
      <c r="S277" s="214">
        <v>0</v>
      </c>
      <c r="T277" s="215">
        <f>S277*H277</f>
        <v>0</v>
      </c>
      <c r="U277" s="40"/>
      <c r="V277" s="40"/>
      <c r="W277" s="40"/>
      <c r="X277" s="40"/>
      <c r="Y277" s="40"/>
      <c r="Z277" s="40"/>
      <c r="AA277" s="40"/>
      <c r="AB277" s="40"/>
      <c r="AC277" s="40"/>
      <c r="AD277" s="40"/>
      <c r="AE277" s="40"/>
      <c r="AR277" s="216" t="s">
        <v>150</v>
      </c>
      <c r="AT277" s="216" t="s">
        <v>135</v>
      </c>
      <c r="AU277" s="216" t="s">
        <v>141</v>
      </c>
      <c r="AY277" s="18" t="s">
        <v>132</v>
      </c>
      <c r="BE277" s="217">
        <f>IF(N277="základní",J277,0)</f>
        <v>0</v>
      </c>
      <c r="BF277" s="217">
        <f>IF(N277="snížená",J277,0)</f>
        <v>0</v>
      </c>
      <c r="BG277" s="217">
        <f>IF(N277="zákl. přenesená",J277,0)</f>
        <v>0</v>
      </c>
      <c r="BH277" s="217">
        <f>IF(N277="sníž. přenesená",J277,0)</f>
        <v>0</v>
      </c>
      <c r="BI277" s="217">
        <f>IF(N277="nulová",J277,0)</f>
        <v>0</v>
      </c>
      <c r="BJ277" s="18" t="s">
        <v>141</v>
      </c>
      <c r="BK277" s="217">
        <f>ROUND(I277*H277,2)</f>
        <v>0</v>
      </c>
      <c r="BL277" s="18" t="s">
        <v>150</v>
      </c>
      <c r="BM277" s="216" t="s">
        <v>1489</v>
      </c>
    </row>
    <row r="278" s="2" customFormat="1">
      <c r="A278" s="40"/>
      <c r="B278" s="41"/>
      <c r="C278" s="42"/>
      <c r="D278" s="225" t="s">
        <v>197</v>
      </c>
      <c r="E278" s="42"/>
      <c r="F278" s="226" t="s">
        <v>462</v>
      </c>
      <c r="G278" s="42"/>
      <c r="H278" s="42"/>
      <c r="I278" s="227"/>
      <c r="J278" s="42"/>
      <c r="K278" s="42"/>
      <c r="L278" s="46"/>
      <c r="M278" s="228"/>
      <c r="N278" s="229"/>
      <c r="O278" s="86"/>
      <c r="P278" s="86"/>
      <c r="Q278" s="86"/>
      <c r="R278" s="86"/>
      <c r="S278" s="86"/>
      <c r="T278" s="87"/>
      <c r="U278" s="40"/>
      <c r="V278" s="40"/>
      <c r="W278" s="40"/>
      <c r="X278" s="40"/>
      <c r="Y278" s="40"/>
      <c r="Z278" s="40"/>
      <c r="AA278" s="40"/>
      <c r="AB278" s="40"/>
      <c r="AC278" s="40"/>
      <c r="AD278" s="40"/>
      <c r="AE278" s="40"/>
      <c r="AT278" s="18" t="s">
        <v>197</v>
      </c>
      <c r="AU278" s="18" t="s">
        <v>141</v>
      </c>
    </row>
    <row r="279" s="12" customFormat="1" ht="22.8" customHeight="1">
      <c r="A279" s="12"/>
      <c r="B279" s="189"/>
      <c r="C279" s="190"/>
      <c r="D279" s="191" t="s">
        <v>78</v>
      </c>
      <c r="E279" s="203" t="s">
        <v>463</v>
      </c>
      <c r="F279" s="203" t="s">
        <v>464</v>
      </c>
      <c r="G279" s="190"/>
      <c r="H279" s="190"/>
      <c r="I279" s="193"/>
      <c r="J279" s="204">
        <f>BK279</f>
        <v>0</v>
      </c>
      <c r="K279" s="190"/>
      <c r="L279" s="195"/>
      <c r="M279" s="196"/>
      <c r="N279" s="197"/>
      <c r="O279" s="197"/>
      <c r="P279" s="198">
        <f>SUM(P280:P281)</f>
        <v>0</v>
      </c>
      <c r="Q279" s="197"/>
      <c r="R279" s="198">
        <f>SUM(R280:R281)</f>
        <v>0</v>
      </c>
      <c r="S279" s="197"/>
      <c r="T279" s="199">
        <f>SUM(T280:T281)</f>
        <v>0</v>
      </c>
      <c r="U279" s="12"/>
      <c r="V279" s="12"/>
      <c r="W279" s="12"/>
      <c r="X279" s="12"/>
      <c r="Y279" s="12"/>
      <c r="Z279" s="12"/>
      <c r="AA279" s="12"/>
      <c r="AB279" s="12"/>
      <c r="AC279" s="12"/>
      <c r="AD279" s="12"/>
      <c r="AE279" s="12"/>
      <c r="AR279" s="200" t="s">
        <v>21</v>
      </c>
      <c r="AT279" s="201" t="s">
        <v>78</v>
      </c>
      <c r="AU279" s="201" t="s">
        <v>21</v>
      </c>
      <c r="AY279" s="200" t="s">
        <v>132</v>
      </c>
      <c r="BK279" s="202">
        <f>SUM(BK280:BK281)</f>
        <v>0</v>
      </c>
    </row>
    <row r="280" s="2" customFormat="1" ht="24.15" customHeight="1">
      <c r="A280" s="40"/>
      <c r="B280" s="41"/>
      <c r="C280" s="205" t="s">
        <v>509</v>
      </c>
      <c r="D280" s="205" t="s">
        <v>135</v>
      </c>
      <c r="E280" s="206" t="s">
        <v>466</v>
      </c>
      <c r="F280" s="207" t="s">
        <v>467</v>
      </c>
      <c r="G280" s="208" t="s">
        <v>254</v>
      </c>
      <c r="H280" s="209">
        <v>31.794</v>
      </c>
      <c r="I280" s="210"/>
      <c r="J280" s="211">
        <f>ROUND(I280*H280,2)</f>
        <v>0</v>
      </c>
      <c r="K280" s="207" t="s">
        <v>139</v>
      </c>
      <c r="L280" s="46"/>
      <c r="M280" s="212" t="s">
        <v>32</v>
      </c>
      <c r="N280" s="213" t="s">
        <v>51</v>
      </c>
      <c r="O280" s="86"/>
      <c r="P280" s="214">
        <f>O280*H280</f>
        <v>0</v>
      </c>
      <c r="Q280" s="214">
        <v>0</v>
      </c>
      <c r="R280" s="214">
        <f>Q280*H280</f>
        <v>0</v>
      </c>
      <c r="S280" s="214">
        <v>0</v>
      </c>
      <c r="T280" s="215">
        <f>S280*H280</f>
        <v>0</v>
      </c>
      <c r="U280" s="40"/>
      <c r="V280" s="40"/>
      <c r="W280" s="40"/>
      <c r="X280" s="40"/>
      <c r="Y280" s="40"/>
      <c r="Z280" s="40"/>
      <c r="AA280" s="40"/>
      <c r="AB280" s="40"/>
      <c r="AC280" s="40"/>
      <c r="AD280" s="40"/>
      <c r="AE280" s="40"/>
      <c r="AR280" s="216" t="s">
        <v>150</v>
      </c>
      <c r="AT280" s="216" t="s">
        <v>135</v>
      </c>
      <c r="AU280" s="216" t="s">
        <v>141</v>
      </c>
      <c r="AY280" s="18" t="s">
        <v>132</v>
      </c>
      <c r="BE280" s="217">
        <f>IF(N280="základní",J280,0)</f>
        <v>0</v>
      </c>
      <c r="BF280" s="217">
        <f>IF(N280="snížená",J280,0)</f>
        <v>0</v>
      </c>
      <c r="BG280" s="217">
        <f>IF(N280="zákl. přenesená",J280,0)</f>
        <v>0</v>
      </c>
      <c r="BH280" s="217">
        <f>IF(N280="sníž. přenesená",J280,0)</f>
        <v>0</v>
      </c>
      <c r="BI280" s="217">
        <f>IF(N280="nulová",J280,0)</f>
        <v>0</v>
      </c>
      <c r="BJ280" s="18" t="s">
        <v>141</v>
      </c>
      <c r="BK280" s="217">
        <f>ROUND(I280*H280,2)</f>
        <v>0</v>
      </c>
      <c r="BL280" s="18" t="s">
        <v>150</v>
      </c>
      <c r="BM280" s="216" t="s">
        <v>1490</v>
      </c>
    </row>
    <row r="281" s="2" customFormat="1">
      <c r="A281" s="40"/>
      <c r="B281" s="41"/>
      <c r="C281" s="42"/>
      <c r="D281" s="225" t="s">
        <v>197</v>
      </c>
      <c r="E281" s="42"/>
      <c r="F281" s="226" t="s">
        <v>469</v>
      </c>
      <c r="G281" s="42"/>
      <c r="H281" s="42"/>
      <c r="I281" s="227"/>
      <c r="J281" s="42"/>
      <c r="K281" s="42"/>
      <c r="L281" s="46"/>
      <c r="M281" s="228"/>
      <c r="N281" s="229"/>
      <c r="O281" s="86"/>
      <c r="P281" s="86"/>
      <c r="Q281" s="86"/>
      <c r="R281" s="86"/>
      <c r="S281" s="86"/>
      <c r="T281" s="87"/>
      <c r="U281" s="40"/>
      <c r="V281" s="40"/>
      <c r="W281" s="40"/>
      <c r="X281" s="40"/>
      <c r="Y281" s="40"/>
      <c r="Z281" s="40"/>
      <c r="AA281" s="40"/>
      <c r="AB281" s="40"/>
      <c r="AC281" s="40"/>
      <c r="AD281" s="40"/>
      <c r="AE281" s="40"/>
      <c r="AT281" s="18" t="s">
        <v>197</v>
      </c>
      <c r="AU281" s="18" t="s">
        <v>141</v>
      </c>
    </row>
    <row r="282" s="12" customFormat="1" ht="25.92" customHeight="1">
      <c r="A282" s="12"/>
      <c r="B282" s="189"/>
      <c r="C282" s="190"/>
      <c r="D282" s="191" t="s">
        <v>78</v>
      </c>
      <c r="E282" s="192" t="s">
        <v>470</v>
      </c>
      <c r="F282" s="192" t="s">
        <v>471</v>
      </c>
      <c r="G282" s="190"/>
      <c r="H282" s="190"/>
      <c r="I282" s="193"/>
      <c r="J282" s="194">
        <f>BK282</f>
        <v>0</v>
      </c>
      <c r="K282" s="190"/>
      <c r="L282" s="195"/>
      <c r="M282" s="196"/>
      <c r="N282" s="197"/>
      <c r="O282" s="197"/>
      <c r="P282" s="198">
        <f>P283+SUM(P284:P317)</f>
        <v>0</v>
      </c>
      <c r="Q282" s="197"/>
      <c r="R282" s="198">
        <f>R283+SUM(R284:R317)</f>
        <v>14.6425094</v>
      </c>
      <c r="S282" s="197"/>
      <c r="T282" s="199">
        <f>T283+SUM(T284:T317)</f>
        <v>0.17158000000000001</v>
      </c>
      <c r="U282" s="12"/>
      <c r="V282" s="12"/>
      <c r="W282" s="12"/>
      <c r="X282" s="12"/>
      <c r="Y282" s="12"/>
      <c r="Z282" s="12"/>
      <c r="AA282" s="12"/>
      <c r="AB282" s="12"/>
      <c r="AC282" s="12"/>
      <c r="AD282" s="12"/>
      <c r="AE282" s="12"/>
      <c r="AR282" s="200" t="s">
        <v>141</v>
      </c>
      <c r="AT282" s="201" t="s">
        <v>78</v>
      </c>
      <c r="AU282" s="201" t="s">
        <v>79</v>
      </c>
      <c r="AY282" s="200" t="s">
        <v>132</v>
      </c>
      <c r="BK282" s="202">
        <f>BK283+SUM(BK284:BK317)</f>
        <v>0</v>
      </c>
    </row>
    <row r="283" s="2" customFormat="1" ht="14.4" customHeight="1">
      <c r="A283" s="40"/>
      <c r="B283" s="41"/>
      <c r="C283" s="205" t="s">
        <v>513</v>
      </c>
      <c r="D283" s="205" t="s">
        <v>135</v>
      </c>
      <c r="E283" s="206" t="s">
        <v>948</v>
      </c>
      <c r="F283" s="207" t="s">
        <v>1491</v>
      </c>
      <c r="G283" s="208" t="s">
        <v>195</v>
      </c>
      <c r="H283" s="209">
        <v>314.63999999999999</v>
      </c>
      <c r="I283" s="210"/>
      <c r="J283" s="211">
        <f>ROUND(I283*H283,2)</f>
        <v>0</v>
      </c>
      <c r="K283" s="207" t="s">
        <v>139</v>
      </c>
      <c r="L283" s="46"/>
      <c r="M283" s="212" t="s">
        <v>32</v>
      </c>
      <c r="N283" s="213" t="s">
        <v>51</v>
      </c>
      <c r="O283" s="86"/>
      <c r="P283" s="214">
        <f>O283*H283</f>
        <v>0</v>
      </c>
      <c r="Q283" s="214">
        <v>0</v>
      </c>
      <c r="R283" s="214">
        <f>Q283*H283</f>
        <v>0</v>
      </c>
      <c r="S283" s="214">
        <v>0</v>
      </c>
      <c r="T283" s="215">
        <f>S283*H283</f>
        <v>0</v>
      </c>
      <c r="U283" s="40"/>
      <c r="V283" s="40"/>
      <c r="W283" s="40"/>
      <c r="X283" s="40"/>
      <c r="Y283" s="40"/>
      <c r="Z283" s="40"/>
      <c r="AA283" s="40"/>
      <c r="AB283" s="40"/>
      <c r="AC283" s="40"/>
      <c r="AD283" s="40"/>
      <c r="AE283" s="40"/>
      <c r="AR283" s="216" t="s">
        <v>270</v>
      </c>
      <c r="AT283" s="216" t="s">
        <v>135</v>
      </c>
      <c r="AU283" s="216" t="s">
        <v>21</v>
      </c>
      <c r="AY283" s="18" t="s">
        <v>132</v>
      </c>
      <c r="BE283" s="217">
        <f>IF(N283="základní",J283,0)</f>
        <v>0</v>
      </c>
      <c r="BF283" s="217">
        <f>IF(N283="snížená",J283,0)</f>
        <v>0</v>
      </c>
      <c r="BG283" s="217">
        <f>IF(N283="zákl. přenesená",J283,0)</f>
        <v>0</v>
      </c>
      <c r="BH283" s="217">
        <f>IF(N283="sníž. přenesená",J283,0)</f>
        <v>0</v>
      </c>
      <c r="BI283" s="217">
        <f>IF(N283="nulová",J283,0)</f>
        <v>0</v>
      </c>
      <c r="BJ283" s="18" t="s">
        <v>141</v>
      </c>
      <c r="BK283" s="217">
        <f>ROUND(I283*H283,2)</f>
        <v>0</v>
      </c>
      <c r="BL283" s="18" t="s">
        <v>270</v>
      </c>
      <c r="BM283" s="216" t="s">
        <v>1492</v>
      </c>
    </row>
    <row r="284" s="13" customFormat="1">
      <c r="A284" s="13"/>
      <c r="B284" s="230"/>
      <c r="C284" s="231"/>
      <c r="D284" s="225" t="s">
        <v>199</v>
      </c>
      <c r="E284" s="232" t="s">
        <v>32</v>
      </c>
      <c r="F284" s="233" t="s">
        <v>1493</v>
      </c>
      <c r="G284" s="231"/>
      <c r="H284" s="234">
        <v>314.63999999999999</v>
      </c>
      <c r="I284" s="235"/>
      <c r="J284" s="231"/>
      <c r="K284" s="231"/>
      <c r="L284" s="236"/>
      <c r="M284" s="237"/>
      <c r="N284" s="238"/>
      <c r="O284" s="238"/>
      <c r="P284" s="238"/>
      <c r="Q284" s="238"/>
      <c r="R284" s="238"/>
      <c r="S284" s="238"/>
      <c r="T284" s="239"/>
      <c r="U284" s="13"/>
      <c r="V284" s="13"/>
      <c r="W284" s="13"/>
      <c r="X284" s="13"/>
      <c r="Y284" s="13"/>
      <c r="Z284" s="13"/>
      <c r="AA284" s="13"/>
      <c r="AB284" s="13"/>
      <c r="AC284" s="13"/>
      <c r="AD284" s="13"/>
      <c r="AE284" s="13"/>
      <c r="AT284" s="240" t="s">
        <v>199</v>
      </c>
      <c r="AU284" s="240" t="s">
        <v>21</v>
      </c>
      <c r="AV284" s="13" t="s">
        <v>141</v>
      </c>
      <c r="AW284" s="13" t="s">
        <v>41</v>
      </c>
      <c r="AX284" s="13" t="s">
        <v>79</v>
      </c>
      <c r="AY284" s="240" t="s">
        <v>132</v>
      </c>
    </row>
    <row r="285" s="14" customFormat="1">
      <c r="A285" s="14"/>
      <c r="B285" s="241"/>
      <c r="C285" s="242"/>
      <c r="D285" s="225" t="s">
        <v>199</v>
      </c>
      <c r="E285" s="243" t="s">
        <v>32</v>
      </c>
      <c r="F285" s="244" t="s">
        <v>201</v>
      </c>
      <c r="G285" s="242"/>
      <c r="H285" s="245">
        <v>314.63999999999999</v>
      </c>
      <c r="I285" s="246"/>
      <c r="J285" s="242"/>
      <c r="K285" s="242"/>
      <c r="L285" s="247"/>
      <c r="M285" s="248"/>
      <c r="N285" s="249"/>
      <c r="O285" s="249"/>
      <c r="P285" s="249"/>
      <c r="Q285" s="249"/>
      <c r="R285" s="249"/>
      <c r="S285" s="249"/>
      <c r="T285" s="250"/>
      <c r="U285" s="14"/>
      <c r="V285" s="14"/>
      <c r="W285" s="14"/>
      <c r="X285" s="14"/>
      <c r="Y285" s="14"/>
      <c r="Z285" s="14"/>
      <c r="AA285" s="14"/>
      <c r="AB285" s="14"/>
      <c r="AC285" s="14"/>
      <c r="AD285" s="14"/>
      <c r="AE285" s="14"/>
      <c r="AT285" s="251" t="s">
        <v>199</v>
      </c>
      <c r="AU285" s="251" t="s">
        <v>21</v>
      </c>
      <c r="AV285" s="14" t="s">
        <v>150</v>
      </c>
      <c r="AW285" s="14" t="s">
        <v>41</v>
      </c>
      <c r="AX285" s="14" t="s">
        <v>21</v>
      </c>
      <c r="AY285" s="251" t="s">
        <v>132</v>
      </c>
    </row>
    <row r="286" s="2" customFormat="1" ht="14.4" customHeight="1">
      <c r="A286" s="40"/>
      <c r="B286" s="41"/>
      <c r="C286" s="205" t="s">
        <v>518</v>
      </c>
      <c r="D286" s="205" t="s">
        <v>135</v>
      </c>
      <c r="E286" s="206" t="s">
        <v>1307</v>
      </c>
      <c r="F286" s="207" t="s">
        <v>1494</v>
      </c>
      <c r="G286" s="208" t="s">
        <v>231</v>
      </c>
      <c r="H286" s="209">
        <v>19</v>
      </c>
      <c r="I286" s="210"/>
      <c r="J286" s="211">
        <f>ROUND(I286*H286,2)</f>
        <v>0</v>
      </c>
      <c r="K286" s="207" t="s">
        <v>139</v>
      </c>
      <c r="L286" s="46"/>
      <c r="M286" s="212" t="s">
        <v>32</v>
      </c>
      <c r="N286" s="213" t="s">
        <v>51</v>
      </c>
      <c r="O286" s="86"/>
      <c r="P286" s="214">
        <f>O286*H286</f>
        <v>0</v>
      </c>
      <c r="Q286" s="214">
        <v>0</v>
      </c>
      <c r="R286" s="214">
        <f>Q286*H286</f>
        <v>0</v>
      </c>
      <c r="S286" s="214">
        <v>0</v>
      </c>
      <c r="T286" s="215">
        <f>S286*H286</f>
        <v>0</v>
      </c>
      <c r="U286" s="40"/>
      <c r="V286" s="40"/>
      <c r="W286" s="40"/>
      <c r="X286" s="40"/>
      <c r="Y286" s="40"/>
      <c r="Z286" s="40"/>
      <c r="AA286" s="40"/>
      <c r="AB286" s="40"/>
      <c r="AC286" s="40"/>
      <c r="AD286" s="40"/>
      <c r="AE286" s="40"/>
      <c r="AR286" s="216" t="s">
        <v>270</v>
      </c>
      <c r="AT286" s="216" t="s">
        <v>135</v>
      </c>
      <c r="AU286" s="216" t="s">
        <v>21</v>
      </c>
      <c r="AY286" s="18" t="s">
        <v>132</v>
      </c>
      <c r="BE286" s="217">
        <f>IF(N286="základní",J286,0)</f>
        <v>0</v>
      </c>
      <c r="BF286" s="217">
        <f>IF(N286="snížená",J286,0)</f>
        <v>0</v>
      </c>
      <c r="BG286" s="217">
        <f>IF(N286="zákl. přenesená",J286,0)</f>
        <v>0</v>
      </c>
      <c r="BH286" s="217">
        <f>IF(N286="sníž. přenesená",J286,0)</f>
        <v>0</v>
      </c>
      <c r="BI286" s="217">
        <f>IF(N286="nulová",J286,0)</f>
        <v>0</v>
      </c>
      <c r="BJ286" s="18" t="s">
        <v>141</v>
      </c>
      <c r="BK286" s="217">
        <f>ROUND(I286*H286,2)</f>
        <v>0</v>
      </c>
      <c r="BL286" s="18" t="s">
        <v>270</v>
      </c>
      <c r="BM286" s="216" t="s">
        <v>1495</v>
      </c>
    </row>
    <row r="287" s="2" customFormat="1" ht="14.4" customHeight="1">
      <c r="A287" s="40"/>
      <c r="B287" s="41"/>
      <c r="C287" s="205" t="s">
        <v>523</v>
      </c>
      <c r="D287" s="205" t="s">
        <v>135</v>
      </c>
      <c r="E287" s="206" t="s">
        <v>481</v>
      </c>
      <c r="F287" s="207" t="s">
        <v>482</v>
      </c>
      <c r="G287" s="208" t="s">
        <v>231</v>
      </c>
      <c r="H287" s="209">
        <v>38</v>
      </c>
      <c r="I287" s="210"/>
      <c r="J287" s="211">
        <f>ROUND(I287*H287,2)</f>
        <v>0</v>
      </c>
      <c r="K287" s="207" t="s">
        <v>139</v>
      </c>
      <c r="L287" s="46"/>
      <c r="M287" s="212" t="s">
        <v>32</v>
      </c>
      <c r="N287" s="213" t="s">
        <v>51</v>
      </c>
      <c r="O287" s="86"/>
      <c r="P287" s="214">
        <f>O287*H287</f>
        <v>0</v>
      </c>
      <c r="Q287" s="214">
        <v>0</v>
      </c>
      <c r="R287" s="214">
        <f>Q287*H287</f>
        <v>0</v>
      </c>
      <c r="S287" s="214">
        <v>0.00191</v>
      </c>
      <c r="T287" s="215">
        <f>S287*H287</f>
        <v>0.072580000000000006</v>
      </c>
      <c r="U287" s="40"/>
      <c r="V287" s="40"/>
      <c r="W287" s="40"/>
      <c r="X287" s="40"/>
      <c r="Y287" s="40"/>
      <c r="Z287" s="40"/>
      <c r="AA287" s="40"/>
      <c r="AB287" s="40"/>
      <c r="AC287" s="40"/>
      <c r="AD287" s="40"/>
      <c r="AE287" s="40"/>
      <c r="AR287" s="216" t="s">
        <v>270</v>
      </c>
      <c r="AT287" s="216" t="s">
        <v>135</v>
      </c>
      <c r="AU287" s="216" t="s">
        <v>21</v>
      </c>
      <c r="AY287" s="18" t="s">
        <v>132</v>
      </c>
      <c r="BE287" s="217">
        <f>IF(N287="základní",J287,0)</f>
        <v>0</v>
      </c>
      <c r="BF287" s="217">
        <f>IF(N287="snížená",J287,0)</f>
        <v>0</v>
      </c>
      <c r="BG287" s="217">
        <f>IF(N287="zákl. přenesená",J287,0)</f>
        <v>0</v>
      </c>
      <c r="BH287" s="217">
        <f>IF(N287="sníž. přenesená",J287,0)</f>
        <v>0</v>
      </c>
      <c r="BI287" s="217">
        <f>IF(N287="nulová",J287,0)</f>
        <v>0</v>
      </c>
      <c r="BJ287" s="18" t="s">
        <v>141</v>
      </c>
      <c r="BK287" s="217">
        <f>ROUND(I287*H287,2)</f>
        <v>0</v>
      </c>
      <c r="BL287" s="18" t="s">
        <v>270</v>
      </c>
      <c r="BM287" s="216" t="s">
        <v>1496</v>
      </c>
    </row>
    <row r="288" s="2" customFormat="1" ht="14.4" customHeight="1">
      <c r="A288" s="40"/>
      <c r="B288" s="41"/>
      <c r="C288" s="205" t="s">
        <v>527</v>
      </c>
      <c r="D288" s="205" t="s">
        <v>135</v>
      </c>
      <c r="E288" s="206" t="s">
        <v>485</v>
      </c>
      <c r="F288" s="207" t="s">
        <v>486</v>
      </c>
      <c r="G288" s="208" t="s">
        <v>231</v>
      </c>
      <c r="H288" s="209">
        <v>38</v>
      </c>
      <c r="I288" s="210"/>
      <c r="J288" s="211">
        <f>ROUND(I288*H288,2)</f>
        <v>0</v>
      </c>
      <c r="K288" s="207" t="s">
        <v>139</v>
      </c>
      <c r="L288" s="46"/>
      <c r="M288" s="212" t="s">
        <v>32</v>
      </c>
      <c r="N288" s="213" t="s">
        <v>51</v>
      </c>
      <c r="O288" s="86"/>
      <c r="P288" s="214">
        <f>O288*H288</f>
        <v>0</v>
      </c>
      <c r="Q288" s="214">
        <v>0</v>
      </c>
      <c r="R288" s="214">
        <f>Q288*H288</f>
        <v>0</v>
      </c>
      <c r="S288" s="214">
        <v>0</v>
      </c>
      <c r="T288" s="215">
        <f>S288*H288</f>
        <v>0</v>
      </c>
      <c r="U288" s="40"/>
      <c r="V288" s="40"/>
      <c r="W288" s="40"/>
      <c r="X288" s="40"/>
      <c r="Y288" s="40"/>
      <c r="Z288" s="40"/>
      <c r="AA288" s="40"/>
      <c r="AB288" s="40"/>
      <c r="AC288" s="40"/>
      <c r="AD288" s="40"/>
      <c r="AE288" s="40"/>
      <c r="AR288" s="216" t="s">
        <v>270</v>
      </c>
      <c r="AT288" s="216" t="s">
        <v>135</v>
      </c>
      <c r="AU288" s="216" t="s">
        <v>21</v>
      </c>
      <c r="AY288" s="18" t="s">
        <v>132</v>
      </c>
      <c r="BE288" s="217">
        <f>IF(N288="základní",J288,0)</f>
        <v>0</v>
      </c>
      <c r="BF288" s="217">
        <f>IF(N288="snížená",J288,0)</f>
        <v>0</v>
      </c>
      <c r="BG288" s="217">
        <f>IF(N288="zákl. přenesená",J288,0)</f>
        <v>0</v>
      </c>
      <c r="BH288" s="217">
        <f>IF(N288="sníž. přenesená",J288,0)</f>
        <v>0</v>
      </c>
      <c r="BI288" s="217">
        <f>IF(N288="nulová",J288,0)</f>
        <v>0</v>
      </c>
      <c r="BJ288" s="18" t="s">
        <v>141</v>
      </c>
      <c r="BK288" s="217">
        <f>ROUND(I288*H288,2)</f>
        <v>0</v>
      </c>
      <c r="BL288" s="18" t="s">
        <v>270</v>
      </c>
      <c r="BM288" s="216" t="s">
        <v>1497</v>
      </c>
    </row>
    <row r="289" s="2" customFormat="1" ht="14.4" customHeight="1">
      <c r="A289" s="40"/>
      <c r="B289" s="41"/>
      <c r="C289" s="205" t="s">
        <v>531</v>
      </c>
      <c r="D289" s="205" t="s">
        <v>135</v>
      </c>
      <c r="E289" s="206" t="s">
        <v>489</v>
      </c>
      <c r="F289" s="207" t="s">
        <v>490</v>
      </c>
      <c r="G289" s="208" t="s">
        <v>231</v>
      </c>
      <c r="H289" s="209">
        <v>30.399999999999999</v>
      </c>
      <c r="I289" s="210"/>
      <c r="J289" s="211">
        <f>ROUND(I289*H289,2)</f>
        <v>0</v>
      </c>
      <c r="K289" s="207" t="s">
        <v>139</v>
      </c>
      <c r="L289" s="46"/>
      <c r="M289" s="212" t="s">
        <v>32</v>
      </c>
      <c r="N289" s="213" t="s">
        <v>51</v>
      </c>
      <c r="O289" s="86"/>
      <c r="P289" s="214">
        <f>O289*H289</f>
        <v>0</v>
      </c>
      <c r="Q289" s="214">
        <v>0</v>
      </c>
      <c r="R289" s="214">
        <f>Q289*H289</f>
        <v>0</v>
      </c>
      <c r="S289" s="214">
        <v>0</v>
      </c>
      <c r="T289" s="215">
        <f>S289*H289</f>
        <v>0</v>
      </c>
      <c r="U289" s="40"/>
      <c r="V289" s="40"/>
      <c r="W289" s="40"/>
      <c r="X289" s="40"/>
      <c r="Y289" s="40"/>
      <c r="Z289" s="40"/>
      <c r="AA289" s="40"/>
      <c r="AB289" s="40"/>
      <c r="AC289" s="40"/>
      <c r="AD289" s="40"/>
      <c r="AE289" s="40"/>
      <c r="AR289" s="216" t="s">
        <v>270</v>
      </c>
      <c r="AT289" s="216" t="s">
        <v>135</v>
      </c>
      <c r="AU289" s="216" t="s">
        <v>21</v>
      </c>
      <c r="AY289" s="18" t="s">
        <v>132</v>
      </c>
      <c r="BE289" s="217">
        <f>IF(N289="základní",J289,0)</f>
        <v>0</v>
      </c>
      <c r="BF289" s="217">
        <f>IF(N289="snížená",J289,0)</f>
        <v>0</v>
      </c>
      <c r="BG289" s="217">
        <f>IF(N289="zákl. přenesená",J289,0)</f>
        <v>0</v>
      </c>
      <c r="BH289" s="217">
        <f>IF(N289="sníž. přenesená",J289,0)</f>
        <v>0</v>
      </c>
      <c r="BI289" s="217">
        <f>IF(N289="nulová",J289,0)</f>
        <v>0</v>
      </c>
      <c r="BJ289" s="18" t="s">
        <v>141</v>
      </c>
      <c r="BK289" s="217">
        <f>ROUND(I289*H289,2)</f>
        <v>0</v>
      </c>
      <c r="BL289" s="18" t="s">
        <v>270</v>
      </c>
      <c r="BM289" s="216" t="s">
        <v>1498</v>
      </c>
    </row>
    <row r="290" s="13" customFormat="1">
      <c r="A290" s="13"/>
      <c r="B290" s="230"/>
      <c r="C290" s="231"/>
      <c r="D290" s="225" t="s">
        <v>199</v>
      </c>
      <c r="E290" s="232" t="s">
        <v>32</v>
      </c>
      <c r="F290" s="233" t="s">
        <v>492</v>
      </c>
      <c r="G290" s="231"/>
      <c r="H290" s="234">
        <v>30.399999999999999</v>
      </c>
      <c r="I290" s="235"/>
      <c r="J290" s="231"/>
      <c r="K290" s="231"/>
      <c r="L290" s="236"/>
      <c r="M290" s="237"/>
      <c r="N290" s="238"/>
      <c r="O290" s="238"/>
      <c r="P290" s="238"/>
      <c r="Q290" s="238"/>
      <c r="R290" s="238"/>
      <c r="S290" s="238"/>
      <c r="T290" s="239"/>
      <c r="U290" s="13"/>
      <c r="V290" s="13"/>
      <c r="W290" s="13"/>
      <c r="X290" s="13"/>
      <c r="Y290" s="13"/>
      <c r="Z290" s="13"/>
      <c r="AA290" s="13"/>
      <c r="AB290" s="13"/>
      <c r="AC290" s="13"/>
      <c r="AD290" s="13"/>
      <c r="AE290" s="13"/>
      <c r="AT290" s="240" t="s">
        <v>199</v>
      </c>
      <c r="AU290" s="240" t="s">
        <v>21</v>
      </c>
      <c r="AV290" s="13" t="s">
        <v>141</v>
      </c>
      <c r="AW290" s="13" t="s">
        <v>41</v>
      </c>
      <c r="AX290" s="13" t="s">
        <v>79</v>
      </c>
      <c r="AY290" s="240" t="s">
        <v>132</v>
      </c>
    </row>
    <row r="291" s="14" customFormat="1">
      <c r="A291" s="14"/>
      <c r="B291" s="241"/>
      <c r="C291" s="242"/>
      <c r="D291" s="225" t="s">
        <v>199</v>
      </c>
      <c r="E291" s="243" t="s">
        <v>32</v>
      </c>
      <c r="F291" s="244" t="s">
        <v>201</v>
      </c>
      <c r="G291" s="242"/>
      <c r="H291" s="245">
        <v>30.399999999999999</v>
      </c>
      <c r="I291" s="246"/>
      <c r="J291" s="242"/>
      <c r="K291" s="242"/>
      <c r="L291" s="247"/>
      <c r="M291" s="248"/>
      <c r="N291" s="249"/>
      <c r="O291" s="249"/>
      <c r="P291" s="249"/>
      <c r="Q291" s="249"/>
      <c r="R291" s="249"/>
      <c r="S291" s="249"/>
      <c r="T291" s="250"/>
      <c r="U291" s="14"/>
      <c r="V291" s="14"/>
      <c r="W291" s="14"/>
      <c r="X291" s="14"/>
      <c r="Y291" s="14"/>
      <c r="Z291" s="14"/>
      <c r="AA291" s="14"/>
      <c r="AB291" s="14"/>
      <c r="AC291" s="14"/>
      <c r="AD291" s="14"/>
      <c r="AE291" s="14"/>
      <c r="AT291" s="251" t="s">
        <v>199</v>
      </c>
      <c r="AU291" s="251" t="s">
        <v>21</v>
      </c>
      <c r="AV291" s="14" t="s">
        <v>150</v>
      </c>
      <c r="AW291" s="14" t="s">
        <v>41</v>
      </c>
      <c r="AX291" s="14" t="s">
        <v>21</v>
      </c>
      <c r="AY291" s="251" t="s">
        <v>132</v>
      </c>
    </row>
    <row r="292" s="2" customFormat="1" ht="14.4" customHeight="1">
      <c r="A292" s="40"/>
      <c r="B292" s="41"/>
      <c r="C292" s="205" t="s">
        <v>536</v>
      </c>
      <c r="D292" s="205" t="s">
        <v>135</v>
      </c>
      <c r="E292" s="206" t="s">
        <v>494</v>
      </c>
      <c r="F292" s="207" t="s">
        <v>495</v>
      </c>
      <c r="G292" s="208" t="s">
        <v>231</v>
      </c>
      <c r="H292" s="209">
        <v>38</v>
      </c>
      <c r="I292" s="210"/>
      <c r="J292" s="211">
        <f>ROUND(I292*H292,2)</f>
        <v>0</v>
      </c>
      <c r="K292" s="207" t="s">
        <v>139</v>
      </c>
      <c r="L292" s="46"/>
      <c r="M292" s="212" t="s">
        <v>32</v>
      </c>
      <c r="N292" s="213" t="s">
        <v>51</v>
      </c>
      <c r="O292" s="86"/>
      <c r="P292" s="214">
        <f>O292*H292</f>
        <v>0</v>
      </c>
      <c r="Q292" s="214">
        <v>0</v>
      </c>
      <c r="R292" s="214">
        <f>Q292*H292</f>
        <v>0</v>
      </c>
      <c r="S292" s="214">
        <v>0</v>
      </c>
      <c r="T292" s="215">
        <f>S292*H292</f>
        <v>0</v>
      </c>
      <c r="U292" s="40"/>
      <c r="V292" s="40"/>
      <c r="W292" s="40"/>
      <c r="X292" s="40"/>
      <c r="Y292" s="40"/>
      <c r="Z292" s="40"/>
      <c r="AA292" s="40"/>
      <c r="AB292" s="40"/>
      <c r="AC292" s="40"/>
      <c r="AD292" s="40"/>
      <c r="AE292" s="40"/>
      <c r="AR292" s="216" t="s">
        <v>270</v>
      </c>
      <c r="AT292" s="216" t="s">
        <v>135</v>
      </c>
      <c r="AU292" s="216" t="s">
        <v>21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270</v>
      </c>
      <c r="BM292" s="216" t="s">
        <v>1499</v>
      </c>
    </row>
    <row r="293" s="2" customFormat="1" ht="24.15" customHeight="1">
      <c r="A293" s="40"/>
      <c r="B293" s="41"/>
      <c r="C293" s="205" t="s">
        <v>540</v>
      </c>
      <c r="D293" s="205" t="s">
        <v>135</v>
      </c>
      <c r="E293" s="206" t="s">
        <v>498</v>
      </c>
      <c r="F293" s="207" t="s">
        <v>499</v>
      </c>
      <c r="G293" s="208" t="s">
        <v>195</v>
      </c>
      <c r="H293" s="209">
        <v>314.63999999999999</v>
      </c>
      <c r="I293" s="210"/>
      <c r="J293" s="211">
        <f>ROUND(I293*H293,2)</f>
        <v>0</v>
      </c>
      <c r="K293" s="207" t="s">
        <v>139</v>
      </c>
      <c r="L293" s="46"/>
      <c r="M293" s="212" t="s">
        <v>32</v>
      </c>
      <c r="N293" s="213" t="s">
        <v>51</v>
      </c>
      <c r="O293" s="86"/>
      <c r="P293" s="214">
        <f>O293*H293</f>
        <v>0</v>
      </c>
      <c r="Q293" s="214">
        <v>0.0075599999999999999</v>
      </c>
      <c r="R293" s="214">
        <f>Q293*H293</f>
        <v>2.3786783999999996</v>
      </c>
      <c r="S293" s="214">
        <v>0</v>
      </c>
      <c r="T293" s="215">
        <f>S293*H293</f>
        <v>0</v>
      </c>
      <c r="U293" s="40"/>
      <c r="V293" s="40"/>
      <c r="W293" s="40"/>
      <c r="X293" s="40"/>
      <c r="Y293" s="40"/>
      <c r="Z293" s="40"/>
      <c r="AA293" s="40"/>
      <c r="AB293" s="40"/>
      <c r="AC293" s="40"/>
      <c r="AD293" s="40"/>
      <c r="AE293" s="40"/>
      <c r="AR293" s="216" t="s">
        <v>270</v>
      </c>
      <c r="AT293" s="216" t="s">
        <v>135</v>
      </c>
      <c r="AU293" s="216" t="s">
        <v>21</v>
      </c>
      <c r="AY293" s="18" t="s">
        <v>132</v>
      </c>
      <c r="BE293" s="217">
        <f>IF(N293="základní",J293,0)</f>
        <v>0</v>
      </c>
      <c r="BF293" s="217">
        <f>IF(N293="snížená",J293,0)</f>
        <v>0</v>
      </c>
      <c r="BG293" s="217">
        <f>IF(N293="zákl. přenesená",J293,0)</f>
        <v>0</v>
      </c>
      <c r="BH293" s="217">
        <f>IF(N293="sníž. přenesená",J293,0)</f>
        <v>0</v>
      </c>
      <c r="BI293" s="217">
        <f>IF(N293="nulová",J293,0)</f>
        <v>0</v>
      </c>
      <c r="BJ293" s="18" t="s">
        <v>141</v>
      </c>
      <c r="BK293" s="217">
        <f>ROUND(I293*H293,2)</f>
        <v>0</v>
      </c>
      <c r="BL293" s="18" t="s">
        <v>270</v>
      </c>
      <c r="BM293" s="216" t="s">
        <v>1500</v>
      </c>
    </row>
    <row r="294" s="2" customFormat="1" ht="14.4" customHeight="1">
      <c r="A294" s="40"/>
      <c r="B294" s="41"/>
      <c r="C294" s="205" t="s">
        <v>544</v>
      </c>
      <c r="D294" s="205" t="s">
        <v>135</v>
      </c>
      <c r="E294" s="206" t="s">
        <v>502</v>
      </c>
      <c r="F294" s="207" t="s">
        <v>503</v>
      </c>
      <c r="G294" s="208" t="s">
        <v>376</v>
      </c>
      <c r="H294" s="209">
        <v>6</v>
      </c>
      <c r="I294" s="210"/>
      <c r="J294" s="211">
        <f>ROUND(I294*H294,2)</f>
        <v>0</v>
      </c>
      <c r="K294" s="207" t="s">
        <v>139</v>
      </c>
      <c r="L294" s="46"/>
      <c r="M294" s="212" t="s">
        <v>32</v>
      </c>
      <c r="N294" s="213" t="s">
        <v>51</v>
      </c>
      <c r="O294" s="86"/>
      <c r="P294" s="214">
        <f>O294*H294</f>
        <v>0</v>
      </c>
      <c r="Q294" s="214">
        <v>0</v>
      </c>
      <c r="R294" s="214">
        <f>Q294*H294</f>
        <v>0</v>
      </c>
      <c r="S294" s="214">
        <v>0</v>
      </c>
      <c r="T294" s="215">
        <f>S294*H294</f>
        <v>0</v>
      </c>
      <c r="U294" s="40"/>
      <c r="V294" s="40"/>
      <c r="W294" s="40"/>
      <c r="X294" s="40"/>
      <c r="Y294" s="40"/>
      <c r="Z294" s="40"/>
      <c r="AA294" s="40"/>
      <c r="AB294" s="40"/>
      <c r="AC294" s="40"/>
      <c r="AD294" s="40"/>
      <c r="AE294" s="40"/>
      <c r="AR294" s="216" t="s">
        <v>270</v>
      </c>
      <c r="AT294" s="216" t="s">
        <v>135</v>
      </c>
      <c r="AU294" s="216" t="s">
        <v>21</v>
      </c>
      <c r="AY294" s="18" t="s">
        <v>132</v>
      </c>
      <c r="BE294" s="217">
        <f>IF(N294="základní",J294,0)</f>
        <v>0</v>
      </c>
      <c r="BF294" s="217">
        <f>IF(N294="snížená",J294,0)</f>
        <v>0</v>
      </c>
      <c r="BG294" s="217">
        <f>IF(N294="zákl. přenesená",J294,0)</f>
        <v>0</v>
      </c>
      <c r="BH294" s="217">
        <f>IF(N294="sníž. přenesená",J294,0)</f>
        <v>0</v>
      </c>
      <c r="BI294" s="217">
        <f>IF(N294="nulová",J294,0)</f>
        <v>0</v>
      </c>
      <c r="BJ294" s="18" t="s">
        <v>141</v>
      </c>
      <c r="BK294" s="217">
        <f>ROUND(I294*H294,2)</f>
        <v>0</v>
      </c>
      <c r="BL294" s="18" t="s">
        <v>270</v>
      </c>
      <c r="BM294" s="216" t="s">
        <v>1501</v>
      </c>
    </row>
    <row r="295" s="2" customFormat="1" ht="14.4" customHeight="1">
      <c r="A295" s="40"/>
      <c r="B295" s="41"/>
      <c r="C295" s="252" t="s">
        <v>548</v>
      </c>
      <c r="D295" s="252" t="s">
        <v>246</v>
      </c>
      <c r="E295" s="253" t="s">
        <v>506</v>
      </c>
      <c r="F295" s="254" t="s">
        <v>507</v>
      </c>
      <c r="G295" s="255" t="s">
        <v>376</v>
      </c>
      <c r="H295" s="256">
        <v>6</v>
      </c>
      <c r="I295" s="257"/>
      <c r="J295" s="258">
        <f>ROUND(I295*H295,2)</f>
        <v>0</v>
      </c>
      <c r="K295" s="254" t="s">
        <v>139</v>
      </c>
      <c r="L295" s="259"/>
      <c r="M295" s="260" t="s">
        <v>32</v>
      </c>
      <c r="N295" s="261" t="s">
        <v>51</v>
      </c>
      <c r="O295" s="86"/>
      <c r="P295" s="214">
        <f>O295*H295</f>
        <v>0</v>
      </c>
      <c r="Q295" s="214">
        <v>0.0086999999999999994</v>
      </c>
      <c r="R295" s="214">
        <f>Q295*H295</f>
        <v>0.052199999999999996</v>
      </c>
      <c r="S295" s="214">
        <v>0</v>
      </c>
      <c r="T295" s="215">
        <f>S295*H295</f>
        <v>0</v>
      </c>
      <c r="U295" s="40"/>
      <c r="V295" s="40"/>
      <c r="W295" s="40"/>
      <c r="X295" s="40"/>
      <c r="Y295" s="40"/>
      <c r="Z295" s="40"/>
      <c r="AA295" s="40"/>
      <c r="AB295" s="40"/>
      <c r="AC295" s="40"/>
      <c r="AD295" s="40"/>
      <c r="AE295" s="40"/>
      <c r="AR295" s="216" t="s">
        <v>356</v>
      </c>
      <c r="AT295" s="216" t="s">
        <v>246</v>
      </c>
      <c r="AU295" s="216" t="s">
        <v>21</v>
      </c>
      <c r="AY295" s="18" t="s">
        <v>132</v>
      </c>
      <c r="BE295" s="217">
        <f>IF(N295="základní",J295,0)</f>
        <v>0</v>
      </c>
      <c r="BF295" s="217">
        <f>IF(N295="snížená",J295,0)</f>
        <v>0</v>
      </c>
      <c r="BG295" s="217">
        <f>IF(N295="zákl. přenesená",J295,0)</f>
        <v>0</v>
      </c>
      <c r="BH295" s="217">
        <f>IF(N295="sníž. přenesená",J295,0)</f>
        <v>0</v>
      </c>
      <c r="BI295" s="217">
        <f>IF(N295="nulová",J295,0)</f>
        <v>0</v>
      </c>
      <c r="BJ295" s="18" t="s">
        <v>141</v>
      </c>
      <c r="BK295" s="217">
        <f>ROUND(I295*H295,2)</f>
        <v>0</v>
      </c>
      <c r="BL295" s="18" t="s">
        <v>270</v>
      </c>
      <c r="BM295" s="216" t="s">
        <v>1502</v>
      </c>
    </row>
    <row r="296" s="2" customFormat="1" ht="14.4" customHeight="1">
      <c r="A296" s="40"/>
      <c r="B296" s="41"/>
      <c r="C296" s="205" t="s">
        <v>552</v>
      </c>
      <c r="D296" s="205" t="s">
        <v>135</v>
      </c>
      <c r="E296" s="206" t="s">
        <v>510</v>
      </c>
      <c r="F296" s="207" t="s">
        <v>511</v>
      </c>
      <c r="G296" s="208" t="s">
        <v>231</v>
      </c>
      <c r="H296" s="209">
        <v>19</v>
      </c>
      <c r="I296" s="210"/>
      <c r="J296" s="211">
        <f>ROUND(I296*H296,2)</f>
        <v>0</v>
      </c>
      <c r="K296" s="207" t="s">
        <v>139</v>
      </c>
      <c r="L296" s="46"/>
      <c r="M296" s="212" t="s">
        <v>32</v>
      </c>
      <c r="N296" s="213" t="s">
        <v>51</v>
      </c>
      <c r="O296" s="86"/>
      <c r="P296" s="214">
        <f>O296*H296</f>
        <v>0</v>
      </c>
      <c r="Q296" s="214">
        <v>0</v>
      </c>
      <c r="R296" s="214">
        <f>Q296*H296</f>
        <v>0</v>
      </c>
      <c r="S296" s="214">
        <v>0</v>
      </c>
      <c r="T296" s="215">
        <f>S296*H296</f>
        <v>0</v>
      </c>
      <c r="U296" s="40"/>
      <c r="V296" s="40"/>
      <c r="W296" s="40"/>
      <c r="X296" s="40"/>
      <c r="Y296" s="40"/>
      <c r="Z296" s="40"/>
      <c r="AA296" s="40"/>
      <c r="AB296" s="40"/>
      <c r="AC296" s="40"/>
      <c r="AD296" s="40"/>
      <c r="AE296" s="40"/>
      <c r="AR296" s="216" t="s">
        <v>270</v>
      </c>
      <c r="AT296" s="216" t="s">
        <v>135</v>
      </c>
      <c r="AU296" s="216" t="s">
        <v>21</v>
      </c>
      <c r="AY296" s="18" t="s">
        <v>132</v>
      </c>
      <c r="BE296" s="217">
        <f>IF(N296="základní",J296,0)</f>
        <v>0</v>
      </c>
      <c r="BF296" s="217">
        <f>IF(N296="snížená",J296,0)</f>
        <v>0</v>
      </c>
      <c r="BG296" s="217">
        <f>IF(N296="zákl. přenesená",J296,0)</f>
        <v>0</v>
      </c>
      <c r="BH296" s="217">
        <f>IF(N296="sníž. přenesená",J296,0)</f>
        <v>0</v>
      </c>
      <c r="BI296" s="217">
        <f>IF(N296="nulová",J296,0)</f>
        <v>0</v>
      </c>
      <c r="BJ296" s="18" t="s">
        <v>141</v>
      </c>
      <c r="BK296" s="217">
        <f>ROUND(I296*H296,2)</f>
        <v>0</v>
      </c>
      <c r="BL296" s="18" t="s">
        <v>270</v>
      </c>
      <c r="BM296" s="216" t="s">
        <v>1503</v>
      </c>
    </row>
    <row r="297" s="2" customFormat="1" ht="24.15" customHeight="1">
      <c r="A297" s="40"/>
      <c r="B297" s="41"/>
      <c r="C297" s="205" t="s">
        <v>557</v>
      </c>
      <c r="D297" s="205" t="s">
        <v>135</v>
      </c>
      <c r="E297" s="206" t="s">
        <v>514</v>
      </c>
      <c r="F297" s="207" t="s">
        <v>515</v>
      </c>
      <c r="G297" s="208" t="s">
        <v>231</v>
      </c>
      <c r="H297" s="209">
        <v>19</v>
      </c>
      <c r="I297" s="210"/>
      <c r="J297" s="211">
        <f>ROUND(I297*H297,2)</f>
        <v>0</v>
      </c>
      <c r="K297" s="207" t="s">
        <v>139</v>
      </c>
      <c r="L297" s="46"/>
      <c r="M297" s="212" t="s">
        <v>32</v>
      </c>
      <c r="N297" s="213" t="s">
        <v>51</v>
      </c>
      <c r="O297" s="86"/>
      <c r="P297" s="214">
        <f>O297*H297</f>
        <v>0</v>
      </c>
      <c r="Q297" s="214">
        <v>0.00362</v>
      </c>
      <c r="R297" s="214">
        <f>Q297*H297</f>
        <v>0.068779999999999994</v>
      </c>
      <c r="S297" s="214">
        <v>0</v>
      </c>
      <c r="T297" s="215">
        <f>S297*H297</f>
        <v>0</v>
      </c>
      <c r="U297" s="40"/>
      <c r="V297" s="40"/>
      <c r="W297" s="40"/>
      <c r="X297" s="40"/>
      <c r="Y297" s="40"/>
      <c r="Z297" s="40"/>
      <c r="AA297" s="40"/>
      <c r="AB297" s="40"/>
      <c r="AC297" s="40"/>
      <c r="AD297" s="40"/>
      <c r="AE297" s="40"/>
      <c r="AR297" s="216" t="s">
        <v>270</v>
      </c>
      <c r="AT297" s="216" t="s">
        <v>135</v>
      </c>
      <c r="AU297" s="216" t="s">
        <v>21</v>
      </c>
      <c r="AY297" s="18" t="s">
        <v>132</v>
      </c>
      <c r="BE297" s="217">
        <f>IF(N297="základní",J297,0)</f>
        <v>0</v>
      </c>
      <c r="BF297" s="217">
        <f>IF(N297="snížená",J297,0)</f>
        <v>0</v>
      </c>
      <c r="BG297" s="217">
        <f>IF(N297="zákl. přenesená",J297,0)</f>
        <v>0</v>
      </c>
      <c r="BH297" s="217">
        <f>IF(N297="sníž. přenesená",J297,0)</f>
        <v>0</v>
      </c>
      <c r="BI297" s="217">
        <f>IF(N297="nulová",J297,0)</f>
        <v>0</v>
      </c>
      <c r="BJ297" s="18" t="s">
        <v>141</v>
      </c>
      <c r="BK297" s="217">
        <f>ROUND(I297*H297,2)</f>
        <v>0</v>
      </c>
      <c r="BL297" s="18" t="s">
        <v>270</v>
      </c>
      <c r="BM297" s="216" t="s">
        <v>1504</v>
      </c>
    </row>
    <row r="298" s="2" customFormat="1">
      <c r="A298" s="40"/>
      <c r="B298" s="41"/>
      <c r="C298" s="42"/>
      <c r="D298" s="225" t="s">
        <v>197</v>
      </c>
      <c r="E298" s="42"/>
      <c r="F298" s="226" t="s">
        <v>517</v>
      </c>
      <c r="G298" s="42"/>
      <c r="H298" s="42"/>
      <c r="I298" s="227"/>
      <c r="J298" s="42"/>
      <c r="K298" s="42"/>
      <c r="L298" s="46"/>
      <c r="M298" s="228"/>
      <c r="N298" s="229"/>
      <c r="O298" s="86"/>
      <c r="P298" s="86"/>
      <c r="Q298" s="86"/>
      <c r="R298" s="86"/>
      <c r="S298" s="86"/>
      <c r="T298" s="87"/>
      <c r="U298" s="40"/>
      <c r="V298" s="40"/>
      <c r="W298" s="40"/>
      <c r="X298" s="40"/>
      <c r="Y298" s="40"/>
      <c r="Z298" s="40"/>
      <c r="AA298" s="40"/>
      <c r="AB298" s="40"/>
      <c r="AC298" s="40"/>
      <c r="AD298" s="40"/>
      <c r="AE298" s="40"/>
      <c r="AT298" s="18" t="s">
        <v>197</v>
      </c>
      <c r="AU298" s="18" t="s">
        <v>21</v>
      </c>
    </row>
    <row r="299" s="2" customFormat="1" ht="14.4" customHeight="1">
      <c r="A299" s="40"/>
      <c r="B299" s="41"/>
      <c r="C299" s="205" t="s">
        <v>561</v>
      </c>
      <c r="D299" s="205" t="s">
        <v>135</v>
      </c>
      <c r="E299" s="206" t="s">
        <v>519</v>
      </c>
      <c r="F299" s="207" t="s">
        <v>520</v>
      </c>
      <c r="G299" s="208" t="s">
        <v>376</v>
      </c>
      <c r="H299" s="209">
        <v>72</v>
      </c>
      <c r="I299" s="210"/>
      <c r="J299" s="211">
        <f>ROUND(I299*H299,2)</f>
        <v>0</v>
      </c>
      <c r="K299" s="207" t="s">
        <v>139</v>
      </c>
      <c r="L299" s="46"/>
      <c r="M299" s="212" t="s">
        <v>32</v>
      </c>
      <c r="N299" s="213" t="s">
        <v>51</v>
      </c>
      <c r="O299" s="86"/>
      <c r="P299" s="214">
        <f>O299*H299</f>
        <v>0</v>
      </c>
      <c r="Q299" s="214">
        <v>0.00040000000000000002</v>
      </c>
      <c r="R299" s="214">
        <f>Q299*H299</f>
        <v>0.028800000000000003</v>
      </c>
      <c r="S299" s="214">
        <v>0</v>
      </c>
      <c r="T299" s="215">
        <f>S299*H299</f>
        <v>0</v>
      </c>
      <c r="U299" s="40"/>
      <c r="V299" s="40"/>
      <c r="W299" s="40"/>
      <c r="X299" s="40"/>
      <c r="Y299" s="40"/>
      <c r="Z299" s="40"/>
      <c r="AA299" s="40"/>
      <c r="AB299" s="40"/>
      <c r="AC299" s="40"/>
      <c r="AD299" s="40"/>
      <c r="AE299" s="40"/>
      <c r="AR299" s="216" t="s">
        <v>150</v>
      </c>
      <c r="AT299" s="216" t="s">
        <v>135</v>
      </c>
      <c r="AU299" s="216" t="s">
        <v>21</v>
      </c>
      <c r="AY299" s="18" t="s">
        <v>132</v>
      </c>
      <c r="BE299" s="217">
        <f>IF(N299="základní",J299,0)</f>
        <v>0</v>
      </c>
      <c r="BF299" s="217">
        <f>IF(N299="snížená",J299,0)</f>
        <v>0</v>
      </c>
      <c r="BG299" s="217">
        <f>IF(N299="zákl. přenesená",J299,0)</f>
        <v>0</v>
      </c>
      <c r="BH299" s="217">
        <f>IF(N299="sníž. přenesená",J299,0)</f>
        <v>0</v>
      </c>
      <c r="BI299" s="217">
        <f>IF(N299="nulová",J299,0)</f>
        <v>0</v>
      </c>
      <c r="BJ299" s="18" t="s">
        <v>141</v>
      </c>
      <c r="BK299" s="217">
        <f>ROUND(I299*H299,2)</f>
        <v>0</v>
      </c>
      <c r="BL299" s="18" t="s">
        <v>150</v>
      </c>
      <c r="BM299" s="216" t="s">
        <v>1505</v>
      </c>
    </row>
    <row r="300" s="2" customFormat="1">
      <c r="A300" s="40"/>
      <c r="B300" s="41"/>
      <c r="C300" s="42"/>
      <c r="D300" s="225" t="s">
        <v>197</v>
      </c>
      <c r="E300" s="42"/>
      <c r="F300" s="226" t="s">
        <v>522</v>
      </c>
      <c r="G300" s="42"/>
      <c r="H300" s="42"/>
      <c r="I300" s="227"/>
      <c r="J300" s="42"/>
      <c r="K300" s="42"/>
      <c r="L300" s="46"/>
      <c r="M300" s="228"/>
      <c r="N300" s="229"/>
      <c r="O300" s="86"/>
      <c r="P300" s="86"/>
      <c r="Q300" s="86"/>
      <c r="R300" s="86"/>
      <c r="S300" s="86"/>
      <c r="T300" s="87"/>
      <c r="U300" s="40"/>
      <c r="V300" s="40"/>
      <c r="W300" s="40"/>
      <c r="X300" s="40"/>
      <c r="Y300" s="40"/>
      <c r="Z300" s="40"/>
      <c r="AA300" s="40"/>
      <c r="AB300" s="40"/>
      <c r="AC300" s="40"/>
      <c r="AD300" s="40"/>
      <c r="AE300" s="40"/>
      <c r="AT300" s="18" t="s">
        <v>197</v>
      </c>
      <c r="AU300" s="18" t="s">
        <v>21</v>
      </c>
    </row>
    <row r="301" s="2" customFormat="1" ht="24.15" customHeight="1">
      <c r="A301" s="40"/>
      <c r="B301" s="41"/>
      <c r="C301" s="205" t="s">
        <v>570</v>
      </c>
      <c r="D301" s="205" t="s">
        <v>135</v>
      </c>
      <c r="E301" s="206" t="s">
        <v>524</v>
      </c>
      <c r="F301" s="207" t="s">
        <v>525</v>
      </c>
      <c r="G301" s="208" t="s">
        <v>231</v>
      </c>
      <c r="H301" s="209">
        <v>38</v>
      </c>
      <c r="I301" s="210"/>
      <c r="J301" s="211">
        <f>ROUND(I301*H301,2)</f>
        <v>0</v>
      </c>
      <c r="K301" s="207" t="s">
        <v>139</v>
      </c>
      <c r="L301" s="46"/>
      <c r="M301" s="212" t="s">
        <v>32</v>
      </c>
      <c r="N301" s="213" t="s">
        <v>51</v>
      </c>
      <c r="O301" s="86"/>
      <c r="P301" s="214">
        <f>O301*H301</f>
        <v>0</v>
      </c>
      <c r="Q301" s="214">
        <v>0.0056499999999999996</v>
      </c>
      <c r="R301" s="214">
        <f>Q301*H301</f>
        <v>0.21469999999999997</v>
      </c>
      <c r="S301" s="214">
        <v>0</v>
      </c>
      <c r="T301" s="215">
        <f>S301*H301</f>
        <v>0</v>
      </c>
      <c r="U301" s="40"/>
      <c r="V301" s="40"/>
      <c r="W301" s="40"/>
      <c r="X301" s="40"/>
      <c r="Y301" s="40"/>
      <c r="Z301" s="40"/>
      <c r="AA301" s="40"/>
      <c r="AB301" s="40"/>
      <c r="AC301" s="40"/>
      <c r="AD301" s="40"/>
      <c r="AE301" s="40"/>
      <c r="AR301" s="216" t="s">
        <v>270</v>
      </c>
      <c r="AT301" s="216" t="s">
        <v>135</v>
      </c>
      <c r="AU301" s="216" t="s">
        <v>21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270</v>
      </c>
      <c r="BM301" s="216" t="s">
        <v>1506</v>
      </c>
    </row>
    <row r="302" s="2" customFormat="1" ht="24.15" customHeight="1">
      <c r="A302" s="40"/>
      <c r="B302" s="41"/>
      <c r="C302" s="205" t="s">
        <v>576</v>
      </c>
      <c r="D302" s="205" t="s">
        <v>135</v>
      </c>
      <c r="E302" s="206" t="s">
        <v>963</v>
      </c>
      <c r="F302" s="207" t="s">
        <v>964</v>
      </c>
      <c r="G302" s="208" t="s">
        <v>231</v>
      </c>
      <c r="H302" s="209">
        <v>4.5999999999999996</v>
      </c>
      <c r="I302" s="210"/>
      <c r="J302" s="211">
        <f>ROUND(I302*H302,2)</f>
        <v>0</v>
      </c>
      <c r="K302" s="207" t="s">
        <v>32</v>
      </c>
      <c r="L302" s="46"/>
      <c r="M302" s="212" t="s">
        <v>32</v>
      </c>
      <c r="N302" s="213" t="s">
        <v>51</v>
      </c>
      <c r="O302" s="86"/>
      <c r="P302" s="214">
        <f>O302*H302</f>
        <v>0</v>
      </c>
      <c r="Q302" s="214">
        <v>0.0011000000000000001</v>
      </c>
      <c r="R302" s="214">
        <f>Q302*H302</f>
        <v>0.0050600000000000003</v>
      </c>
      <c r="S302" s="214">
        <v>0</v>
      </c>
      <c r="T302" s="215">
        <f>S302*H302</f>
        <v>0</v>
      </c>
      <c r="U302" s="40"/>
      <c r="V302" s="40"/>
      <c r="W302" s="40"/>
      <c r="X302" s="40"/>
      <c r="Y302" s="40"/>
      <c r="Z302" s="40"/>
      <c r="AA302" s="40"/>
      <c r="AB302" s="40"/>
      <c r="AC302" s="40"/>
      <c r="AD302" s="40"/>
      <c r="AE302" s="40"/>
      <c r="AR302" s="216" t="s">
        <v>270</v>
      </c>
      <c r="AT302" s="216" t="s">
        <v>135</v>
      </c>
      <c r="AU302" s="216" t="s">
        <v>21</v>
      </c>
      <c r="AY302" s="18" t="s">
        <v>132</v>
      </c>
      <c r="BE302" s="217">
        <f>IF(N302="základní",J302,0)</f>
        <v>0</v>
      </c>
      <c r="BF302" s="217">
        <f>IF(N302="snížená",J302,0)</f>
        <v>0</v>
      </c>
      <c r="BG302" s="217">
        <f>IF(N302="zákl. přenesená",J302,0)</f>
        <v>0</v>
      </c>
      <c r="BH302" s="217">
        <f>IF(N302="sníž. přenesená",J302,0)</f>
        <v>0</v>
      </c>
      <c r="BI302" s="217">
        <f>IF(N302="nulová",J302,0)</f>
        <v>0</v>
      </c>
      <c r="BJ302" s="18" t="s">
        <v>141</v>
      </c>
      <c r="BK302" s="217">
        <f>ROUND(I302*H302,2)</f>
        <v>0</v>
      </c>
      <c r="BL302" s="18" t="s">
        <v>270</v>
      </c>
      <c r="BM302" s="216" t="s">
        <v>1507</v>
      </c>
    </row>
    <row r="303" s="2" customFormat="1" ht="24.15" customHeight="1">
      <c r="A303" s="40"/>
      <c r="B303" s="41"/>
      <c r="C303" s="205" t="s">
        <v>581</v>
      </c>
      <c r="D303" s="205" t="s">
        <v>135</v>
      </c>
      <c r="E303" s="206" t="s">
        <v>528</v>
      </c>
      <c r="F303" s="207" t="s">
        <v>529</v>
      </c>
      <c r="G303" s="208" t="s">
        <v>231</v>
      </c>
      <c r="H303" s="209">
        <v>26</v>
      </c>
      <c r="I303" s="210"/>
      <c r="J303" s="211">
        <f>ROUND(I303*H303,2)</f>
        <v>0</v>
      </c>
      <c r="K303" s="207" t="s">
        <v>139</v>
      </c>
      <c r="L303" s="46"/>
      <c r="M303" s="212" t="s">
        <v>32</v>
      </c>
      <c r="N303" s="213" t="s">
        <v>51</v>
      </c>
      <c r="O303" s="86"/>
      <c r="P303" s="214">
        <f>O303*H303</f>
        <v>0</v>
      </c>
      <c r="Q303" s="214">
        <v>0.0042900000000000004</v>
      </c>
      <c r="R303" s="214">
        <f>Q303*H303</f>
        <v>0.11154000000000001</v>
      </c>
      <c r="S303" s="214">
        <v>0</v>
      </c>
      <c r="T303" s="215">
        <f>S303*H303</f>
        <v>0</v>
      </c>
      <c r="U303" s="40"/>
      <c r="V303" s="40"/>
      <c r="W303" s="40"/>
      <c r="X303" s="40"/>
      <c r="Y303" s="40"/>
      <c r="Z303" s="40"/>
      <c r="AA303" s="40"/>
      <c r="AB303" s="40"/>
      <c r="AC303" s="40"/>
      <c r="AD303" s="40"/>
      <c r="AE303" s="40"/>
      <c r="AR303" s="216" t="s">
        <v>270</v>
      </c>
      <c r="AT303" s="216" t="s">
        <v>135</v>
      </c>
      <c r="AU303" s="216" t="s">
        <v>21</v>
      </c>
      <c r="AY303" s="18" t="s">
        <v>132</v>
      </c>
      <c r="BE303" s="217">
        <f>IF(N303="základní",J303,0)</f>
        <v>0</v>
      </c>
      <c r="BF303" s="217">
        <f>IF(N303="snížená",J303,0)</f>
        <v>0</v>
      </c>
      <c r="BG303" s="217">
        <f>IF(N303="zákl. přenesená",J303,0)</f>
        <v>0</v>
      </c>
      <c r="BH303" s="217">
        <f>IF(N303="sníž. přenesená",J303,0)</f>
        <v>0</v>
      </c>
      <c r="BI303" s="217">
        <f>IF(N303="nulová",J303,0)</f>
        <v>0</v>
      </c>
      <c r="BJ303" s="18" t="s">
        <v>141</v>
      </c>
      <c r="BK303" s="217">
        <f>ROUND(I303*H303,2)</f>
        <v>0</v>
      </c>
      <c r="BL303" s="18" t="s">
        <v>270</v>
      </c>
      <c r="BM303" s="216" t="s">
        <v>1508</v>
      </c>
    </row>
    <row r="304" s="13" customFormat="1">
      <c r="A304" s="13"/>
      <c r="B304" s="230"/>
      <c r="C304" s="231"/>
      <c r="D304" s="225" t="s">
        <v>199</v>
      </c>
      <c r="E304" s="232" t="s">
        <v>32</v>
      </c>
      <c r="F304" s="233" t="s">
        <v>969</v>
      </c>
      <c r="G304" s="231"/>
      <c r="H304" s="234">
        <v>26</v>
      </c>
      <c r="I304" s="235"/>
      <c r="J304" s="231"/>
      <c r="K304" s="231"/>
      <c r="L304" s="236"/>
      <c r="M304" s="237"/>
      <c r="N304" s="238"/>
      <c r="O304" s="238"/>
      <c r="P304" s="238"/>
      <c r="Q304" s="238"/>
      <c r="R304" s="238"/>
      <c r="S304" s="238"/>
      <c r="T304" s="239"/>
      <c r="U304" s="13"/>
      <c r="V304" s="13"/>
      <c r="W304" s="13"/>
      <c r="X304" s="13"/>
      <c r="Y304" s="13"/>
      <c r="Z304" s="13"/>
      <c r="AA304" s="13"/>
      <c r="AB304" s="13"/>
      <c r="AC304" s="13"/>
      <c r="AD304" s="13"/>
      <c r="AE304" s="13"/>
      <c r="AT304" s="240" t="s">
        <v>199</v>
      </c>
      <c r="AU304" s="240" t="s">
        <v>21</v>
      </c>
      <c r="AV304" s="13" t="s">
        <v>141</v>
      </c>
      <c r="AW304" s="13" t="s">
        <v>41</v>
      </c>
      <c r="AX304" s="13" t="s">
        <v>79</v>
      </c>
      <c r="AY304" s="240" t="s">
        <v>132</v>
      </c>
    </row>
    <row r="305" s="14" customFormat="1">
      <c r="A305" s="14"/>
      <c r="B305" s="241"/>
      <c r="C305" s="242"/>
      <c r="D305" s="225" t="s">
        <v>199</v>
      </c>
      <c r="E305" s="243" t="s">
        <v>32</v>
      </c>
      <c r="F305" s="244" t="s">
        <v>201</v>
      </c>
      <c r="G305" s="242"/>
      <c r="H305" s="245">
        <v>26</v>
      </c>
      <c r="I305" s="246"/>
      <c r="J305" s="242"/>
      <c r="K305" s="242"/>
      <c r="L305" s="247"/>
      <c r="M305" s="248"/>
      <c r="N305" s="249"/>
      <c r="O305" s="249"/>
      <c r="P305" s="249"/>
      <c r="Q305" s="249"/>
      <c r="R305" s="249"/>
      <c r="S305" s="249"/>
      <c r="T305" s="250"/>
      <c r="U305" s="14"/>
      <c r="V305" s="14"/>
      <c r="W305" s="14"/>
      <c r="X305" s="14"/>
      <c r="Y305" s="14"/>
      <c r="Z305" s="14"/>
      <c r="AA305" s="14"/>
      <c r="AB305" s="14"/>
      <c r="AC305" s="14"/>
      <c r="AD305" s="14"/>
      <c r="AE305" s="14"/>
      <c r="AT305" s="251" t="s">
        <v>199</v>
      </c>
      <c r="AU305" s="251" t="s">
        <v>21</v>
      </c>
      <c r="AV305" s="14" t="s">
        <v>150</v>
      </c>
      <c r="AW305" s="14" t="s">
        <v>41</v>
      </c>
      <c r="AX305" s="14" t="s">
        <v>21</v>
      </c>
      <c r="AY305" s="251" t="s">
        <v>132</v>
      </c>
    </row>
    <row r="306" s="2" customFormat="1" ht="24.15" customHeight="1">
      <c r="A306" s="40"/>
      <c r="B306" s="41"/>
      <c r="C306" s="205" t="s">
        <v>586</v>
      </c>
      <c r="D306" s="205" t="s">
        <v>135</v>
      </c>
      <c r="E306" s="206" t="s">
        <v>532</v>
      </c>
      <c r="F306" s="207" t="s">
        <v>533</v>
      </c>
      <c r="G306" s="208" t="s">
        <v>195</v>
      </c>
      <c r="H306" s="209">
        <v>6</v>
      </c>
      <c r="I306" s="210"/>
      <c r="J306" s="211">
        <f>ROUND(I306*H306,2)</f>
        <v>0</v>
      </c>
      <c r="K306" s="207" t="s">
        <v>139</v>
      </c>
      <c r="L306" s="46"/>
      <c r="M306" s="212" t="s">
        <v>32</v>
      </c>
      <c r="N306" s="213" t="s">
        <v>51</v>
      </c>
      <c r="O306" s="86"/>
      <c r="P306" s="214">
        <f>O306*H306</f>
        <v>0</v>
      </c>
      <c r="Q306" s="214">
        <v>0.01082</v>
      </c>
      <c r="R306" s="214">
        <f>Q306*H306</f>
        <v>0.064920000000000005</v>
      </c>
      <c r="S306" s="214">
        <v>0</v>
      </c>
      <c r="T306" s="215">
        <f>S306*H306</f>
        <v>0</v>
      </c>
      <c r="U306" s="40"/>
      <c r="V306" s="40"/>
      <c r="W306" s="40"/>
      <c r="X306" s="40"/>
      <c r="Y306" s="40"/>
      <c r="Z306" s="40"/>
      <c r="AA306" s="40"/>
      <c r="AB306" s="40"/>
      <c r="AC306" s="40"/>
      <c r="AD306" s="40"/>
      <c r="AE306" s="40"/>
      <c r="AR306" s="216" t="s">
        <v>270</v>
      </c>
      <c r="AT306" s="216" t="s">
        <v>135</v>
      </c>
      <c r="AU306" s="216" t="s">
        <v>21</v>
      </c>
      <c r="AY306" s="18" t="s">
        <v>132</v>
      </c>
      <c r="BE306" s="217">
        <f>IF(N306="základní",J306,0)</f>
        <v>0</v>
      </c>
      <c r="BF306" s="217">
        <f>IF(N306="snížená",J306,0)</f>
        <v>0</v>
      </c>
      <c r="BG306" s="217">
        <f>IF(N306="zákl. přenesená",J306,0)</f>
        <v>0</v>
      </c>
      <c r="BH306" s="217">
        <f>IF(N306="sníž. přenesená",J306,0)</f>
        <v>0</v>
      </c>
      <c r="BI306" s="217">
        <f>IF(N306="nulová",J306,0)</f>
        <v>0</v>
      </c>
      <c r="BJ306" s="18" t="s">
        <v>141</v>
      </c>
      <c r="BK306" s="217">
        <f>ROUND(I306*H306,2)</f>
        <v>0</v>
      </c>
      <c r="BL306" s="18" t="s">
        <v>270</v>
      </c>
      <c r="BM306" s="216" t="s">
        <v>1509</v>
      </c>
    </row>
    <row r="307" s="2" customFormat="1">
      <c r="A307" s="40"/>
      <c r="B307" s="41"/>
      <c r="C307" s="42"/>
      <c r="D307" s="225" t="s">
        <v>197</v>
      </c>
      <c r="E307" s="42"/>
      <c r="F307" s="226" t="s">
        <v>535</v>
      </c>
      <c r="G307" s="42"/>
      <c r="H307" s="42"/>
      <c r="I307" s="227"/>
      <c r="J307" s="42"/>
      <c r="K307" s="42"/>
      <c r="L307" s="46"/>
      <c r="M307" s="228"/>
      <c r="N307" s="229"/>
      <c r="O307" s="86"/>
      <c r="P307" s="86"/>
      <c r="Q307" s="86"/>
      <c r="R307" s="86"/>
      <c r="S307" s="86"/>
      <c r="T307" s="87"/>
      <c r="U307" s="40"/>
      <c r="V307" s="40"/>
      <c r="W307" s="40"/>
      <c r="X307" s="40"/>
      <c r="Y307" s="40"/>
      <c r="Z307" s="40"/>
      <c r="AA307" s="40"/>
      <c r="AB307" s="40"/>
      <c r="AC307" s="40"/>
      <c r="AD307" s="40"/>
      <c r="AE307" s="40"/>
      <c r="AT307" s="18" t="s">
        <v>197</v>
      </c>
      <c r="AU307" s="18" t="s">
        <v>21</v>
      </c>
    </row>
    <row r="308" s="2" customFormat="1" ht="14.4" customHeight="1">
      <c r="A308" s="40"/>
      <c r="B308" s="41"/>
      <c r="C308" s="205" t="s">
        <v>591</v>
      </c>
      <c r="D308" s="205" t="s">
        <v>135</v>
      </c>
      <c r="E308" s="206" t="s">
        <v>537</v>
      </c>
      <c r="F308" s="207" t="s">
        <v>538</v>
      </c>
      <c r="G308" s="208" t="s">
        <v>231</v>
      </c>
      <c r="H308" s="209">
        <v>39.200000000000003</v>
      </c>
      <c r="I308" s="210"/>
      <c r="J308" s="211">
        <f>ROUND(I308*H308,2)</f>
        <v>0</v>
      </c>
      <c r="K308" s="207" t="s">
        <v>139</v>
      </c>
      <c r="L308" s="46"/>
      <c r="M308" s="212" t="s">
        <v>32</v>
      </c>
      <c r="N308" s="213" t="s">
        <v>51</v>
      </c>
      <c r="O308" s="86"/>
      <c r="P308" s="214">
        <f>O308*H308</f>
        <v>0</v>
      </c>
      <c r="Q308" s="214">
        <v>0</v>
      </c>
      <c r="R308" s="214">
        <f>Q308*H308</f>
        <v>0</v>
      </c>
      <c r="S308" s="214">
        <v>0</v>
      </c>
      <c r="T308" s="215">
        <f>S308*H308</f>
        <v>0</v>
      </c>
      <c r="U308" s="40"/>
      <c r="V308" s="40"/>
      <c r="W308" s="40"/>
      <c r="X308" s="40"/>
      <c r="Y308" s="40"/>
      <c r="Z308" s="40"/>
      <c r="AA308" s="40"/>
      <c r="AB308" s="40"/>
      <c r="AC308" s="40"/>
      <c r="AD308" s="40"/>
      <c r="AE308" s="40"/>
      <c r="AR308" s="216" t="s">
        <v>270</v>
      </c>
      <c r="AT308" s="216" t="s">
        <v>135</v>
      </c>
      <c r="AU308" s="216" t="s">
        <v>21</v>
      </c>
      <c r="AY308" s="18" t="s">
        <v>132</v>
      </c>
      <c r="BE308" s="217">
        <f>IF(N308="základní",J308,0)</f>
        <v>0</v>
      </c>
      <c r="BF308" s="217">
        <f>IF(N308="snížená",J308,0)</f>
        <v>0</v>
      </c>
      <c r="BG308" s="217">
        <f>IF(N308="zákl. přenesená",J308,0)</f>
        <v>0</v>
      </c>
      <c r="BH308" s="217">
        <f>IF(N308="sníž. přenesená",J308,0)</f>
        <v>0</v>
      </c>
      <c r="BI308" s="217">
        <f>IF(N308="nulová",J308,0)</f>
        <v>0</v>
      </c>
      <c r="BJ308" s="18" t="s">
        <v>141</v>
      </c>
      <c r="BK308" s="217">
        <f>ROUND(I308*H308,2)</f>
        <v>0</v>
      </c>
      <c r="BL308" s="18" t="s">
        <v>270</v>
      </c>
      <c r="BM308" s="216" t="s">
        <v>1510</v>
      </c>
    </row>
    <row r="309" s="2" customFormat="1" ht="14.4" customHeight="1">
      <c r="A309" s="40"/>
      <c r="B309" s="41"/>
      <c r="C309" s="205" t="s">
        <v>596</v>
      </c>
      <c r="D309" s="205" t="s">
        <v>135</v>
      </c>
      <c r="E309" s="206" t="s">
        <v>541</v>
      </c>
      <c r="F309" s="207" t="s">
        <v>542</v>
      </c>
      <c r="G309" s="208" t="s">
        <v>376</v>
      </c>
      <c r="H309" s="209">
        <v>3</v>
      </c>
      <c r="I309" s="210"/>
      <c r="J309" s="211">
        <f>ROUND(I309*H309,2)</f>
        <v>0</v>
      </c>
      <c r="K309" s="207" t="s">
        <v>139</v>
      </c>
      <c r="L309" s="46"/>
      <c r="M309" s="212" t="s">
        <v>32</v>
      </c>
      <c r="N309" s="213" t="s">
        <v>51</v>
      </c>
      <c r="O309" s="86"/>
      <c r="P309" s="214">
        <f>O309*H309</f>
        <v>0</v>
      </c>
      <c r="Q309" s="214">
        <v>0</v>
      </c>
      <c r="R309" s="214">
        <f>Q309*H309</f>
        <v>0</v>
      </c>
      <c r="S309" s="214">
        <v>0</v>
      </c>
      <c r="T309" s="215">
        <f>S309*H309</f>
        <v>0</v>
      </c>
      <c r="U309" s="40"/>
      <c r="V309" s="40"/>
      <c r="W309" s="40"/>
      <c r="X309" s="40"/>
      <c r="Y309" s="40"/>
      <c r="Z309" s="40"/>
      <c r="AA309" s="40"/>
      <c r="AB309" s="40"/>
      <c r="AC309" s="40"/>
      <c r="AD309" s="40"/>
      <c r="AE309" s="40"/>
      <c r="AR309" s="216" t="s">
        <v>270</v>
      </c>
      <c r="AT309" s="216" t="s">
        <v>135</v>
      </c>
      <c r="AU309" s="216" t="s">
        <v>21</v>
      </c>
      <c r="AY309" s="18" t="s">
        <v>132</v>
      </c>
      <c r="BE309" s="217">
        <f>IF(N309="základní",J309,0)</f>
        <v>0</v>
      </c>
      <c r="BF309" s="217">
        <f>IF(N309="snížená",J309,0)</f>
        <v>0</v>
      </c>
      <c r="BG309" s="217">
        <f>IF(N309="zákl. přenesená",J309,0)</f>
        <v>0</v>
      </c>
      <c r="BH309" s="217">
        <f>IF(N309="sníž. přenesená",J309,0)</f>
        <v>0</v>
      </c>
      <c r="BI309" s="217">
        <f>IF(N309="nulová",J309,0)</f>
        <v>0</v>
      </c>
      <c r="BJ309" s="18" t="s">
        <v>141</v>
      </c>
      <c r="BK309" s="217">
        <f>ROUND(I309*H309,2)</f>
        <v>0</v>
      </c>
      <c r="BL309" s="18" t="s">
        <v>270</v>
      </c>
      <c r="BM309" s="216" t="s">
        <v>1511</v>
      </c>
    </row>
    <row r="310" s="2" customFormat="1" ht="24.15" customHeight="1">
      <c r="A310" s="40"/>
      <c r="B310" s="41"/>
      <c r="C310" s="205" t="s">
        <v>600</v>
      </c>
      <c r="D310" s="205" t="s">
        <v>135</v>
      </c>
      <c r="E310" s="206" t="s">
        <v>545</v>
      </c>
      <c r="F310" s="207" t="s">
        <v>546</v>
      </c>
      <c r="G310" s="208" t="s">
        <v>231</v>
      </c>
      <c r="H310" s="209">
        <v>22.800000000000001</v>
      </c>
      <c r="I310" s="210"/>
      <c r="J310" s="211">
        <f>ROUND(I310*H310,2)</f>
        <v>0</v>
      </c>
      <c r="K310" s="207" t="s">
        <v>139</v>
      </c>
      <c r="L310" s="46"/>
      <c r="M310" s="212" t="s">
        <v>32</v>
      </c>
      <c r="N310" s="213" t="s">
        <v>51</v>
      </c>
      <c r="O310" s="86"/>
      <c r="P310" s="214">
        <f>O310*H310</f>
        <v>0</v>
      </c>
      <c r="Q310" s="214">
        <v>0.0021700000000000001</v>
      </c>
      <c r="R310" s="214">
        <f>Q310*H310</f>
        <v>0.049476000000000006</v>
      </c>
      <c r="S310" s="214">
        <v>0</v>
      </c>
      <c r="T310" s="215">
        <f>S310*H310</f>
        <v>0</v>
      </c>
      <c r="U310" s="40"/>
      <c r="V310" s="40"/>
      <c r="W310" s="40"/>
      <c r="X310" s="40"/>
      <c r="Y310" s="40"/>
      <c r="Z310" s="40"/>
      <c r="AA310" s="40"/>
      <c r="AB310" s="40"/>
      <c r="AC310" s="40"/>
      <c r="AD310" s="40"/>
      <c r="AE310" s="40"/>
      <c r="AR310" s="216" t="s">
        <v>270</v>
      </c>
      <c r="AT310" s="216" t="s">
        <v>135</v>
      </c>
      <c r="AU310" s="216" t="s">
        <v>21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1512</v>
      </c>
    </row>
    <row r="311" s="2" customFormat="1" ht="14.4" customHeight="1">
      <c r="A311" s="40"/>
      <c r="B311" s="41"/>
      <c r="C311" s="205" t="s">
        <v>607</v>
      </c>
      <c r="D311" s="205" t="s">
        <v>135</v>
      </c>
      <c r="E311" s="206" t="s">
        <v>549</v>
      </c>
      <c r="F311" s="207" t="s">
        <v>550</v>
      </c>
      <c r="G311" s="208" t="s">
        <v>376</v>
      </c>
      <c r="H311" s="209">
        <v>6</v>
      </c>
      <c r="I311" s="210"/>
      <c r="J311" s="211">
        <f>ROUND(I311*H311,2)</f>
        <v>0</v>
      </c>
      <c r="K311" s="207" t="s">
        <v>32</v>
      </c>
      <c r="L311" s="46"/>
      <c r="M311" s="212" t="s">
        <v>32</v>
      </c>
      <c r="N311" s="213" t="s">
        <v>51</v>
      </c>
      <c r="O311" s="86"/>
      <c r="P311" s="214">
        <f>O311*H311</f>
        <v>0</v>
      </c>
      <c r="Q311" s="214">
        <v>0</v>
      </c>
      <c r="R311" s="214">
        <f>Q311*H311</f>
        <v>0</v>
      </c>
      <c r="S311" s="214">
        <v>0</v>
      </c>
      <c r="T311" s="215">
        <f>S311*H311</f>
        <v>0</v>
      </c>
      <c r="U311" s="40"/>
      <c r="V311" s="40"/>
      <c r="W311" s="40"/>
      <c r="X311" s="40"/>
      <c r="Y311" s="40"/>
      <c r="Z311" s="40"/>
      <c r="AA311" s="40"/>
      <c r="AB311" s="40"/>
      <c r="AC311" s="40"/>
      <c r="AD311" s="40"/>
      <c r="AE311" s="40"/>
      <c r="AR311" s="216" t="s">
        <v>270</v>
      </c>
      <c r="AT311" s="216" t="s">
        <v>135</v>
      </c>
      <c r="AU311" s="216" t="s">
        <v>21</v>
      </c>
      <c r="AY311" s="18" t="s">
        <v>132</v>
      </c>
      <c r="BE311" s="217">
        <f>IF(N311="základní",J311,0)</f>
        <v>0</v>
      </c>
      <c r="BF311" s="217">
        <f>IF(N311="snížená",J311,0)</f>
        <v>0</v>
      </c>
      <c r="BG311" s="217">
        <f>IF(N311="zákl. přenesená",J311,0)</f>
        <v>0</v>
      </c>
      <c r="BH311" s="217">
        <f>IF(N311="sníž. přenesená",J311,0)</f>
        <v>0</v>
      </c>
      <c r="BI311" s="217">
        <f>IF(N311="nulová",J311,0)</f>
        <v>0</v>
      </c>
      <c r="BJ311" s="18" t="s">
        <v>141</v>
      </c>
      <c r="BK311" s="217">
        <f>ROUND(I311*H311,2)</f>
        <v>0</v>
      </c>
      <c r="BL311" s="18" t="s">
        <v>270</v>
      </c>
      <c r="BM311" s="216" t="s">
        <v>1513</v>
      </c>
    </row>
    <row r="312" s="2" customFormat="1" ht="14.4" customHeight="1">
      <c r="A312" s="40"/>
      <c r="B312" s="41"/>
      <c r="C312" s="205" t="s">
        <v>611</v>
      </c>
      <c r="D312" s="205" t="s">
        <v>135</v>
      </c>
      <c r="E312" s="206" t="s">
        <v>553</v>
      </c>
      <c r="F312" s="207" t="s">
        <v>554</v>
      </c>
      <c r="G312" s="208" t="s">
        <v>376</v>
      </c>
      <c r="H312" s="209">
        <v>6</v>
      </c>
      <c r="I312" s="210"/>
      <c r="J312" s="211">
        <f>ROUND(I312*H312,2)</f>
        <v>0</v>
      </c>
      <c r="K312" s="207" t="s">
        <v>139</v>
      </c>
      <c r="L312" s="46"/>
      <c r="M312" s="212" t="s">
        <v>32</v>
      </c>
      <c r="N312" s="213" t="s">
        <v>51</v>
      </c>
      <c r="O312" s="86"/>
      <c r="P312" s="214">
        <f>O312*H312</f>
        <v>0</v>
      </c>
      <c r="Q312" s="214">
        <v>0</v>
      </c>
      <c r="R312" s="214">
        <f>Q312*H312</f>
        <v>0</v>
      </c>
      <c r="S312" s="214">
        <v>0.016500000000000001</v>
      </c>
      <c r="T312" s="215">
        <f>S312*H312</f>
        <v>0.099000000000000005</v>
      </c>
      <c r="U312" s="40"/>
      <c r="V312" s="40"/>
      <c r="W312" s="40"/>
      <c r="X312" s="40"/>
      <c r="Y312" s="40"/>
      <c r="Z312" s="40"/>
      <c r="AA312" s="40"/>
      <c r="AB312" s="40"/>
      <c r="AC312" s="40"/>
      <c r="AD312" s="40"/>
      <c r="AE312" s="40"/>
      <c r="AR312" s="216" t="s">
        <v>270</v>
      </c>
      <c r="AT312" s="216" t="s">
        <v>135</v>
      </c>
      <c r="AU312" s="216" t="s">
        <v>21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1514</v>
      </c>
    </row>
    <row r="313" s="2" customFormat="1">
      <c r="A313" s="40"/>
      <c r="B313" s="41"/>
      <c r="C313" s="42"/>
      <c r="D313" s="225" t="s">
        <v>197</v>
      </c>
      <c r="E313" s="42"/>
      <c r="F313" s="226" t="s">
        <v>556</v>
      </c>
      <c r="G313" s="42"/>
      <c r="H313" s="42"/>
      <c r="I313" s="227"/>
      <c r="J313" s="42"/>
      <c r="K313" s="42"/>
      <c r="L313" s="46"/>
      <c r="M313" s="228"/>
      <c r="N313" s="229"/>
      <c r="O313" s="86"/>
      <c r="P313" s="86"/>
      <c r="Q313" s="86"/>
      <c r="R313" s="86"/>
      <c r="S313" s="86"/>
      <c r="T313" s="87"/>
      <c r="U313" s="40"/>
      <c r="V313" s="40"/>
      <c r="W313" s="40"/>
      <c r="X313" s="40"/>
      <c r="Y313" s="40"/>
      <c r="Z313" s="40"/>
      <c r="AA313" s="40"/>
      <c r="AB313" s="40"/>
      <c r="AC313" s="40"/>
      <c r="AD313" s="40"/>
      <c r="AE313" s="40"/>
      <c r="AT313" s="18" t="s">
        <v>197</v>
      </c>
      <c r="AU313" s="18" t="s">
        <v>21</v>
      </c>
    </row>
    <row r="314" s="2" customFormat="1" ht="14.4" customHeight="1">
      <c r="A314" s="40"/>
      <c r="B314" s="41"/>
      <c r="C314" s="205" t="s">
        <v>617</v>
      </c>
      <c r="D314" s="205" t="s">
        <v>135</v>
      </c>
      <c r="E314" s="206" t="s">
        <v>558</v>
      </c>
      <c r="F314" s="207" t="s">
        <v>559</v>
      </c>
      <c r="G314" s="208" t="s">
        <v>254</v>
      </c>
      <c r="H314" s="209">
        <v>2.29</v>
      </c>
      <c r="I314" s="210"/>
      <c r="J314" s="211">
        <f>ROUND(I314*H314,2)</f>
        <v>0</v>
      </c>
      <c r="K314" s="207" t="s">
        <v>139</v>
      </c>
      <c r="L314" s="46"/>
      <c r="M314" s="212" t="s">
        <v>32</v>
      </c>
      <c r="N314" s="213" t="s">
        <v>51</v>
      </c>
      <c r="O314" s="86"/>
      <c r="P314" s="214">
        <f>O314*H314</f>
        <v>0</v>
      </c>
      <c r="Q314" s="214">
        <v>0</v>
      </c>
      <c r="R314" s="214">
        <f>Q314*H314</f>
        <v>0</v>
      </c>
      <c r="S314" s="214">
        <v>0</v>
      </c>
      <c r="T314" s="215">
        <f>S314*H314</f>
        <v>0</v>
      </c>
      <c r="U314" s="40"/>
      <c r="V314" s="40"/>
      <c r="W314" s="40"/>
      <c r="X314" s="40"/>
      <c r="Y314" s="40"/>
      <c r="Z314" s="40"/>
      <c r="AA314" s="40"/>
      <c r="AB314" s="40"/>
      <c r="AC314" s="40"/>
      <c r="AD314" s="40"/>
      <c r="AE314" s="40"/>
      <c r="AR314" s="216" t="s">
        <v>270</v>
      </c>
      <c r="AT314" s="216" t="s">
        <v>135</v>
      </c>
      <c r="AU314" s="216" t="s">
        <v>21</v>
      </c>
      <c r="AY314" s="18" t="s">
        <v>132</v>
      </c>
      <c r="BE314" s="217">
        <f>IF(N314="základní",J314,0)</f>
        <v>0</v>
      </c>
      <c r="BF314" s="217">
        <f>IF(N314="snížená",J314,0)</f>
        <v>0</v>
      </c>
      <c r="BG314" s="217">
        <f>IF(N314="zákl. přenesená",J314,0)</f>
        <v>0</v>
      </c>
      <c r="BH314" s="217">
        <f>IF(N314="sníž. přenesená",J314,0)</f>
        <v>0</v>
      </c>
      <c r="BI314" s="217">
        <f>IF(N314="nulová",J314,0)</f>
        <v>0</v>
      </c>
      <c r="BJ314" s="18" t="s">
        <v>141</v>
      </c>
      <c r="BK314" s="217">
        <f>ROUND(I314*H314,2)</f>
        <v>0</v>
      </c>
      <c r="BL314" s="18" t="s">
        <v>270</v>
      </c>
      <c r="BM314" s="216" t="s">
        <v>1515</v>
      </c>
    </row>
    <row r="315" s="2" customFormat="1" ht="24.15" customHeight="1">
      <c r="A315" s="40"/>
      <c r="B315" s="41"/>
      <c r="C315" s="205" t="s">
        <v>623</v>
      </c>
      <c r="D315" s="205" t="s">
        <v>135</v>
      </c>
      <c r="E315" s="206" t="s">
        <v>562</v>
      </c>
      <c r="F315" s="207" t="s">
        <v>563</v>
      </c>
      <c r="G315" s="208" t="s">
        <v>254</v>
      </c>
      <c r="H315" s="209">
        <v>0.16600000000000001</v>
      </c>
      <c r="I315" s="210"/>
      <c r="J315" s="211">
        <f>ROUND(I315*H315,2)</f>
        <v>0</v>
      </c>
      <c r="K315" s="207" t="s">
        <v>139</v>
      </c>
      <c r="L315" s="46"/>
      <c r="M315" s="212" t="s">
        <v>32</v>
      </c>
      <c r="N315" s="213" t="s">
        <v>51</v>
      </c>
      <c r="O315" s="86"/>
      <c r="P315" s="214">
        <f>O315*H315</f>
        <v>0</v>
      </c>
      <c r="Q315" s="214">
        <v>0</v>
      </c>
      <c r="R315" s="214">
        <f>Q315*H315</f>
        <v>0</v>
      </c>
      <c r="S315" s="214">
        <v>0</v>
      </c>
      <c r="T315" s="215">
        <f>S315*H315</f>
        <v>0</v>
      </c>
      <c r="U315" s="40"/>
      <c r="V315" s="40"/>
      <c r="W315" s="40"/>
      <c r="X315" s="40"/>
      <c r="Y315" s="40"/>
      <c r="Z315" s="40"/>
      <c r="AA315" s="40"/>
      <c r="AB315" s="40"/>
      <c r="AC315" s="40"/>
      <c r="AD315" s="40"/>
      <c r="AE315" s="40"/>
      <c r="AR315" s="216" t="s">
        <v>270</v>
      </c>
      <c r="AT315" s="216" t="s">
        <v>135</v>
      </c>
      <c r="AU315" s="216" t="s">
        <v>21</v>
      </c>
      <c r="AY315" s="18" t="s">
        <v>132</v>
      </c>
      <c r="BE315" s="217">
        <f>IF(N315="základní",J315,0)</f>
        <v>0</v>
      </c>
      <c r="BF315" s="217">
        <f>IF(N315="snížená",J315,0)</f>
        <v>0</v>
      </c>
      <c r="BG315" s="217">
        <f>IF(N315="zákl. přenesená",J315,0)</f>
        <v>0</v>
      </c>
      <c r="BH315" s="217">
        <f>IF(N315="sníž. přenesená",J315,0)</f>
        <v>0</v>
      </c>
      <c r="BI315" s="217">
        <f>IF(N315="nulová",J315,0)</f>
        <v>0</v>
      </c>
      <c r="BJ315" s="18" t="s">
        <v>141</v>
      </c>
      <c r="BK315" s="217">
        <f>ROUND(I315*H315,2)</f>
        <v>0</v>
      </c>
      <c r="BL315" s="18" t="s">
        <v>270</v>
      </c>
      <c r="BM315" s="216" t="s">
        <v>1516</v>
      </c>
    </row>
    <row r="316" s="2" customFormat="1">
      <c r="A316" s="40"/>
      <c r="B316" s="41"/>
      <c r="C316" s="42"/>
      <c r="D316" s="225" t="s">
        <v>197</v>
      </c>
      <c r="E316" s="42"/>
      <c r="F316" s="226" t="s">
        <v>565</v>
      </c>
      <c r="G316" s="42"/>
      <c r="H316" s="42"/>
      <c r="I316" s="227"/>
      <c r="J316" s="42"/>
      <c r="K316" s="42"/>
      <c r="L316" s="46"/>
      <c r="M316" s="228"/>
      <c r="N316" s="229"/>
      <c r="O316" s="86"/>
      <c r="P316" s="86"/>
      <c r="Q316" s="86"/>
      <c r="R316" s="86"/>
      <c r="S316" s="86"/>
      <c r="T316" s="87"/>
      <c r="U316" s="40"/>
      <c r="V316" s="40"/>
      <c r="W316" s="40"/>
      <c r="X316" s="40"/>
      <c r="Y316" s="40"/>
      <c r="Z316" s="40"/>
      <c r="AA316" s="40"/>
      <c r="AB316" s="40"/>
      <c r="AC316" s="40"/>
      <c r="AD316" s="40"/>
      <c r="AE316" s="40"/>
      <c r="AT316" s="18" t="s">
        <v>197</v>
      </c>
      <c r="AU316" s="18" t="s">
        <v>21</v>
      </c>
    </row>
    <row r="317" s="12" customFormat="1" ht="22.8" customHeight="1">
      <c r="A317" s="12"/>
      <c r="B317" s="189"/>
      <c r="C317" s="190"/>
      <c r="D317" s="191" t="s">
        <v>78</v>
      </c>
      <c r="E317" s="203" t="s">
        <v>141</v>
      </c>
      <c r="F317" s="203" t="s">
        <v>227</v>
      </c>
      <c r="G317" s="190"/>
      <c r="H317" s="190"/>
      <c r="I317" s="193"/>
      <c r="J317" s="204">
        <f>BK317</f>
        <v>0</v>
      </c>
      <c r="K317" s="190"/>
      <c r="L317" s="195"/>
      <c r="M317" s="196"/>
      <c r="N317" s="197"/>
      <c r="O317" s="197"/>
      <c r="P317" s="198">
        <f>P318</f>
        <v>0</v>
      </c>
      <c r="Q317" s="197"/>
      <c r="R317" s="198">
        <f>R318</f>
        <v>11.668355</v>
      </c>
      <c r="S317" s="197"/>
      <c r="T317" s="199">
        <f>T318</f>
        <v>0</v>
      </c>
      <c r="U317" s="12"/>
      <c r="V317" s="12"/>
      <c r="W317" s="12"/>
      <c r="X317" s="12"/>
      <c r="Y317" s="12"/>
      <c r="Z317" s="12"/>
      <c r="AA317" s="12"/>
      <c r="AB317" s="12"/>
      <c r="AC317" s="12"/>
      <c r="AD317" s="12"/>
      <c r="AE317" s="12"/>
      <c r="AR317" s="200" t="s">
        <v>21</v>
      </c>
      <c r="AT317" s="201" t="s">
        <v>78</v>
      </c>
      <c r="AU317" s="201" t="s">
        <v>21</v>
      </c>
      <c r="AY317" s="200" t="s">
        <v>132</v>
      </c>
      <c r="BK317" s="202">
        <f>BK318</f>
        <v>0</v>
      </c>
    </row>
    <row r="318" s="2" customFormat="1" ht="24.15" customHeight="1">
      <c r="A318" s="40"/>
      <c r="B318" s="41"/>
      <c r="C318" s="205" t="s">
        <v>628</v>
      </c>
      <c r="D318" s="205" t="s">
        <v>135</v>
      </c>
      <c r="E318" s="206" t="s">
        <v>229</v>
      </c>
      <c r="F318" s="207" t="s">
        <v>230</v>
      </c>
      <c r="G318" s="208" t="s">
        <v>231</v>
      </c>
      <c r="H318" s="209">
        <v>51.5</v>
      </c>
      <c r="I318" s="210"/>
      <c r="J318" s="211">
        <f>ROUND(I318*H318,2)</f>
        <v>0</v>
      </c>
      <c r="K318" s="207" t="s">
        <v>139</v>
      </c>
      <c r="L318" s="46"/>
      <c r="M318" s="212" t="s">
        <v>32</v>
      </c>
      <c r="N318" s="213" t="s">
        <v>51</v>
      </c>
      <c r="O318" s="86"/>
      <c r="P318" s="214">
        <f>O318*H318</f>
        <v>0</v>
      </c>
      <c r="Q318" s="214">
        <v>0.22656999999999999</v>
      </c>
      <c r="R318" s="214">
        <f>Q318*H318</f>
        <v>11.668355</v>
      </c>
      <c r="S318" s="214">
        <v>0</v>
      </c>
      <c r="T318" s="215">
        <f>S318*H318</f>
        <v>0</v>
      </c>
      <c r="U318" s="40"/>
      <c r="V318" s="40"/>
      <c r="W318" s="40"/>
      <c r="X318" s="40"/>
      <c r="Y318" s="40"/>
      <c r="Z318" s="40"/>
      <c r="AA318" s="40"/>
      <c r="AB318" s="40"/>
      <c r="AC318" s="40"/>
      <c r="AD318" s="40"/>
      <c r="AE318" s="40"/>
      <c r="AR318" s="216" t="s">
        <v>150</v>
      </c>
      <c r="AT318" s="216" t="s">
        <v>135</v>
      </c>
      <c r="AU318" s="216" t="s">
        <v>141</v>
      </c>
      <c r="AY318" s="18" t="s">
        <v>132</v>
      </c>
      <c r="BE318" s="217">
        <f>IF(N318="základní",J318,0)</f>
        <v>0</v>
      </c>
      <c r="BF318" s="217">
        <f>IF(N318="snížená",J318,0)</f>
        <v>0</v>
      </c>
      <c r="BG318" s="217">
        <f>IF(N318="zákl. přenesená",J318,0)</f>
        <v>0</v>
      </c>
      <c r="BH318" s="217">
        <f>IF(N318="sníž. přenesená",J318,0)</f>
        <v>0</v>
      </c>
      <c r="BI318" s="217">
        <f>IF(N318="nulová",J318,0)</f>
        <v>0</v>
      </c>
      <c r="BJ318" s="18" t="s">
        <v>141</v>
      </c>
      <c r="BK318" s="217">
        <f>ROUND(I318*H318,2)</f>
        <v>0</v>
      </c>
      <c r="BL318" s="18" t="s">
        <v>150</v>
      </c>
      <c r="BM318" s="216" t="s">
        <v>1517</v>
      </c>
    </row>
    <row r="319" s="12" customFormat="1" ht="25.92" customHeight="1">
      <c r="A319" s="12"/>
      <c r="B319" s="189"/>
      <c r="C319" s="190"/>
      <c r="D319" s="191" t="s">
        <v>78</v>
      </c>
      <c r="E319" s="192" t="s">
        <v>566</v>
      </c>
      <c r="F319" s="192" t="s">
        <v>567</v>
      </c>
      <c r="G319" s="190"/>
      <c r="H319" s="190"/>
      <c r="I319" s="193"/>
      <c r="J319" s="194">
        <f>BK319</f>
        <v>0</v>
      </c>
      <c r="K319" s="190"/>
      <c r="L319" s="195"/>
      <c r="M319" s="196"/>
      <c r="N319" s="197"/>
      <c r="O319" s="197"/>
      <c r="P319" s="198">
        <f>P320+P340+P372+P377+P380+P383+P399+P404+P413+P424+P447+P454</f>
        <v>0</v>
      </c>
      <c r="Q319" s="197"/>
      <c r="R319" s="198">
        <f>R320+R340+R372+R377+R380+R383+R399+R404+R413+R424+R447+R454</f>
        <v>8.696947419999999</v>
      </c>
      <c r="S319" s="197"/>
      <c r="T319" s="199">
        <f>T320+T340+T372+T377+T380+T383+T399+T404+T413+T424+T447+T454</f>
        <v>0.89057156999999998</v>
      </c>
      <c r="U319" s="12"/>
      <c r="V319" s="12"/>
      <c r="W319" s="12"/>
      <c r="X319" s="12"/>
      <c r="Y319" s="12"/>
      <c r="Z319" s="12"/>
      <c r="AA319" s="12"/>
      <c r="AB319" s="12"/>
      <c r="AC319" s="12"/>
      <c r="AD319" s="12"/>
      <c r="AE319" s="12"/>
      <c r="AR319" s="200" t="s">
        <v>141</v>
      </c>
      <c r="AT319" s="201" t="s">
        <v>78</v>
      </c>
      <c r="AU319" s="201" t="s">
        <v>79</v>
      </c>
      <c r="AY319" s="200" t="s">
        <v>132</v>
      </c>
      <c r="BK319" s="202">
        <f>BK320+BK340+BK372+BK377+BK380+BK383+BK399+BK404+BK413+BK424+BK447+BK454</f>
        <v>0</v>
      </c>
    </row>
    <row r="320" s="12" customFormat="1" ht="22.8" customHeight="1">
      <c r="A320" s="12"/>
      <c r="B320" s="189"/>
      <c r="C320" s="190"/>
      <c r="D320" s="191" t="s">
        <v>78</v>
      </c>
      <c r="E320" s="203" t="s">
        <v>568</v>
      </c>
      <c r="F320" s="203" t="s">
        <v>569</v>
      </c>
      <c r="G320" s="190"/>
      <c r="H320" s="190"/>
      <c r="I320" s="193"/>
      <c r="J320" s="204">
        <f>BK320</f>
        <v>0</v>
      </c>
      <c r="K320" s="190"/>
      <c r="L320" s="195"/>
      <c r="M320" s="196"/>
      <c r="N320" s="197"/>
      <c r="O320" s="197"/>
      <c r="P320" s="198">
        <f>SUM(P321:P339)</f>
        <v>0</v>
      </c>
      <c r="Q320" s="197"/>
      <c r="R320" s="198">
        <f>SUM(R321:R339)</f>
        <v>0.57249760000000005</v>
      </c>
      <c r="S320" s="197"/>
      <c r="T320" s="199">
        <f>SUM(T321:T339)</f>
        <v>0</v>
      </c>
      <c r="U320" s="12"/>
      <c r="V320" s="12"/>
      <c r="W320" s="12"/>
      <c r="X320" s="12"/>
      <c r="Y320" s="12"/>
      <c r="Z320" s="12"/>
      <c r="AA320" s="12"/>
      <c r="AB320" s="12"/>
      <c r="AC320" s="12"/>
      <c r="AD320" s="12"/>
      <c r="AE320" s="12"/>
      <c r="AR320" s="200" t="s">
        <v>141</v>
      </c>
      <c r="AT320" s="201" t="s">
        <v>78</v>
      </c>
      <c r="AU320" s="201" t="s">
        <v>21</v>
      </c>
      <c r="AY320" s="200" t="s">
        <v>132</v>
      </c>
      <c r="BK320" s="202">
        <f>SUM(BK321:BK339)</f>
        <v>0</v>
      </c>
    </row>
    <row r="321" s="2" customFormat="1" ht="24.15" customHeight="1">
      <c r="A321" s="40"/>
      <c r="B321" s="41"/>
      <c r="C321" s="205" t="s">
        <v>632</v>
      </c>
      <c r="D321" s="205" t="s">
        <v>135</v>
      </c>
      <c r="E321" s="206" t="s">
        <v>571</v>
      </c>
      <c r="F321" s="207" t="s">
        <v>572</v>
      </c>
      <c r="G321" s="208" t="s">
        <v>195</v>
      </c>
      <c r="H321" s="209">
        <v>83.563000000000002</v>
      </c>
      <c r="I321" s="210"/>
      <c r="J321" s="211">
        <f>ROUND(I321*H321,2)</f>
        <v>0</v>
      </c>
      <c r="K321" s="207" t="s">
        <v>139</v>
      </c>
      <c r="L321" s="46"/>
      <c r="M321" s="212" t="s">
        <v>32</v>
      </c>
      <c r="N321" s="213" t="s">
        <v>51</v>
      </c>
      <c r="O321" s="86"/>
      <c r="P321" s="214">
        <f>O321*H321</f>
        <v>0</v>
      </c>
      <c r="Q321" s="214">
        <v>0</v>
      </c>
      <c r="R321" s="214">
        <f>Q321*H321</f>
        <v>0</v>
      </c>
      <c r="S321" s="214">
        <v>0</v>
      </c>
      <c r="T321" s="215">
        <f>S321*H321</f>
        <v>0</v>
      </c>
      <c r="U321" s="40"/>
      <c r="V321" s="40"/>
      <c r="W321" s="40"/>
      <c r="X321" s="40"/>
      <c r="Y321" s="40"/>
      <c r="Z321" s="40"/>
      <c r="AA321" s="40"/>
      <c r="AB321" s="40"/>
      <c r="AC321" s="40"/>
      <c r="AD321" s="40"/>
      <c r="AE321" s="40"/>
      <c r="AR321" s="216" t="s">
        <v>270</v>
      </c>
      <c r="AT321" s="216" t="s">
        <v>135</v>
      </c>
      <c r="AU321" s="216" t="s">
        <v>141</v>
      </c>
      <c r="AY321" s="18" t="s">
        <v>132</v>
      </c>
      <c r="BE321" s="217">
        <f>IF(N321="základní",J321,0)</f>
        <v>0</v>
      </c>
      <c r="BF321" s="217">
        <f>IF(N321="snížená",J321,0)</f>
        <v>0</v>
      </c>
      <c r="BG321" s="217">
        <f>IF(N321="zákl. přenesená",J321,0)</f>
        <v>0</v>
      </c>
      <c r="BH321" s="217">
        <f>IF(N321="sníž. přenesená",J321,0)</f>
        <v>0</v>
      </c>
      <c r="BI321" s="217">
        <f>IF(N321="nulová",J321,0)</f>
        <v>0</v>
      </c>
      <c r="BJ321" s="18" t="s">
        <v>141</v>
      </c>
      <c r="BK321" s="217">
        <f>ROUND(I321*H321,2)</f>
        <v>0</v>
      </c>
      <c r="BL321" s="18" t="s">
        <v>270</v>
      </c>
      <c r="BM321" s="216" t="s">
        <v>1518</v>
      </c>
    </row>
    <row r="322" s="2" customFormat="1">
      <c r="A322" s="40"/>
      <c r="B322" s="41"/>
      <c r="C322" s="42"/>
      <c r="D322" s="225" t="s">
        <v>197</v>
      </c>
      <c r="E322" s="42"/>
      <c r="F322" s="226" t="s">
        <v>574</v>
      </c>
      <c r="G322" s="42"/>
      <c r="H322" s="42"/>
      <c r="I322" s="227"/>
      <c r="J322" s="42"/>
      <c r="K322" s="42"/>
      <c r="L322" s="46"/>
      <c r="M322" s="228"/>
      <c r="N322" s="229"/>
      <c r="O322" s="86"/>
      <c r="P322" s="86"/>
      <c r="Q322" s="86"/>
      <c r="R322" s="86"/>
      <c r="S322" s="86"/>
      <c r="T322" s="87"/>
      <c r="U322" s="40"/>
      <c r="V322" s="40"/>
      <c r="W322" s="40"/>
      <c r="X322" s="40"/>
      <c r="Y322" s="40"/>
      <c r="Z322" s="40"/>
      <c r="AA322" s="40"/>
      <c r="AB322" s="40"/>
      <c r="AC322" s="40"/>
      <c r="AD322" s="40"/>
      <c r="AE322" s="40"/>
      <c r="AT322" s="18" t="s">
        <v>197</v>
      </c>
      <c r="AU322" s="18" t="s">
        <v>141</v>
      </c>
    </row>
    <row r="323" s="13" customFormat="1">
      <c r="A323" s="13"/>
      <c r="B323" s="230"/>
      <c r="C323" s="231"/>
      <c r="D323" s="225" t="s">
        <v>199</v>
      </c>
      <c r="E323" s="232" t="s">
        <v>32</v>
      </c>
      <c r="F323" s="233" t="s">
        <v>1519</v>
      </c>
      <c r="G323" s="231"/>
      <c r="H323" s="234">
        <v>83.563000000000002</v>
      </c>
      <c r="I323" s="235"/>
      <c r="J323" s="231"/>
      <c r="K323" s="231"/>
      <c r="L323" s="236"/>
      <c r="M323" s="237"/>
      <c r="N323" s="238"/>
      <c r="O323" s="238"/>
      <c r="P323" s="238"/>
      <c r="Q323" s="238"/>
      <c r="R323" s="238"/>
      <c r="S323" s="238"/>
      <c r="T323" s="239"/>
      <c r="U323" s="13"/>
      <c r="V323" s="13"/>
      <c r="W323" s="13"/>
      <c r="X323" s="13"/>
      <c r="Y323" s="13"/>
      <c r="Z323" s="13"/>
      <c r="AA323" s="13"/>
      <c r="AB323" s="13"/>
      <c r="AC323" s="13"/>
      <c r="AD323" s="13"/>
      <c r="AE323" s="13"/>
      <c r="AT323" s="240" t="s">
        <v>199</v>
      </c>
      <c r="AU323" s="240" t="s">
        <v>141</v>
      </c>
      <c r="AV323" s="13" t="s">
        <v>141</v>
      </c>
      <c r="AW323" s="13" t="s">
        <v>41</v>
      </c>
      <c r="AX323" s="13" t="s">
        <v>79</v>
      </c>
      <c r="AY323" s="240" t="s">
        <v>132</v>
      </c>
    </row>
    <row r="324" s="14" customFormat="1">
      <c r="A324" s="14"/>
      <c r="B324" s="241"/>
      <c r="C324" s="242"/>
      <c r="D324" s="225" t="s">
        <v>199</v>
      </c>
      <c r="E324" s="243" t="s">
        <v>32</v>
      </c>
      <c r="F324" s="244" t="s">
        <v>201</v>
      </c>
      <c r="G324" s="242"/>
      <c r="H324" s="245">
        <v>83.563000000000002</v>
      </c>
      <c r="I324" s="246"/>
      <c r="J324" s="242"/>
      <c r="K324" s="242"/>
      <c r="L324" s="247"/>
      <c r="M324" s="248"/>
      <c r="N324" s="249"/>
      <c r="O324" s="249"/>
      <c r="P324" s="249"/>
      <c r="Q324" s="249"/>
      <c r="R324" s="249"/>
      <c r="S324" s="249"/>
      <c r="T324" s="250"/>
      <c r="U324" s="14"/>
      <c r="V324" s="14"/>
      <c r="W324" s="14"/>
      <c r="X324" s="14"/>
      <c r="Y324" s="14"/>
      <c r="Z324" s="14"/>
      <c r="AA324" s="14"/>
      <c r="AB324" s="14"/>
      <c r="AC324" s="14"/>
      <c r="AD324" s="14"/>
      <c r="AE324" s="14"/>
      <c r="AT324" s="251" t="s">
        <v>199</v>
      </c>
      <c r="AU324" s="251" t="s">
        <v>141</v>
      </c>
      <c r="AV324" s="14" t="s">
        <v>150</v>
      </c>
      <c r="AW324" s="14" t="s">
        <v>41</v>
      </c>
      <c r="AX324" s="14" t="s">
        <v>21</v>
      </c>
      <c r="AY324" s="251" t="s">
        <v>132</v>
      </c>
    </row>
    <row r="325" s="2" customFormat="1" ht="14.4" customHeight="1">
      <c r="A325" s="40"/>
      <c r="B325" s="41"/>
      <c r="C325" s="252" t="s">
        <v>637</v>
      </c>
      <c r="D325" s="252" t="s">
        <v>246</v>
      </c>
      <c r="E325" s="253" t="s">
        <v>980</v>
      </c>
      <c r="F325" s="254" t="s">
        <v>981</v>
      </c>
      <c r="G325" s="255" t="s">
        <v>982</v>
      </c>
      <c r="H325" s="256">
        <v>91.521000000000001</v>
      </c>
      <c r="I325" s="257"/>
      <c r="J325" s="258">
        <f>ROUND(I325*H325,2)</f>
        <v>0</v>
      </c>
      <c r="K325" s="254" t="s">
        <v>139</v>
      </c>
      <c r="L325" s="259"/>
      <c r="M325" s="260" t="s">
        <v>32</v>
      </c>
      <c r="N325" s="261" t="s">
        <v>51</v>
      </c>
      <c r="O325" s="86"/>
      <c r="P325" s="214">
        <f>O325*H325</f>
        <v>0</v>
      </c>
      <c r="Q325" s="214">
        <v>0.001</v>
      </c>
      <c r="R325" s="214">
        <f>Q325*H325</f>
        <v>0.091521000000000005</v>
      </c>
      <c r="S325" s="214">
        <v>0</v>
      </c>
      <c r="T325" s="215">
        <f>S325*H325</f>
        <v>0</v>
      </c>
      <c r="U325" s="40"/>
      <c r="V325" s="40"/>
      <c r="W325" s="40"/>
      <c r="X325" s="40"/>
      <c r="Y325" s="40"/>
      <c r="Z325" s="40"/>
      <c r="AA325" s="40"/>
      <c r="AB325" s="40"/>
      <c r="AC325" s="40"/>
      <c r="AD325" s="40"/>
      <c r="AE325" s="40"/>
      <c r="AR325" s="216" t="s">
        <v>356</v>
      </c>
      <c r="AT325" s="216" t="s">
        <v>246</v>
      </c>
      <c r="AU325" s="216" t="s">
        <v>141</v>
      </c>
      <c r="AY325" s="18" t="s">
        <v>132</v>
      </c>
      <c r="BE325" s="217">
        <f>IF(N325="základní",J325,0)</f>
        <v>0</v>
      </c>
      <c r="BF325" s="217">
        <f>IF(N325="snížená",J325,0)</f>
        <v>0</v>
      </c>
      <c r="BG325" s="217">
        <f>IF(N325="zákl. přenesená",J325,0)</f>
        <v>0</v>
      </c>
      <c r="BH325" s="217">
        <f>IF(N325="sníž. přenesená",J325,0)</f>
        <v>0</v>
      </c>
      <c r="BI325" s="217">
        <f>IF(N325="nulová",J325,0)</f>
        <v>0</v>
      </c>
      <c r="BJ325" s="18" t="s">
        <v>141</v>
      </c>
      <c r="BK325" s="217">
        <f>ROUND(I325*H325,2)</f>
        <v>0</v>
      </c>
      <c r="BL325" s="18" t="s">
        <v>270</v>
      </c>
      <c r="BM325" s="216" t="s">
        <v>1520</v>
      </c>
    </row>
    <row r="326" s="2" customFormat="1" ht="24.15" customHeight="1">
      <c r="A326" s="40"/>
      <c r="B326" s="41"/>
      <c r="C326" s="205" t="s">
        <v>644</v>
      </c>
      <c r="D326" s="205" t="s">
        <v>135</v>
      </c>
      <c r="E326" s="206" t="s">
        <v>984</v>
      </c>
      <c r="F326" s="207" t="s">
        <v>985</v>
      </c>
      <c r="G326" s="208" t="s">
        <v>195</v>
      </c>
      <c r="H326" s="209">
        <v>4.9059999999999997</v>
      </c>
      <c r="I326" s="210"/>
      <c r="J326" s="211">
        <f>ROUND(I326*H326,2)</f>
        <v>0</v>
      </c>
      <c r="K326" s="207" t="s">
        <v>139</v>
      </c>
      <c r="L326" s="46"/>
      <c r="M326" s="212" t="s">
        <v>32</v>
      </c>
      <c r="N326" s="213" t="s">
        <v>51</v>
      </c>
      <c r="O326" s="86"/>
      <c r="P326" s="214">
        <f>O326*H326</f>
        <v>0</v>
      </c>
      <c r="Q326" s="214">
        <v>0</v>
      </c>
      <c r="R326" s="214">
        <f>Q326*H326</f>
        <v>0</v>
      </c>
      <c r="S326" s="214">
        <v>0</v>
      </c>
      <c r="T326" s="215">
        <f>S326*H326</f>
        <v>0</v>
      </c>
      <c r="U326" s="40"/>
      <c r="V326" s="40"/>
      <c r="W326" s="40"/>
      <c r="X326" s="40"/>
      <c r="Y326" s="40"/>
      <c r="Z326" s="40"/>
      <c r="AA326" s="40"/>
      <c r="AB326" s="40"/>
      <c r="AC326" s="40"/>
      <c r="AD326" s="40"/>
      <c r="AE326" s="40"/>
      <c r="AR326" s="216" t="s">
        <v>270</v>
      </c>
      <c r="AT326" s="216" t="s">
        <v>135</v>
      </c>
      <c r="AU326" s="216" t="s">
        <v>141</v>
      </c>
      <c r="AY326" s="18" t="s">
        <v>132</v>
      </c>
      <c r="BE326" s="217">
        <f>IF(N326="základní",J326,0)</f>
        <v>0</v>
      </c>
      <c r="BF326" s="217">
        <f>IF(N326="snížená",J326,0)</f>
        <v>0</v>
      </c>
      <c r="BG326" s="217">
        <f>IF(N326="zákl. přenesená",J326,0)</f>
        <v>0</v>
      </c>
      <c r="BH326" s="217">
        <f>IF(N326="sníž. přenesená",J326,0)</f>
        <v>0</v>
      </c>
      <c r="BI326" s="217">
        <f>IF(N326="nulová",J326,0)</f>
        <v>0</v>
      </c>
      <c r="BJ326" s="18" t="s">
        <v>141</v>
      </c>
      <c r="BK326" s="217">
        <f>ROUND(I326*H326,2)</f>
        <v>0</v>
      </c>
      <c r="BL326" s="18" t="s">
        <v>270</v>
      </c>
      <c r="BM326" s="216" t="s">
        <v>1521</v>
      </c>
    </row>
    <row r="327" s="2" customFormat="1">
      <c r="A327" s="40"/>
      <c r="B327" s="41"/>
      <c r="C327" s="42"/>
      <c r="D327" s="225" t="s">
        <v>197</v>
      </c>
      <c r="E327" s="42"/>
      <c r="F327" s="226" t="s">
        <v>987</v>
      </c>
      <c r="G327" s="42"/>
      <c r="H327" s="42"/>
      <c r="I327" s="227"/>
      <c r="J327" s="42"/>
      <c r="K327" s="42"/>
      <c r="L327" s="46"/>
      <c r="M327" s="228"/>
      <c r="N327" s="229"/>
      <c r="O327" s="86"/>
      <c r="P327" s="86"/>
      <c r="Q327" s="86"/>
      <c r="R327" s="86"/>
      <c r="S327" s="86"/>
      <c r="T327" s="87"/>
      <c r="U327" s="40"/>
      <c r="V327" s="40"/>
      <c r="W327" s="40"/>
      <c r="X327" s="40"/>
      <c r="Y327" s="40"/>
      <c r="Z327" s="40"/>
      <c r="AA327" s="40"/>
      <c r="AB327" s="40"/>
      <c r="AC327" s="40"/>
      <c r="AD327" s="40"/>
      <c r="AE327" s="40"/>
      <c r="AT327" s="18" t="s">
        <v>197</v>
      </c>
      <c r="AU327" s="18" t="s">
        <v>141</v>
      </c>
    </row>
    <row r="328" s="2" customFormat="1" ht="14.4" customHeight="1">
      <c r="A328" s="40"/>
      <c r="B328" s="41"/>
      <c r="C328" s="252" t="s">
        <v>649</v>
      </c>
      <c r="D328" s="252" t="s">
        <v>246</v>
      </c>
      <c r="E328" s="253" t="s">
        <v>988</v>
      </c>
      <c r="F328" s="254" t="s">
        <v>989</v>
      </c>
      <c r="G328" s="255" t="s">
        <v>254</v>
      </c>
      <c r="H328" s="256">
        <v>0.0050000000000000001</v>
      </c>
      <c r="I328" s="257"/>
      <c r="J328" s="258">
        <f>ROUND(I328*H328,2)</f>
        <v>0</v>
      </c>
      <c r="K328" s="254" t="s">
        <v>32</v>
      </c>
      <c r="L328" s="259"/>
      <c r="M328" s="260" t="s">
        <v>32</v>
      </c>
      <c r="N328" s="261" t="s">
        <v>51</v>
      </c>
      <c r="O328" s="86"/>
      <c r="P328" s="214">
        <f>O328*H328</f>
        <v>0</v>
      </c>
      <c r="Q328" s="214">
        <v>1</v>
      </c>
      <c r="R328" s="214">
        <f>Q328*H328</f>
        <v>0.0050000000000000001</v>
      </c>
      <c r="S328" s="214">
        <v>0</v>
      </c>
      <c r="T328" s="215">
        <f>S328*H328</f>
        <v>0</v>
      </c>
      <c r="U328" s="40"/>
      <c r="V328" s="40"/>
      <c r="W328" s="40"/>
      <c r="X328" s="40"/>
      <c r="Y328" s="40"/>
      <c r="Z328" s="40"/>
      <c r="AA328" s="40"/>
      <c r="AB328" s="40"/>
      <c r="AC328" s="40"/>
      <c r="AD328" s="40"/>
      <c r="AE328" s="40"/>
      <c r="AR328" s="216" t="s">
        <v>356</v>
      </c>
      <c r="AT328" s="216" t="s">
        <v>246</v>
      </c>
      <c r="AU328" s="216" t="s">
        <v>141</v>
      </c>
      <c r="AY328" s="18" t="s">
        <v>132</v>
      </c>
      <c r="BE328" s="217">
        <f>IF(N328="základní",J328,0)</f>
        <v>0</v>
      </c>
      <c r="BF328" s="217">
        <f>IF(N328="snížená",J328,0)</f>
        <v>0</v>
      </c>
      <c r="BG328" s="217">
        <f>IF(N328="zákl. přenesená",J328,0)</f>
        <v>0</v>
      </c>
      <c r="BH328" s="217">
        <f>IF(N328="sníž. přenesená",J328,0)</f>
        <v>0</v>
      </c>
      <c r="BI328" s="217">
        <f>IF(N328="nulová",J328,0)</f>
        <v>0</v>
      </c>
      <c r="BJ328" s="18" t="s">
        <v>141</v>
      </c>
      <c r="BK328" s="217">
        <f>ROUND(I328*H328,2)</f>
        <v>0</v>
      </c>
      <c r="BL328" s="18" t="s">
        <v>270</v>
      </c>
      <c r="BM328" s="216" t="s">
        <v>1522</v>
      </c>
    </row>
    <row r="329" s="13" customFormat="1">
      <c r="A329" s="13"/>
      <c r="B329" s="230"/>
      <c r="C329" s="231"/>
      <c r="D329" s="225" t="s">
        <v>199</v>
      </c>
      <c r="E329" s="231"/>
      <c r="F329" s="233" t="s">
        <v>991</v>
      </c>
      <c r="G329" s="231"/>
      <c r="H329" s="234">
        <v>0.0050000000000000001</v>
      </c>
      <c r="I329" s="235"/>
      <c r="J329" s="231"/>
      <c r="K329" s="231"/>
      <c r="L329" s="236"/>
      <c r="M329" s="237"/>
      <c r="N329" s="238"/>
      <c r="O329" s="238"/>
      <c r="P329" s="238"/>
      <c r="Q329" s="238"/>
      <c r="R329" s="238"/>
      <c r="S329" s="238"/>
      <c r="T329" s="239"/>
      <c r="U329" s="13"/>
      <c r="V329" s="13"/>
      <c r="W329" s="13"/>
      <c r="X329" s="13"/>
      <c r="Y329" s="13"/>
      <c r="Z329" s="13"/>
      <c r="AA329" s="13"/>
      <c r="AB329" s="13"/>
      <c r="AC329" s="13"/>
      <c r="AD329" s="13"/>
      <c r="AE329" s="13"/>
      <c r="AT329" s="240" t="s">
        <v>199</v>
      </c>
      <c r="AU329" s="240" t="s">
        <v>141</v>
      </c>
      <c r="AV329" s="13" t="s">
        <v>141</v>
      </c>
      <c r="AW329" s="13" t="s">
        <v>4</v>
      </c>
      <c r="AX329" s="13" t="s">
        <v>21</v>
      </c>
      <c r="AY329" s="240" t="s">
        <v>132</v>
      </c>
    </row>
    <row r="330" s="2" customFormat="1" ht="14.4" customHeight="1">
      <c r="A330" s="40"/>
      <c r="B330" s="41"/>
      <c r="C330" s="205" t="s">
        <v>655</v>
      </c>
      <c r="D330" s="205" t="s">
        <v>135</v>
      </c>
      <c r="E330" s="206" t="s">
        <v>582</v>
      </c>
      <c r="F330" s="207" t="s">
        <v>583</v>
      </c>
      <c r="G330" s="208" t="s">
        <v>195</v>
      </c>
      <c r="H330" s="209">
        <v>83.563000000000002</v>
      </c>
      <c r="I330" s="210"/>
      <c r="J330" s="211">
        <f>ROUND(I330*H330,2)</f>
        <v>0</v>
      </c>
      <c r="K330" s="207" t="s">
        <v>139</v>
      </c>
      <c r="L330" s="46"/>
      <c r="M330" s="212" t="s">
        <v>32</v>
      </c>
      <c r="N330" s="213" t="s">
        <v>51</v>
      </c>
      <c r="O330" s="86"/>
      <c r="P330" s="214">
        <f>O330*H330</f>
        <v>0</v>
      </c>
      <c r="Q330" s="214">
        <v>0.00040000000000000002</v>
      </c>
      <c r="R330" s="214">
        <f>Q330*H330</f>
        <v>0.033425200000000002</v>
      </c>
      <c r="S330" s="214">
        <v>0</v>
      </c>
      <c r="T330" s="215">
        <f>S330*H330</f>
        <v>0</v>
      </c>
      <c r="U330" s="40"/>
      <c r="V330" s="40"/>
      <c r="W330" s="40"/>
      <c r="X330" s="40"/>
      <c r="Y330" s="40"/>
      <c r="Z330" s="40"/>
      <c r="AA330" s="40"/>
      <c r="AB330" s="40"/>
      <c r="AC330" s="40"/>
      <c r="AD330" s="40"/>
      <c r="AE330" s="40"/>
      <c r="AR330" s="216" t="s">
        <v>270</v>
      </c>
      <c r="AT330" s="216" t="s">
        <v>135</v>
      </c>
      <c r="AU330" s="216" t="s">
        <v>141</v>
      </c>
      <c r="AY330" s="18" t="s">
        <v>132</v>
      </c>
      <c r="BE330" s="217">
        <f>IF(N330="základní",J330,0)</f>
        <v>0</v>
      </c>
      <c r="BF330" s="217">
        <f>IF(N330="snížená",J330,0)</f>
        <v>0</v>
      </c>
      <c r="BG330" s="217">
        <f>IF(N330="zákl. přenesená",J330,0)</f>
        <v>0</v>
      </c>
      <c r="BH330" s="217">
        <f>IF(N330="sníž. přenesená",J330,0)</f>
        <v>0</v>
      </c>
      <c r="BI330" s="217">
        <f>IF(N330="nulová",J330,0)</f>
        <v>0</v>
      </c>
      <c r="BJ330" s="18" t="s">
        <v>141</v>
      </c>
      <c r="BK330" s="217">
        <f>ROUND(I330*H330,2)</f>
        <v>0</v>
      </c>
      <c r="BL330" s="18" t="s">
        <v>270</v>
      </c>
      <c r="BM330" s="216" t="s">
        <v>1523</v>
      </c>
    </row>
    <row r="331" s="2" customFormat="1">
      <c r="A331" s="40"/>
      <c r="B331" s="41"/>
      <c r="C331" s="42"/>
      <c r="D331" s="225" t="s">
        <v>197</v>
      </c>
      <c r="E331" s="42"/>
      <c r="F331" s="226" t="s">
        <v>585</v>
      </c>
      <c r="G331" s="42"/>
      <c r="H331" s="42"/>
      <c r="I331" s="227"/>
      <c r="J331" s="42"/>
      <c r="K331" s="42"/>
      <c r="L331" s="46"/>
      <c r="M331" s="228"/>
      <c r="N331" s="229"/>
      <c r="O331" s="86"/>
      <c r="P331" s="86"/>
      <c r="Q331" s="86"/>
      <c r="R331" s="86"/>
      <c r="S331" s="86"/>
      <c r="T331" s="87"/>
      <c r="U331" s="40"/>
      <c r="V331" s="40"/>
      <c r="W331" s="40"/>
      <c r="X331" s="40"/>
      <c r="Y331" s="40"/>
      <c r="Z331" s="40"/>
      <c r="AA331" s="40"/>
      <c r="AB331" s="40"/>
      <c r="AC331" s="40"/>
      <c r="AD331" s="40"/>
      <c r="AE331" s="40"/>
      <c r="AT331" s="18" t="s">
        <v>197</v>
      </c>
      <c r="AU331" s="18" t="s">
        <v>141</v>
      </c>
    </row>
    <row r="332" s="2" customFormat="1" ht="14.4" customHeight="1">
      <c r="A332" s="40"/>
      <c r="B332" s="41"/>
      <c r="C332" s="252" t="s">
        <v>660</v>
      </c>
      <c r="D332" s="252" t="s">
        <v>246</v>
      </c>
      <c r="E332" s="253" t="s">
        <v>587</v>
      </c>
      <c r="F332" s="254" t="s">
        <v>993</v>
      </c>
      <c r="G332" s="255" t="s">
        <v>195</v>
      </c>
      <c r="H332" s="256">
        <v>100.276</v>
      </c>
      <c r="I332" s="257"/>
      <c r="J332" s="258">
        <f>ROUND(I332*H332,2)</f>
        <v>0</v>
      </c>
      <c r="K332" s="254" t="s">
        <v>139</v>
      </c>
      <c r="L332" s="259"/>
      <c r="M332" s="260" t="s">
        <v>32</v>
      </c>
      <c r="N332" s="261" t="s">
        <v>51</v>
      </c>
      <c r="O332" s="86"/>
      <c r="P332" s="214">
        <f>O332*H332</f>
        <v>0</v>
      </c>
      <c r="Q332" s="214">
        <v>0.0038800000000000002</v>
      </c>
      <c r="R332" s="214">
        <f>Q332*H332</f>
        <v>0.38907088000000001</v>
      </c>
      <c r="S332" s="214">
        <v>0</v>
      </c>
      <c r="T332" s="215">
        <f>S332*H332</f>
        <v>0</v>
      </c>
      <c r="U332" s="40"/>
      <c r="V332" s="40"/>
      <c r="W332" s="40"/>
      <c r="X332" s="40"/>
      <c r="Y332" s="40"/>
      <c r="Z332" s="40"/>
      <c r="AA332" s="40"/>
      <c r="AB332" s="40"/>
      <c r="AC332" s="40"/>
      <c r="AD332" s="40"/>
      <c r="AE332" s="40"/>
      <c r="AR332" s="216" t="s">
        <v>356</v>
      </c>
      <c r="AT332" s="216" t="s">
        <v>246</v>
      </c>
      <c r="AU332" s="216" t="s">
        <v>141</v>
      </c>
      <c r="AY332" s="18" t="s">
        <v>132</v>
      </c>
      <c r="BE332" s="217">
        <f>IF(N332="základní",J332,0)</f>
        <v>0</v>
      </c>
      <c r="BF332" s="217">
        <f>IF(N332="snížená",J332,0)</f>
        <v>0</v>
      </c>
      <c r="BG332" s="217">
        <f>IF(N332="zákl. přenesená",J332,0)</f>
        <v>0</v>
      </c>
      <c r="BH332" s="217">
        <f>IF(N332="sníž. přenesená",J332,0)</f>
        <v>0</v>
      </c>
      <c r="BI332" s="217">
        <f>IF(N332="nulová",J332,0)</f>
        <v>0</v>
      </c>
      <c r="BJ332" s="18" t="s">
        <v>141</v>
      </c>
      <c r="BK332" s="217">
        <f>ROUND(I332*H332,2)</f>
        <v>0</v>
      </c>
      <c r="BL332" s="18" t="s">
        <v>270</v>
      </c>
      <c r="BM332" s="216" t="s">
        <v>1524</v>
      </c>
    </row>
    <row r="333" s="13" customFormat="1">
      <c r="A333" s="13"/>
      <c r="B333" s="230"/>
      <c r="C333" s="231"/>
      <c r="D333" s="225" t="s">
        <v>199</v>
      </c>
      <c r="E333" s="231"/>
      <c r="F333" s="233" t="s">
        <v>1525</v>
      </c>
      <c r="G333" s="231"/>
      <c r="H333" s="234">
        <v>100.276</v>
      </c>
      <c r="I333" s="235"/>
      <c r="J333" s="231"/>
      <c r="K333" s="231"/>
      <c r="L333" s="236"/>
      <c r="M333" s="237"/>
      <c r="N333" s="238"/>
      <c r="O333" s="238"/>
      <c r="P333" s="238"/>
      <c r="Q333" s="238"/>
      <c r="R333" s="238"/>
      <c r="S333" s="238"/>
      <c r="T333" s="239"/>
      <c r="U333" s="13"/>
      <c r="V333" s="13"/>
      <c r="W333" s="13"/>
      <c r="X333" s="13"/>
      <c r="Y333" s="13"/>
      <c r="Z333" s="13"/>
      <c r="AA333" s="13"/>
      <c r="AB333" s="13"/>
      <c r="AC333" s="13"/>
      <c r="AD333" s="13"/>
      <c r="AE333" s="13"/>
      <c r="AT333" s="240" t="s">
        <v>199</v>
      </c>
      <c r="AU333" s="240" t="s">
        <v>141</v>
      </c>
      <c r="AV333" s="13" t="s">
        <v>141</v>
      </c>
      <c r="AW333" s="13" t="s">
        <v>4</v>
      </c>
      <c r="AX333" s="13" t="s">
        <v>21</v>
      </c>
      <c r="AY333" s="240" t="s">
        <v>132</v>
      </c>
    </row>
    <row r="334" s="2" customFormat="1" ht="24.15" customHeight="1">
      <c r="A334" s="40"/>
      <c r="B334" s="41"/>
      <c r="C334" s="205" t="s">
        <v>664</v>
      </c>
      <c r="D334" s="205" t="s">
        <v>135</v>
      </c>
      <c r="E334" s="206" t="s">
        <v>592</v>
      </c>
      <c r="F334" s="207" t="s">
        <v>593</v>
      </c>
      <c r="G334" s="208" t="s">
        <v>195</v>
      </c>
      <c r="H334" s="209">
        <v>83.563000000000002</v>
      </c>
      <c r="I334" s="210"/>
      <c r="J334" s="211">
        <f>ROUND(I334*H334,2)</f>
        <v>0</v>
      </c>
      <c r="K334" s="207" t="s">
        <v>139</v>
      </c>
      <c r="L334" s="46"/>
      <c r="M334" s="212" t="s">
        <v>32</v>
      </c>
      <c r="N334" s="213" t="s">
        <v>51</v>
      </c>
      <c r="O334" s="86"/>
      <c r="P334" s="214">
        <f>O334*H334</f>
        <v>0</v>
      </c>
      <c r="Q334" s="214">
        <v>4.0000000000000003E-05</v>
      </c>
      <c r="R334" s="214">
        <f>Q334*H334</f>
        <v>0.0033425200000000003</v>
      </c>
      <c r="S334" s="214">
        <v>0</v>
      </c>
      <c r="T334" s="215">
        <f>S334*H334</f>
        <v>0</v>
      </c>
      <c r="U334" s="40"/>
      <c r="V334" s="40"/>
      <c r="W334" s="40"/>
      <c r="X334" s="40"/>
      <c r="Y334" s="40"/>
      <c r="Z334" s="40"/>
      <c r="AA334" s="40"/>
      <c r="AB334" s="40"/>
      <c r="AC334" s="40"/>
      <c r="AD334" s="40"/>
      <c r="AE334" s="40"/>
      <c r="AR334" s="216" t="s">
        <v>270</v>
      </c>
      <c r="AT334" s="216" t="s">
        <v>135</v>
      </c>
      <c r="AU334" s="216" t="s">
        <v>141</v>
      </c>
      <c r="AY334" s="18" t="s">
        <v>132</v>
      </c>
      <c r="BE334" s="217">
        <f>IF(N334="základní",J334,0)</f>
        <v>0</v>
      </c>
      <c r="BF334" s="217">
        <f>IF(N334="snížená",J334,0)</f>
        <v>0</v>
      </c>
      <c r="BG334" s="217">
        <f>IF(N334="zákl. přenesená",J334,0)</f>
        <v>0</v>
      </c>
      <c r="BH334" s="217">
        <f>IF(N334="sníž. přenesená",J334,0)</f>
        <v>0</v>
      </c>
      <c r="BI334" s="217">
        <f>IF(N334="nulová",J334,0)</f>
        <v>0</v>
      </c>
      <c r="BJ334" s="18" t="s">
        <v>141</v>
      </c>
      <c r="BK334" s="217">
        <f>ROUND(I334*H334,2)</f>
        <v>0</v>
      </c>
      <c r="BL334" s="18" t="s">
        <v>270</v>
      </c>
      <c r="BM334" s="216" t="s">
        <v>1526</v>
      </c>
    </row>
    <row r="335" s="2" customFormat="1">
      <c r="A335" s="40"/>
      <c r="B335" s="41"/>
      <c r="C335" s="42"/>
      <c r="D335" s="225" t="s">
        <v>197</v>
      </c>
      <c r="E335" s="42"/>
      <c r="F335" s="226" t="s">
        <v>595</v>
      </c>
      <c r="G335" s="42"/>
      <c r="H335" s="42"/>
      <c r="I335" s="227"/>
      <c r="J335" s="42"/>
      <c r="K335" s="42"/>
      <c r="L335" s="46"/>
      <c r="M335" s="228"/>
      <c r="N335" s="229"/>
      <c r="O335" s="86"/>
      <c r="P335" s="86"/>
      <c r="Q335" s="86"/>
      <c r="R335" s="86"/>
      <c r="S335" s="86"/>
      <c r="T335" s="87"/>
      <c r="U335" s="40"/>
      <c r="V335" s="40"/>
      <c r="W335" s="40"/>
      <c r="X335" s="40"/>
      <c r="Y335" s="40"/>
      <c r="Z335" s="40"/>
      <c r="AA335" s="40"/>
      <c r="AB335" s="40"/>
      <c r="AC335" s="40"/>
      <c r="AD335" s="40"/>
      <c r="AE335" s="40"/>
      <c r="AT335" s="18" t="s">
        <v>197</v>
      </c>
      <c r="AU335" s="18" t="s">
        <v>141</v>
      </c>
    </row>
    <row r="336" s="2" customFormat="1" ht="14.4" customHeight="1">
      <c r="A336" s="40"/>
      <c r="B336" s="41"/>
      <c r="C336" s="252" t="s">
        <v>668</v>
      </c>
      <c r="D336" s="252" t="s">
        <v>246</v>
      </c>
      <c r="E336" s="253" t="s">
        <v>597</v>
      </c>
      <c r="F336" s="254" t="s">
        <v>598</v>
      </c>
      <c r="G336" s="255" t="s">
        <v>195</v>
      </c>
      <c r="H336" s="256">
        <v>100.276</v>
      </c>
      <c r="I336" s="257"/>
      <c r="J336" s="258">
        <f>ROUND(I336*H336,2)</f>
        <v>0</v>
      </c>
      <c r="K336" s="254" t="s">
        <v>139</v>
      </c>
      <c r="L336" s="259"/>
      <c r="M336" s="260" t="s">
        <v>32</v>
      </c>
      <c r="N336" s="261" t="s">
        <v>51</v>
      </c>
      <c r="O336" s="86"/>
      <c r="P336" s="214">
        <f>O336*H336</f>
        <v>0</v>
      </c>
      <c r="Q336" s="214">
        <v>0.00050000000000000001</v>
      </c>
      <c r="R336" s="214">
        <f>Q336*H336</f>
        <v>0.050138000000000002</v>
      </c>
      <c r="S336" s="214">
        <v>0</v>
      </c>
      <c r="T336" s="215">
        <f>S336*H336</f>
        <v>0</v>
      </c>
      <c r="U336" s="40"/>
      <c r="V336" s="40"/>
      <c r="W336" s="40"/>
      <c r="X336" s="40"/>
      <c r="Y336" s="40"/>
      <c r="Z336" s="40"/>
      <c r="AA336" s="40"/>
      <c r="AB336" s="40"/>
      <c r="AC336" s="40"/>
      <c r="AD336" s="40"/>
      <c r="AE336" s="40"/>
      <c r="AR336" s="216" t="s">
        <v>356</v>
      </c>
      <c r="AT336" s="216" t="s">
        <v>246</v>
      </c>
      <c r="AU336" s="216" t="s">
        <v>141</v>
      </c>
      <c r="AY336" s="18" t="s">
        <v>132</v>
      </c>
      <c r="BE336" s="217">
        <f>IF(N336="základní",J336,0)</f>
        <v>0</v>
      </c>
      <c r="BF336" s="217">
        <f>IF(N336="snížená",J336,0)</f>
        <v>0</v>
      </c>
      <c r="BG336" s="217">
        <f>IF(N336="zákl. přenesená",J336,0)</f>
        <v>0</v>
      </c>
      <c r="BH336" s="217">
        <f>IF(N336="sníž. přenesená",J336,0)</f>
        <v>0</v>
      </c>
      <c r="BI336" s="217">
        <f>IF(N336="nulová",J336,0)</f>
        <v>0</v>
      </c>
      <c r="BJ336" s="18" t="s">
        <v>141</v>
      </c>
      <c r="BK336" s="217">
        <f>ROUND(I336*H336,2)</f>
        <v>0</v>
      </c>
      <c r="BL336" s="18" t="s">
        <v>270</v>
      </c>
      <c r="BM336" s="216" t="s">
        <v>1527</v>
      </c>
    </row>
    <row r="337" s="13" customFormat="1">
      <c r="A337" s="13"/>
      <c r="B337" s="230"/>
      <c r="C337" s="231"/>
      <c r="D337" s="225" t="s">
        <v>199</v>
      </c>
      <c r="E337" s="231"/>
      <c r="F337" s="233" t="s">
        <v>1525</v>
      </c>
      <c r="G337" s="231"/>
      <c r="H337" s="234">
        <v>100.276</v>
      </c>
      <c r="I337" s="235"/>
      <c r="J337" s="231"/>
      <c r="K337" s="231"/>
      <c r="L337" s="236"/>
      <c r="M337" s="237"/>
      <c r="N337" s="238"/>
      <c r="O337" s="238"/>
      <c r="P337" s="238"/>
      <c r="Q337" s="238"/>
      <c r="R337" s="238"/>
      <c r="S337" s="238"/>
      <c r="T337" s="239"/>
      <c r="U337" s="13"/>
      <c r="V337" s="13"/>
      <c r="W337" s="13"/>
      <c r="X337" s="13"/>
      <c r="Y337" s="13"/>
      <c r="Z337" s="13"/>
      <c r="AA337" s="13"/>
      <c r="AB337" s="13"/>
      <c r="AC337" s="13"/>
      <c r="AD337" s="13"/>
      <c r="AE337" s="13"/>
      <c r="AT337" s="240" t="s">
        <v>199</v>
      </c>
      <c r="AU337" s="240" t="s">
        <v>141</v>
      </c>
      <c r="AV337" s="13" t="s">
        <v>141</v>
      </c>
      <c r="AW337" s="13" t="s">
        <v>4</v>
      </c>
      <c r="AX337" s="13" t="s">
        <v>21</v>
      </c>
      <c r="AY337" s="240" t="s">
        <v>132</v>
      </c>
    </row>
    <row r="338" s="2" customFormat="1" ht="24.15" customHeight="1">
      <c r="A338" s="40"/>
      <c r="B338" s="41"/>
      <c r="C338" s="205" t="s">
        <v>675</v>
      </c>
      <c r="D338" s="205" t="s">
        <v>135</v>
      </c>
      <c r="E338" s="206" t="s">
        <v>1380</v>
      </c>
      <c r="F338" s="207" t="s">
        <v>1381</v>
      </c>
      <c r="G338" s="208" t="s">
        <v>254</v>
      </c>
      <c r="H338" s="209">
        <v>0.57199999999999995</v>
      </c>
      <c r="I338" s="210"/>
      <c r="J338" s="211">
        <f>ROUND(I338*H338,2)</f>
        <v>0</v>
      </c>
      <c r="K338" s="207" t="s">
        <v>139</v>
      </c>
      <c r="L338" s="46"/>
      <c r="M338" s="212" t="s">
        <v>32</v>
      </c>
      <c r="N338" s="213" t="s">
        <v>51</v>
      </c>
      <c r="O338" s="86"/>
      <c r="P338" s="214">
        <f>O338*H338</f>
        <v>0</v>
      </c>
      <c r="Q338" s="214">
        <v>0</v>
      </c>
      <c r="R338" s="214">
        <f>Q338*H338</f>
        <v>0</v>
      </c>
      <c r="S338" s="214">
        <v>0</v>
      </c>
      <c r="T338" s="215">
        <f>S338*H338</f>
        <v>0</v>
      </c>
      <c r="U338" s="40"/>
      <c r="V338" s="40"/>
      <c r="W338" s="40"/>
      <c r="X338" s="40"/>
      <c r="Y338" s="40"/>
      <c r="Z338" s="40"/>
      <c r="AA338" s="40"/>
      <c r="AB338" s="40"/>
      <c r="AC338" s="40"/>
      <c r="AD338" s="40"/>
      <c r="AE338" s="40"/>
      <c r="AR338" s="216" t="s">
        <v>270</v>
      </c>
      <c r="AT338" s="216" t="s">
        <v>135</v>
      </c>
      <c r="AU338" s="216" t="s">
        <v>141</v>
      </c>
      <c r="AY338" s="18" t="s">
        <v>132</v>
      </c>
      <c r="BE338" s="217">
        <f>IF(N338="základní",J338,0)</f>
        <v>0</v>
      </c>
      <c r="BF338" s="217">
        <f>IF(N338="snížená",J338,0)</f>
        <v>0</v>
      </c>
      <c r="BG338" s="217">
        <f>IF(N338="zákl. přenesená",J338,0)</f>
        <v>0</v>
      </c>
      <c r="BH338" s="217">
        <f>IF(N338="sníž. přenesená",J338,0)</f>
        <v>0</v>
      </c>
      <c r="BI338" s="217">
        <f>IF(N338="nulová",J338,0)</f>
        <v>0</v>
      </c>
      <c r="BJ338" s="18" t="s">
        <v>141</v>
      </c>
      <c r="BK338" s="217">
        <f>ROUND(I338*H338,2)</f>
        <v>0</v>
      </c>
      <c r="BL338" s="18" t="s">
        <v>270</v>
      </c>
      <c r="BM338" s="216" t="s">
        <v>1528</v>
      </c>
    </row>
    <row r="339" s="2" customFormat="1">
      <c r="A339" s="40"/>
      <c r="B339" s="41"/>
      <c r="C339" s="42"/>
      <c r="D339" s="225" t="s">
        <v>197</v>
      </c>
      <c r="E339" s="42"/>
      <c r="F339" s="226" t="s">
        <v>604</v>
      </c>
      <c r="G339" s="42"/>
      <c r="H339" s="42"/>
      <c r="I339" s="227"/>
      <c r="J339" s="42"/>
      <c r="K339" s="42"/>
      <c r="L339" s="46"/>
      <c r="M339" s="228"/>
      <c r="N339" s="229"/>
      <c r="O339" s="86"/>
      <c r="P339" s="86"/>
      <c r="Q339" s="86"/>
      <c r="R339" s="86"/>
      <c r="S339" s="86"/>
      <c r="T339" s="87"/>
      <c r="U339" s="40"/>
      <c r="V339" s="40"/>
      <c r="W339" s="40"/>
      <c r="X339" s="40"/>
      <c r="Y339" s="40"/>
      <c r="Z339" s="40"/>
      <c r="AA339" s="40"/>
      <c r="AB339" s="40"/>
      <c r="AC339" s="40"/>
      <c r="AD339" s="40"/>
      <c r="AE339" s="40"/>
      <c r="AT339" s="18" t="s">
        <v>197</v>
      </c>
      <c r="AU339" s="18" t="s">
        <v>141</v>
      </c>
    </row>
    <row r="340" s="12" customFormat="1" ht="22.8" customHeight="1">
      <c r="A340" s="12"/>
      <c r="B340" s="189"/>
      <c r="C340" s="190"/>
      <c r="D340" s="191" t="s">
        <v>78</v>
      </c>
      <c r="E340" s="203" t="s">
        <v>605</v>
      </c>
      <c r="F340" s="203" t="s">
        <v>606</v>
      </c>
      <c r="G340" s="190"/>
      <c r="H340" s="190"/>
      <c r="I340" s="193"/>
      <c r="J340" s="204">
        <f>BK340</f>
        <v>0</v>
      </c>
      <c r="K340" s="190"/>
      <c r="L340" s="195"/>
      <c r="M340" s="196"/>
      <c r="N340" s="197"/>
      <c r="O340" s="197"/>
      <c r="P340" s="198">
        <f>SUM(P341:P371)</f>
        <v>0</v>
      </c>
      <c r="Q340" s="197"/>
      <c r="R340" s="198">
        <f>SUM(R341:R371)</f>
        <v>2.9866145999999998</v>
      </c>
      <c r="S340" s="197"/>
      <c r="T340" s="199">
        <f>SUM(T341:T371)</f>
        <v>0</v>
      </c>
      <c r="U340" s="12"/>
      <c r="V340" s="12"/>
      <c r="W340" s="12"/>
      <c r="X340" s="12"/>
      <c r="Y340" s="12"/>
      <c r="Z340" s="12"/>
      <c r="AA340" s="12"/>
      <c r="AB340" s="12"/>
      <c r="AC340" s="12"/>
      <c r="AD340" s="12"/>
      <c r="AE340" s="12"/>
      <c r="AR340" s="200" t="s">
        <v>141</v>
      </c>
      <c r="AT340" s="201" t="s">
        <v>78</v>
      </c>
      <c r="AU340" s="201" t="s">
        <v>21</v>
      </c>
      <c r="AY340" s="200" t="s">
        <v>132</v>
      </c>
      <c r="BK340" s="202">
        <f>SUM(BK341:BK371)</f>
        <v>0</v>
      </c>
    </row>
    <row r="341" s="2" customFormat="1" ht="14.4" customHeight="1">
      <c r="A341" s="40"/>
      <c r="B341" s="41"/>
      <c r="C341" s="205" t="s">
        <v>679</v>
      </c>
      <c r="D341" s="205" t="s">
        <v>135</v>
      </c>
      <c r="E341" s="206" t="s">
        <v>608</v>
      </c>
      <c r="F341" s="207" t="s">
        <v>609</v>
      </c>
      <c r="G341" s="208" t="s">
        <v>195</v>
      </c>
      <c r="H341" s="209">
        <v>122.72</v>
      </c>
      <c r="I341" s="210"/>
      <c r="J341" s="211">
        <f>ROUND(I341*H341,2)</f>
        <v>0</v>
      </c>
      <c r="K341" s="207" t="s">
        <v>139</v>
      </c>
      <c r="L341" s="46"/>
      <c r="M341" s="212" t="s">
        <v>32</v>
      </c>
      <c r="N341" s="213" t="s">
        <v>51</v>
      </c>
      <c r="O341" s="86"/>
      <c r="P341" s="214">
        <f>O341*H341</f>
        <v>0</v>
      </c>
      <c r="Q341" s="214">
        <v>0.0060299999999999998</v>
      </c>
      <c r="R341" s="214">
        <f>Q341*H341</f>
        <v>0.74000159999999993</v>
      </c>
      <c r="S341" s="214">
        <v>0</v>
      </c>
      <c r="T341" s="215">
        <f>S341*H341</f>
        <v>0</v>
      </c>
      <c r="U341" s="40"/>
      <c r="V341" s="40"/>
      <c r="W341" s="40"/>
      <c r="X341" s="40"/>
      <c r="Y341" s="40"/>
      <c r="Z341" s="40"/>
      <c r="AA341" s="40"/>
      <c r="AB341" s="40"/>
      <c r="AC341" s="40"/>
      <c r="AD341" s="40"/>
      <c r="AE341" s="40"/>
      <c r="AR341" s="216" t="s">
        <v>270</v>
      </c>
      <c r="AT341" s="216" t="s">
        <v>135</v>
      </c>
      <c r="AU341" s="216" t="s">
        <v>141</v>
      </c>
      <c r="AY341" s="18" t="s">
        <v>132</v>
      </c>
      <c r="BE341" s="217">
        <f>IF(N341="základní",J341,0)</f>
        <v>0</v>
      </c>
      <c r="BF341" s="217">
        <f>IF(N341="snížená",J341,0)</f>
        <v>0</v>
      </c>
      <c r="BG341" s="217">
        <f>IF(N341="zákl. přenesená",J341,0)</f>
        <v>0</v>
      </c>
      <c r="BH341" s="217">
        <f>IF(N341="sníž. přenesená",J341,0)</f>
        <v>0</v>
      </c>
      <c r="BI341" s="217">
        <f>IF(N341="nulová",J341,0)</f>
        <v>0</v>
      </c>
      <c r="BJ341" s="18" t="s">
        <v>141</v>
      </c>
      <c r="BK341" s="217">
        <f>ROUND(I341*H341,2)</f>
        <v>0</v>
      </c>
      <c r="BL341" s="18" t="s">
        <v>270</v>
      </c>
      <c r="BM341" s="216" t="s">
        <v>1529</v>
      </c>
    </row>
    <row r="342" s="2" customFormat="1" ht="14.4" customHeight="1">
      <c r="A342" s="40"/>
      <c r="B342" s="41"/>
      <c r="C342" s="252" t="s">
        <v>683</v>
      </c>
      <c r="D342" s="252" t="s">
        <v>246</v>
      </c>
      <c r="E342" s="253" t="s">
        <v>612</v>
      </c>
      <c r="F342" s="254" t="s">
        <v>613</v>
      </c>
      <c r="G342" s="255" t="s">
        <v>204</v>
      </c>
      <c r="H342" s="256">
        <v>15.462</v>
      </c>
      <c r="I342" s="257"/>
      <c r="J342" s="258">
        <f>ROUND(I342*H342,2)</f>
        <v>0</v>
      </c>
      <c r="K342" s="254" t="s">
        <v>139</v>
      </c>
      <c r="L342" s="259"/>
      <c r="M342" s="260" t="s">
        <v>32</v>
      </c>
      <c r="N342" s="261" t="s">
        <v>51</v>
      </c>
      <c r="O342" s="86"/>
      <c r="P342" s="214">
        <f>O342*H342</f>
        <v>0</v>
      </c>
      <c r="Q342" s="214">
        <v>0.040000000000000001</v>
      </c>
      <c r="R342" s="214">
        <f>Q342*H342</f>
        <v>0.61848000000000003</v>
      </c>
      <c r="S342" s="214">
        <v>0</v>
      </c>
      <c r="T342" s="215">
        <f>S342*H342</f>
        <v>0</v>
      </c>
      <c r="U342" s="40"/>
      <c r="V342" s="40"/>
      <c r="W342" s="40"/>
      <c r="X342" s="40"/>
      <c r="Y342" s="40"/>
      <c r="Z342" s="40"/>
      <c r="AA342" s="40"/>
      <c r="AB342" s="40"/>
      <c r="AC342" s="40"/>
      <c r="AD342" s="40"/>
      <c r="AE342" s="40"/>
      <c r="AR342" s="216" t="s">
        <v>356</v>
      </c>
      <c r="AT342" s="216" t="s">
        <v>246</v>
      </c>
      <c r="AU342" s="216" t="s">
        <v>141</v>
      </c>
      <c r="AY342" s="18" t="s">
        <v>132</v>
      </c>
      <c r="BE342" s="217">
        <f>IF(N342="základní",J342,0)</f>
        <v>0</v>
      </c>
      <c r="BF342" s="217">
        <f>IF(N342="snížená",J342,0)</f>
        <v>0</v>
      </c>
      <c r="BG342" s="217">
        <f>IF(N342="zákl. přenesená",J342,0)</f>
        <v>0</v>
      </c>
      <c r="BH342" s="217">
        <f>IF(N342="sníž. přenesená",J342,0)</f>
        <v>0</v>
      </c>
      <c r="BI342" s="217">
        <f>IF(N342="nulová",J342,0)</f>
        <v>0</v>
      </c>
      <c r="BJ342" s="18" t="s">
        <v>141</v>
      </c>
      <c r="BK342" s="217">
        <f>ROUND(I342*H342,2)</f>
        <v>0</v>
      </c>
      <c r="BL342" s="18" t="s">
        <v>270</v>
      </c>
      <c r="BM342" s="216" t="s">
        <v>1530</v>
      </c>
    </row>
    <row r="343" s="13" customFormat="1">
      <c r="A343" s="13"/>
      <c r="B343" s="230"/>
      <c r="C343" s="231"/>
      <c r="D343" s="225" t="s">
        <v>199</v>
      </c>
      <c r="E343" s="232" t="s">
        <v>32</v>
      </c>
      <c r="F343" s="233" t="s">
        <v>615</v>
      </c>
      <c r="G343" s="231"/>
      <c r="H343" s="234">
        <v>14.726000000000001</v>
      </c>
      <c r="I343" s="235"/>
      <c r="J343" s="231"/>
      <c r="K343" s="231"/>
      <c r="L343" s="236"/>
      <c r="M343" s="237"/>
      <c r="N343" s="238"/>
      <c r="O343" s="238"/>
      <c r="P343" s="238"/>
      <c r="Q343" s="238"/>
      <c r="R343" s="238"/>
      <c r="S343" s="238"/>
      <c r="T343" s="239"/>
      <c r="U343" s="13"/>
      <c r="V343" s="13"/>
      <c r="W343" s="13"/>
      <c r="X343" s="13"/>
      <c r="Y343" s="13"/>
      <c r="Z343" s="13"/>
      <c r="AA343" s="13"/>
      <c r="AB343" s="13"/>
      <c r="AC343" s="13"/>
      <c r="AD343" s="13"/>
      <c r="AE343" s="13"/>
      <c r="AT343" s="240" t="s">
        <v>199</v>
      </c>
      <c r="AU343" s="240" t="s">
        <v>141</v>
      </c>
      <c r="AV343" s="13" t="s">
        <v>141</v>
      </c>
      <c r="AW343" s="13" t="s">
        <v>41</v>
      </c>
      <c r="AX343" s="13" t="s">
        <v>21</v>
      </c>
      <c r="AY343" s="240" t="s">
        <v>132</v>
      </c>
    </row>
    <row r="344" s="13" customFormat="1">
      <c r="A344" s="13"/>
      <c r="B344" s="230"/>
      <c r="C344" s="231"/>
      <c r="D344" s="225" t="s">
        <v>199</v>
      </c>
      <c r="E344" s="231"/>
      <c r="F344" s="233" t="s">
        <v>616</v>
      </c>
      <c r="G344" s="231"/>
      <c r="H344" s="234">
        <v>15.462</v>
      </c>
      <c r="I344" s="235"/>
      <c r="J344" s="231"/>
      <c r="K344" s="231"/>
      <c r="L344" s="236"/>
      <c r="M344" s="237"/>
      <c r="N344" s="238"/>
      <c r="O344" s="238"/>
      <c r="P344" s="238"/>
      <c r="Q344" s="238"/>
      <c r="R344" s="238"/>
      <c r="S344" s="238"/>
      <c r="T344" s="239"/>
      <c r="U344" s="13"/>
      <c r="V344" s="13"/>
      <c r="W344" s="13"/>
      <c r="X344" s="13"/>
      <c r="Y344" s="13"/>
      <c r="Z344" s="13"/>
      <c r="AA344" s="13"/>
      <c r="AB344" s="13"/>
      <c r="AC344" s="13"/>
      <c r="AD344" s="13"/>
      <c r="AE344" s="13"/>
      <c r="AT344" s="240" t="s">
        <v>199</v>
      </c>
      <c r="AU344" s="240" t="s">
        <v>141</v>
      </c>
      <c r="AV344" s="13" t="s">
        <v>141</v>
      </c>
      <c r="AW344" s="13" t="s">
        <v>4</v>
      </c>
      <c r="AX344" s="13" t="s">
        <v>21</v>
      </c>
      <c r="AY344" s="240" t="s">
        <v>132</v>
      </c>
    </row>
    <row r="345" s="2" customFormat="1" ht="24.15" customHeight="1">
      <c r="A345" s="40"/>
      <c r="B345" s="41"/>
      <c r="C345" s="205" t="s">
        <v>687</v>
      </c>
      <c r="D345" s="205" t="s">
        <v>135</v>
      </c>
      <c r="E345" s="206" t="s">
        <v>618</v>
      </c>
      <c r="F345" s="207" t="s">
        <v>619</v>
      </c>
      <c r="G345" s="208" t="s">
        <v>195</v>
      </c>
      <c r="H345" s="209">
        <v>152.31999999999999</v>
      </c>
      <c r="I345" s="210"/>
      <c r="J345" s="211">
        <f>ROUND(I345*H345,2)</f>
        <v>0</v>
      </c>
      <c r="K345" s="207" t="s">
        <v>139</v>
      </c>
      <c r="L345" s="46"/>
      <c r="M345" s="212" t="s">
        <v>32</v>
      </c>
      <c r="N345" s="213" t="s">
        <v>51</v>
      </c>
      <c r="O345" s="86"/>
      <c r="P345" s="214">
        <f>O345*H345</f>
        <v>0</v>
      </c>
      <c r="Q345" s="214">
        <v>0</v>
      </c>
      <c r="R345" s="214">
        <f>Q345*H345</f>
        <v>0</v>
      </c>
      <c r="S345" s="214">
        <v>0</v>
      </c>
      <c r="T345" s="215">
        <f>S345*H345</f>
        <v>0</v>
      </c>
      <c r="U345" s="40"/>
      <c r="V345" s="40"/>
      <c r="W345" s="40"/>
      <c r="X345" s="40"/>
      <c r="Y345" s="40"/>
      <c r="Z345" s="40"/>
      <c r="AA345" s="40"/>
      <c r="AB345" s="40"/>
      <c r="AC345" s="40"/>
      <c r="AD345" s="40"/>
      <c r="AE345" s="40"/>
      <c r="AR345" s="216" t="s">
        <v>270</v>
      </c>
      <c r="AT345" s="216" t="s">
        <v>135</v>
      </c>
      <c r="AU345" s="216" t="s">
        <v>141</v>
      </c>
      <c r="AY345" s="18" t="s">
        <v>132</v>
      </c>
      <c r="BE345" s="217">
        <f>IF(N345="základní",J345,0)</f>
        <v>0</v>
      </c>
      <c r="BF345" s="217">
        <f>IF(N345="snížená",J345,0)</f>
        <v>0</v>
      </c>
      <c r="BG345" s="217">
        <f>IF(N345="zákl. přenesená",J345,0)</f>
        <v>0</v>
      </c>
      <c r="BH345" s="217">
        <f>IF(N345="sníž. přenesená",J345,0)</f>
        <v>0</v>
      </c>
      <c r="BI345" s="217">
        <f>IF(N345="nulová",J345,0)</f>
        <v>0</v>
      </c>
      <c r="BJ345" s="18" t="s">
        <v>141</v>
      </c>
      <c r="BK345" s="217">
        <f>ROUND(I345*H345,2)</f>
        <v>0</v>
      </c>
      <c r="BL345" s="18" t="s">
        <v>270</v>
      </c>
      <c r="BM345" s="216" t="s">
        <v>1531</v>
      </c>
    </row>
    <row r="346" s="2" customFormat="1">
      <c r="A346" s="40"/>
      <c r="B346" s="41"/>
      <c r="C346" s="42"/>
      <c r="D346" s="225" t="s">
        <v>197</v>
      </c>
      <c r="E346" s="42"/>
      <c r="F346" s="226" t="s">
        <v>622</v>
      </c>
      <c r="G346" s="42"/>
      <c r="H346" s="42"/>
      <c r="I346" s="227"/>
      <c r="J346" s="42"/>
      <c r="K346" s="42"/>
      <c r="L346" s="46"/>
      <c r="M346" s="228"/>
      <c r="N346" s="229"/>
      <c r="O346" s="86"/>
      <c r="P346" s="86"/>
      <c r="Q346" s="86"/>
      <c r="R346" s="86"/>
      <c r="S346" s="86"/>
      <c r="T346" s="87"/>
      <c r="U346" s="40"/>
      <c r="V346" s="40"/>
      <c r="W346" s="40"/>
      <c r="X346" s="40"/>
      <c r="Y346" s="40"/>
      <c r="Z346" s="40"/>
      <c r="AA346" s="40"/>
      <c r="AB346" s="40"/>
      <c r="AC346" s="40"/>
      <c r="AD346" s="40"/>
      <c r="AE346" s="40"/>
      <c r="AT346" s="18" t="s">
        <v>197</v>
      </c>
      <c r="AU346" s="18" t="s">
        <v>141</v>
      </c>
    </row>
    <row r="347" s="2" customFormat="1" ht="14.4" customHeight="1">
      <c r="A347" s="40"/>
      <c r="B347" s="41"/>
      <c r="C347" s="252" t="s">
        <v>693</v>
      </c>
      <c r="D347" s="252" t="s">
        <v>246</v>
      </c>
      <c r="E347" s="253" t="s">
        <v>624</v>
      </c>
      <c r="F347" s="254" t="s">
        <v>625</v>
      </c>
      <c r="G347" s="255" t="s">
        <v>195</v>
      </c>
      <c r="H347" s="256">
        <v>307.68599999999998</v>
      </c>
      <c r="I347" s="257"/>
      <c r="J347" s="258">
        <f>ROUND(I347*H347,2)</f>
        <v>0</v>
      </c>
      <c r="K347" s="254" t="s">
        <v>139</v>
      </c>
      <c r="L347" s="259"/>
      <c r="M347" s="260" t="s">
        <v>32</v>
      </c>
      <c r="N347" s="261" t="s">
        <v>51</v>
      </c>
      <c r="O347" s="86"/>
      <c r="P347" s="214">
        <f>O347*H347</f>
        <v>0</v>
      </c>
      <c r="Q347" s="214">
        <v>0.0039199999999999999</v>
      </c>
      <c r="R347" s="214">
        <f>Q347*H347</f>
        <v>1.2061291199999999</v>
      </c>
      <c r="S347" s="214">
        <v>0</v>
      </c>
      <c r="T347" s="215">
        <f>S347*H347</f>
        <v>0</v>
      </c>
      <c r="U347" s="40"/>
      <c r="V347" s="40"/>
      <c r="W347" s="40"/>
      <c r="X347" s="40"/>
      <c r="Y347" s="40"/>
      <c r="Z347" s="40"/>
      <c r="AA347" s="40"/>
      <c r="AB347" s="40"/>
      <c r="AC347" s="40"/>
      <c r="AD347" s="40"/>
      <c r="AE347" s="40"/>
      <c r="AR347" s="216" t="s">
        <v>356</v>
      </c>
      <c r="AT347" s="216" t="s">
        <v>246</v>
      </c>
      <c r="AU347" s="216" t="s">
        <v>141</v>
      </c>
      <c r="AY347" s="18" t="s">
        <v>132</v>
      </c>
      <c r="BE347" s="217">
        <f>IF(N347="základní",J347,0)</f>
        <v>0</v>
      </c>
      <c r="BF347" s="217">
        <f>IF(N347="snížená",J347,0)</f>
        <v>0</v>
      </c>
      <c r="BG347" s="217">
        <f>IF(N347="zákl. přenesená",J347,0)</f>
        <v>0</v>
      </c>
      <c r="BH347" s="217">
        <f>IF(N347="sníž. přenesená",J347,0)</f>
        <v>0</v>
      </c>
      <c r="BI347" s="217">
        <f>IF(N347="nulová",J347,0)</f>
        <v>0</v>
      </c>
      <c r="BJ347" s="18" t="s">
        <v>141</v>
      </c>
      <c r="BK347" s="217">
        <f>ROUND(I347*H347,2)</f>
        <v>0</v>
      </c>
      <c r="BL347" s="18" t="s">
        <v>270</v>
      </c>
      <c r="BM347" s="216" t="s">
        <v>1532</v>
      </c>
    </row>
    <row r="348" s="13" customFormat="1">
      <c r="A348" s="13"/>
      <c r="B348" s="230"/>
      <c r="C348" s="231"/>
      <c r="D348" s="225" t="s">
        <v>199</v>
      </c>
      <c r="E348" s="231"/>
      <c r="F348" s="233" t="s">
        <v>1002</v>
      </c>
      <c r="G348" s="231"/>
      <c r="H348" s="234">
        <v>307.68599999999998</v>
      </c>
      <c r="I348" s="235"/>
      <c r="J348" s="231"/>
      <c r="K348" s="231"/>
      <c r="L348" s="236"/>
      <c r="M348" s="237"/>
      <c r="N348" s="238"/>
      <c r="O348" s="238"/>
      <c r="P348" s="238"/>
      <c r="Q348" s="238"/>
      <c r="R348" s="238"/>
      <c r="S348" s="238"/>
      <c r="T348" s="239"/>
      <c r="U348" s="13"/>
      <c r="V348" s="13"/>
      <c r="W348" s="13"/>
      <c r="X348" s="13"/>
      <c r="Y348" s="13"/>
      <c r="Z348" s="13"/>
      <c r="AA348" s="13"/>
      <c r="AB348" s="13"/>
      <c r="AC348" s="13"/>
      <c r="AD348" s="13"/>
      <c r="AE348" s="13"/>
      <c r="AT348" s="240" t="s">
        <v>199</v>
      </c>
      <c r="AU348" s="240" t="s">
        <v>141</v>
      </c>
      <c r="AV348" s="13" t="s">
        <v>141</v>
      </c>
      <c r="AW348" s="13" t="s">
        <v>4</v>
      </c>
      <c r="AX348" s="13" t="s">
        <v>21</v>
      </c>
      <c r="AY348" s="240" t="s">
        <v>132</v>
      </c>
    </row>
    <row r="349" s="2" customFormat="1" ht="14.4" customHeight="1">
      <c r="A349" s="40"/>
      <c r="B349" s="41"/>
      <c r="C349" s="205" t="s">
        <v>701</v>
      </c>
      <c r="D349" s="205" t="s">
        <v>135</v>
      </c>
      <c r="E349" s="206" t="s">
        <v>629</v>
      </c>
      <c r="F349" s="207" t="s">
        <v>630</v>
      </c>
      <c r="G349" s="208" t="s">
        <v>195</v>
      </c>
      <c r="H349" s="209">
        <v>152.31999999999999</v>
      </c>
      <c r="I349" s="210"/>
      <c r="J349" s="211">
        <f>ROUND(I349*H349,2)</f>
        <v>0</v>
      </c>
      <c r="K349" s="207" t="s">
        <v>139</v>
      </c>
      <c r="L349" s="46"/>
      <c r="M349" s="212" t="s">
        <v>32</v>
      </c>
      <c r="N349" s="213" t="s">
        <v>51</v>
      </c>
      <c r="O349" s="86"/>
      <c r="P349" s="214">
        <f>O349*H349</f>
        <v>0</v>
      </c>
      <c r="Q349" s="214">
        <v>3.0000000000000001E-05</v>
      </c>
      <c r="R349" s="214">
        <f>Q349*H349</f>
        <v>0.0045696000000000001</v>
      </c>
      <c r="S349" s="214">
        <v>0</v>
      </c>
      <c r="T349" s="215">
        <f>S349*H349</f>
        <v>0</v>
      </c>
      <c r="U349" s="40"/>
      <c r="V349" s="40"/>
      <c r="W349" s="40"/>
      <c r="X349" s="40"/>
      <c r="Y349" s="40"/>
      <c r="Z349" s="40"/>
      <c r="AA349" s="40"/>
      <c r="AB349" s="40"/>
      <c r="AC349" s="40"/>
      <c r="AD349" s="40"/>
      <c r="AE349" s="40"/>
      <c r="AR349" s="216" t="s">
        <v>270</v>
      </c>
      <c r="AT349" s="216" t="s">
        <v>135</v>
      </c>
      <c r="AU349" s="216" t="s">
        <v>141</v>
      </c>
      <c r="AY349" s="18" t="s">
        <v>132</v>
      </c>
      <c r="BE349" s="217">
        <f>IF(N349="základní",J349,0)</f>
        <v>0</v>
      </c>
      <c r="BF349" s="217">
        <f>IF(N349="snížená",J349,0)</f>
        <v>0</v>
      </c>
      <c r="BG349" s="217">
        <f>IF(N349="zákl. přenesená",J349,0)</f>
        <v>0</v>
      </c>
      <c r="BH349" s="217">
        <f>IF(N349="sníž. přenesená",J349,0)</f>
        <v>0</v>
      </c>
      <c r="BI349" s="217">
        <f>IF(N349="nulová",J349,0)</f>
        <v>0</v>
      </c>
      <c r="BJ349" s="18" t="s">
        <v>141</v>
      </c>
      <c r="BK349" s="217">
        <f>ROUND(I349*H349,2)</f>
        <v>0</v>
      </c>
      <c r="BL349" s="18" t="s">
        <v>270</v>
      </c>
      <c r="BM349" s="216" t="s">
        <v>1533</v>
      </c>
    </row>
    <row r="350" s="2" customFormat="1">
      <c r="A350" s="40"/>
      <c r="B350" s="41"/>
      <c r="C350" s="42"/>
      <c r="D350" s="225" t="s">
        <v>197</v>
      </c>
      <c r="E350" s="42"/>
      <c r="F350" s="226" t="s">
        <v>622</v>
      </c>
      <c r="G350" s="42"/>
      <c r="H350" s="42"/>
      <c r="I350" s="227"/>
      <c r="J350" s="42"/>
      <c r="K350" s="42"/>
      <c r="L350" s="46"/>
      <c r="M350" s="228"/>
      <c r="N350" s="229"/>
      <c r="O350" s="86"/>
      <c r="P350" s="86"/>
      <c r="Q350" s="86"/>
      <c r="R350" s="86"/>
      <c r="S350" s="86"/>
      <c r="T350" s="87"/>
      <c r="U350" s="40"/>
      <c r="V350" s="40"/>
      <c r="W350" s="40"/>
      <c r="X350" s="40"/>
      <c r="Y350" s="40"/>
      <c r="Z350" s="40"/>
      <c r="AA350" s="40"/>
      <c r="AB350" s="40"/>
      <c r="AC350" s="40"/>
      <c r="AD350" s="40"/>
      <c r="AE350" s="40"/>
      <c r="AT350" s="18" t="s">
        <v>197</v>
      </c>
      <c r="AU350" s="18" t="s">
        <v>141</v>
      </c>
    </row>
    <row r="351" s="2" customFormat="1" ht="14.4" customHeight="1">
      <c r="A351" s="40"/>
      <c r="B351" s="41"/>
      <c r="C351" s="252" t="s">
        <v>708</v>
      </c>
      <c r="D351" s="252" t="s">
        <v>246</v>
      </c>
      <c r="E351" s="253" t="s">
        <v>633</v>
      </c>
      <c r="F351" s="254" t="s">
        <v>634</v>
      </c>
      <c r="G351" s="255" t="s">
        <v>195</v>
      </c>
      <c r="H351" s="256">
        <v>159.93600000000001</v>
      </c>
      <c r="I351" s="257"/>
      <c r="J351" s="258">
        <f>ROUND(I351*H351,2)</f>
        <v>0</v>
      </c>
      <c r="K351" s="254" t="s">
        <v>139</v>
      </c>
      <c r="L351" s="259"/>
      <c r="M351" s="260" t="s">
        <v>32</v>
      </c>
      <c r="N351" s="261" t="s">
        <v>51</v>
      </c>
      <c r="O351" s="86"/>
      <c r="P351" s="214">
        <f>O351*H351</f>
        <v>0</v>
      </c>
      <c r="Q351" s="214">
        <v>0.00018000000000000001</v>
      </c>
      <c r="R351" s="214">
        <f>Q351*H351</f>
        <v>0.028788480000000002</v>
      </c>
      <c r="S351" s="214">
        <v>0</v>
      </c>
      <c r="T351" s="215">
        <f>S351*H351</f>
        <v>0</v>
      </c>
      <c r="U351" s="40"/>
      <c r="V351" s="40"/>
      <c r="W351" s="40"/>
      <c r="X351" s="40"/>
      <c r="Y351" s="40"/>
      <c r="Z351" s="40"/>
      <c r="AA351" s="40"/>
      <c r="AB351" s="40"/>
      <c r="AC351" s="40"/>
      <c r="AD351" s="40"/>
      <c r="AE351" s="40"/>
      <c r="AR351" s="216" t="s">
        <v>356</v>
      </c>
      <c r="AT351" s="216" t="s">
        <v>246</v>
      </c>
      <c r="AU351" s="216" t="s">
        <v>141</v>
      </c>
      <c r="AY351" s="18" t="s">
        <v>132</v>
      </c>
      <c r="BE351" s="217">
        <f>IF(N351="základní",J351,0)</f>
        <v>0</v>
      </c>
      <c r="BF351" s="217">
        <f>IF(N351="snížená",J351,0)</f>
        <v>0</v>
      </c>
      <c r="BG351" s="217">
        <f>IF(N351="zákl. přenesená",J351,0)</f>
        <v>0</v>
      </c>
      <c r="BH351" s="217">
        <f>IF(N351="sníž. přenesená",J351,0)</f>
        <v>0</v>
      </c>
      <c r="BI351" s="217">
        <f>IF(N351="nulová",J351,0)</f>
        <v>0</v>
      </c>
      <c r="BJ351" s="18" t="s">
        <v>141</v>
      </c>
      <c r="BK351" s="217">
        <f>ROUND(I351*H351,2)</f>
        <v>0</v>
      </c>
      <c r="BL351" s="18" t="s">
        <v>270</v>
      </c>
      <c r="BM351" s="216" t="s">
        <v>1534</v>
      </c>
    </row>
    <row r="352" s="13" customFormat="1">
      <c r="A352" s="13"/>
      <c r="B352" s="230"/>
      <c r="C352" s="231"/>
      <c r="D352" s="225" t="s">
        <v>199</v>
      </c>
      <c r="E352" s="231"/>
      <c r="F352" s="233" t="s">
        <v>1005</v>
      </c>
      <c r="G352" s="231"/>
      <c r="H352" s="234">
        <v>159.93600000000001</v>
      </c>
      <c r="I352" s="235"/>
      <c r="J352" s="231"/>
      <c r="K352" s="231"/>
      <c r="L352" s="236"/>
      <c r="M352" s="237"/>
      <c r="N352" s="238"/>
      <c r="O352" s="238"/>
      <c r="P352" s="238"/>
      <c r="Q352" s="238"/>
      <c r="R352" s="238"/>
      <c r="S352" s="238"/>
      <c r="T352" s="239"/>
      <c r="U352" s="13"/>
      <c r="V352" s="13"/>
      <c r="W352" s="13"/>
      <c r="X352" s="13"/>
      <c r="Y352" s="13"/>
      <c r="Z352" s="13"/>
      <c r="AA352" s="13"/>
      <c r="AB352" s="13"/>
      <c r="AC352" s="13"/>
      <c r="AD352" s="13"/>
      <c r="AE352" s="13"/>
      <c r="AT352" s="240" t="s">
        <v>199</v>
      </c>
      <c r="AU352" s="240" t="s">
        <v>141</v>
      </c>
      <c r="AV352" s="13" t="s">
        <v>141</v>
      </c>
      <c r="AW352" s="13" t="s">
        <v>4</v>
      </c>
      <c r="AX352" s="13" t="s">
        <v>21</v>
      </c>
      <c r="AY352" s="240" t="s">
        <v>132</v>
      </c>
    </row>
    <row r="353" s="2" customFormat="1" ht="24.15" customHeight="1">
      <c r="A353" s="40"/>
      <c r="B353" s="41"/>
      <c r="C353" s="205" t="s">
        <v>713</v>
      </c>
      <c r="D353" s="205" t="s">
        <v>135</v>
      </c>
      <c r="E353" s="206" t="s">
        <v>638</v>
      </c>
      <c r="F353" s="207" t="s">
        <v>639</v>
      </c>
      <c r="G353" s="208" t="s">
        <v>195</v>
      </c>
      <c r="H353" s="209">
        <v>24.629999999999999</v>
      </c>
      <c r="I353" s="210"/>
      <c r="J353" s="211">
        <f>ROUND(I353*H353,2)</f>
        <v>0</v>
      </c>
      <c r="K353" s="207" t="s">
        <v>139</v>
      </c>
      <c r="L353" s="46"/>
      <c r="M353" s="212" t="s">
        <v>32</v>
      </c>
      <c r="N353" s="213" t="s">
        <v>51</v>
      </c>
      <c r="O353" s="86"/>
      <c r="P353" s="214">
        <f>O353*H353</f>
        <v>0</v>
      </c>
      <c r="Q353" s="214">
        <v>0.0060600000000000003</v>
      </c>
      <c r="R353" s="214">
        <f>Q353*H353</f>
        <v>0.1492578</v>
      </c>
      <c r="S353" s="214">
        <v>0</v>
      </c>
      <c r="T353" s="215">
        <f>S353*H353</f>
        <v>0</v>
      </c>
      <c r="U353" s="40"/>
      <c r="V353" s="40"/>
      <c r="W353" s="40"/>
      <c r="X353" s="40"/>
      <c r="Y353" s="40"/>
      <c r="Z353" s="40"/>
      <c r="AA353" s="40"/>
      <c r="AB353" s="40"/>
      <c r="AC353" s="40"/>
      <c r="AD353" s="40"/>
      <c r="AE353" s="40"/>
      <c r="AR353" s="216" t="s">
        <v>270</v>
      </c>
      <c r="AT353" s="216" t="s">
        <v>135</v>
      </c>
      <c r="AU353" s="216" t="s">
        <v>141</v>
      </c>
      <c r="AY353" s="18" t="s">
        <v>132</v>
      </c>
      <c r="BE353" s="217">
        <f>IF(N353="základní",J353,0)</f>
        <v>0</v>
      </c>
      <c r="BF353" s="217">
        <f>IF(N353="snížená",J353,0)</f>
        <v>0</v>
      </c>
      <c r="BG353" s="217">
        <f>IF(N353="zákl. přenesená",J353,0)</f>
        <v>0</v>
      </c>
      <c r="BH353" s="217">
        <f>IF(N353="sníž. přenesená",J353,0)</f>
        <v>0</v>
      </c>
      <c r="BI353" s="217">
        <f>IF(N353="nulová",J353,0)</f>
        <v>0</v>
      </c>
      <c r="BJ353" s="18" t="s">
        <v>141</v>
      </c>
      <c r="BK353" s="217">
        <f>ROUND(I353*H353,2)</f>
        <v>0</v>
      </c>
      <c r="BL353" s="18" t="s">
        <v>270</v>
      </c>
      <c r="BM353" s="216" t="s">
        <v>1535</v>
      </c>
    </row>
    <row r="354" s="2" customFormat="1">
      <c r="A354" s="40"/>
      <c r="B354" s="41"/>
      <c r="C354" s="42"/>
      <c r="D354" s="225" t="s">
        <v>197</v>
      </c>
      <c r="E354" s="42"/>
      <c r="F354" s="226" t="s">
        <v>641</v>
      </c>
      <c r="G354" s="42"/>
      <c r="H354" s="42"/>
      <c r="I354" s="227"/>
      <c r="J354" s="42"/>
      <c r="K354" s="42"/>
      <c r="L354" s="46"/>
      <c r="M354" s="228"/>
      <c r="N354" s="229"/>
      <c r="O354" s="86"/>
      <c r="P354" s="86"/>
      <c r="Q354" s="86"/>
      <c r="R354" s="86"/>
      <c r="S354" s="86"/>
      <c r="T354" s="87"/>
      <c r="U354" s="40"/>
      <c r="V354" s="40"/>
      <c r="W354" s="40"/>
      <c r="X354" s="40"/>
      <c r="Y354" s="40"/>
      <c r="Z354" s="40"/>
      <c r="AA354" s="40"/>
      <c r="AB354" s="40"/>
      <c r="AC354" s="40"/>
      <c r="AD354" s="40"/>
      <c r="AE354" s="40"/>
      <c r="AT354" s="18" t="s">
        <v>197</v>
      </c>
      <c r="AU354" s="18" t="s">
        <v>141</v>
      </c>
    </row>
    <row r="355" s="13" customFormat="1">
      <c r="A355" s="13"/>
      <c r="B355" s="230"/>
      <c r="C355" s="231"/>
      <c r="D355" s="225" t="s">
        <v>199</v>
      </c>
      <c r="E355" s="232" t="s">
        <v>32</v>
      </c>
      <c r="F355" s="233" t="s">
        <v>1007</v>
      </c>
      <c r="G355" s="231"/>
      <c r="H355" s="234">
        <v>27.829999999999998</v>
      </c>
      <c r="I355" s="235"/>
      <c r="J355" s="231"/>
      <c r="K355" s="231"/>
      <c r="L355" s="236"/>
      <c r="M355" s="237"/>
      <c r="N355" s="238"/>
      <c r="O355" s="238"/>
      <c r="P355" s="238"/>
      <c r="Q355" s="238"/>
      <c r="R355" s="238"/>
      <c r="S355" s="238"/>
      <c r="T355" s="239"/>
      <c r="U355" s="13"/>
      <c r="V355" s="13"/>
      <c r="W355" s="13"/>
      <c r="X355" s="13"/>
      <c r="Y355" s="13"/>
      <c r="Z355" s="13"/>
      <c r="AA355" s="13"/>
      <c r="AB355" s="13"/>
      <c r="AC355" s="13"/>
      <c r="AD355" s="13"/>
      <c r="AE355" s="13"/>
      <c r="AT355" s="240" t="s">
        <v>199</v>
      </c>
      <c r="AU355" s="240" t="s">
        <v>141</v>
      </c>
      <c r="AV355" s="13" t="s">
        <v>141</v>
      </c>
      <c r="AW355" s="13" t="s">
        <v>41</v>
      </c>
      <c r="AX355" s="13" t="s">
        <v>79</v>
      </c>
      <c r="AY355" s="240" t="s">
        <v>132</v>
      </c>
    </row>
    <row r="356" s="13" customFormat="1">
      <c r="A356" s="13"/>
      <c r="B356" s="230"/>
      <c r="C356" s="231"/>
      <c r="D356" s="225" t="s">
        <v>199</v>
      </c>
      <c r="E356" s="232" t="s">
        <v>32</v>
      </c>
      <c r="F356" s="233" t="s">
        <v>1008</v>
      </c>
      <c r="G356" s="231"/>
      <c r="H356" s="234">
        <v>-3.2000000000000002</v>
      </c>
      <c r="I356" s="235"/>
      <c r="J356" s="231"/>
      <c r="K356" s="231"/>
      <c r="L356" s="236"/>
      <c r="M356" s="237"/>
      <c r="N356" s="238"/>
      <c r="O356" s="238"/>
      <c r="P356" s="238"/>
      <c r="Q356" s="238"/>
      <c r="R356" s="238"/>
      <c r="S356" s="238"/>
      <c r="T356" s="239"/>
      <c r="U356" s="13"/>
      <c r="V356" s="13"/>
      <c r="W356" s="13"/>
      <c r="X356" s="13"/>
      <c r="Y356" s="13"/>
      <c r="Z356" s="13"/>
      <c r="AA356" s="13"/>
      <c r="AB356" s="13"/>
      <c r="AC356" s="13"/>
      <c r="AD356" s="13"/>
      <c r="AE356" s="13"/>
      <c r="AT356" s="240" t="s">
        <v>199</v>
      </c>
      <c r="AU356" s="240" t="s">
        <v>141</v>
      </c>
      <c r="AV356" s="13" t="s">
        <v>141</v>
      </c>
      <c r="AW356" s="13" t="s">
        <v>41</v>
      </c>
      <c r="AX356" s="13" t="s">
        <v>79</v>
      </c>
      <c r="AY356" s="240" t="s">
        <v>132</v>
      </c>
    </row>
    <row r="357" s="14" customFormat="1">
      <c r="A357" s="14"/>
      <c r="B357" s="241"/>
      <c r="C357" s="242"/>
      <c r="D357" s="225" t="s">
        <v>199</v>
      </c>
      <c r="E357" s="243" t="s">
        <v>32</v>
      </c>
      <c r="F357" s="244" t="s">
        <v>201</v>
      </c>
      <c r="G357" s="242"/>
      <c r="H357" s="245">
        <v>24.629999999999999</v>
      </c>
      <c r="I357" s="246"/>
      <c r="J357" s="242"/>
      <c r="K357" s="242"/>
      <c r="L357" s="247"/>
      <c r="M357" s="248"/>
      <c r="N357" s="249"/>
      <c r="O357" s="249"/>
      <c r="P357" s="249"/>
      <c r="Q357" s="249"/>
      <c r="R357" s="249"/>
      <c r="S357" s="249"/>
      <c r="T357" s="250"/>
      <c r="U357" s="14"/>
      <c r="V357" s="14"/>
      <c r="W357" s="14"/>
      <c r="X357" s="14"/>
      <c r="Y357" s="14"/>
      <c r="Z357" s="14"/>
      <c r="AA357" s="14"/>
      <c r="AB357" s="14"/>
      <c r="AC357" s="14"/>
      <c r="AD357" s="14"/>
      <c r="AE357" s="14"/>
      <c r="AT357" s="251" t="s">
        <v>199</v>
      </c>
      <c r="AU357" s="251" t="s">
        <v>141</v>
      </c>
      <c r="AV357" s="14" t="s">
        <v>150</v>
      </c>
      <c r="AW357" s="14" t="s">
        <v>41</v>
      </c>
      <c r="AX357" s="14" t="s">
        <v>21</v>
      </c>
      <c r="AY357" s="251" t="s">
        <v>132</v>
      </c>
    </row>
    <row r="358" s="2" customFormat="1" ht="14.4" customHeight="1">
      <c r="A358" s="40"/>
      <c r="B358" s="41"/>
      <c r="C358" s="252" t="s">
        <v>719</v>
      </c>
      <c r="D358" s="252" t="s">
        <v>246</v>
      </c>
      <c r="E358" s="253" t="s">
        <v>645</v>
      </c>
      <c r="F358" s="254" t="s">
        <v>646</v>
      </c>
      <c r="G358" s="255" t="s">
        <v>195</v>
      </c>
      <c r="H358" s="256">
        <v>24.645</v>
      </c>
      <c r="I358" s="257"/>
      <c r="J358" s="258">
        <f>ROUND(I358*H358,2)</f>
        <v>0</v>
      </c>
      <c r="K358" s="254" t="s">
        <v>139</v>
      </c>
      <c r="L358" s="259"/>
      <c r="M358" s="260" t="s">
        <v>32</v>
      </c>
      <c r="N358" s="261" t="s">
        <v>51</v>
      </c>
      <c r="O358" s="86"/>
      <c r="P358" s="214">
        <f>O358*H358</f>
        <v>0</v>
      </c>
      <c r="Q358" s="214">
        <v>0.0080000000000000002</v>
      </c>
      <c r="R358" s="214">
        <f>Q358*H358</f>
        <v>0.19716</v>
      </c>
      <c r="S358" s="214">
        <v>0</v>
      </c>
      <c r="T358" s="215">
        <f>S358*H358</f>
        <v>0</v>
      </c>
      <c r="U358" s="40"/>
      <c r="V358" s="40"/>
      <c r="W358" s="40"/>
      <c r="X358" s="40"/>
      <c r="Y358" s="40"/>
      <c r="Z358" s="40"/>
      <c r="AA358" s="40"/>
      <c r="AB358" s="40"/>
      <c r="AC358" s="40"/>
      <c r="AD358" s="40"/>
      <c r="AE358" s="40"/>
      <c r="AR358" s="216" t="s">
        <v>356</v>
      </c>
      <c r="AT358" s="216" t="s">
        <v>246</v>
      </c>
      <c r="AU358" s="216" t="s">
        <v>141</v>
      </c>
      <c r="AY358" s="18" t="s">
        <v>132</v>
      </c>
      <c r="BE358" s="217">
        <f>IF(N358="základní",J358,0)</f>
        <v>0</v>
      </c>
      <c r="BF358" s="217">
        <f>IF(N358="snížená",J358,0)</f>
        <v>0</v>
      </c>
      <c r="BG358" s="217">
        <f>IF(N358="zákl. přenesená",J358,0)</f>
        <v>0</v>
      </c>
      <c r="BH358" s="217">
        <f>IF(N358="sníž. přenesená",J358,0)</f>
        <v>0</v>
      </c>
      <c r="BI358" s="217">
        <f>IF(N358="nulová",J358,0)</f>
        <v>0</v>
      </c>
      <c r="BJ358" s="18" t="s">
        <v>141</v>
      </c>
      <c r="BK358" s="217">
        <f>ROUND(I358*H358,2)</f>
        <v>0</v>
      </c>
      <c r="BL358" s="18" t="s">
        <v>270</v>
      </c>
      <c r="BM358" s="216" t="s">
        <v>1536</v>
      </c>
    </row>
    <row r="359" s="13" customFormat="1">
      <c r="A359" s="13"/>
      <c r="B359" s="230"/>
      <c r="C359" s="231"/>
      <c r="D359" s="225" t="s">
        <v>199</v>
      </c>
      <c r="E359" s="231"/>
      <c r="F359" s="233" t="s">
        <v>1010</v>
      </c>
      <c r="G359" s="231"/>
      <c r="H359" s="234">
        <v>24.645</v>
      </c>
      <c r="I359" s="235"/>
      <c r="J359" s="231"/>
      <c r="K359" s="231"/>
      <c r="L359" s="236"/>
      <c r="M359" s="237"/>
      <c r="N359" s="238"/>
      <c r="O359" s="238"/>
      <c r="P359" s="238"/>
      <c r="Q359" s="238"/>
      <c r="R359" s="238"/>
      <c r="S359" s="238"/>
      <c r="T359" s="239"/>
      <c r="U359" s="13"/>
      <c r="V359" s="13"/>
      <c r="W359" s="13"/>
      <c r="X359" s="13"/>
      <c r="Y359" s="13"/>
      <c r="Z359" s="13"/>
      <c r="AA359" s="13"/>
      <c r="AB359" s="13"/>
      <c r="AC359" s="13"/>
      <c r="AD359" s="13"/>
      <c r="AE359" s="13"/>
      <c r="AT359" s="240" t="s">
        <v>199</v>
      </c>
      <c r="AU359" s="240" t="s">
        <v>141</v>
      </c>
      <c r="AV359" s="13" t="s">
        <v>141</v>
      </c>
      <c r="AW359" s="13" t="s">
        <v>4</v>
      </c>
      <c r="AX359" s="13" t="s">
        <v>21</v>
      </c>
      <c r="AY359" s="240" t="s">
        <v>132</v>
      </c>
    </row>
    <row r="360" s="2" customFormat="1" ht="24.15" customHeight="1">
      <c r="A360" s="40"/>
      <c r="B360" s="41"/>
      <c r="C360" s="205" t="s">
        <v>724</v>
      </c>
      <c r="D360" s="205" t="s">
        <v>135</v>
      </c>
      <c r="E360" s="206" t="s">
        <v>650</v>
      </c>
      <c r="F360" s="207" t="s">
        <v>651</v>
      </c>
      <c r="G360" s="208" t="s">
        <v>195</v>
      </c>
      <c r="H360" s="209">
        <v>6.9000000000000004</v>
      </c>
      <c r="I360" s="210"/>
      <c r="J360" s="211">
        <f>ROUND(I360*H360,2)</f>
        <v>0</v>
      </c>
      <c r="K360" s="207" t="s">
        <v>139</v>
      </c>
      <c r="L360" s="46"/>
      <c r="M360" s="212" t="s">
        <v>32</v>
      </c>
      <c r="N360" s="213" t="s">
        <v>51</v>
      </c>
      <c r="O360" s="86"/>
      <c r="P360" s="214">
        <f>O360*H360</f>
        <v>0</v>
      </c>
      <c r="Q360" s="214">
        <v>0</v>
      </c>
      <c r="R360" s="214">
        <f>Q360*H360</f>
        <v>0</v>
      </c>
      <c r="S360" s="214">
        <v>0</v>
      </c>
      <c r="T360" s="215">
        <f>S360*H360</f>
        <v>0</v>
      </c>
      <c r="U360" s="40"/>
      <c r="V360" s="40"/>
      <c r="W360" s="40"/>
      <c r="X360" s="40"/>
      <c r="Y360" s="40"/>
      <c r="Z360" s="40"/>
      <c r="AA360" s="40"/>
      <c r="AB360" s="40"/>
      <c r="AC360" s="40"/>
      <c r="AD360" s="40"/>
      <c r="AE360" s="40"/>
      <c r="AR360" s="216" t="s">
        <v>270</v>
      </c>
      <c r="AT360" s="216" t="s">
        <v>135</v>
      </c>
      <c r="AU360" s="216" t="s">
        <v>141</v>
      </c>
      <c r="AY360" s="18" t="s">
        <v>132</v>
      </c>
      <c r="BE360" s="217">
        <f>IF(N360="základní",J360,0)</f>
        <v>0</v>
      </c>
      <c r="BF360" s="217">
        <f>IF(N360="snížená",J360,0)</f>
        <v>0</v>
      </c>
      <c r="BG360" s="217">
        <f>IF(N360="zákl. přenesená",J360,0)</f>
        <v>0</v>
      </c>
      <c r="BH360" s="217">
        <f>IF(N360="sníž. přenesená",J360,0)</f>
        <v>0</v>
      </c>
      <c r="BI360" s="217">
        <f>IF(N360="nulová",J360,0)</f>
        <v>0</v>
      </c>
      <c r="BJ360" s="18" t="s">
        <v>141</v>
      </c>
      <c r="BK360" s="217">
        <f>ROUND(I360*H360,2)</f>
        <v>0</v>
      </c>
      <c r="BL360" s="18" t="s">
        <v>270</v>
      </c>
      <c r="BM360" s="216" t="s">
        <v>1537</v>
      </c>
    </row>
    <row r="361" s="2" customFormat="1">
      <c r="A361" s="40"/>
      <c r="B361" s="41"/>
      <c r="C361" s="42"/>
      <c r="D361" s="225" t="s">
        <v>197</v>
      </c>
      <c r="E361" s="42"/>
      <c r="F361" s="226" t="s">
        <v>653</v>
      </c>
      <c r="G361" s="42"/>
      <c r="H361" s="42"/>
      <c r="I361" s="227"/>
      <c r="J361" s="42"/>
      <c r="K361" s="42"/>
      <c r="L361" s="46"/>
      <c r="M361" s="228"/>
      <c r="N361" s="229"/>
      <c r="O361" s="86"/>
      <c r="P361" s="86"/>
      <c r="Q361" s="86"/>
      <c r="R361" s="86"/>
      <c r="S361" s="86"/>
      <c r="T361" s="87"/>
      <c r="U361" s="40"/>
      <c r="V361" s="40"/>
      <c r="W361" s="40"/>
      <c r="X361" s="40"/>
      <c r="Y361" s="40"/>
      <c r="Z361" s="40"/>
      <c r="AA361" s="40"/>
      <c r="AB361" s="40"/>
      <c r="AC361" s="40"/>
      <c r="AD361" s="40"/>
      <c r="AE361" s="40"/>
      <c r="AT361" s="18" t="s">
        <v>197</v>
      </c>
      <c r="AU361" s="18" t="s">
        <v>141</v>
      </c>
    </row>
    <row r="362" s="13" customFormat="1">
      <c r="A362" s="13"/>
      <c r="B362" s="230"/>
      <c r="C362" s="231"/>
      <c r="D362" s="225" t="s">
        <v>199</v>
      </c>
      <c r="E362" s="232" t="s">
        <v>32</v>
      </c>
      <c r="F362" s="233" t="s">
        <v>1012</v>
      </c>
      <c r="G362" s="231"/>
      <c r="H362" s="234">
        <v>6.9000000000000004</v>
      </c>
      <c r="I362" s="235"/>
      <c r="J362" s="231"/>
      <c r="K362" s="231"/>
      <c r="L362" s="236"/>
      <c r="M362" s="237"/>
      <c r="N362" s="238"/>
      <c r="O362" s="238"/>
      <c r="P362" s="238"/>
      <c r="Q362" s="238"/>
      <c r="R362" s="238"/>
      <c r="S362" s="238"/>
      <c r="T362" s="239"/>
      <c r="U362" s="13"/>
      <c r="V362" s="13"/>
      <c r="W362" s="13"/>
      <c r="X362" s="13"/>
      <c r="Y362" s="13"/>
      <c r="Z362" s="13"/>
      <c r="AA362" s="13"/>
      <c r="AB362" s="13"/>
      <c r="AC362" s="13"/>
      <c r="AD362" s="13"/>
      <c r="AE362" s="13"/>
      <c r="AT362" s="240" t="s">
        <v>199</v>
      </c>
      <c r="AU362" s="240" t="s">
        <v>141</v>
      </c>
      <c r="AV362" s="13" t="s">
        <v>141</v>
      </c>
      <c r="AW362" s="13" t="s">
        <v>41</v>
      </c>
      <c r="AX362" s="13" t="s">
        <v>79</v>
      </c>
      <c r="AY362" s="240" t="s">
        <v>132</v>
      </c>
    </row>
    <row r="363" s="14" customFormat="1">
      <c r="A363" s="14"/>
      <c r="B363" s="241"/>
      <c r="C363" s="242"/>
      <c r="D363" s="225" t="s">
        <v>199</v>
      </c>
      <c r="E363" s="243" t="s">
        <v>32</v>
      </c>
      <c r="F363" s="244" t="s">
        <v>201</v>
      </c>
      <c r="G363" s="242"/>
      <c r="H363" s="245">
        <v>6.9000000000000004</v>
      </c>
      <c r="I363" s="246"/>
      <c r="J363" s="242"/>
      <c r="K363" s="242"/>
      <c r="L363" s="247"/>
      <c r="M363" s="248"/>
      <c r="N363" s="249"/>
      <c r="O363" s="249"/>
      <c r="P363" s="249"/>
      <c r="Q363" s="249"/>
      <c r="R363" s="249"/>
      <c r="S363" s="249"/>
      <c r="T363" s="250"/>
      <c r="U363" s="14"/>
      <c r="V363" s="14"/>
      <c r="W363" s="14"/>
      <c r="X363" s="14"/>
      <c r="Y363" s="14"/>
      <c r="Z363" s="14"/>
      <c r="AA363" s="14"/>
      <c r="AB363" s="14"/>
      <c r="AC363" s="14"/>
      <c r="AD363" s="14"/>
      <c r="AE363" s="14"/>
      <c r="AT363" s="251" t="s">
        <v>199</v>
      </c>
      <c r="AU363" s="251" t="s">
        <v>141</v>
      </c>
      <c r="AV363" s="14" t="s">
        <v>150</v>
      </c>
      <c r="AW363" s="14" t="s">
        <v>41</v>
      </c>
      <c r="AX363" s="14" t="s">
        <v>21</v>
      </c>
      <c r="AY363" s="251" t="s">
        <v>132</v>
      </c>
    </row>
    <row r="364" s="2" customFormat="1" ht="14.4" customHeight="1">
      <c r="A364" s="40"/>
      <c r="B364" s="41"/>
      <c r="C364" s="252" t="s">
        <v>729</v>
      </c>
      <c r="D364" s="252" t="s">
        <v>246</v>
      </c>
      <c r="E364" s="253" t="s">
        <v>656</v>
      </c>
      <c r="F364" s="254" t="s">
        <v>657</v>
      </c>
      <c r="G364" s="255" t="s">
        <v>195</v>
      </c>
      <c r="H364" s="256">
        <v>7.0380000000000003</v>
      </c>
      <c r="I364" s="257"/>
      <c r="J364" s="258">
        <f>ROUND(I364*H364,2)</f>
        <v>0</v>
      </c>
      <c r="K364" s="254" t="s">
        <v>139</v>
      </c>
      <c r="L364" s="259"/>
      <c r="M364" s="260" t="s">
        <v>32</v>
      </c>
      <c r="N364" s="261" t="s">
        <v>51</v>
      </c>
      <c r="O364" s="86"/>
      <c r="P364" s="214">
        <f>O364*H364</f>
        <v>0</v>
      </c>
      <c r="Q364" s="214">
        <v>0.0023999999999999998</v>
      </c>
      <c r="R364" s="214">
        <f>Q364*H364</f>
        <v>0.016891199999999999</v>
      </c>
      <c r="S364" s="214">
        <v>0</v>
      </c>
      <c r="T364" s="215">
        <f>S364*H364</f>
        <v>0</v>
      </c>
      <c r="U364" s="40"/>
      <c r="V364" s="40"/>
      <c r="W364" s="40"/>
      <c r="X364" s="40"/>
      <c r="Y364" s="40"/>
      <c r="Z364" s="40"/>
      <c r="AA364" s="40"/>
      <c r="AB364" s="40"/>
      <c r="AC364" s="40"/>
      <c r="AD364" s="40"/>
      <c r="AE364" s="40"/>
      <c r="AR364" s="216" t="s">
        <v>356</v>
      </c>
      <c r="AT364" s="216" t="s">
        <v>246</v>
      </c>
      <c r="AU364" s="216" t="s">
        <v>141</v>
      </c>
      <c r="AY364" s="18" t="s">
        <v>132</v>
      </c>
      <c r="BE364" s="217">
        <f>IF(N364="základní",J364,0)</f>
        <v>0</v>
      </c>
      <c r="BF364" s="217">
        <f>IF(N364="snížená",J364,0)</f>
        <v>0</v>
      </c>
      <c r="BG364" s="217">
        <f>IF(N364="zákl. přenesená",J364,0)</f>
        <v>0</v>
      </c>
      <c r="BH364" s="217">
        <f>IF(N364="sníž. přenesená",J364,0)</f>
        <v>0</v>
      </c>
      <c r="BI364" s="217">
        <f>IF(N364="nulová",J364,0)</f>
        <v>0</v>
      </c>
      <c r="BJ364" s="18" t="s">
        <v>141</v>
      </c>
      <c r="BK364" s="217">
        <f>ROUND(I364*H364,2)</f>
        <v>0</v>
      </c>
      <c r="BL364" s="18" t="s">
        <v>270</v>
      </c>
      <c r="BM364" s="216" t="s">
        <v>1538</v>
      </c>
    </row>
    <row r="365" s="13" customFormat="1">
      <c r="A365" s="13"/>
      <c r="B365" s="230"/>
      <c r="C365" s="231"/>
      <c r="D365" s="225" t="s">
        <v>199</v>
      </c>
      <c r="E365" s="231"/>
      <c r="F365" s="233" t="s">
        <v>1014</v>
      </c>
      <c r="G365" s="231"/>
      <c r="H365" s="234">
        <v>7.0380000000000003</v>
      </c>
      <c r="I365" s="235"/>
      <c r="J365" s="231"/>
      <c r="K365" s="231"/>
      <c r="L365" s="236"/>
      <c r="M365" s="237"/>
      <c r="N365" s="238"/>
      <c r="O365" s="238"/>
      <c r="P365" s="238"/>
      <c r="Q365" s="238"/>
      <c r="R365" s="238"/>
      <c r="S365" s="238"/>
      <c r="T365" s="239"/>
      <c r="U365" s="13"/>
      <c r="V365" s="13"/>
      <c r="W365" s="13"/>
      <c r="X365" s="13"/>
      <c r="Y365" s="13"/>
      <c r="Z365" s="13"/>
      <c r="AA365" s="13"/>
      <c r="AB365" s="13"/>
      <c r="AC365" s="13"/>
      <c r="AD365" s="13"/>
      <c r="AE365" s="13"/>
      <c r="AT365" s="240" t="s">
        <v>199</v>
      </c>
      <c r="AU365" s="240" t="s">
        <v>141</v>
      </c>
      <c r="AV365" s="13" t="s">
        <v>141</v>
      </c>
      <c r="AW365" s="13" t="s">
        <v>4</v>
      </c>
      <c r="AX365" s="13" t="s">
        <v>21</v>
      </c>
      <c r="AY365" s="240" t="s">
        <v>132</v>
      </c>
    </row>
    <row r="366" s="2" customFormat="1" ht="24.15" customHeight="1">
      <c r="A366" s="40"/>
      <c r="B366" s="41"/>
      <c r="C366" s="205" t="s">
        <v>733</v>
      </c>
      <c r="D366" s="205" t="s">
        <v>135</v>
      </c>
      <c r="E366" s="206" t="s">
        <v>661</v>
      </c>
      <c r="F366" s="207" t="s">
        <v>662</v>
      </c>
      <c r="G366" s="208" t="s">
        <v>195</v>
      </c>
      <c r="H366" s="209">
        <v>6.9000000000000004</v>
      </c>
      <c r="I366" s="210"/>
      <c r="J366" s="211">
        <f>ROUND(I366*H366,2)</f>
        <v>0</v>
      </c>
      <c r="K366" s="207" t="s">
        <v>139</v>
      </c>
      <c r="L366" s="46"/>
      <c r="M366" s="212" t="s">
        <v>32</v>
      </c>
      <c r="N366" s="213" t="s">
        <v>51</v>
      </c>
      <c r="O366" s="86"/>
      <c r="P366" s="214">
        <f>O366*H366</f>
        <v>0</v>
      </c>
      <c r="Q366" s="214">
        <v>0</v>
      </c>
      <c r="R366" s="214">
        <f>Q366*H366</f>
        <v>0</v>
      </c>
      <c r="S366" s="214">
        <v>0</v>
      </c>
      <c r="T366" s="215">
        <f>S366*H366</f>
        <v>0</v>
      </c>
      <c r="U366" s="40"/>
      <c r="V366" s="40"/>
      <c r="W366" s="40"/>
      <c r="X366" s="40"/>
      <c r="Y366" s="40"/>
      <c r="Z366" s="40"/>
      <c r="AA366" s="40"/>
      <c r="AB366" s="40"/>
      <c r="AC366" s="40"/>
      <c r="AD366" s="40"/>
      <c r="AE366" s="40"/>
      <c r="AR366" s="216" t="s">
        <v>270</v>
      </c>
      <c r="AT366" s="216" t="s">
        <v>135</v>
      </c>
      <c r="AU366" s="216" t="s">
        <v>141</v>
      </c>
      <c r="AY366" s="18" t="s">
        <v>132</v>
      </c>
      <c r="BE366" s="217">
        <f>IF(N366="základní",J366,0)</f>
        <v>0</v>
      </c>
      <c r="BF366" s="217">
        <f>IF(N366="snížená",J366,0)</f>
        <v>0</v>
      </c>
      <c r="BG366" s="217">
        <f>IF(N366="zákl. přenesená",J366,0)</f>
        <v>0</v>
      </c>
      <c r="BH366" s="217">
        <f>IF(N366="sníž. přenesená",J366,0)</f>
        <v>0</v>
      </c>
      <c r="BI366" s="217">
        <f>IF(N366="nulová",J366,0)</f>
        <v>0</v>
      </c>
      <c r="BJ366" s="18" t="s">
        <v>141</v>
      </c>
      <c r="BK366" s="217">
        <f>ROUND(I366*H366,2)</f>
        <v>0</v>
      </c>
      <c r="BL366" s="18" t="s">
        <v>270</v>
      </c>
      <c r="BM366" s="216" t="s">
        <v>1539</v>
      </c>
    </row>
    <row r="367" s="2" customFormat="1">
      <c r="A367" s="40"/>
      <c r="B367" s="41"/>
      <c r="C367" s="42"/>
      <c r="D367" s="225" t="s">
        <v>197</v>
      </c>
      <c r="E367" s="42"/>
      <c r="F367" s="226" t="s">
        <v>653</v>
      </c>
      <c r="G367" s="42"/>
      <c r="H367" s="42"/>
      <c r="I367" s="227"/>
      <c r="J367" s="42"/>
      <c r="K367" s="42"/>
      <c r="L367" s="46"/>
      <c r="M367" s="228"/>
      <c r="N367" s="229"/>
      <c r="O367" s="86"/>
      <c r="P367" s="86"/>
      <c r="Q367" s="86"/>
      <c r="R367" s="86"/>
      <c r="S367" s="86"/>
      <c r="T367" s="87"/>
      <c r="U367" s="40"/>
      <c r="V367" s="40"/>
      <c r="W367" s="40"/>
      <c r="X367" s="40"/>
      <c r="Y367" s="40"/>
      <c r="Z367" s="40"/>
      <c r="AA367" s="40"/>
      <c r="AB367" s="40"/>
      <c r="AC367" s="40"/>
      <c r="AD367" s="40"/>
      <c r="AE367" s="40"/>
      <c r="AT367" s="18" t="s">
        <v>197</v>
      </c>
      <c r="AU367" s="18" t="s">
        <v>141</v>
      </c>
    </row>
    <row r="368" s="2" customFormat="1" ht="14.4" customHeight="1">
      <c r="A368" s="40"/>
      <c r="B368" s="41"/>
      <c r="C368" s="252" t="s">
        <v>737</v>
      </c>
      <c r="D368" s="252" t="s">
        <v>246</v>
      </c>
      <c r="E368" s="253" t="s">
        <v>665</v>
      </c>
      <c r="F368" s="254" t="s">
        <v>666</v>
      </c>
      <c r="G368" s="255" t="s">
        <v>195</v>
      </c>
      <c r="H368" s="256">
        <v>7.0380000000000003</v>
      </c>
      <c r="I368" s="257"/>
      <c r="J368" s="258">
        <f>ROUND(I368*H368,2)</f>
        <v>0</v>
      </c>
      <c r="K368" s="254" t="s">
        <v>139</v>
      </c>
      <c r="L368" s="259"/>
      <c r="M368" s="260" t="s">
        <v>32</v>
      </c>
      <c r="N368" s="261" t="s">
        <v>51</v>
      </c>
      <c r="O368" s="86"/>
      <c r="P368" s="214">
        <f>O368*H368</f>
        <v>0</v>
      </c>
      <c r="Q368" s="214">
        <v>0.0035999999999999999</v>
      </c>
      <c r="R368" s="214">
        <f>Q368*H368</f>
        <v>0.0253368</v>
      </c>
      <c r="S368" s="214">
        <v>0</v>
      </c>
      <c r="T368" s="215">
        <f>S368*H368</f>
        <v>0</v>
      </c>
      <c r="U368" s="40"/>
      <c r="V368" s="40"/>
      <c r="W368" s="40"/>
      <c r="X368" s="40"/>
      <c r="Y368" s="40"/>
      <c r="Z368" s="40"/>
      <c r="AA368" s="40"/>
      <c r="AB368" s="40"/>
      <c r="AC368" s="40"/>
      <c r="AD368" s="40"/>
      <c r="AE368" s="40"/>
      <c r="AR368" s="216" t="s">
        <v>356</v>
      </c>
      <c r="AT368" s="216" t="s">
        <v>246</v>
      </c>
      <c r="AU368" s="216" t="s">
        <v>141</v>
      </c>
      <c r="AY368" s="18" t="s">
        <v>132</v>
      </c>
      <c r="BE368" s="217">
        <f>IF(N368="základní",J368,0)</f>
        <v>0</v>
      </c>
      <c r="BF368" s="217">
        <f>IF(N368="snížená",J368,0)</f>
        <v>0</v>
      </c>
      <c r="BG368" s="217">
        <f>IF(N368="zákl. přenesená",J368,0)</f>
        <v>0</v>
      </c>
      <c r="BH368" s="217">
        <f>IF(N368="sníž. přenesená",J368,0)</f>
        <v>0</v>
      </c>
      <c r="BI368" s="217">
        <f>IF(N368="nulová",J368,0)</f>
        <v>0</v>
      </c>
      <c r="BJ368" s="18" t="s">
        <v>141</v>
      </c>
      <c r="BK368" s="217">
        <f>ROUND(I368*H368,2)</f>
        <v>0</v>
      </c>
      <c r="BL368" s="18" t="s">
        <v>270</v>
      </c>
      <c r="BM368" s="216" t="s">
        <v>1540</v>
      </c>
    </row>
    <row r="369" s="13" customFormat="1">
      <c r="A369" s="13"/>
      <c r="B369" s="230"/>
      <c r="C369" s="231"/>
      <c r="D369" s="225" t="s">
        <v>199</v>
      </c>
      <c r="E369" s="231"/>
      <c r="F369" s="233" t="s">
        <v>1014</v>
      </c>
      <c r="G369" s="231"/>
      <c r="H369" s="234">
        <v>7.0380000000000003</v>
      </c>
      <c r="I369" s="235"/>
      <c r="J369" s="231"/>
      <c r="K369" s="231"/>
      <c r="L369" s="236"/>
      <c r="M369" s="237"/>
      <c r="N369" s="238"/>
      <c r="O369" s="238"/>
      <c r="P369" s="238"/>
      <c r="Q369" s="238"/>
      <c r="R369" s="238"/>
      <c r="S369" s="238"/>
      <c r="T369" s="239"/>
      <c r="U369" s="13"/>
      <c r="V369" s="13"/>
      <c r="W369" s="13"/>
      <c r="X369" s="13"/>
      <c r="Y369" s="13"/>
      <c r="Z369" s="13"/>
      <c r="AA369" s="13"/>
      <c r="AB369" s="13"/>
      <c r="AC369" s="13"/>
      <c r="AD369" s="13"/>
      <c r="AE369" s="13"/>
      <c r="AT369" s="240" t="s">
        <v>199</v>
      </c>
      <c r="AU369" s="240" t="s">
        <v>141</v>
      </c>
      <c r="AV369" s="13" t="s">
        <v>141</v>
      </c>
      <c r="AW369" s="13" t="s">
        <v>4</v>
      </c>
      <c r="AX369" s="13" t="s">
        <v>21</v>
      </c>
      <c r="AY369" s="240" t="s">
        <v>132</v>
      </c>
    </row>
    <row r="370" s="2" customFormat="1" ht="24.15" customHeight="1">
      <c r="A370" s="40"/>
      <c r="B370" s="41"/>
      <c r="C370" s="205" t="s">
        <v>744</v>
      </c>
      <c r="D370" s="205" t="s">
        <v>135</v>
      </c>
      <c r="E370" s="206" t="s">
        <v>669</v>
      </c>
      <c r="F370" s="207" t="s">
        <v>670</v>
      </c>
      <c r="G370" s="208" t="s">
        <v>254</v>
      </c>
      <c r="H370" s="209">
        <v>2.9870000000000001</v>
      </c>
      <c r="I370" s="210"/>
      <c r="J370" s="211">
        <f>ROUND(I370*H370,2)</f>
        <v>0</v>
      </c>
      <c r="K370" s="207" t="s">
        <v>139</v>
      </c>
      <c r="L370" s="46"/>
      <c r="M370" s="212" t="s">
        <v>32</v>
      </c>
      <c r="N370" s="213" t="s">
        <v>51</v>
      </c>
      <c r="O370" s="86"/>
      <c r="P370" s="214">
        <f>O370*H370</f>
        <v>0</v>
      </c>
      <c r="Q370" s="214">
        <v>0</v>
      </c>
      <c r="R370" s="214">
        <f>Q370*H370</f>
        <v>0</v>
      </c>
      <c r="S370" s="214">
        <v>0</v>
      </c>
      <c r="T370" s="215">
        <f>S370*H370</f>
        <v>0</v>
      </c>
      <c r="U370" s="40"/>
      <c r="V370" s="40"/>
      <c r="W370" s="40"/>
      <c r="X370" s="40"/>
      <c r="Y370" s="40"/>
      <c r="Z370" s="40"/>
      <c r="AA370" s="40"/>
      <c r="AB370" s="40"/>
      <c r="AC370" s="40"/>
      <c r="AD370" s="40"/>
      <c r="AE370" s="40"/>
      <c r="AR370" s="216" t="s">
        <v>270</v>
      </c>
      <c r="AT370" s="216" t="s">
        <v>135</v>
      </c>
      <c r="AU370" s="216" t="s">
        <v>141</v>
      </c>
      <c r="AY370" s="18" t="s">
        <v>132</v>
      </c>
      <c r="BE370" s="217">
        <f>IF(N370="základní",J370,0)</f>
        <v>0</v>
      </c>
      <c r="BF370" s="217">
        <f>IF(N370="snížená",J370,0)</f>
        <v>0</v>
      </c>
      <c r="BG370" s="217">
        <f>IF(N370="zákl. přenesená",J370,0)</f>
        <v>0</v>
      </c>
      <c r="BH370" s="217">
        <f>IF(N370="sníž. přenesená",J370,0)</f>
        <v>0</v>
      </c>
      <c r="BI370" s="217">
        <f>IF(N370="nulová",J370,0)</f>
        <v>0</v>
      </c>
      <c r="BJ370" s="18" t="s">
        <v>141</v>
      </c>
      <c r="BK370" s="217">
        <f>ROUND(I370*H370,2)</f>
        <v>0</v>
      </c>
      <c r="BL370" s="18" t="s">
        <v>270</v>
      </c>
      <c r="BM370" s="216" t="s">
        <v>1541</v>
      </c>
    </row>
    <row r="371" s="2" customFormat="1">
      <c r="A371" s="40"/>
      <c r="B371" s="41"/>
      <c r="C371" s="42"/>
      <c r="D371" s="225" t="s">
        <v>197</v>
      </c>
      <c r="E371" s="42"/>
      <c r="F371" s="226" t="s">
        <v>672</v>
      </c>
      <c r="G371" s="42"/>
      <c r="H371" s="42"/>
      <c r="I371" s="227"/>
      <c r="J371" s="42"/>
      <c r="K371" s="42"/>
      <c r="L371" s="46"/>
      <c r="M371" s="228"/>
      <c r="N371" s="229"/>
      <c r="O371" s="86"/>
      <c r="P371" s="86"/>
      <c r="Q371" s="86"/>
      <c r="R371" s="86"/>
      <c r="S371" s="86"/>
      <c r="T371" s="87"/>
      <c r="U371" s="40"/>
      <c r="V371" s="40"/>
      <c r="W371" s="40"/>
      <c r="X371" s="40"/>
      <c r="Y371" s="40"/>
      <c r="Z371" s="40"/>
      <c r="AA371" s="40"/>
      <c r="AB371" s="40"/>
      <c r="AC371" s="40"/>
      <c r="AD371" s="40"/>
      <c r="AE371" s="40"/>
      <c r="AT371" s="18" t="s">
        <v>197</v>
      </c>
      <c r="AU371" s="18" t="s">
        <v>141</v>
      </c>
    </row>
    <row r="372" s="12" customFormat="1" ht="22.8" customHeight="1">
      <c r="A372" s="12"/>
      <c r="B372" s="189"/>
      <c r="C372" s="190"/>
      <c r="D372" s="191" t="s">
        <v>78</v>
      </c>
      <c r="E372" s="203" t="s">
        <v>673</v>
      </c>
      <c r="F372" s="203" t="s">
        <v>674</v>
      </c>
      <c r="G372" s="190"/>
      <c r="H372" s="190"/>
      <c r="I372" s="193"/>
      <c r="J372" s="204">
        <f>BK372</f>
        <v>0</v>
      </c>
      <c r="K372" s="190"/>
      <c r="L372" s="195"/>
      <c r="M372" s="196"/>
      <c r="N372" s="197"/>
      <c r="O372" s="197"/>
      <c r="P372" s="198">
        <f>SUM(P373:P376)</f>
        <v>0</v>
      </c>
      <c r="Q372" s="197"/>
      <c r="R372" s="198">
        <f>SUM(R373:R376)</f>
        <v>0.0045000000000000005</v>
      </c>
      <c r="S372" s="197"/>
      <c r="T372" s="199">
        <f>SUM(T373:T376)</f>
        <v>0.063390000000000002</v>
      </c>
      <c r="U372" s="12"/>
      <c r="V372" s="12"/>
      <c r="W372" s="12"/>
      <c r="X372" s="12"/>
      <c r="Y372" s="12"/>
      <c r="Z372" s="12"/>
      <c r="AA372" s="12"/>
      <c r="AB372" s="12"/>
      <c r="AC372" s="12"/>
      <c r="AD372" s="12"/>
      <c r="AE372" s="12"/>
      <c r="AR372" s="200" t="s">
        <v>141</v>
      </c>
      <c r="AT372" s="201" t="s">
        <v>78</v>
      </c>
      <c r="AU372" s="201" t="s">
        <v>21</v>
      </c>
      <c r="AY372" s="200" t="s">
        <v>132</v>
      </c>
      <c r="BK372" s="202">
        <f>SUM(BK373:BK376)</f>
        <v>0</v>
      </c>
    </row>
    <row r="373" s="2" customFormat="1" ht="14.4" customHeight="1">
      <c r="A373" s="40"/>
      <c r="B373" s="41"/>
      <c r="C373" s="205" t="s">
        <v>749</v>
      </c>
      <c r="D373" s="205" t="s">
        <v>135</v>
      </c>
      <c r="E373" s="206" t="s">
        <v>680</v>
      </c>
      <c r="F373" s="207" t="s">
        <v>681</v>
      </c>
      <c r="G373" s="208" t="s">
        <v>376</v>
      </c>
      <c r="H373" s="209">
        <v>3</v>
      </c>
      <c r="I373" s="210"/>
      <c r="J373" s="211">
        <f>ROUND(I373*H373,2)</f>
        <v>0</v>
      </c>
      <c r="K373" s="207" t="s">
        <v>139</v>
      </c>
      <c r="L373" s="46"/>
      <c r="M373" s="212" t="s">
        <v>32</v>
      </c>
      <c r="N373" s="213" t="s">
        <v>51</v>
      </c>
      <c r="O373" s="86"/>
      <c r="P373" s="214">
        <f>O373*H373</f>
        <v>0</v>
      </c>
      <c r="Q373" s="214">
        <v>0.0015</v>
      </c>
      <c r="R373" s="214">
        <f>Q373*H373</f>
        <v>0.0045000000000000005</v>
      </c>
      <c r="S373" s="214">
        <v>0</v>
      </c>
      <c r="T373" s="215">
        <f>S373*H373</f>
        <v>0</v>
      </c>
      <c r="U373" s="40"/>
      <c r="V373" s="40"/>
      <c r="W373" s="40"/>
      <c r="X373" s="40"/>
      <c r="Y373" s="40"/>
      <c r="Z373" s="40"/>
      <c r="AA373" s="40"/>
      <c r="AB373" s="40"/>
      <c r="AC373" s="40"/>
      <c r="AD373" s="40"/>
      <c r="AE373" s="40"/>
      <c r="AR373" s="216" t="s">
        <v>270</v>
      </c>
      <c r="AT373" s="216" t="s">
        <v>135</v>
      </c>
      <c r="AU373" s="216" t="s">
        <v>141</v>
      </c>
      <c r="AY373" s="18" t="s">
        <v>132</v>
      </c>
      <c r="BE373" s="217">
        <f>IF(N373="základní",J373,0)</f>
        <v>0</v>
      </c>
      <c r="BF373" s="217">
        <f>IF(N373="snížená",J373,0)</f>
        <v>0</v>
      </c>
      <c r="BG373" s="217">
        <f>IF(N373="zákl. přenesená",J373,0)</f>
        <v>0</v>
      </c>
      <c r="BH373" s="217">
        <f>IF(N373="sníž. přenesená",J373,0)</f>
        <v>0</v>
      </c>
      <c r="BI373" s="217">
        <f>IF(N373="nulová",J373,0)</f>
        <v>0</v>
      </c>
      <c r="BJ373" s="18" t="s">
        <v>141</v>
      </c>
      <c r="BK373" s="217">
        <f>ROUND(I373*H373,2)</f>
        <v>0</v>
      </c>
      <c r="BL373" s="18" t="s">
        <v>270</v>
      </c>
      <c r="BM373" s="216" t="s">
        <v>1542</v>
      </c>
    </row>
    <row r="374" s="2" customFormat="1" ht="14.4" customHeight="1">
      <c r="A374" s="40"/>
      <c r="B374" s="41"/>
      <c r="C374" s="205" t="s">
        <v>756</v>
      </c>
      <c r="D374" s="205" t="s">
        <v>135</v>
      </c>
      <c r="E374" s="206" t="s">
        <v>684</v>
      </c>
      <c r="F374" s="207" t="s">
        <v>685</v>
      </c>
      <c r="G374" s="208" t="s">
        <v>376</v>
      </c>
      <c r="H374" s="209">
        <v>3</v>
      </c>
      <c r="I374" s="210"/>
      <c r="J374" s="211">
        <f>ROUND(I374*H374,2)</f>
        <v>0</v>
      </c>
      <c r="K374" s="207" t="s">
        <v>139</v>
      </c>
      <c r="L374" s="46"/>
      <c r="M374" s="212" t="s">
        <v>32</v>
      </c>
      <c r="N374" s="213" t="s">
        <v>51</v>
      </c>
      <c r="O374" s="86"/>
      <c r="P374" s="214">
        <f>O374*H374</f>
        <v>0</v>
      </c>
      <c r="Q374" s="214">
        <v>0</v>
      </c>
      <c r="R374" s="214">
        <f>Q374*H374</f>
        <v>0</v>
      </c>
      <c r="S374" s="214">
        <v>0.021129999999999999</v>
      </c>
      <c r="T374" s="215">
        <f>S374*H374</f>
        <v>0.063390000000000002</v>
      </c>
      <c r="U374" s="40"/>
      <c r="V374" s="40"/>
      <c r="W374" s="40"/>
      <c r="X374" s="40"/>
      <c r="Y374" s="40"/>
      <c r="Z374" s="40"/>
      <c r="AA374" s="40"/>
      <c r="AB374" s="40"/>
      <c r="AC374" s="40"/>
      <c r="AD374" s="40"/>
      <c r="AE374" s="40"/>
      <c r="AR374" s="216" t="s">
        <v>270</v>
      </c>
      <c r="AT374" s="216" t="s">
        <v>135</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1543</v>
      </c>
    </row>
    <row r="375" s="2" customFormat="1" ht="24.15" customHeight="1">
      <c r="A375" s="40"/>
      <c r="B375" s="41"/>
      <c r="C375" s="205" t="s">
        <v>761</v>
      </c>
      <c r="D375" s="205" t="s">
        <v>135</v>
      </c>
      <c r="E375" s="206" t="s">
        <v>688</v>
      </c>
      <c r="F375" s="207" t="s">
        <v>689</v>
      </c>
      <c r="G375" s="208" t="s">
        <v>254</v>
      </c>
      <c r="H375" s="209">
        <v>0.0050000000000000001</v>
      </c>
      <c r="I375" s="210"/>
      <c r="J375" s="211">
        <f>ROUND(I375*H375,2)</f>
        <v>0</v>
      </c>
      <c r="K375" s="207" t="s">
        <v>139</v>
      </c>
      <c r="L375" s="46"/>
      <c r="M375" s="212" t="s">
        <v>32</v>
      </c>
      <c r="N375" s="213" t="s">
        <v>51</v>
      </c>
      <c r="O375" s="86"/>
      <c r="P375" s="214">
        <f>O375*H375</f>
        <v>0</v>
      </c>
      <c r="Q375" s="214">
        <v>0</v>
      </c>
      <c r="R375" s="214">
        <f>Q375*H375</f>
        <v>0</v>
      </c>
      <c r="S375" s="214">
        <v>0</v>
      </c>
      <c r="T375" s="215">
        <f>S375*H375</f>
        <v>0</v>
      </c>
      <c r="U375" s="40"/>
      <c r="V375" s="40"/>
      <c r="W375" s="40"/>
      <c r="X375" s="40"/>
      <c r="Y375" s="40"/>
      <c r="Z375" s="40"/>
      <c r="AA375" s="40"/>
      <c r="AB375" s="40"/>
      <c r="AC375" s="40"/>
      <c r="AD375" s="40"/>
      <c r="AE375" s="40"/>
      <c r="AR375" s="216" t="s">
        <v>270</v>
      </c>
      <c r="AT375" s="216" t="s">
        <v>135</v>
      </c>
      <c r="AU375" s="216" t="s">
        <v>141</v>
      </c>
      <c r="AY375" s="18" t="s">
        <v>132</v>
      </c>
      <c r="BE375" s="217">
        <f>IF(N375="základní",J375,0)</f>
        <v>0</v>
      </c>
      <c r="BF375" s="217">
        <f>IF(N375="snížená",J375,0)</f>
        <v>0</v>
      </c>
      <c r="BG375" s="217">
        <f>IF(N375="zákl. přenesená",J375,0)</f>
        <v>0</v>
      </c>
      <c r="BH375" s="217">
        <f>IF(N375="sníž. přenesená",J375,0)</f>
        <v>0</v>
      </c>
      <c r="BI375" s="217">
        <f>IF(N375="nulová",J375,0)</f>
        <v>0</v>
      </c>
      <c r="BJ375" s="18" t="s">
        <v>141</v>
      </c>
      <c r="BK375" s="217">
        <f>ROUND(I375*H375,2)</f>
        <v>0</v>
      </c>
      <c r="BL375" s="18" t="s">
        <v>270</v>
      </c>
      <c r="BM375" s="216" t="s">
        <v>1544</v>
      </c>
    </row>
    <row r="376" s="2" customFormat="1">
      <c r="A376" s="40"/>
      <c r="B376" s="41"/>
      <c r="C376" s="42"/>
      <c r="D376" s="225" t="s">
        <v>197</v>
      </c>
      <c r="E376" s="42"/>
      <c r="F376" s="226" t="s">
        <v>604</v>
      </c>
      <c r="G376" s="42"/>
      <c r="H376" s="42"/>
      <c r="I376" s="227"/>
      <c r="J376" s="42"/>
      <c r="K376" s="42"/>
      <c r="L376" s="46"/>
      <c r="M376" s="228"/>
      <c r="N376" s="229"/>
      <c r="O376" s="86"/>
      <c r="P376" s="86"/>
      <c r="Q376" s="86"/>
      <c r="R376" s="86"/>
      <c r="S376" s="86"/>
      <c r="T376" s="87"/>
      <c r="U376" s="40"/>
      <c r="V376" s="40"/>
      <c r="W376" s="40"/>
      <c r="X376" s="40"/>
      <c r="Y376" s="40"/>
      <c r="Z376" s="40"/>
      <c r="AA376" s="40"/>
      <c r="AB376" s="40"/>
      <c r="AC376" s="40"/>
      <c r="AD376" s="40"/>
      <c r="AE376" s="40"/>
      <c r="AT376" s="18" t="s">
        <v>197</v>
      </c>
      <c r="AU376" s="18" t="s">
        <v>141</v>
      </c>
    </row>
    <row r="377" s="12" customFormat="1" ht="22.8" customHeight="1">
      <c r="A377" s="12"/>
      <c r="B377" s="189"/>
      <c r="C377" s="190"/>
      <c r="D377" s="191" t="s">
        <v>78</v>
      </c>
      <c r="E377" s="203" t="s">
        <v>691</v>
      </c>
      <c r="F377" s="203" t="s">
        <v>692</v>
      </c>
      <c r="G377" s="190"/>
      <c r="H377" s="190"/>
      <c r="I377" s="193"/>
      <c r="J377" s="204">
        <f>BK377</f>
        <v>0</v>
      </c>
      <c r="K377" s="190"/>
      <c r="L377" s="195"/>
      <c r="M377" s="196"/>
      <c r="N377" s="197"/>
      <c r="O377" s="197"/>
      <c r="P377" s="198">
        <f>SUM(P378:P379)</f>
        <v>0</v>
      </c>
      <c r="Q377" s="197"/>
      <c r="R377" s="198">
        <f>SUM(R378:R379)</f>
        <v>0.0062399999999999999</v>
      </c>
      <c r="S377" s="197"/>
      <c r="T377" s="199">
        <f>SUM(T378:T379)</f>
        <v>0</v>
      </c>
      <c r="U377" s="12"/>
      <c r="V377" s="12"/>
      <c r="W377" s="12"/>
      <c r="X377" s="12"/>
      <c r="Y377" s="12"/>
      <c r="Z377" s="12"/>
      <c r="AA377" s="12"/>
      <c r="AB377" s="12"/>
      <c r="AC377" s="12"/>
      <c r="AD377" s="12"/>
      <c r="AE377" s="12"/>
      <c r="AR377" s="200" t="s">
        <v>141</v>
      </c>
      <c r="AT377" s="201" t="s">
        <v>78</v>
      </c>
      <c r="AU377" s="201" t="s">
        <v>21</v>
      </c>
      <c r="AY377" s="200" t="s">
        <v>132</v>
      </c>
      <c r="BK377" s="202">
        <f>SUM(BK378:BK379)</f>
        <v>0</v>
      </c>
    </row>
    <row r="378" s="2" customFormat="1" ht="14.4" customHeight="1">
      <c r="A378" s="40"/>
      <c r="B378" s="41"/>
      <c r="C378" s="205" t="s">
        <v>765</v>
      </c>
      <c r="D378" s="205" t="s">
        <v>135</v>
      </c>
      <c r="E378" s="206" t="s">
        <v>694</v>
      </c>
      <c r="F378" s="207" t="s">
        <v>695</v>
      </c>
      <c r="G378" s="208" t="s">
        <v>696</v>
      </c>
      <c r="H378" s="209">
        <v>8</v>
      </c>
      <c r="I378" s="210"/>
      <c r="J378" s="211">
        <f>ROUND(I378*H378,2)</f>
        <v>0</v>
      </c>
      <c r="K378" s="207" t="s">
        <v>32</v>
      </c>
      <c r="L378" s="46"/>
      <c r="M378" s="212" t="s">
        <v>32</v>
      </c>
      <c r="N378" s="213" t="s">
        <v>51</v>
      </c>
      <c r="O378" s="86"/>
      <c r="P378" s="214">
        <f>O378*H378</f>
        <v>0</v>
      </c>
      <c r="Q378" s="214">
        <v>0.00077999999999999999</v>
      </c>
      <c r="R378" s="214">
        <f>Q378*H378</f>
        <v>0.0062399999999999999</v>
      </c>
      <c r="S378" s="214">
        <v>0</v>
      </c>
      <c r="T378" s="215">
        <f>S378*H378</f>
        <v>0</v>
      </c>
      <c r="U378" s="40"/>
      <c r="V378" s="40"/>
      <c r="W378" s="40"/>
      <c r="X378" s="40"/>
      <c r="Y378" s="40"/>
      <c r="Z378" s="40"/>
      <c r="AA378" s="40"/>
      <c r="AB378" s="40"/>
      <c r="AC378" s="40"/>
      <c r="AD378" s="40"/>
      <c r="AE378" s="40"/>
      <c r="AR378" s="216" t="s">
        <v>270</v>
      </c>
      <c r="AT378" s="216" t="s">
        <v>135</v>
      </c>
      <c r="AU378" s="216" t="s">
        <v>141</v>
      </c>
      <c r="AY378" s="18" t="s">
        <v>132</v>
      </c>
      <c r="BE378" s="217">
        <f>IF(N378="základní",J378,0)</f>
        <v>0</v>
      </c>
      <c r="BF378" s="217">
        <f>IF(N378="snížená",J378,0)</f>
        <v>0</v>
      </c>
      <c r="BG378" s="217">
        <f>IF(N378="zákl. přenesená",J378,0)</f>
        <v>0</v>
      </c>
      <c r="BH378" s="217">
        <f>IF(N378="sníž. přenesená",J378,0)</f>
        <v>0</v>
      </c>
      <c r="BI378" s="217">
        <f>IF(N378="nulová",J378,0)</f>
        <v>0</v>
      </c>
      <c r="BJ378" s="18" t="s">
        <v>141</v>
      </c>
      <c r="BK378" s="217">
        <f>ROUND(I378*H378,2)</f>
        <v>0</v>
      </c>
      <c r="BL378" s="18" t="s">
        <v>270</v>
      </c>
      <c r="BM378" s="216" t="s">
        <v>1545</v>
      </c>
    </row>
    <row r="379" s="2" customFormat="1">
      <c r="A379" s="40"/>
      <c r="B379" s="41"/>
      <c r="C379" s="42"/>
      <c r="D379" s="225" t="s">
        <v>197</v>
      </c>
      <c r="E379" s="42"/>
      <c r="F379" s="226" t="s">
        <v>698</v>
      </c>
      <c r="G379" s="42"/>
      <c r="H379" s="42"/>
      <c r="I379" s="227"/>
      <c r="J379" s="42"/>
      <c r="K379" s="42"/>
      <c r="L379" s="46"/>
      <c r="M379" s="228"/>
      <c r="N379" s="229"/>
      <c r="O379" s="86"/>
      <c r="P379" s="86"/>
      <c r="Q379" s="86"/>
      <c r="R379" s="86"/>
      <c r="S379" s="86"/>
      <c r="T379" s="87"/>
      <c r="U379" s="40"/>
      <c r="V379" s="40"/>
      <c r="W379" s="40"/>
      <c r="X379" s="40"/>
      <c r="Y379" s="40"/>
      <c r="Z379" s="40"/>
      <c r="AA379" s="40"/>
      <c r="AB379" s="40"/>
      <c r="AC379" s="40"/>
      <c r="AD379" s="40"/>
      <c r="AE379" s="40"/>
      <c r="AT379" s="18" t="s">
        <v>197</v>
      </c>
      <c r="AU379" s="18" t="s">
        <v>141</v>
      </c>
    </row>
    <row r="380" s="12" customFormat="1" ht="22.8" customHeight="1">
      <c r="A380" s="12"/>
      <c r="B380" s="189"/>
      <c r="C380" s="190"/>
      <c r="D380" s="191" t="s">
        <v>78</v>
      </c>
      <c r="E380" s="203" t="s">
        <v>699</v>
      </c>
      <c r="F380" s="203" t="s">
        <v>700</v>
      </c>
      <c r="G380" s="190"/>
      <c r="H380" s="190"/>
      <c r="I380" s="193"/>
      <c r="J380" s="204">
        <f>BK380</f>
        <v>0</v>
      </c>
      <c r="K380" s="190"/>
      <c r="L380" s="195"/>
      <c r="M380" s="196"/>
      <c r="N380" s="197"/>
      <c r="O380" s="197"/>
      <c r="P380" s="198">
        <f>SUM(P381:P382)</f>
        <v>0</v>
      </c>
      <c r="Q380" s="197"/>
      <c r="R380" s="198">
        <f>SUM(R381:R382)</f>
        <v>0</v>
      </c>
      <c r="S380" s="197"/>
      <c r="T380" s="199">
        <f>SUM(T381:T382)</f>
        <v>0</v>
      </c>
      <c r="U380" s="12"/>
      <c r="V380" s="12"/>
      <c r="W380" s="12"/>
      <c r="X380" s="12"/>
      <c r="Y380" s="12"/>
      <c r="Z380" s="12"/>
      <c r="AA380" s="12"/>
      <c r="AB380" s="12"/>
      <c r="AC380" s="12"/>
      <c r="AD380" s="12"/>
      <c r="AE380" s="12"/>
      <c r="AR380" s="200" t="s">
        <v>141</v>
      </c>
      <c r="AT380" s="201" t="s">
        <v>78</v>
      </c>
      <c r="AU380" s="201" t="s">
        <v>21</v>
      </c>
      <c r="AY380" s="200" t="s">
        <v>132</v>
      </c>
      <c r="BK380" s="202">
        <f>SUM(BK381:BK382)</f>
        <v>0</v>
      </c>
    </row>
    <row r="381" s="2" customFormat="1" ht="24.15" customHeight="1">
      <c r="A381" s="40"/>
      <c r="B381" s="41"/>
      <c r="C381" s="205" t="s">
        <v>772</v>
      </c>
      <c r="D381" s="205" t="s">
        <v>135</v>
      </c>
      <c r="E381" s="206" t="s">
        <v>702</v>
      </c>
      <c r="F381" s="207" t="s">
        <v>1546</v>
      </c>
      <c r="G381" s="208" t="s">
        <v>138</v>
      </c>
      <c r="H381" s="209">
        <v>1</v>
      </c>
      <c r="I381" s="210"/>
      <c r="J381" s="211">
        <f>ROUND(I381*H381,2)</f>
        <v>0</v>
      </c>
      <c r="K381" s="207" t="s">
        <v>139</v>
      </c>
      <c r="L381" s="46"/>
      <c r="M381" s="212" t="s">
        <v>32</v>
      </c>
      <c r="N381" s="213" t="s">
        <v>51</v>
      </c>
      <c r="O381" s="86"/>
      <c r="P381" s="214">
        <f>O381*H381</f>
        <v>0</v>
      </c>
      <c r="Q381" s="214">
        <v>0</v>
      </c>
      <c r="R381" s="214">
        <f>Q381*H381</f>
        <v>0</v>
      </c>
      <c r="S381" s="214">
        <v>0</v>
      </c>
      <c r="T381" s="215">
        <f>S381*H381</f>
        <v>0</v>
      </c>
      <c r="U381" s="40"/>
      <c r="V381" s="40"/>
      <c r="W381" s="40"/>
      <c r="X381" s="40"/>
      <c r="Y381" s="40"/>
      <c r="Z381" s="40"/>
      <c r="AA381" s="40"/>
      <c r="AB381" s="40"/>
      <c r="AC381" s="40"/>
      <c r="AD381" s="40"/>
      <c r="AE381" s="40"/>
      <c r="AR381" s="216" t="s">
        <v>270</v>
      </c>
      <c r="AT381" s="216" t="s">
        <v>135</v>
      </c>
      <c r="AU381" s="216" t="s">
        <v>141</v>
      </c>
      <c r="AY381" s="18" t="s">
        <v>132</v>
      </c>
      <c r="BE381" s="217">
        <f>IF(N381="základní",J381,0)</f>
        <v>0</v>
      </c>
      <c r="BF381" s="217">
        <f>IF(N381="snížená",J381,0)</f>
        <v>0</v>
      </c>
      <c r="BG381" s="217">
        <f>IF(N381="zákl. přenesená",J381,0)</f>
        <v>0</v>
      </c>
      <c r="BH381" s="217">
        <f>IF(N381="sníž. přenesená",J381,0)</f>
        <v>0</v>
      </c>
      <c r="BI381" s="217">
        <f>IF(N381="nulová",J381,0)</f>
        <v>0</v>
      </c>
      <c r="BJ381" s="18" t="s">
        <v>141</v>
      </c>
      <c r="BK381" s="217">
        <f>ROUND(I381*H381,2)</f>
        <v>0</v>
      </c>
      <c r="BL381" s="18" t="s">
        <v>270</v>
      </c>
      <c r="BM381" s="216" t="s">
        <v>1547</v>
      </c>
    </row>
    <row r="382" s="2" customFormat="1">
      <c r="A382" s="40"/>
      <c r="B382" s="41"/>
      <c r="C382" s="42"/>
      <c r="D382" s="225" t="s">
        <v>197</v>
      </c>
      <c r="E382" s="42"/>
      <c r="F382" s="226" t="s">
        <v>705</v>
      </c>
      <c r="G382" s="42"/>
      <c r="H382" s="42"/>
      <c r="I382" s="227"/>
      <c r="J382" s="42"/>
      <c r="K382" s="42"/>
      <c r="L382" s="46"/>
      <c r="M382" s="228"/>
      <c r="N382" s="229"/>
      <c r="O382" s="86"/>
      <c r="P382" s="86"/>
      <c r="Q382" s="86"/>
      <c r="R382" s="86"/>
      <c r="S382" s="86"/>
      <c r="T382" s="87"/>
      <c r="U382" s="40"/>
      <c r="V382" s="40"/>
      <c r="W382" s="40"/>
      <c r="X382" s="40"/>
      <c r="Y382" s="40"/>
      <c r="Z382" s="40"/>
      <c r="AA382" s="40"/>
      <c r="AB382" s="40"/>
      <c r="AC382" s="40"/>
      <c r="AD382" s="40"/>
      <c r="AE382" s="40"/>
      <c r="AT382" s="18" t="s">
        <v>197</v>
      </c>
      <c r="AU382" s="18" t="s">
        <v>141</v>
      </c>
    </row>
    <row r="383" s="12" customFormat="1" ht="22.8" customHeight="1">
      <c r="A383" s="12"/>
      <c r="B383" s="189"/>
      <c r="C383" s="190"/>
      <c r="D383" s="191" t="s">
        <v>78</v>
      </c>
      <c r="E383" s="203" t="s">
        <v>706</v>
      </c>
      <c r="F383" s="203" t="s">
        <v>707</v>
      </c>
      <c r="G383" s="190"/>
      <c r="H383" s="190"/>
      <c r="I383" s="193"/>
      <c r="J383" s="204">
        <f>BK383</f>
        <v>0</v>
      </c>
      <c r="K383" s="190"/>
      <c r="L383" s="195"/>
      <c r="M383" s="196"/>
      <c r="N383" s="197"/>
      <c r="O383" s="197"/>
      <c r="P383" s="198">
        <f>SUM(P384:P398)</f>
        <v>0</v>
      </c>
      <c r="Q383" s="197"/>
      <c r="R383" s="198">
        <f>SUM(R384:R398)</f>
        <v>4.584607000000001</v>
      </c>
      <c r="S383" s="197"/>
      <c r="T383" s="199">
        <f>SUM(T384:T398)</f>
        <v>0</v>
      </c>
      <c r="U383" s="12"/>
      <c r="V383" s="12"/>
      <c r="W383" s="12"/>
      <c r="X383" s="12"/>
      <c r="Y383" s="12"/>
      <c r="Z383" s="12"/>
      <c r="AA383" s="12"/>
      <c r="AB383" s="12"/>
      <c r="AC383" s="12"/>
      <c r="AD383" s="12"/>
      <c r="AE383" s="12"/>
      <c r="AR383" s="200" t="s">
        <v>141</v>
      </c>
      <c r="AT383" s="201" t="s">
        <v>78</v>
      </c>
      <c r="AU383" s="201" t="s">
        <v>21</v>
      </c>
      <c r="AY383" s="200" t="s">
        <v>132</v>
      </c>
      <c r="BK383" s="202">
        <f>SUM(BK384:BK398)</f>
        <v>0</v>
      </c>
    </row>
    <row r="384" s="2" customFormat="1" ht="24.15" customHeight="1">
      <c r="A384" s="40"/>
      <c r="B384" s="41"/>
      <c r="C384" s="205" t="s">
        <v>776</v>
      </c>
      <c r="D384" s="205" t="s">
        <v>135</v>
      </c>
      <c r="E384" s="206" t="s">
        <v>709</v>
      </c>
      <c r="F384" s="207" t="s">
        <v>1026</v>
      </c>
      <c r="G384" s="208" t="s">
        <v>195</v>
      </c>
      <c r="H384" s="209">
        <v>79</v>
      </c>
      <c r="I384" s="210"/>
      <c r="J384" s="211">
        <f>ROUND(I384*H384,2)</f>
        <v>0</v>
      </c>
      <c r="K384" s="207" t="s">
        <v>139</v>
      </c>
      <c r="L384" s="46"/>
      <c r="M384" s="212" t="s">
        <v>32</v>
      </c>
      <c r="N384" s="213" t="s">
        <v>51</v>
      </c>
      <c r="O384" s="86"/>
      <c r="P384" s="214">
        <f>O384*H384</f>
        <v>0</v>
      </c>
      <c r="Q384" s="214">
        <v>0</v>
      </c>
      <c r="R384" s="214">
        <f>Q384*H384</f>
        <v>0</v>
      </c>
      <c r="S384" s="214">
        <v>0</v>
      </c>
      <c r="T384" s="215">
        <f>S384*H384</f>
        <v>0</v>
      </c>
      <c r="U384" s="40"/>
      <c r="V384" s="40"/>
      <c r="W384" s="40"/>
      <c r="X384" s="40"/>
      <c r="Y384" s="40"/>
      <c r="Z384" s="40"/>
      <c r="AA384" s="40"/>
      <c r="AB384" s="40"/>
      <c r="AC384" s="40"/>
      <c r="AD384" s="40"/>
      <c r="AE384" s="40"/>
      <c r="AR384" s="216" t="s">
        <v>270</v>
      </c>
      <c r="AT384" s="216" t="s">
        <v>135</v>
      </c>
      <c r="AU384" s="216" t="s">
        <v>141</v>
      </c>
      <c r="AY384" s="18" t="s">
        <v>132</v>
      </c>
      <c r="BE384" s="217">
        <f>IF(N384="základní",J384,0)</f>
        <v>0</v>
      </c>
      <c r="BF384" s="217">
        <f>IF(N384="snížená",J384,0)</f>
        <v>0</v>
      </c>
      <c r="BG384" s="217">
        <f>IF(N384="zákl. přenesená",J384,0)</f>
        <v>0</v>
      </c>
      <c r="BH384" s="217">
        <f>IF(N384="sníž. přenesená",J384,0)</f>
        <v>0</v>
      </c>
      <c r="BI384" s="217">
        <f>IF(N384="nulová",J384,0)</f>
        <v>0</v>
      </c>
      <c r="BJ384" s="18" t="s">
        <v>141</v>
      </c>
      <c r="BK384" s="217">
        <f>ROUND(I384*H384,2)</f>
        <v>0</v>
      </c>
      <c r="BL384" s="18" t="s">
        <v>270</v>
      </c>
      <c r="BM384" s="216" t="s">
        <v>1548</v>
      </c>
    </row>
    <row r="385" s="2" customFormat="1">
      <c r="A385" s="40"/>
      <c r="B385" s="41"/>
      <c r="C385" s="42"/>
      <c r="D385" s="225" t="s">
        <v>197</v>
      </c>
      <c r="E385" s="42"/>
      <c r="F385" s="226" t="s">
        <v>712</v>
      </c>
      <c r="G385" s="42"/>
      <c r="H385" s="42"/>
      <c r="I385" s="227"/>
      <c r="J385" s="42"/>
      <c r="K385" s="42"/>
      <c r="L385" s="46"/>
      <c r="M385" s="228"/>
      <c r="N385" s="229"/>
      <c r="O385" s="86"/>
      <c r="P385" s="86"/>
      <c r="Q385" s="86"/>
      <c r="R385" s="86"/>
      <c r="S385" s="86"/>
      <c r="T385" s="87"/>
      <c r="U385" s="40"/>
      <c r="V385" s="40"/>
      <c r="W385" s="40"/>
      <c r="X385" s="40"/>
      <c r="Y385" s="40"/>
      <c r="Z385" s="40"/>
      <c r="AA385" s="40"/>
      <c r="AB385" s="40"/>
      <c r="AC385" s="40"/>
      <c r="AD385" s="40"/>
      <c r="AE385" s="40"/>
      <c r="AT385" s="18" t="s">
        <v>197</v>
      </c>
      <c r="AU385" s="18" t="s">
        <v>141</v>
      </c>
    </row>
    <row r="386" s="2" customFormat="1" ht="14.4" customHeight="1">
      <c r="A386" s="40"/>
      <c r="B386" s="41"/>
      <c r="C386" s="252" t="s">
        <v>781</v>
      </c>
      <c r="D386" s="252" t="s">
        <v>246</v>
      </c>
      <c r="E386" s="253" t="s">
        <v>714</v>
      </c>
      <c r="F386" s="254" t="s">
        <v>715</v>
      </c>
      <c r="G386" s="255" t="s">
        <v>204</v>
      </c>
      <c r="H386" s="256">
        <v>1.9339999999999999</v>
      </c>
      <c r="I386" s="257"/>
      <c r="J386" s="258">
        <f>ROUND(I386*H386,2)</f>
        <v>0</v>
      </c>
      <c r="K386" s="254" t="s">
        <v>139</v>
      </c>
      <c r="L386" s="259"/>
      <c r="M386" s="260" t="s">
        <v>32</v>
      </c>
      <c r="N386" s="261" t="s">
        <v>51</v>
      </c>
      <c r="O386" s="86"/>
      <c r="P386" s="214">
        <f>O386*H386</f>
        <v>0</v>
      </c>
      <c r="Q386" s="214">
        <v>0.55000000000000004</v>
      </c>
      <c r="R386" s="214">
        <f>Q386*H386</f>
        <v>1.0637000000000001</v>
      </c>
      <c r="S386" s="214">
        <v>0</v>
      </c>
      <c r="T386" s="215">
        <f>S386*H386</f>
        <v>0</v>
      </c>
      <c r="U386" s="40"/>
      <c r="V386" s="40"/>
      <c r="W386" s="40"/>
      <c r="X386" s="40"/>
      <c r="Y386" s="40"/>
      <c r="Z386" s="40"/>
      <c r="AA386" s="40"/>
      <c r="AB386" s="40"/>
      <c r="AC386" s="40"/>
      <c r="AD386" s="40"/>
      <c r="AE386" s="40"/>
      <c r="AR386" s="216" t="s">
        <v>356</v>
      </c>
      <c r="AT386" s="216" t="s">
        <v>246</v>
      </c>
      <c r="AU386" s="216" t="s">
        <v>141</v>
      </c>
      <c r="AY386" s="18" t="s">
        <v>132</v>
      </c>
      <c r="BE386" s="217">
        <f>IF(N386="základní",J386,0)</f>
        <v>0</v>
      </c>
      <c r="BF386" s="217">
        <f>IF(N386="snížená",J386,0)</f>
        <v>0</v>
      </c>
      <c r="BG386" s="217">
        <f>IF(N386="zákl. přenesená",J386,0)</f>
        <v>0</v>
      </c>
      <c r="BH386" s="217">
        <f>IF(N386="sníž. přenesená",J386,0)</f>
        <v>0</v>
      </c>
      <c r="BI386" s="217">
        <f>IF(N386="nulová",J386,0)</f>
        <v>0</v>
      </c>
      <c r="BJ386" s="18" t="s">
        <v>141</v>
      </c>
      <c r="BK386" s="217">
        <f>ROUND(I386*H386,2)</f>
        <v>0</v>
      </c>
      <c r="BL386" s="18" t="s">
        <v>270</v>
      </c>
      <c r="BM386" s="216" t="s">
        <v>1549</v>
      </c>
    </row>
    <row r="387" s="13" customFormat="1">
      <c r="A387" s="13"/>
      <c r="B387" s="230"/>
      <c r="C387" s="231"/>
      <c r="D387" s="225" t="s">
        <v>199</v>
      </c>
      <c r="E387" s="232" t="s">
        <v>32</v>
      </c>
      <c r="F387" s="233" t="s">
        <v>1550</v>
      </c>
      <c r="G387" s="231"/>
      <c r="H387" s="234">
        <v>1.8959999999999999</v>
      </c>
      <c r="I387" s="235"/>
      <c r="J387" s="231"/>
      <c r="K387" s="231"/>
      <c r="L387" s="236"/>
      <c r="M387" s="237"/>
      <c r="N387" s="238"/>
      <c r="O387" s="238"/>
      <c r="P387" s="238"/>
      <c r="Q387" s="238"/>
      <c r="R387" s="238"/>
      <c r="S387" s="238"/>
      <c r="T387" s="239"/>
      <c r="U387" s="13"/>
      <c r="V387" s="13"/>
      <c r="W387" s="13"/>
      <c r="X387" s="13"/>
      <c r="Y387" s="13"/>
      <c r="Z387" s="13"/>
      <c r="AA387" s="13"/>
      <c r="AB387" s="13"/>
      <c r="AC387" s="13"/>
      <c r="AD387" s="13"/>
      <c r="AE387" s="13"/>
      <c r="AT387" s="240" t="s">
        <v>199</v>
      </c>
      <c r="AU387" s="240" t="s">
        <v>141</v>
      </c>
      <c r="AV387" s="13" t="s">
        <v>141</v>
      </c>
      <c r="AW387" s="13" t="s">
        <v>41</v>
      </c>
      <c r="AX387" s="13" t="s">
        <v>79</v>
      </c>
      <c r="AY387" s="240" t="s">
        <v>132</v>
      </c>
    </row>
    <row r="388" s="14" customFormat="1">
      <c r="A388" s="14"/>
      <c r="B388" s="241"/>
      <c r="C388" s="242"/>
      <c r="D388" s="225" t="s">
        <v>199</v>
      </c>
      <c r="E388" s="243" t="s">
        <v>32</v>
      </c>
      <c r="F388" s="244" t="s">
        <v>201</v>
      </c>
      <c r="G388" s="242"/>
      <c r="H388" s="245">
        <v>1.8959999999999999</v>
      </c>
      <c r="I388" s="246"/>
      <c r="J388" s="242"/>
      <c r="K388" s="242"/>
      <c r="L388" s="247"/>
      <c r="M388" s="248"/>
      <c r="N388" s="249"/>
      <c r="O388" s="249"/>
      <c r="P388" s="249"/>
      <c r="Q388" s="249"/>
      <c r="R388" s="249"/>
      <c r="S388" s="249"/>
      <c r="T388" s="250"/>
      <c r="U388" s="14"/>
      <c r="V388" s="14"/>
      <c r="W388" s="14"/>
      <c r="X388" s="14"/>
      <c r="Y388" s="14"/>
      <c r="Z388" s="14"/>
      <c r="AA388" s="14"/>
      <c r="AB388" s="14"/>
      <c r="AC388" s="14"/>
      <c r="AD388" s="14"/>
      <c r="AE388" s="14"/>
      <c r="AT388" s="251" t="s">
        <v>199</v>
      </c>
      <c r="AU388" s="251" t="s">
        <v>141</v>
      </c>
      <c r="AV388" s="14" t="s">
        <v>150</v>
      </c>
      <c r="AW388" s="14" t="s">
        <v>41</v>
      </c>
      <c r="AX388" s="14" t="s">
        <v>21</v>
      </c>
      <c r="AY388" s="251" t="s">
        <v>132</v>
      </c>
    </row>
    <row r="389" s="13" customFormat="1">
      <c r="A389" s="13"/>
      <c r="B389" s="230"/>
      <c r="C389" s="231"/>
      <c r="D389" s="225" t="s">
        <v>199</v>
      </c>
      <c r="E389" s="231"/>
      <c r="F389" s="233" t="s">
        <v>1551</v>
      </c>
      <c r="G389" s="231"/>
      <c r="H389" s="234">
        <v>1.9339999999999999</v>
      </c>
      <c r="I389" s="235"/>
      <c r="J389" s="231"/>
      <c r="K389" s="231"/>
      <c r="L389" s="236"/>
      <c r="M389" s="237"/>
      <c r="N389" s="238"/>
      <c r="O389" s="238"/>
      <c r="P389" s="238"/>
      <c r="Q389" s="238"/>
      <c r="R389" s="238"/>
      <c r="S389" s="238"/>
      <c r="T389" s="239"/>
      <c r="U389" s="13"/>
      <c r="V389" s="13"/>
      <c r="W389" s="13"/>
      <c r="X389" s="13"/>
      <c r="Y389" s="13"/>
      <c r="Z389" s="13"/>
      <c r="AA389" s="13"/>
      <c r="AB389" s="13"/>
      <c r="AC389" s="13"/>
      <c r="AD389" s="13"/>
      <c r="AE389" s="13"/>
      <c r="AT389" s="240" t="s">
        <v>199</v>
      </c>
      <c r="AU389" s="240" t="s">
        <v>141</v>
      </c>
      <c r="AV389" s="13" t="s">
        <v>141</v>
      </c>
      <c r="AW389" s="13" t="s">
        <v>4</v>
      </c>
      <c r="AX389" s="13" t="s">
        <v>21</v>
      </c>
      <c r="AY389" s="240" t="s">
        <v>132</v>
      </c>
    </row>
    <row r="390" s="2" customFormat="1" ht="24.15" customHeight="1">
      <c r="A390" s="40"/>
      <c r="B390" s="41"/>
      <c r="C390" s="205" t="s">
        <v>786</v>
      </c>
      <c r="D390" s="205" t="s">
        <v>135</v>
      </c>
      <c r="E390" s="206" t="s">
        <v>720</v>
      </c>
      <c r="F390" s="207" t="s">
        <v>721</v>
      </c>
      <c r="G390" s="208" t="s">
        <v>195</v>
      </c>
      <c r="H390" s="209">
        <v>152.31999999999999</v>
      </c>
      <c r="I390" s="210"/>
      <c r="J390" s="211">
        <f>ROUND(I390*H390,2)</f>
        <v>0</v>
      </c>
      <c r="K390" s="207" t="s">
        <v>139</v>
      </c>
      <c r="L390" s="46"/>
      <c r="M390" s="212" t="s">
        <v>32</v>
      </c>
      <c r="N390" s="213" t="s">
        <v>51</v>
      </c>
      <c r="O390" s="86"/>
      <c r="P390" s="214">
        <f>O390*H390</f>
        <v>0</v>
      </c>
      <c r="Q390" s="214">
        <v>0</v>
      </c>
      <c r="R390" s="214">
        <f>Q390*H390</f>
        <v>0</v>
      </c>
      <c r="S390" s="214">
        <v>0</v>
      </c>
      <c r="T390" s="215">
        <f>S390*H390</f>
        <v>0</v>
      </c>
      <c r="U390" s="40"/>
      <c r="V390" s="40"/>
      <c r="W390" s="40"/>
      <c r="X390" s="40"/>
      <c r="Y390" s="40"/>
      <c r="Z390" s="40"/>
      <c r="AA390" s="40"/>
      <c r="AB390" s="40"/>
      <c r="AC390" s="40"/>
      <c r="AD390" s="40"/>
      <c r="AE390" s="40"/>
      <c r="AR390" s="216" t="s">
        <v>270</v>
      </c>
      <c r="AT390" s="216" t="s">
        <v>135</v>
      </c>
      <c r="AU390" s="216" t="s">
        <v>141</v>
      </c>
      <c r="AY390" s="18" t="s">
        <v>132</v>
      </c>
      <c r="BE390" s="217">
        <f>IF(N390="základní",J390,0)</f>
        <v>0</v>
      </c>
      <c r="BF390" s="217">
        <f>IF(N390="snížená",J390,0)</f>
        <v>0</v>
      </c>
      <c r="BG390" s="217">
        <f>IF(N390="zákl. přenesená",J390,0)</f>
        <v>0</v>
      </c>
      <c r="BH390" s="217">
        <f>IF(N390="sníž. přenesená",J390,0)</f>
        <v>0</v>
      </c>
      <c r="BI390" s="217">
        <f>IF(N390="nulová",J390,0)</f>
        <v>0</v>
      </c>
      <c r="BJ390" s="18" t="s">
        <v>141</v>
      </c>
      <c r="BK390" s="217">
        <f>ROUND(I390*H390,2)</f>
        <v>0</v>
      </c>
      <c r="BL390" s="18" t="s">
        <v>270</v>
      </c>
      <c r="BM390" s="216" t="s">
        <v>1552</v>
      </c>
    </row>
    <row r="391" s="2" customFormat="1">
      <c r="A391" s="40"/>
      <c r="B391" s="41"/>
      <c r="C391" s="42"/>
      <c r="D391" s="225" t="s">
        <v>197</v>
      </c>
      <c r="E391" s="42"/>
      <c r="F391" s="226" t="s">
        <v>723</v>
      </c>
      <c r="G391" s="42"/>
      <c r="H391" s="42"/>
      <c r="I391" s="227"/>
      <c r="J391" s="42"/>
      <c r="K391" s="42"/>
      <c r="L391" s="46"/>
      <c r="M391" s="228"/>
      <c r="N391" s="229"/>
      <c r="O391" s="86"/>
      <c r="P391" s="86"/>
      <c r="Q391" s="86"/>
      <c r="R391" s="86"/>
      <c r="S391" s="86"/>
      <c r="T391" s="87"/>
      <c r="U391" s="40"/>
      <c r="V391" s="40"/>
      <c r="W391" s="40"/>
      <c r="X391" s="40"/>
      <c r="Y391" s="40"/>
      <c r="Z391" s="40"/>
      <c r="AA391" s="40"/>
      <c r="AB391" s="40"/>
      <c r="AC391" s="40"/>
      <c r="AD391" s="40"/>
      <c r="AE391" s="40"/>
      <c r="AT391" s="18" t="s">
        <v>197</v>
      </c>
      <c r="AU391" s="18" t="s">
        <v>141</v>
      </c>
    </row>
    <row r="392" s="2" customFormat="1" ht="14.4" customHeight="1">
      <c r="A392" s="40"/>
      <c r="B392" s="41"/>
      <c r="C392" s="252" t="s">
        <v>794</v>
      </c>
      <c r="D392" s="252" t="s">
        <v>246</v>
      </c>
      <c r="E392" s="253" t="s">
        <v>725</v>
      </c>
      <c r="F392" s="254" t="s">
        <v>726</v>
      </c>
      <c r="G392" s="255" t="s">
        <v>195</v>
      </c>
      <c r="H392" s="256">
        <v>164.506</v>
      </c>
      <c r="I392" s="257"/>
      <c r="J392" s="258">
        <f>ROUND(I392*H392,2)</f>
        <v>0</v>
      </c>
      <c r="K392" s="254" t="s">
        <v>139</v>
      </c>
      <c r="L392" s="259"/>
      <c r="M392" s="260" t="s">
        <v>32</v>
      </c>
      <c r="N392" s="261" t="s">
        <v>51</v>
      </c>
      <c r="O392" s="86"/>
      <c r="P392" s="214">
        <f>O392*H392</f>
        <v>0</v>
      </c>
      <c r="Q392" s="214">
        <v>0.014500000000000001</v>
      </c>
      <c r="R392" s="214">
        <f>Q392*H392</f>
        <v>2.3853370000000003</v>
      </c>
      <c r="S392" s="214">
        <v>0</v>
      </c>
      <c r="T392" s="215">
        <f>S392*H392</f>
        <v>0</v>
      </c>
      <c r="U392" s="40"/>
      <c r="V392" s="40"/>
      <c r="W392" s="40"/>
      <c r="X392" s="40"/>
      <c r="Y392" s="40"/>
      <c r="Z392" s="40"/>
      <c r="AA392" s="40"/>
      <c r="AB392" s="40"/>
      <c r="AC392" s="40"/>
      <c r="AD392" s="40"/>
      <c r="AE392" s="40"/>
      <c r="AR392" s="216" t="s">
        <v>356</v>
      </c>
      <c r="AT392" s="216" t="s">
        <v>246</v>
      </c>
      <c r="AU392" s="216" t="s">
        <v>141</v>
      </c>
      <c r="AY392" s="18" t="s">
        <v>132</v>
      </c>
      <c r="BE392" s="217">
        <f>IF(N392="základní",J392,0)</f>
        <v>0</v>
      </c>
      <c r="BF392" s="217">
        <f>IF(N392="snížená",J392,0)</f>
        <v>0</v>
      </c>
      <c r="BG392" s="217">
        <f>IF(N392="zákl. přenesená",J392,0)</f>
        <v>0</v>
      </c>
      <c r="BH392" s="217">
        <f>IF(N392="sníž. přenesená",J392,0)</f>
        <v>0</v>
      </c>
      <c r="BI392" s="217">
        <f>IF(N392="nulová",J392,0)</f>
        <v>0</v>
      </c>
      <c r="BJ392" s="18" t="s">
        <v>141</v>
      </c>
      <c r="BK392" s="217">
        <f>ROUND(I392*H392,2)</f>
        <v>0</v>
      </c>
      <c r="BL392" s="18" t="s">
        <v>270</v>
      </c>
      <c r="BM392" s="216" t="s">
        <v>1553</v>
      </c>
    </row>
    <row r="393" s="13" customFormat="1">
      <c r="A393" s="13"/>
      <c r="B393" s="230"/>
      <c r="C393" s="231"/>
      <c r="D393" s="225" t="s">
        <v>199</v>
      </c>
      <c r="E393" s="231"/>
      <c r="F393" s="233" t="s">
        <v>1039</v>
      </c>
      <c r="G393" s="231"/>
      <c r="H393" s="234">
        <v>164.506</v>
      </c>
      <c r="I393" s="235"/>
      <c r="J393" s="231"/>
      <c r="K393" s="231"/>
      <c r="L393" s="236"/>
      <c r="M393" s="237"/>
      <c r="N393" s="238"/>
      <c r="O393" s="238"/>
      <c r="P393" s="238"/>
      <c r="Q393" s="238"/>
      <c r="R393" s="238"/>
      <c r="S393" s="238"/>
      <c r="T393" s="239"/>
      <c r="U393" s="13"/>
      <c r="V393" s="13"/>
      <c r="W393" s="13"/>
      <c r="X393" s="13"/>
      <c r="Y393" s="13"/>
      <c r="Z393" s="13"/>
      <c r="AA393" s="13"/>
      <c r="AB393" s="13"/>
      <c r="AC393" s="13"/>
      <c r="AD393" s="13"/>
      <c r="AE393" s="13"/>
      <c r="AT393" s="240" t="s">
        <v>199</v>
      </c>
      <c r="AU393" s="240" t="s">
        <v>141</v>
      </c>
      <c r="AV393" s="13" t="s">
        <v>141</v>
      </c>
      <c r="AW393" s="13" t="s">
        <v>4</v>
      </c>
      <c r="AX393" s="13" t="s">
        <v>21</v>
      </c>
      <c r="AY393" s="240" t="s">
        <v>132</v>
      </c>
    </row>
    <row r="394" s="2" customFormat="1" ht="14.4" customHeight="1">
      <c r="A394" s="40"/>
      <c r="B394" s="41"/>
      <c r="C394" s="205" t="s">
        <v>799</v>
      </c>
      <c r="D394" s="205" t="s">
        <v>135</v>
      </c>
      <c r="E394" s="206" t="s">
        <v>730</v>
      </c>
      <c r="F394" s="207" t="s">
        <v>731</v>
      </c>
      <c r="G394" s="208" t="s">
        <v>231</v>
      </c>
      <c r="H394" s="209">
        <v>257</v>
      </c>
      <c r="I394" s="210"/>
      <c r="J394" s="211">
        <f>ROUND(I394*H394,2)</f>
        <v>0</v>
      </c>
      <c r="K394" s="207" t="s">
        <v>139</v>
      </c>
      <c r="L394" s="46"/>
      <c r="M394" s="212" t="s">
        <v>32</v>
      </c>
      <c r="N394" s="213" t="s">
        <v>51</v>
      </c>
      <c r="O394" s="86"/>
      <c r="P394" s="214">
        <f>O394*H394</f>
        <v>0</v>
      </c>
      <c r="Q394" s="214">
        <v>1.0000000000000001E-05</v>
      </c>
      <c r="R394" s="214">
        <f>Q394*H394</f>
        <v>0.0025700000000000002</v>
      </c>
      <c r="S394" s="214">
        <v>0</v>
      </c>
      <c r="T394" s="215">
        <f>S394*H394</f>
        <v>0</v>
      </c>
      <c r="U394" s="40"/>
      <c r="V394" s="40"/>
      <c r="W394" s="40"/>
      <c r="X394" s="40"/>
      <c r="Y394" s="40"/>
      <c r="Z394" s="40"/>
      <c r="AA394" s="40"/>
      <c r="AB394" s="40"/>
      <c r="AC394" s="40"/>
      <c r="AD394" s="40"/>
      <c r="AE394" s="40"/>
      <c r="AR394" s="216" t="s">
        <v>270</v>
      </c>
      <c r="AT394" s="216" t="s">
        <v>135</v>
      </c>
      <c r="AU394" s="216" t="s">
        <v>141</v>
      </c>
      <c r="AY394" s="18" t="s">
        <v>132</v>
      </c>
      <c r="BE394" s="217">
        <f>IF(N394="základní",J394,0)</f>
        <v>0</v>
      </c>
      <c r="BF394" s="217">
        <f>IF(N394="snížená",J394,0)</f>
        <v>0</v>
      </c>
      <c r="BG394" s="217">
        <f>IF(N394="zákl. přenesená",J394,0)</f>
        <v>0</v>
      </c>
      <c r="BH394" s="217">
        <f>IF(N394="sníž. přenesená",J394,0)</f>
        <v>0</v>
      </c>
      <c r="BI394" s="217">
        <f>IF(N394="nulová",J394,0)</f>
        <v>0</v>
      </c>
      <c r="BJ394" s="18" t="s">
        <v>141</v>
      </c>
      <c r="BK394" s="217">
        <f>ROUND(I394*H394,2)</f>
        <v>0</v>
      </c>
      <c r="BL394" s="18" t="s">
        <v>270</v>
      </c>
      <c r="BM394" s="216" t="s">
        <v>1554</v>
      </c>
    </row>
    <row r="395" s="2" customFormat="1">
      <c r="A395" s="40"/>
      <c r="B395" s="41"/>
      <c r="C395" s="42"/>
      <c r="D395" s="225" t="s">
        <v>197</v>
      </c>
      <c r="E395" s="42"/>
      <c r="F395" s="226" t="s">
        <v>723</v>
      </c>
      <c r="G395" s="42"/>
      <c r="H395" s="42"/>
      <c r="I395" s="227"/>
      <c r="J395" s="42"/>
      <c r="K395" s="42"/>
      <c r="L395" s="46"/>
      <c r="M395" s="228"/>
      <c r="N395" s="229"/>
      <c r="O395" s="86"/>
      <c r="P395" s="86"/>
      <c r="Q395" s="86"/>
      <c r="R395" s="86"/>
      <c r="S395" s="86"/>
      <c r="T395" s="87"/>
      <c r="U395" s="40"/>
      <c r="V395" s="40"/>
      <c r="W395" s="40"/>
      <c r="X395" s="40"/>
      <c r="Y395" s="40"/>
      <c r="Z395" s="40"/>
      <c r="AA395" s="40"/>
      <c r="AB395" s="40"/>
      <c r="AC395" s="40"/>
      <c r="AD395" s="40"/>
      <c r="AE395" s="40"/>
      <c r="AT395" s="18" t="s">
        <v>197</v>
      </c>
      <c r="AU395" s="18" t="s">
        <v>141</v>
      </c>
    </row>
    <row r="396" s="2" customFormat="1" ht="14.4" customHeight="1">
      <c r="A396" s="40"/>
      <c r="B396" s="41"/>
      <c r="C396" s="252" t="s">
        <v>803</v>
      </c>
      <c r="D396" s="252" t="s">
        <v>246</v>
      </c>
      <c r="E396" s="253" t="s">
        <v>734</v>
      </c>
      <c r="F396" s="254" t="s">
        <v>735</v>
      </c>
      <c r="G396" s="255" t="s">
        <v>204</v>
      </c>
      <c r="H396" s="256">
        <v>2.0600000000000001</v>
      </c>
      <c r="I396" s="257"/>
      <c r="J396" s="258">
        <f>ROUND(I396*H396,2)</f>
        <v>0</v>
      </c>
      <c r="K396" s="254" t="s">
        <v>139</v>
      </c>
      <c r="L396" s="259"/>
      <c r="M396" s="260" t="s">
        <v>32</v>
      </c>
      <c r="N396" s="261" t="s">
        <v>51</v>
      </c>
      <c r="O396" s="86"/>
      <c r="P396" s="214">
        <f>O396*H396</f>
        <v>0</v>
      </c>
      <c r="Q396" s="214">
        <v>0.55000000000000004</v>
      </c>
      <c r="R396" s="214">
        <f>Q396*H396</f>
        <v>1.1330000000000002</v>
      </c>
      <c r="S396" s="214">
        <v>0</v>
      </c>
      <c r="T396" s="215">
        <f>S396*H396</f>
        <v>0</v>
      </c>
      <c r="U396" s="40"/>
      <c r="V396" s="40"/>
      <c r="W396" s="40"/>
      <c r="X396" s="40"/>
      <c r="Y396" s="40"/>
      <c r="Z396" s="40"/>
      <c r="AA396" s="40"/>
      <c r="AB396" s="40"/>
      <c r="AC396" s="40"/>
      <c r="AD396" s="40"/>
      <c r="AE396" s="40"/>
      <c r="AR396" s="216" t="s">
        <v>356</v>
      </c>
      <c r="AT396" s="216" t="s">
        <v>246</v>
      </c>
      <c r="AU396" s="216" t="s">
        <v>141</v>
      </c>
      <c r="AY396" s="18" t="s">
        <v>132</v>
      </c>
      <c r="BE396" s="217">
        <f>IF(N396="základní",J396,0)</f>
        <v>0</v>
      </c>
      <c r="BF396" s="217">
        <f>IF(N396="snížená",J396,0)</f>
        <v>0</v>
      </c>
      <c r="BG396" s="217">
        <f>IF(N396="zákl. přenesená",J396,0)</f>
        <v>0</v>
      </c>
      <c r="BH396" s="217">
        <f>IF(N396="sníž. přenesená",J396,0)</f>
        <v>0</v>
      </c>
      <c r="BI396" s="217">
        <f>IF(N396="nulová",J396,0)</f>
        <v>0</v>
      </c>
      <c r="BJ396" s="18" t="s">
        <v>141</v>
      </c>
      <c r="BK396" s="217">
        <f>ROUND(I396*H396,2)</f>
        <v>0</v>
      </c>
      <c r="BL396" s="18" t="s">
        <v>270</v>
      </c>
      <c r="BM396" s="216" t="s">
        <v>1555</v>
      </c>
    </row>
    <row r="397" s="2" customFormat="1" ht="24.15" customHeight="1">
      <c r="A397" s="40"/>
      <c r="B397" s="41"/>
      <c r="C397" s="205" t="s">
        <v>810</v>
      </c>
      <c r="D397" s="205" t="s">
        <v>135</v>
      </c>
      <c r="E397" s="206" t="s">
        <v>738</v>
      </c>
      <c r="F397" s="207" t="s">
        <v>739</v>
      </c>
      <c r="G397" s="208" t="s">
        <v>254</v>
      </c>
      <c r="H397" s="209">
        <v>4.585</v>
      </c>
      <c r="I397" s="210"/>
      <c r="J397" s="211">
        <f>ROUND(I397*H397,2)</f>
        <v>0</v>
      </c>
      <c r="K397" s="207" t="s">
        <v>139</v>
      </c>
      <c r="L397" s="46"/>
      <c r="M397" s="212" t="s">
        <v>32</v>
      </c>
      <c r="N397" s="213" t="s">
        <v>51</v>
      </c>
      <c r="O397" s="86"/>
      <c r="P397" s="214">
        <f>O397*H397</f>
        <v>0</v>
      </c>
      <c r="Q397" s="214">
        <v>0</v>
      </c>
      <c r="R397" s="214">
        <f>Q397*H397</f>
        <v>0</v>
      </c>
      <c r="S397" s="214">
        <v>0</v>
      </c>
      <c r="T397" s="215">
        <f>S397*H397</f>
        <v>0</v>
      </c>
      <c r="U397" s="40"/>
      <c r="V397" s="40"/>
      <c r="W397" s="40"/>
      <c r="X397" s="40"/>
      <c r="Y397" s="40"/>
      <c r="Z397" s="40"/>
      <c r="AA397" s="40"/>
      <c r="AB397" s="40"/>
      <c r="AC397" s="40"/>
      <c r="AD397" s="40"/>
      <c r="AE397" s="40"/>
      <c r="AR397" s="216" t="s">
        <v>270</v>
      </c>
      <c r="AT397" s="216" t="s">
        <v>135</v>
      </c>
      <c r="AU397" s="216" t="s">
        <v>141</v>
      </c>
      <c r="AY397" s="18" t="s">
        <v>132</v>
      </c>
      <c r="BE397" s="217">
        <f>IF(N397="základní",J397,0)</f>
        <v>0</v>
      </c>
      <c r="BF397" s="217">
        <f>IF(N397="snížená",J397,0)</f>
        <v>0</v>
      </c>
      <c r="BG397" s="217">
        <f>IF(N397="zákl. přenesená",J397,0)</f>
        <v>0</v>
      </c>
      <c r="BH397" s="217">
        <f>IF(N397="sníž. přenesená",J397,0)</f>
        <v>0</v>
      </c>
      <c r="BI397" s="217">
        <f>IF(N397="nulová",J397,0)</f>
        <v>0</v>
      </c>
      <c r="BJ397" s="18" t="s">
        <v>141</v>
      </c>
      <c r="BK397" s="217">
        <f>ROUND(I397*H397,2)</f>
        <v>0</v>
      </c>
      <c r="BL397" s="18" t="s">
        <v>270</v>
      </c>
      <c r="BM397" s="216" t="s">
        <v>1556</v>
      </c>
    </row>
    <row r="398" s="2" customFormat="1">
      <c r="A398" s="40"/>
      <c r="B398" s="41"/>
      <c r="C398" s="42"/>
      <c r="D398" s="225" t="s">
        <v>197</v>
      </c>
      <c r="E398" s="42"/>
      <c r="F398" s="226" t="s">
        <v>741</v>
      </c>
      <c r="G398" s="42"/>
      <c r="H398" s="42"/>
      <c r="I398" s="227"/>
      <c r="J398" s="42"/>
      <c r="K398" s="42"/>
      <c r="L398" s="46"/>
      <c r="M398" s="228"/>
      <c r="N398" s="229"/>
      <c r="O398" s="86"/>
      <c r="P398" s="86"/>
      <c r="Q398" s="86"/>
      <c r="R398" s="86"/>
      <c r="S398" s="86"/>
      <c r="T398" s="87"/>
      <c r="U398" s="40"/>
      <c r="V398" s="40"/>
      <c r="W398" s="40"/>
      <c r="X398" s="40"/>
      <c r="Y398" s="40"/>
      <c r="Z398" s="40"/>
      <c r="AA398" s="40"/>
      <c r="AB398" s="40"/>
      <c r="AC398" s="40"/>
      <c r="AD398" s="40"/>
      <c r="AE398" s="40"/>
      <c r="AT398" s="18" t="s">
        <v>197</v>
      </c>
      <c r="AU398" s="18" t="s">
        <v>141</v>
      </c>
    </row>
    <row r="399" s="12" customFormat="1" ht="22.8" customHeight="1">
      <c r="A399" s="12"/>
      <c r="B399" s="189"/>
      <c r="C399" s="190"/>
      <c r="D399" s="191" t="s">
        <v>78</v>
      </c>
      <c r="E399" s="203" t="s">
        <v>742</v>
      </c>
      <c r="F399" s="203" t="s">
        <v>743</v>
      </c>
      <c r="G399" s="190"/>
      <c r="H399" s="190"/>
      <c r="I399" s="193"/>
      <c r="J399" s="204">
        <f>BK399</f>
        <v>0</v>
      </c>
      <c r="K399" s="190"/>
      <c r="L399" s="195"/>
      <c r="M399" s="196"/>
      <c r="N399" s="197"/>
      <c r="O399" s="197"/>
      <c r="P399" s="198">
        <f>SUM(P400:P403)</f>
        <v>0</v>
      </c>
      <c r="Q399" s="197"/>
      <c r="R399" s="198">
        <f>SUM(R400:R403)</f>
        <v>0.084180000000000005</v>
      </c>
      <c r="S399" s="197"/>
      <c r="T399" s="199">
        <f>SUM(T400:T403)</f>
        <v>0</v>
      </c>
      <c r="U399" s="12"/>
      <c r="V399" s="12"/>
      <c r="W399" s="12"/>
      <c r="X399" s="12"/>
      <c r="Y399" s="12"/>
      <c r="Z399" s="12"/>
      <c r="AA399" s="12"/>
      <c r="AB399" s="12"/>
      <c r="AC399" s="12"/>
      <c r="AD399" s="12"/>
      <c r="AE399" s="12"/>
      <c r="AR399" s="200" t="s">
        <v>141</v>
      </c>
      <c r="AT399" s="201" t="s">
        <v>78</v>
      </c>
      <c r="AU399" s="201" t="s">
        <v>21</v>
      </c>
      <c r="AY399" s="200" t="s">
        <v>132</v>
      </c>
      <c r="BK399" s="202">
        <f>SUM(BK400:BK403)</f>
        <v>0</v>
      </c>
    </row>
    <row r="400" s="2" customFormat="1" ht="24.15" customHeight="1">
      <c r="A400" s="40"/>
      <c r="B400" s="41"/>
      <c r="C400" s="205" t="s">
        <v>814</v>
      </c>
      <c r="D400" s="205" t="s">
        <v>135</v>
      </c>
      <c r="E400" s="206" t="s">
        <v>745</v>
      </c>
      <c r="F400" s="207" t="s">
        <v>746</v>
      </c>
      <c r="G400" s="208" t="s">
        <v>195</v>
      </c>
      <c r="H400" s="209">
        <v>6.9000000000000004</v>
      </c>
      <c r="I400" s="210"/>
      <c r="J400" s="211">
        <f>ROUND(I400*H400,2)</f>
        <v>0</v>
      </c>
      <c r="K400" s="207" t="s">
        <v>139</v>
      </c>
      <c r="L400" s="46"/>
      <c r="M400" s="212" t="s">
        <v>32</v>
      </c>
      <c r="N400" s="213" t="s">
        <v>51</v>
      </c>
      <c r="O400" s="86"/>
      <c r="P400" s="214">
        <f>O400*H400</f>
        <v>0</v>
      </c>
      <c r="Q400" s="214">
        <v>0.012200000000000001</v>
      </c>
      <c r="R400" s="214">
        <f>Q400*H400</f>
        <v>0.084180000000000005</v>
      </c>
      <c r="S400" s="214">
        <v>0</v>
      </c>
      <c r="T400" s="215">
        <f>S400*H400</f>
        <v>0</v>
      </c>
      <c r="U400" s="40"/>
      <c r="V400" s="40"/>
      <c r="W400" s="40"/>
      <c r="X400" s="40"/>
      <c r="Y400" s="40"/>
      <c r="Z400" s="40"/>
      <c r="AA400" s="40"/>
      <c r="AB400" s="40"/>
      <c r="AC400" s="40"/>
      <c r="AD400" s="40"/>
      <c r="AE400" s="40"/>
      <c r="AR400" s="216" t="s">
        <v>270</v>
      </c>
      <c r="AT400" s="216" t="s">
        <v>135</v>
      </c>
      <c r="AU400" s="216" t="s">
        <v>141</v>
      </c>
      <c r="AY400" s="18" t="s">
        <v>132</v>
      </c>
      <c r="BE400" s="217">
        <f>IF(N400="základní",J400,0)</f>
        <v>0</v>
      </c>
      <c r="BF400" s="217">
        <f>IF(N400="snížená",J400,0)</f>
        <v>0</v>
      </c>
      <c r="BG400" s="217">
        <f>IF(N400="zákl. přenesená",J400,0)</f>
        <v>0</v>
      </c>
      <c r="BH400" s="217">
        <f>IF(N400="sníž. přenesená",J400,0)</f>
        <v>0</v>
      </c>
      <c r="BI400" s="217">
        <f>IF(N400="nulová",J400,0)</f>
        <v>0</v>
      </c>
      <c r="BJ400" s="18" t="s">
        <v>141</v>
      </c>
      <c r="BK400" s="217">
        <f>ROUND(I400*H400,2)</f>
        <v>0</v>
      </c>
      <c r="BL400" s="18" t="s">
        <v>270</v>
      </c>
      <c r="BM400" s="216" t="s">
        <v>1557</v>
      </c>
    </row>
    <row r="401" s="2" customFormat="1">
      <c r="A401" s="40"/>
      <c r="B401" s="41"/>
      <c r="C401" s="42"/>
      <c r="D401" s="225" t="s">
        <v>197</v>
      </c>
      <c r="E401" s="42"/>
      <c r="F401" s="226" t="s">
        <v>748</v>
      </c>
      <c r="G401" s="42"/>
      <c r="H401" s="42"/>
      <c r="I401" s="227"/>
      <c r="J401" s="42"/>
      <c r="K401" s="42"/>
      <c r="L401" s="46"/>
      <c r="M401" s="228"/>
      <c r="N401" s="229"/>
      <c r="O401" s="86"/>
      <c r="P401" s="86"/>
      <c r="Q401" s="86"/>
      <c r="R401" s="86"/>
      <c r="S401" s="86"/>
      <c r="T401" s="87"/>
      <c r="U401" s="40"/>
      <c r="V401" s="40"/>
      <c r="W401" s="40"/>
      <c r="X401" s="40"/>
      <c r="Y401" s="40"/>
      <c r="Z401" s="40"/>
      <c r="AA401" s="40"/>
      <c r="AB401" s="40"/>
      <c r="AC401" s="40"/>
      <c r="AD401" s="40"/>
      <c r="AE401" s="40"/>
      <c r="AT401" s="18" t="s">
        <v>197</v>
      </c>
      <c r="AU401" s="18" t="s">
        <v>141</v>
      </c>
    </row>
    <row r="402" s="2" customFormat="1" ht="37.8" customHeight="1">
      <c r="A402" s="40"/>
      <c r="B402" s="41"/>
      <c r="C402" s="205" t="s">
        <v>818</v>
      </c>
      <c r="D402" s="205" t="s">
        <v>135</v>
      </c>
      <c r="E402" s="206" t="s">
        <v>750</v>
      </c>
      <c r="F402" s="207" t="s">
        <v>751</v>
      </c>
      <c r="G402" s="208" t="s">
        <v>254</v>
      </c>
      <c r="H402" s="209">
        <v>0.084000000000000005</v>
      </c>
      <c r="I402" s="210"/>
      <c r="J402" s="211">
        <f>ROUND(I402*H402,2)</f>
        <v>0</v>
      </c>
      <c r="K402" s="207" t="s">
        <v>139</v>
      </c>
      <c r="L402" s="46"/>
      <c r="M402" s="212" t="s">
        <v>32</v>
      </c>
      <c r="N402" s="213" t="s">
        <v>51</v>
      </c>
      <c r="O402" s="86"/>
      <c r="P402" s="214">
        <f>O402*H402</f>
        <v>0</v>
      </c>
      <c r="Q402" s="214">
        <v>0</v>
      </c>
      <c r="R402" s="214">
        <f>Q402*H402</f>
        <v>0</v>
      </c>
      <c r="S402" s="214">
        <v>0</v>
      </c>
      <c r="T402" s="215">
        <f>S402*H402</f>
        <v>0</v>
      </c>
      <c r="U402" s="40"/>
      <c r="V402" s="40"/>
      <c r="W402" s="40"/>
      <c r="X402" s="40"/>
      <c r="Y402" s="40"/>
      <c r="Z402" s="40"/>
      <c r="AA402" s="40"/>
      <c r="AB402" s="40"/>
      <c r="AC402" s="40"/>
      <c r="AD402" s="40"/>
      <c r="AE402" s="40"/>
      <c r="AR402" s="216" t="s">
        <v>270</v>
      </c>
      <c r="AT402" s="216" t="s">
        <v>135</v>
      </c>
      <c r="AU402" s="216" t="s">
        <v>141</v>
      </c>
      <c r="AY402" s="18" t="s">
        <v>132</v>
      </c>
      <c r="BE402" s="217">
        <f>IF(N402="základní",J402,0)</f>
        <v>0</v>
      </c>
      <c r="BF402" s="217">
        <f>IF(N402="snížená",J402,0)</f>
        <v>0</v>
      </c>
      <c r="BG402" s="217">
        <f>IF(N402="zákl. přenesená",J402,0)</f>
        <v>0</v>
      </c>
      <c r="BH402" s="217">
        <f>IF(N402="sníž. přenesená",J402,0)</f>
        <v>0</v>
      </c>
      <c r="BI402" s="217">
        <f>IF(N402="nulová",J402,0)</f>
        <v>0</v>
      </c>
      <c r="BJ402" s="18" t="s">
        <v>141</v>
      </c>
      <c r="BK402" s="217">
        <f>ROUND(I402*H402,2)</f>
        <v>0</v>
      </c>
      <c r="BL402" s="18" t="s">
        <v>270</v>
      </c>
      <c r="BM402" s="216" t="s">
        <v>1558</v>
      </c>
    </row>
    <row r="403" s="2" customFormat="1">
      <c r="A403" s="40"/>
      <c r="B403" s="41"/>
      <c r="C403" s="42"/>
      <c r="D403" s="225" t="s">
        <v>197</v>
      </c>
      <c r="E403" s="42"/>
      <c r="F403" s="226" t="s">
        <v>753</v>
      </c>
      <c r="G403" s="42"/>
      <c r="H403" s="42"/>
      <c r="I403" s="227"/>
      <c r="J403" s="42"/>
      <c r="K403" s="42"/>
      <c r="L403" s="46"/>
      <c r="M403" s="228"/>
      <c r="N403" s="229"/>
      <c r="O403" s="86"/>
      <c r="P403" s="86"/>
      <c r="Q403" s="86"/>
      <c r="R403" s="86"/>
      <c r="S403" s="86"/>
      <c r="T403" s="87"/>
      <c r="U403" s="40"/>
      <c r="V403" s="40"/>
      <c r="W403" s="40"/>
      <c r="X403" s="40"/>
      <c r="Y403" s="40"/>
      <c r="Z403" s="40"/>
      <c r="AA403" s="40"/>
      <c r="AB403" s="40"/>
      <c r="AC403" s="40"/>
      <c r="AD403" s="40"/>
      <c r="AE403" s="40"/>
      <c r="AT403" s="18" t="s">
        <v>197</v>
      </c>
      <c r="AU403" s="18" t="s">
        <v>141</v>
      </c>
    </row>
    <row r="404" s="12" customFormat="1" ht="22.8" customHeight="1">
      <c r="A404" s="12"/>
      <c r="B404" s="189"/>
      <c r="C404" s="190"/>
      <c r="D404" s="191" t="s">
        <v>78</v>
      </c>
      <c r="E404" s="203" t="s">
        <v>754</v>
      </c>
      <c r="F404" s="203" t="s">
        <v>755</v>
      </c>
      <c r="G404" s="190"/>
      <c r="H404" s="190"/>
      <c r="I404" s="193"/>
      <c r="J404" s="204">
        <f>BK404</f>
        <v>0</v>
      </c>
      <c r="K404" s="190"/>
      <c r="L404" s="195"/>
      <c r="M404" s="196"/>
      <c r="N404" s="197"/>
      <c r="O404" s="197"/>
      <c r="P404" s="198">
        <f>SUM(P405:P412)</f>
        <v>0</v>
      </c>
      <c r="Q404" s="197"/>
      <c r="R404" s="198">
        <f>SUM(R405:R412)</f>
        <v>0.11299999999999999</v>
      </c>
      <c r="S404" s="197"/>
      <c r="T404" s="199">
        <f>SUM(T405:T412)</f>
        <v>0</v>
      </c>
      <c r="U404" s="12"/>
      <c r="V404" s="12"/>
      <c r="W404" s="12"/>
      <c r="X404" s="12"/>
      <c r="Y404" s="12"/>
      <c r="Z404" s="12"/>
      <c r="AA404" s="12"/>
      <c r="AB404" s="12"/>
      <c r="AC404" s="12"/>
      <c r="AD404" s="12"/>
      <c r="AE404" s="12"/>
      <c r="AR404" s="200" t="s">
        <v>141</v>
      </c>
      <c r="AT404" s="201" t="s">
        <v>78</v>
      </c>
      <c r="AU404" s="201" t="s">
        <v>21</v>
      </c>
      <c r="AY404" s="200" t="s">
        <v>132</v>
      </c>
      <c r="BK404" s="202">
        <f>SUM(BK405:BK412)</f>
        <v>0</v>
      </c>
    </row>
    <row r="405" s="2" customFormat="1" ht="24.15" customHeight="1">
      <c r="A405" s="40"/>
      <c r="B405" s="41"/>
      <c r="C405" s="205" t="s">
        <v>823</v>
      </c>
      <c r="D405" s="205" t="s">
        <v>135</v>
      </c>
      <c r="E405" s="206" t="s">
        <v>1045</v>
      </c>
      <c r="F405" s="207" t="s">
        <v>1046</v>
      </c>
      <c r="G405" s="208" t="s">
        <v>376</v>
      </c>
      <c r="H405" s="209">
        <v>1</v>
      </c>
      <c r="I405" s="210"/>
      <c r="J405" s="211">
        <f>ROUND(I405*H405,2)</f>
        <v>0</v>
      </c>
      <c r="K405" s="207" t="s">
        <v>139</v>
      </c>
      <c r="L405" s="46"/>
      <c r="M405" s="212" t="s">
        <v>32</v>
      </c>
      <c r="N405" s="213" t="s">
        <v>51</v>
      </c>
      <c r="O405" s="86"/>
      <c r="P405" s="214">
        <f>O405*H405</f>
        <v>0</v>
      </c>
      <c r="Q405" s="214">
        <v>0</v>
      </c>
      <c r="R405" s="214">
        <f>Q405*H405</f>
        <v>0</v>
      </c>
      <c r="S405" s="214">
        <v>0</v>
      </c>
      <c r="T405" s="215">
        <f>S405*H405</f>
        <v>0</v>
      </c>
      <c r="U405" s="40"/>
      <c r="V405" s="40"/>
      <c r="W405" s="40"/>
      <c r="X405" s="40"/>
      <c r="Y405" s="40"/>
      <c r="Z405" s="40"/>
      <c r="AA405" s="40"/>
      <c r="AB405" s="40"/>
      <c r="AC405" s="40"/>
      <c r="AD405" s="40"/>
      <c r="AE405" s="40"/>
      <c r="AR405" s="216" t="s">
        <v>270</v>
      </c>
      <c r="AT405" s="216" t="s">
        <v>135</v>
      </c>
      <c r="AU405" s="216" t="s">
        <v>141</v>
      </c>
      <c r="AY405" s="18" t="s">
        <v>132</v>
      </c>
      <c r="BE405" s="217">
        <f>IF(N405="základní",J405,0)</f>
        <v>0</v>
      </c>
      <c r="BF405" s="217">
        <f>IF(N405="snížená",J405,0)</f>
        <v>0</v>
      </c>
      <c r="BG405" s="217">
        <f>IF(N405="zákl. přenesená",J405,0)</f>
        <v>0</v>
      </c>
      <c r="BH405" s="217">
        <f>IF(N405="sníž. přenesená",J405,0)</f>
        <v>0</v>
      </c>
      <c r="BI405" s="217">
        <f>IF(N405="nulová",J405,0)</f>
        <v>0</v>
      </c>
      <c r="BJ405" s="18" t="s">
        <v>141</v>
      </c>
      <c r="BK405" s="217">
        <f>ROUND(I405*H405,2)</f>
        <v>0</v>
      </c>
      <c r="BL405" s="18" t="s">
        <v>270</v>
      </c>
      <c r="BM405" s="216" t="s">
        <v>1559</v>
      </c>
    </row>
    <row r="406" s="2" customFormat="1">
      <c r="A406" s="40"/>
      <c r="B406" s="41"/>
      <c r="C406" s="42"/>
      <c r="D406" s="225" t="s">
        <v>197</v>
      </c>
      <c r="E406" s="42"/>
      <c r="F406" s="226" t="s">
        <v>760</v>
      </c>
      <c r="G406" s="42"/>
      <c r="H406" s="42"/>
      <c r="I406" s="227"/>
      <c r="J406" s="42"/>
      <c r="K406" s="42"/>
      <c r="L406" s="46"/>
      <c r="M406" s="228"/>
      <c r="N406" s="229"/>
      <c r="O406" s="86"/>
      <c r="P406" s="86"/>
      <c r="Q406" s="86"/>
      <c r="R406" s="86"/>
      <c r="S406" s="86"/>
      <c r="T406" s="87"/>
      <c r="U406" s="40"/>
      <c r="V406" s="40"/>
      <c r="W406" s="40"/>
      <c r="X406" s="40"/>
      <c r="Y406" s="40"/>
      <c r="Z406" s="40"/>
      <c r="AA406" s="40"/>
      <c r="AB406" s="40"/>
      <c r="AC406" s="40"/>
      <c r="AD406" s="40"/>
      <c r="AE406" s="40"/>
      <c r="AT406" s="18" t="s">
        <v>197</v>
      </c>
      <c r="AU406" s="18" t="s">
        <v>141</v>
      </c>
    </row>
    <row r="407" s="2" customFormat="1" ht="24.15" customHeight="1">
      <c r="A407" s="40"/>
      <c r="B407" s="41"/>
      <c r="C407" s="252" t="s">
        <v>1053</v>
      </c>
      <c r="D407" s="252" t="s">
        <v>246</v>
      </c>
      <c r="E407" s="253" t="s">
        <v>1048</v>
      </c>
      <c r="F407" s="254" t="s">
        <v>1049</v>
      </c>
      <c r="G407" s="255" t="s">
        <v>376</v>
      </c>
      <c r="H407" s="256">
        <v>1</v>
      </c>
      <c r="I407" s="257"/>
      <c r="J407" s="258">
        <f>ROUND(I407*H407,2)</f>
        <v>0</v>
      </c>
      <c r="K407" s="254" t="s">
        <v>32</v>
      </c>
      <c r="L407" s="259"/>
      <c r="M407" s="260" t="s">
        <v>32</v>
      </c>
      <c r="N407" s="261" t="s">
        <v>51</v>
      </c>
      <c r="O407" s="86"/>
      <c r="P407" s="214">
        <f>O407*H407</f>
        <v>0</v>
      </c>
      <c r="Q407" s="214">
        <v>0.073999999999999996</v>
      </c>
      <c r="R407" s="214">
        <f>Q407*H407</f>
        <v>0.073999999999999996</v>
      </c>
      <c r="S407" s="214">
        <v>0</v>
      </c>
      <c r="T407" s="215">
        <f>S407*H407</f>
        <v>0</v>
      </c>
      <c r="U407" s="40"/>
      <c r="V407" s="40"/>
      <c r="W407" s="40"/>
      <c r="X407" s="40"/>
      <c r="Y407" s="40"/>
      <c r="Z407" s="40"/>
      <c r="AA407" s="40"/>
      <c r="AB407" s="40"/>
      <c r="AC407" s="40"/>
      <c r="AD407" s="40"/>
      <c r="AE407" s="40"/>
      <c r="AR407" s="216" t="s">
        <v>356</v>
      </c>
      <c r="AT407" s="216" t="s">
        <v>246</v>
      </c>
      <c r="AU407" s="216" t="s">
        <v>141</v>
      </c>
      <c r="AY407" s="18" t="s">
        <v>132</v>
      </c>
      <c r="BE407" s="217">
        <f>IF(N407="základní",J407,0)</f>
        <v>0</v>
      </c>
      <c r="BF407" s="217">
        <f>IF(N407="snížená",J407,0)</f>
        <v>0</v>
      </c>
      <c r="BG407" s="217">
        <f>IF(N407="zákl. přenesená",J407,0)</f>
        <v>0</v>
      </c>
      <c r="BH407" s="217">
        <f>IF(N407="sníž. přenesená",J407,0)</f>
        <v>0</v>
      </c>
      <c r="BI407" s="217">
        <f>IF(N407="nulová",J407,0)</f>
        <v>0</v>
      </c>
      <c r="BJ407" s="18" t="s">
        <v>141</v>
      </c>
      <c r="BK407" s="217">
        <f>ROUND(I407*H407,2)</f>
        <v>0</v>
      </c>
      <c r="BL407" s="18" t="s">
        <v>270</v>
      </c>
      <c r="BM407" s="216" t="s">
        <v>1560</v>
      </c>
    </row>
    <row r="408" s="2" customFormat="1" ht="24.15" customHeight="1">
      <c r="A408" s="40"/>
      <c r="B408" s="41"/>
      <c r="C408" s="205" t="s">
        <v>1055</v>
      </c>
      <c r="D408" s="205" t="s">
        <v>135</v>
      </c>
      <c r="E408" s="206" t="s">
        <v>757</v>
      </c>
      <c r="F408" s="207" t="s">
        <v>758</v>
      </c>
      <c r="G408" s="208" t="s">
        <v>376</v>
      </c>
      <c r="H408" s="209">
        <v>2</v>
      </c>
      <c r="I408" s="210"/>
      <c r="J408" s="211">
        <f>ROUND(I408*H408,2)</f>
        <v>0</v>
      </c>
      <c r="K408" s="207" t="s">
        <v>139</v>
      </c>
      <c r="L408" s="46"/>
      <c r="M408" s="212" t="s">
        <v>32</v>
      </c>
      <c r="N408" s="213" t="s">
        <v>51</v>
      </c>
      <c r="O408" s="86"/>
      <c r="P408" s="214">
        <f>O408*H408</f>
        <v>0</v>
      </c>
      <c r="Q408" s="214">
        <v>0</v>
      </c>
      <c r="R408" s="214">
        <f>Q408*H408</f>
        <v>0</v>
      </c>
      <c r="S408" s="214">
        <v>0</v>
      </c>
      <c r="T408" s="215">
        <f>S408*H408</f>
        <v>0</v>
      </c>
      <c r="U408" s="40"/>
      <c r="V408" s="40"/>
      <c r="W408" s="40"/>
      <c r="X408" s="40"/>
      <c r="Y408" s="40"/>
      <c r="Z408" s="40"/>
      <c r="AA408" s="40"/>
      <c r="AB408" s="40"/>
      <c r="AC408" s="40"/>
      <c r="AD408" s="40"/>
      <c r="AE408" s="40"/>
      <c r="AR408" s="216" t="s">
        <v>150</v>
      </c>
      <c r="AT408" s="216" t="s">
        <v>135</v>
      </c>
      <c r="AU408" s="216" t="s">
        <v>141</v>
      </c>
      <c r="AY408" s="18" t="s">
        <v>132</v>
      </c>
      <c r="BE408" s="217">
        <f>IF(N408="základní",J408,0)</f>
        <v>0</v>
      </c>
      <c r="BF408" s="217">
        <f>IF(N408="snížená",J408,0)</f>
        <v>0</v>
      </c>
      <c r="BG408" s="217">
        <f>IF(N408="zákl. přenesená",J408,0)</f>
        <v>0</v>
      </c>
      <c r="BH408" s="217">
        <f>IF(N408="sníž. přenesená",J408,0)</f>
        <v>0</v>
      </c>
      <c r="BI408" s="217">
        <f>IF(N408="nulová",J408,0)</f>
        <v>0</v>
      </c>
      <c r="BJ408" s="18" t="s">
        <v>141</v>
      </c>
      <c r="BK408" s="217">
        <f>ROUND(I408*H408,2)</f>
        <v>0</v>
      </c>
      <c r="BL408" s="18" t="s">
        <v>150</v>
      </c>
      <c r="BM408" s="216" t="s">
        <v>1561</v>
      </c>
    </row>
    <row r="409" s="2" customFormat="1">
      <c r="A409" s="40"/>
      <c r="B409" s="41"/>
      <c r="C409" s="42"/>
      <c r="D409" s="225" t="s">
        <v>197</v>
      </c>
      <c r="E409" s="42"/>
      <c r="F409" s="226" t="s">
        <v>760</v>
      </c>
      <c r="G409" s="42"/>
      <c r="H409" s="42"/>
      <c r="I409" s="227"/>
      <c r="J409" s="42"/>
      <c r="K409" s="42"/>
      <c r="L409" s="46"/>
      <c r="M409" s="228"/>
      <c r="N409" s="229"/>
      <c r="O409" s="86"/>
      <c r="P409" s="86"/>
      <c r="Q409" s="86"/>
      <c r="R409" s="86"/>
      <c r="S409" s="86"/>
      <c r="T409" s="87"/>
      <c r="U409" s="40"/>
      <c r="V409" s="40"/>
      <c r="W409" s="40"/>
      <c r="X409" s="40"/>
      <c r="Y409" s="40"/>
      <c r="Z409" s="40"/>
      <c r="AA409" s="40"/>
      <c r="AB409" s="40"/>
      <c r="AC409" s="40"/>
      <c r="AD409" s="40"/>
      <c r="AE409" s="40"/>
      <c r="AT409" s="18" t="s">
        <v>197</v>
      </c>
      <c r="AU409" s="18" t="s">
        <v>141</v>
      </c>
    </row>
    <row r="410" s="2" customFormat="1" ht="24.15" customHeight="1">
      <c r="A410" s="40"/>
      <c r="B410" s="41"/>
      <c r="C410" s="252" t="s">
        <v>1060</v>
      </c>
      <c r="D410" s="252" t="s">
        <v>246</v>
      </c>
      <c r="E410" s="253" t="s">
        <v>762</v>
      </c>
      <c r="F410" s="254" t="s">
        <v>763</v>
      </c>
      <c r="G410" s="255" t="s">
        <v>376</v>
      </c>
      <c r="H410" s="256">
        <v>2</v>
      </c>
      <c r="I410" s="257"/>
      <c r="J410" s="258">
        <f>ROUND(I410*H410,2)</f>
        <v>0</v>
      </c>
      <c r="K410" s="254" t="s">
        <v>139</v>
      </c>
      <c r="L410" s="259"/>
      <c r="M410" s="260" t="s">
        <v>32</v>
      </c>
      <c r="N410" s="261" t="s">
        <v>51</v>
      </c>
      <c r="O410" s="86"/>
      <c r="P410" s="214">
        <f>O410*H410</f>
        <v>0</v>
      </c>
      <c r="Q410" s="214">
        <v>0.0195</v>
      </c>
      <c r="R410" s="214">
        <f>Q410*H410</f>
        <v>0.039</v>
      </c>
      <c r="S410" s="214">
        <v>0</v>
      </c>
      <c r="T410" s="215">
        <f>S410*H410</f>
        <v>0</v>
      </c>
      <c r="U410" s="40"/>
      <c r="V410" s="40"/>
      <c r="W410" s="40"/>
      <c r="X410" s="40"/>
      <c r="Y410" s="40"/>
      <c r="Z410" s="40"/>
      <c r="AA410" s="40"/>
      <c r="AB410" s="40"/>
      <c r="AC410" s="40"/>
      <c r="AD410" s="40"/>
      <c r="AE410" s="40"/>
      <c r="AR410" s="216" t="s">
        <v>228</v>
      </c>
      <c r="AT410" s="216" t="s">
        <v>246</v>
      </c>
      <c r="AU410" s="216" t="s">
        <v>141</v>
      </c>
      <c r="AY410" s="18" t="s">
        <v>132</v>
      </c>
      <c r="BE410" s="217">
        <f>IF(N410="základní",J410,0)</f>
        <v>0</v>
      </c>
      <c r="BF410" s="217">
        <f>IF(N410="snížená",J410,0)</f>
        <v>0</v>
      </c>
      <c r="BG410" s="217">
        <f>IF(N410="zákl. přenesená",J410,0)</f>
        <v>0</v>
      </c>
      <c r="BH410" s="217">
        <f>IF(N410="sníž. přenesená",J410,0)</f>
        <v>0</v>
      </c>
      <c r="BI410" s="217">
        <f>IF(N410="nulová",J410,0)</f>
        <v>0</v>
      </c>
      <c r="BJ410" s="18" t="s">
        <v>141</v>
      </c>
      <c r="BK410" s="217">
        <f>ROUND(I410*H410,2)</f>
        <v>0</v>
      </c>
      <c r="BL410" s="18" t="s">
        <v>150</v>
      </c>
      <c r="BM410" s="216" t="s">
        <v>1562</v>
      </c>
    </row>
    <row r="411" s="2" customFormat="1" ht="24.15" customHeight="1">
      <c r="A411" s="40"/>
      <c r="B411" s="41"/>
      <c r="C411" s="205" t="s">
        <v>1064</v>
      </c>
      <c r="D411" s="205" t="s">
        <v>135</v>
      </c>
      <c r="E411" s="206" t="s">
        <v>766</v>
      </c>
      <c r="F411" s="207" t="s">
        <v>767</v>
      </c>
      <c r="G411" s="208" t="s">
        <v>254</v>
      </c>
      <c r="H411" s="209">
        <v>0.113</v>
      </c>
      <c r="I411" s="210"/>
      <c r="J411" s="211">
        <f>ROUND(I411*H411,2)</f>
        <v>0</v>
      </c>
      <c r="K411" s="207" t="s">
        <v>139</v>
      </c>
      <c r="L411" s="46"/>
      <c r="M411" s="212" t="s">
        <v>32</v>
      </c>
      <c r="N411" s="213" t="s">
        <v>51</v>
      </c>
      <c r="O411" s="86"/>
      <c r="P411" s="214">
        <f>O411*H411</f>
        <v>0</v>
      </c>
      <c r="Q411" s="214">
        <v>0</v>
      </c>
      <c r="R411" s="214">
        <f>Q411*H411</f>
        <v>0</v>
      </c>
      <c r="S411" s="214">
        <v>0</v>
      </c>
      <c r="T411" s="215">
        <f>S411*H411</f>
        <v>0</v>
      </c>
      <c r="U411" s="40"/>
      <c r="V411" s="40"/>
      <c r="W411" s="40"/>
      <c r="X411" s="40"/>
      <c r="Y411" s="40"/>
      <c r="Z411" s="40"/>
      <c r="AA411" s="40"/>
      <c r="AB411" s="40"/>
      <c r="AC411" s="40"/>
      <c r="AD411" s="40"/>
      <c r="AE411" s="40"/>
      <c r="AR411" s="216" t="s">
        <v>270</v>
      </c>
      <c r="AT411" s="216" t="s">
        <v>135</v>
      </c>
      <c r="AU411" s="216" t="s">
        <v>141</v>
      </c>
      <c r="AY411" s="18" t="s">
        <v>132</v>
      </c>
      <c r="BE411" s="217">
        <f>IF(N411="základní",J411,0)</f>
        <v>0</v>
      </c>
      <c r="BF411" s="217">
        <f>IF(N411="snížená",J411,0)</f>
        <v>0</v>
      </c>
      <c r="BG411" s="217">
        <f>IF(N411="zákl. přenesená",J411,0)</f>
        <v>0</v>
      </c>
      <c r="BH411" s="217">
        <f>IF(N411="sníž. přenesená",J411,0)</f>
        <v>0</v>
      </c>
      <c r="BI411" s="217">
        <f>IF(N411="nulová",J411,0)</f>
        <v>0</v>
      </c>
      <c r="BJ411" s="18" t="s">
        <v>141</v>
      </c>
      <c r="BK411" s="217">
        <f>ROUND(I411*H411,2)</f>
        <v>0</v>
      </c>
      <c r="BL411" s="18" t="s">
        <v>270</v>
      </c>
      <c r="BM411" s="216" t="s">
        <v>1563</v>
      </c>
    </row>
    <row r="412" s="2" customFormat="1">
      <c r="A412" s="40"/>
      <c r="B412" s="41"/>
      <c r="C412" s="42"/>
      <c r="D412" s="225" t="s">
        <v>197</v>
      </c>
      <c r="E412" s="42"/>
      <c r="F412" s="226" t="s">
        <v>769</v>
      </c>
      <c r="G412" s="42"/>
      <c r="H412" s="42"/>
      <c r="I412" s="227"/>
      <c r="J412" s="42"/>
      <c r="K412" s="42"/>
      <c r="L412" s="46"/>
      <c r="M412" s="228"/>
      <c r="N412" s="229"/>
      <c r="O412" s="86"/>
      <c r="P412" s="86"/>
      <c r="Q412" s="86"/>
      <c r="R412" s="86"/>
      <c r="S412" s="86"/>
      <c r="T412" s="87"/>
      <c r="U412" s="40"/>
      <c r="V412" s="40"/>
      <c r="W412" s="40"/>
      <c r="X412" s="40"/>
      <c r="Y412" s="40"/>
      <c r="Z412" s="40"/>
      <c r="AA412" s="40"/>
      <c r="AB412" s="40"/>
      <c r="AC412" s="40"/>
      <c r="AD412" s="40"/>
      <c r="AE412" s="40"/>
      <c r="AT412" s="18" t="s">
        <v>197</v>
      </c>
      <c r="AU412" s="18" t="s">
        <v>141</v>
      </c>
    </row>
    <row r="413" s="12" customFormat="1" ht="22.8" customHeight="1">
      <c r="A413" s="12"/>
      <c r="B413" s="189"/>
      <c r="C413" s="190"/>
      <c r="D413" s="191" t="s">
        <v>78</v>
      </c>
      <c r="E413" s="203" t="s">
        <v>770</v>
      </c>
      <c r="F413" s="203" t="s">
        <v>771</v>
      </c>
      <c r="G413" s="190"/>
      <c r="H413" s="190"/>
      <c r="I413" s="193"/>
      <c r="J413" s="204">
        <f>BK413</f>
        <v>0</v>
      </c>
      <c r="K413" s="190"/>
      <c r="L413" s="195"/>
      <c r="M413" s="196"/>
      <c r="N413" s="197"/>
      <c r="O413" s="197"/>
      <c r="P413" s="198">
        <f>SUM(P414:P423)</f>
        <v>0</v>
      </c>
      <c r="Q413" s="197"/>
      <c r="R413" s="198">
        <f>SUM(R414:R423)</f>
        <v>0.000426</v>
      </c>
      <c r="S413" s="197"/>
      <c r="T413" s="199">
        <f>SUM(T414:T423)</f>
        <v>0.36799999999999999</v>
      </c>
      <c r="U413" s="12"/>
      <c r="V413" s="12"/>
      <c r="W413" s="12"/>
      <c r="X413" s="12"/>
      <c r="Y413" s="12"/>
      <c r="Z413" s="12"/>
      <c r="AA413" s="12"/>
      <c r="AB413" s="12"/>
      <c r="AC413" s="12"/>
      <c r="AD413" s="12"/>
      <c r="AE413" s="12"/>
      <c r="AR413" s="200" t="s">
        <v>141</v>
      </c>
      <c r="AT413" s="201" t="s">
        <v>78</v>
      </c>
      <c r="AU413" s="201" t="s">
        <v>21</v>
      </c>
      <c r="AY413" s="200" t="s">
        <v>132</v>
      </c>
      <c r="BK413" s="202">
        <f>SUM(BK414:BK423)</f>
        <v>0</v>
      </c>
    </row>
    <row r="414" s="2" customFormat="1" ht="24.15" customHeight="1">
      <c r="A414" s="40"/>
      <c r="B414" s="41"/>
      <c r="C414" s="205" t="s">
        <v>1066</v>
      </c>
      <c r="D414" s="205" t="s">
        <v>135</v>
      </c>
      <c r="E414" s="206" t="s">
        <v>1056</v>
      </c>
      <c r="F414" s="207" t="s">
        <v>1057</v>
      </c>
      <c r="G414" s="208" t="s">
        <v>231</v>
      </c>
      <c r="H414" s="209">
        <v>7.0999999999999996</v>
      </c>
      <c r="I414" s="210"/>
      <c r="J414" s="211">
        <f>ROUND(I414*H414,2)</f>
        <v>0</v>
      </c>
      <c r="K414" s="207" t="s">
        <v>139</v>
      </c>
      <c r="L414" s="46"/>
      <c r="M414" s="212" t="s">
        <v>32</v>
      </c>
      <c r="N414" s="213" t="s">
        <v>51</v>
      </c>
      <c r="O414" s="86"/>
      <c r="P414" s="214">
        <f>O414*H414</f>
        <v>0</v>
      </c>
      <c r="Q414" s="214">
        <v>6.0000000000000002E-05</v>
      </c>
      <c r="R414" s="214">
        <f>Q414*H414</f>
        <v>0.000426</v>
      </c>
      <c r="S414" s="214">
        <v>0</v>
      </c>
      <c r="T414" s="215">
        <f>S414*H414</f>
        <v>0</v>
      </c>
      <c r="U414" s="40"/>
      <c r="V414" s="40"/>
      <c r="W414" s="40"/>
      <c r="X414" s="40"/>
      <c r="Y414" s="40"/>
      <c r="Z414" s="40"/>
      <c r="AA414" s="40"/>
      <c r="AB414" s="40"/>
      <c r="AC414" s="40"/>
      <c r="AD414" s="40"/>
      <c r="AE414" s="40"/>
      <c r="AR414" s="216" t="s">
        <v>270</v>
      </c>
      <c r="AT414" s="216" t="s">
        <v>135</v>
      </c>
      <c r="AU414" s="216" t="s">
        <v>141</v>
      </c>
      <c r="AY414" s="18" t="s">
        <v>132</v>
      </c>
      <c r="BE414" s="217">
        <f>IF(N414="základní",J414,0)</f>
        <v>0</v>
      </c>
      <c r="BF414" s="217">
        <f>IF(N414="snížená",J414,0)</f>
        <v>0</v>
      </c>
      <c r="BG414" s="217">
        <f>IF(N414="zákl. přenesená",J414,0)</f>
        <v>0</v>
      </c>
      <c r="BH414" s="217">
        <f>IF(N414="sníž. přenesená",J414,0)</f>
        <v>0</v>
      </c>
      <c r="BI414" s="217">
        <f>IF(N414="nulová",J414,0)</f>
        <v>0</v>
      </c>
      <c r="BJ414" s="18" t="s">
        <v>141</v>
      </c>
      <c r="BK414" s="217">
        <f>ROUND(I414*H414,2)</f>
        <v>0</v>
      </c>
      <c r="BL414" s="18" t="s">
        <v>270</v>
      </c>
      <c r="BM414" s="216" t="s">
        <v>1564</v>
      </c>
    </row>
    <row r="415" s="2" customFormat="1">
      <c r="A415" s="40"/>
      <c r="B415" s="41"/>
      <c r="C415" s="42"/>
      <c r="D415" s="225" t="s">
        <v>197</v>
      </c>
      <c r="E415" s="42"/>
      <c r="F415" s="226" t="s">
        <v>1059</v>
      </c>
      <c r="G415" s="42"/>
      <c r="H415" s="42"/>
      <c r="I415" s="227"/>
      <c r="J415" s="42"/>
      <c r="K415" s="42"/>
      <c r="L415" s="46"/>
      <c r="M415" s="228"/>
      <c r="N415" s="229"/>
      <c r="O415" s="86"/>
      <c r="P415" s="86"/>
      <c r="Q415" s="86"/>
      <c r="R415" s="86"/>
      <c r="S415" s="86"/>
      <c r="T415" s="87"/>
      <c r="U415" s="40"/>
      <c r="V415" s="40"/>
      <c r="W415" s="40"/>
      <c r="X415" s="40"/>
      <c r="Y415" s="40"/>
      <c r="Z415" s="40"/>
      <c r="AA415" s="40"/>
      <c r="AB415" s="40"/>
      <c r="AC415" s="40"/>
      <c r="AD415" s="40"/>
      <c r="AE415" s="40"/>
      <c r="AT415" s="18" t="s">
        <v>197</v>
      </c>
      <c r="AU415" s="18" t="s">
        <v>141</v>
      </c>
    </row>
    <row r="416" s="2" customFormat="1" ht="14.4" customHeight="1">
      <c r="A416" s="40"/>
      <c r="B416" s="41"/>
      <c r="C416" s="205" t="s">
        <v>1069</v>
      </c>
      <c r="D416" s="205" t="s">
        <v>135</v>
      </c>
      <c r="E416" s="206" t="s">
        <v>1061</v>
      </c>
      <c r="F416" s="207" t="s">
        <v>1062</v>
      </c>
      <c r="G416" s="208" t="s">
        <v>231</v>
      </c>
      <c r="H416" s="209">
        <v>7.0999999999999996</v>
      </c>
      <c r="I416" s="210"/>
      <c r="J416" s="211">
        <f>ROUND(I416*H416,2)</f>
        <v>0</v>
      </c>
      <c r="K416" s="207" t="s">
        <v>139</v>
      </c>
      <c r="L416" s="46"/>
      <c r="M416" s="212" t="s">
        <v>32</v>
      </c>
      <c r="N416" s="213" t="s">
        <v>51</v>
      </c>
      <c r="O416" s="86"/>
      <c r="P416" s="214">
        <f>O416*H416</f>
        <v>0</v>
      </c>
      <c r="Q416" s="214">
        <v>0</v>
      </c>
      <c r="R416" s="214">
        <f>Q416*H416</f>
        <v>0</v>
      </c>
      <c r="S416" s="214">
        <v>0.025000000000000001</v>
      </c>
      <c r="T416" s="215">
        <f>S416*H416</f>
        <v>0.17749999999999999</v>
      </c>
      <c r="U416" s="40"/>
      <c r="V416" s="40"/>
      <c r="W416" s="40"/>
      <c r="X416" s="40"/>
      <c r="Y416" s="40"/>
      <c r="Z416" s="40"/>
      <c r="AA416" s="40"/>
      <c r="AB416" s="40"/>
      <c r="AC416" s="40"/>
      <c r="AD416" s="40"/>
      <c r="AE416" s="40"/>
      <c r="AR416" s="216" t="s">
        <v>270</v>
      </c>
      <c r="AT416" s="216" t="s">
        <v>135</v>
      </c>
      <c r="AU416" s="216" t="s">
        <v>141</v>
      </c>
      <c r="AY416" s="18" t="s">
        <v>132</v>
      </c>
      <c r="BE416" s="217">
        <f>IF(N416="základní",J416,0)</f>
        <v>0</v>
      </c>
      <c r="BF416" s="217">
        <f>IF(N416="snížená",J416,0)</f>
        <v>0</v>
      </c>
      <c r="BG416" s="217">
        <f>IF(N416="zákl. přenesená",J416,0)</f>
        <v>0</v>
      </c>
      <c r="BH416" s="217">
        <f>IF(N416="sníž. přenesená",J416,0)</f>
        <v>0</v>
      </c>
      <c r="BI416" s="217">
        <f>IF(N416="nulová",J416,0)</f>
        <v>0</v>
      </c>
      <c r="BJ416" s="18" t="s">
        <v>141</v>
      </c>
      <c r="BK416" s="217">
        <f>ROUND(I416*H416,2)</f>
        <v>0</v>
      </c>
      <c r="BL416" s="18" t="s">
        <v>270</v>
      </c>
      <c r="BM416" s="216" t="s">
        <v>1565</v>
      </c>
    </row>
    <row r="417" s="2" customFormat="1" ht="14.4" customHeight="1">
      <c r="A417" s="40"/>
      <c r="B417" s="41"/>
      <c r="C417" s="205" t="s">
        <v>1071</v>
      </c>
      <c r="D417" s="205" t="s">
        <v>135</v>
      </c>
      <c r="E417" s="206" t="s">
        <v>773</v>
      </c>
      <c r="F417" s="207" t="s">
        <v>774</v>
      </c>
      <c r="G417" s="208" t="s">
        <v>376</v>
      </c>
      <c r="H417" s="209">
        <v>2</v>
      </c>
      <c r="I417" s="210"/>
      <c r="J417" s="211">
        <f>ROUND(I417*H417,2)</f>
        <v>0</v>
      </c>
      <c r="K417" s="207" t="s">
        <v>139</v>
      </c>
      <c r="L417" s="46"/>
      <c r="M417" s="212" t="s">
        <v>32</v>
      </c>
      <c r="N417" s="213" t="s">
        <v>51</v>
      </c>
      <c r="O417" s="86"/>
      <c r="P417" s="214">
        <f>O417*H417</f>
        <v>0</v>
      </c>
      <c r="Q417" s="214">
        <v>0</v>
      </c>
      <c r="R417" s="214">
        <f>Q417*H417</f>
        <v>0</v>
      </c>
      <c r="S417" s="214">
        <v>0.012999999999999999</v>
      </c>
      <c r="T417" s="215">
        <f>S417*H417</f>
        <v>0.025999999999999999</v>
      </c>
      <c r="U417" s="40"/>
      <c r="V417" s="40"/>
      <c r="W417" s="40"/>
      <c r="X417" s="40"/>
      <c r="Y417" s="40"/>
      <c r="Z417" s="40"/>
      <c r="AA417" s="40"/>
      <c r="AB417" s="40"/>
      <c r="AC417" s="40"/>
      <c r="AD417" s="40"/>
      <c r="AE417" s="40"/>
      <c r="AR417" s="216" t="s">
        <v>150</v>
      </c>
      <c r="AT417" s="216" t="s">
        <v>135</v>
      </c>
      <c r="AU417" s="216" t="s">
        <v>141</v>
      </c>
      <c r="AY417" s="18" t="s">
        <v>132</v>
      </c>
      <c r="BE417" s="217">
        <f>IF(N417="základní",J417,0)</f>
        <v>0</v>
      </c>
      <c r="BF417" s="217">
        <f>IF(N417="snížená",J417,0)</f>
        <v>0</v>
      </c>
      <c r="BG417" s="217">
        <f>IF(N417="zákl. přenesená",J417,0)</f>
        <v>0</v>
      </c>
      <c r="BH417" s="217">
        <f>IF(N417="sníž. přenesená",J417,0)</f>
        <v>0</v>
      </c>
      <c r="BI417" s="217">
        <f>IF(N417="nulová",J417,0)</f>
        <v>0</v>
      </c>
      <c r="BJ417" s="18" t="s">
        <v>141</v>
      </c>
      <c r="BK417" s="217">
        <f>ROUND(I417*H417,2)</f>
        <v>0</v>
      </c>
      <c r="BL417" s="18" t="s">
        <v>150</v>
      </c>
      <c r="BM417" s="216" t="s">
        <v>1566</v>
      </c>
    </row>
    <row r="418" s="2" customFormat="1" ht="14.4" customHeight="1">
      <c r="A418" s="40"/>
      <c r="B418" s="41"/>
      <c r="C418" s="205" t="s">
        <v>1075</v>
      </c>
      <c r="D418" s="205" t="s">
        <v>135</v>
      </c>
      <c r="E418" s="206" t="s">
        <v>1067</v>
      </c>
      <c r="F418" s="207" t="s">
        <v>778</v>
      </c>
      <c r="G418" s="208" t="s">
        <v>231</v>
      </c>
      <c r="H418" s="209">
        <v>4.7000000000000002</v>
      </c>
      <c r="I418" s="210"/>
      <c r="J418" s="211">
        <f>ROUND(I418*H418,2)</f>
        <v>0</v>
      </c>
      <c r="K418" s="207" t="s">
        <v>139</v>
      </c>
      <c r="L418" s="46"/>
      <c r="M418" s="212" t="s">
        <v>32</v>
      </c>
      <c r="N418" s="213" t="s">
        <v>51</v>
      </c>
      <c r="O418" s="86"/>
      <c r="P418" s="214">
        <f>O418*H418</f>
        <v>0</v>
      </c>
      <c r="Q418" s="214">
        <v>0</v>
      </c>
      <c r="R418" s="214">
        <f>Q418*H418</f>
        <v>0</v>
      </c>
      <c r="S418" s="214">
        <v>0</v>
      </c>
      <c r="T418" s="215">
        <f>S418*H418</f>
        <v>0</v>
      </c>
      <c r="U418" s="40"/>
      <c r="V418" s="40"/>
      <c r="W418" s="40"/>
      <c r="X418" s="40"/>
      <c r="Y418" s="40"/>
      <c r="Z418" s="40"/>
      <c r="AA418" s="40"/>
      <c r="AB418" s="40"/>
      <c r="AC418" s="40"/>
      <c r="AD418" s="40"/>
      <c r="AE418" s="40"/>
      <c r="AR418" s="216" t="s">
        <v>270</v>
      </c>
      <c r="AT418" s="216" t="s">
        <v>135</v>
      </c>
      <c r="AU418" s="216" t="s">
        <v>141</v>
      </c>
      <c r="AY418" s="18" t="s">
        <v>132</v>
      </c>
      <c r="BE418" s="217">
        <f>IF(N418="základní",J418,0)</f>
        <v>0</v>
      </c>
      <c r="BF418" s="217">
        <f>IF(N418="snížená",J418,0)</f>
        <v>0</v>
      </c>
      <c r="BG418" s="217">
        <f>IF(N418="zákl. přenesená",J418,0)</f>
        <v>0</v>
      </c>
      <c r="BH418" s="217">
        <f>IF(N418="sníž. přenesená",J418,0)</f>
        <v>0</v>
      </c>
      <c r="BI418" s="217">
        <f>IF(N418="nulová",J418,0)</f>
        <v>0</v>
      </c>
      <c r="BJ418" s="18" t="s">
        <v>141</v>
      </c>
      <c r="BK418" s="217">
        <f>ROUND(I418*H418,2)</f>
        <v>0</v>
      </c>
      <c r="BL418" s="18" t="s">
        <v>270</v>
      </c>
      <c r="BM418" s="216" t="s">
        <v>1567</v>
      </c>
    </row>
    <row r="419" s="2" customFormat="1">
      <c r="A419" s="40"/>
      <c r="B419" s="41"/>
      <c r="C419" s="42"/>
      <c r="D419" s="225" t="s">
        <v>197</v>
      </c>
      <c r="E419" s="42"/>
      <c r="F419" s="226" t="s">
        <v>780</v>
      </c>
      <c r="G419" s="42"/>
      <c r="H419" s="42"/>
      <c r="I419" s="227"/>
      <c r="J419" s="42"/>
      <c r="K419" s="42"/>
      <c r="L419" s="46"/>
      <c r="M419" s="228"/>
      <c r="N419" s="229"/>
      <c r="O419" s="86"/>
      <c r="P419" s="86"/>
      <c r="Q419" s="86"/>
      <c r="R419" s="86"/>
      <c r="S419" s="86"/>
      <c r="T419" s="87"/>
      <c r="U419" s="40"/>
      <c r="V419" s="40"/>
      <c r="W419" s="40"/>
      <c r="X419" s="40"/>
      <c r="Y419" s="40"/>
      <c r="Z419" s="40"/>
      <c r="AA419" s="40"/>
      <c r="AB419" s="40"/>
      <c r="AC419" s="40"/>
      <c r="AD419" s="40"/>
      <c r="AE419" s="40"/>
      <c r="AT419" s="18" t="s">
        <v>197</v>
      </c>
      <c r="AU419" s="18" t="s">
        <v>141</v>
      </c>
    </row>
    <row r="420" s="2" customFormat="1" ht="14.4" customHeight="1">
      <c r="A420" s="40"/>
      <c r="B420" s="41"/>
      <c r="C420" s="205" t="s">
        <v>1082</v>
      </c>
      <c r="D420" s="205" t="s">
        <v>135</v>
      </c>
      <c r="E420" s="206" t="s">
        <v>782</v>
      </c>
      <c r="F420" s="207" t="s">
        <v>783</v>
      </c>
      <c r="G420" s="208" t="s">
        <v>231</v>
      </c>
      <c r="H420" s="209">
        <v>4.7000000000000002</v>
      </c>
      <c r="I420" s="210"/>
      <c r="J420" s="211">
        <f>ROUND(I420*H420,2)</f>
        <v>0</v>
      </c>
      <c r="K420" s="207" t="s">
        <v>139</v>
      </c>
      <c r="L420" s="46"/>
      <c r="M420" s="212" t="s">
        <v>32</v>
      </c>
      <c r="N420" s="213" t="s">
        <v>51</v>
      </c>
      <c r="O420" s="86"/>
      <c r="P420" s="214">
        <f>O420*H420</f>
        <v>0</v>
      </c>
      <c r="Q420" s="214">
        <v>0</v>
      </c>
      <c r="R420" s="214">
        <f>Q420*H420</f>
        <v>0</v>
      </c>
      <c r="S420" s="214">
        <v>0.035000000000000003</v>
      </c>
      <c r="T420" s="215">
        <f>S420*H420</f>
        <v>0.16450000000000004</v>
      </c>
      <c r="U420" s="40"/>
      <c r="V420" s="40"/>
      <c r="W420" s="40"/>
      <c r="X420" s="40"/>
      <c r="Y420" s="40"/>
      <c r="Z420" s="40"/>
      <c r="AA420" s="40"/>
      <c r="AB420" s="40"/>
      <c r="AC420" s="40"/>
      <c r="AD420" s="40"/>
      <c r="AE420" s="40"/>
      <c r="AR420" s="216" t="s">
        <v>270</v>
      </c>
      <c r="AT420" s="216" t="s">
        <v>135</v>
      </c>
      <c r="AU420" s="216" t="s">
        <v>141</v>
      </c>
      <c r="AY420" s="18" t="s">
        <v>132</v>
      </c>
      <c r="BE420" s="217">
        <f>IF(N420="základní",J420,0)</f>
        <v>0</v>
      </c>
      <c r="BF420" s="217">
        <f>IF(N420="snížená",J420,0)</f>
        <v>0</v>
      </c>
      <c r="BG420" s="217">
        <f>IF(N420="zákl. přenesená",J420,0)</f>
        <v>0</v>
      </c>
      <c r="BH420" s="217">
        <f>IF(N420="sníž. přenesená",J420,0)</f>
        <v>0</v>
      </c>
      <c r="BI420" s="217">
        <f>IF(N420="nulová",J420,0)</f>
        <v>0</v>
      </c>
      <c r="BJ420" s="18" t="s">
        <v>141</v>
      </c>
      <c r="BK420" s="217">
        <f>ROUND(I420*H420,2)</f>
        <v>0</v>
      </c>
      <c r="BL420" s="18" t="s">
        <v>270</v>
      </c>
      <c r="BM420" s="216" t="s">
        <v>1568</v>
      </c>
    </row>
    <row r="421" s="2" customFormat="1">
      <c r="A421" s="40"/>
      <c r="B421" s="41"/>
      <c r="C421" s="42"/>
      <c r="D421" s="225" t="s">
        <v>197</v>
      </c>
      <c r="E421" s="42"/>
      <c r="F421" s="226" t="s">
        <v>785</v>
      </c>
      <c r="G421" s="42"/>
      <c r="H421" s="42"/>
      <c r="I421" s="227"/>
      <c r="J421" s="42"/>
      <c r="K421" s="42"/>
      <c r="L421" s="46"/>
      <c r="M421" s="228"/>
      <c r="N421" s="229"/>
      <c r="O421" s="86"/>
      <c r="P421" s="86"/>
      <c r="Q421" s="86"/>
      <c r="R421" s="86"/>
      <c r="S421" s="86"/>
      <c r="T421" s="87"/>
      <c r="U421" s="40"/>
      <c r="V421" s="40"/>
      <c r="W421" s="40"/>
      <c r="X421" s="40"/>
      <c r="Y421" s="40"/>
      <c r="Z421" s="40"/>
      <c r="AA421" s="40"/>
      <c r="AB421" s="40"/>
      <c r="AC421" s="40"/>
      <c r="AD421" s="40"/>
      <c r="AE421" s="40"/>
      <c r="AT421" s="18" t="s">
        <v>197</v>
      </c>
      <c r="AU421" s="18" t="s">
        <v>141</v>
      </c>
    </row>
    <row r="422" s="2" customFormat="1" ht="24.15" customHeight="1">
      <c r="A422" s="40"/>
      <c r="B422" s="41"/>
      <c r="C422" s="205" t="s">
        <v>1086</v>
      </c>
      <c r="D422" s="205" t="s">
        <v>135</v>
      </c>
      <c r="E422" s="206" t="s">
        <v>787</v>
      </c>
      <c r="F422" s="207" t="s">
        <v>788</v>
      </c>
      <c r="G422" s="208" t="s">
        <v>789</v>
      </c>
      <c r="H422" s="272"/>
      <c r="I422" s="210"/>
      <c r="J422" s="211">
        <f>ROUND(I422*H422,2)</f>
        <v>0</v>
      </c>
      <c r="K422" s="207" t="s">
        <v>139</v>
      </c>
      <c r="L422" s="46"/>
      <c r="M422" s="212" t="s">
        <v>32</v>
      </c>
      <c r="N422" s="213" t="s">
        <v>51</v>
      </c>
      <c r="O422" s="86"/>
      <c r="P422" s="214">
        <f>O422*H422</f>
        <v>0</v>
      </c>
      <c r="Q422" s="214">
        <v>0</v>
      </c>
      <c r="R422" s="214">
        <f>Q422*H422</f>
        <v>0</v>
      </c>
      <c r="S422" s="214">
        <v>0</v>
      </c>
      <c r="T422" s="215">
        <f>S422*H422</f>
        <v>0</v>
      </c>
      <c r="U422" s="40"/>
      <c r="V422" s="40"/>
      <c r="W422" s="40"/>
      <c r="X422" s="40"/>
      <c r="Y422" s="40"/>
      <c r="Z422" s="40"/>
      <c r="AA422" s="40"/>
      <c r="AB422" s="40"/>
      <c r="AC422" s="40"/>
      <c r="AD422" s="40"/>
      <c r="AE422" s="40"/>
      <c r="AR422" s="216" t="s">
        <v>270</v>
      </c>
      <c r="AT422" s="216" t="s">
        <v>135</v>
      </c>
      <c r="AU422" s="216" t="s">
        <v>141</v>
      </c>
      <c r="AY422" s="18" t="s">
        <v>132</v>
      </c>
      <c r="BE422" s="217">
        <f>IF(N422="základní",J422,0)</f>
        <v>0</v>
      </c>
      <c r="BF422" s="217">
        <f>IF(N422="snížená",J422,0)</f>
        <v>0</v>
      </c>
      <c r="BG422" s="217">
        <f>IF(N422="zákl. přenesená",J422,0)</f>
        <v>0</v>
      </c>
      <c r="BH422" s="217">
        <f>IF(N422="sníž. přenesená",J422,0)</f>
        <v>0</v>
      </c>
      <c r="BI422" s="217">
        <f>IF(N422="nulová",J422,0)</f>
        <v>0</v>
      </c>
      <c r="BJ422" s="18" t="s">
        <v>141</v>
      </c>
      <c r="BK422" s="217">
        <f>ROUND(I422*H422,2)</f>
        <v>0</v>
      </c>
      <c r="BL422" s="18" t="s">
        <v>270</v>
      </c>
      <c r="BM422" s="216" t="s">
        <v>1569</v>
      </c>
    </row>
    <row r="423" s="2" customFormat="1">
      <c r="A423" s="40"/>
      <c r="B423" s="41"/>
      <c r="C423" s="42"/>
      <c r="D423" s="225" t="s">
        <v>197</v>
      </c>
      <c r="E423" s="42"/>
      <c r="F423" s="226" t="s">
        <v>791</v>
      </c>
      <c r="G423" s="42"/>
      <c r="H423" s="42"/>
      <c r="I423" s="227"/>
      <c r="J423" s="42"/>
      <c r="K423" s="42"/>
      <c r="L423" s="46"/>
      <c r="M423" s="228"/>
      <c r="N423" s="229"/>
      <c r="O423" s="86"/>
      <c r="P423" s="86"/>
      <c r="Q423" s="86"/>
      <c r="R423" s="86"/>
      <c r="S423" s="86"/>
      <c r="T423" s="87"/>
      <c r="U423" s="40"/>
      <c r="V423" s="40"/>
      <c r="W423" s="40"/>
      <c r="X423" s="40"/>
      <c r="Y423" s="40"/>
      <c r="Z423" s="40"/>
      <c r="AA423" s="40"/>
      <c r="AB423" s="40"/>
      <c r="AC423" s="40"/>
      <c r="AD423" s="40"/>
      <c r="AE423" s="40"/>
      <c r="AT423" s="18" t="s">
        <v>197</v>
      </c>
      <c r="AU423" s="18" t="s">
        <v>141</v>
      </c>
    </row>
    <row r="424" s="12" customFormat="1" ht="22.8" customHeight="1">
      <c r="A424" s="12"/>
      <c r="B424" s="189"/>
      <c r="C424" s="190"/>
      <c r="D424" s="191" t="s">
        <v>78</v>
      </c>
      <c r="E424" s="203" t="s">
        <v>1073</v>
      </c>
      <c r="F424" s="203" t="s">
        <v>1074</v>
      </c>
      <c r="G424" s="190"/>
      <c r="H424" s="190"/>
      <c r="I424" s="193"/>
      <c r="J424" s="204">
        <f>BK424</f>
        <v>0</v>
      </c>
      <c r="K424" s="190"/>
      <c r="L424" s="195"/>
      <c r="M424" s="196"/>
      <c r="N424" s="197"/>
      <c r="O424" s="197"/>
      <c r="P424" s="198">
        <f>SUM(P425:P446)</f>
        <v>0</v>
      </c>
      <c r="Q424" s="197"/>
      <c r="R424" s="198">
        <f>SUM(R425:R446)</f>
        <v>0.18340782</v>
      </c>
      <c r="S424" s="197"/>
      <c r="T424" s="199">
        <f>SUM(T425:T446)</f>
        <v>0.45918156999999998</v>
      </c>
      <c r="U424" s="12"/>
      <c r="V424" s="12"/>
      <c r="W424" s="12"/>
      <c r="X424" s="12"/>
      <c r="Y424" s="12"/>
      <c r="Z424" s="12"/>
      <c r="AA424" s="12"/>
      <c r="AB424" s="12"/>
      <c r="AC424" s="12"/>
      <c r="AD424" s="12"/>
      <c r="AE424" s="12"/>
      <c r="AR424" s="200" t="s">
        <v>141</v>
      </c>
      <c r="AT424" s="201" t="s">
        <v>78</v>
      </c>
      <c r="AU424" s="201" t="s">
        <v>21</v>
      </c>
      <c r="AY424" s="200" t="s">
        <v>132</v>
      </c>
      <c r="BK424" s="202">
        <f>SUM(BK425:BK446)</f>
        <v>0</v>
      </c>
    </row>
    <row r="425" s="2" customFormat="1" ht="14.4" customHeight="1">
      <c r="A425" s="40"/>
      <c r="B425" s="41"/>
      <c r="C425" s="205" t="s">
        <v>1091</v>
      </c>
      <c r="D425" s="205" t="s">
        <v>135</v>
      </c>
      <c r="E425" s="206" t="s">
        <v>1076</v>
      </c>
      <c r="F425" s="207" t="s">
        <v>1077</v>
      </c>
      <c r="G425" s="208" t="s">
        <v>195</v>
      </c>
      <c r="H425" s="209">
        <v>5.5209999999999999</v>
      </c>
      <c r="I425" s="210"/>
      <c r="J425" s="211">
        <f>ROUND(I425*H425,2)</f>
        <v>0</v>
      </c>
      <c r="K425" s="207" t="s">
        <v>139</v>
      </c>
      <c r="L425" s="46"/>
      <c r="M425" s="212" t="s">
        <v>32</v>
      </c>
      <c r="N425" s="213" t="s">
        <v>51</v>
      </c>
      <c r="O425" s="86"/>
      <c r="P425" s="214">
        <f>O425*H425</f>
        <v>0</v>
      </c>
      <c r="Q425" s="214">
        <v>0.00029999999999999997</v>
      </c>
      <c r="R425" s="214">
        <f>Q425*H425</f>
        <v>0.0016562999999999999</v>
      </c>
      <c r="S425" s="214">
        <v>0</v>
      </c>
      <c r="T425" s="215">
        <f>S425*H425</f>
        <v>0</v>
      </c>
      <c r="U425" s="40"/>
      <c r="V425" s="40"/>
      <c r="W425" s="40"/>
      <c r="X425" s="40"/>
      <c r="Y425" s="40"/>
      <c r="Z425" s="40"/>
      <c r="AA425" s="40"/>
      <c r="AB425" s="40"/>
      <c r="AC425" s="40"/>
      <c r="AD425" s="40"/>
      <c r="AE425" s="40"/>
      <c r="AR425" s="216" t="s">
        <v>270</v>
      </c>
      <c r="AT425" s="216" t="s">
        <v>135</v>
      </c>
      <c r="AU425" s="216" t="s">
        <v>141</v>
      </c>
      <c r="AY425" s="18" t="s">
        <v>132</v>
      </c>
      <c r="BE425" s="217">
        <f>IF(N425="základní",J425,0)</f>
        <v>0</v>
      </c>
      <c r="BF425" s="217">
        <f>IF(N425="snížená",J425,0)</f>
        <v>0</v>
      </c>
      <c r="BG425" s="217">
        <f>IF(N425="zákl. přenesená",J425,0)</f>
        <v>0</v>
      </c>
      <c r="BH425" s="217">
        <f>IF(N425="sníž. přenesená",J425,0)</f>
        <v>0</v>
      </c>
      <c r="BI425" s="217">
        <f>IF(N425="nulová",J425,0)</f>
        <v>0</v>
      </c>
      <c r="BJ425" s="18" t="s">
        <v>141</v>
      </c>
      <c r="BK425" s="217">
        <f>ROUND(I425*H425,2)</f>
        <v>0</v>
      </c>
      <c r="BL425" s="18" t="s">
        <v>270</v>
      </c>
      <c r="BM425" s="216" t="s">
        <v>1570</v>
      </c>
    </row>
    <row r="426" s="2" customFormat="1">
      <c r="A426" s="40"/>
      <c r="B426" s="41"/>
      <c r="C426" s="42"/>
      <c r="D426" s="225" t="s">
        <v>197</v>
      </c>
      <c r="E426" s="42"/>
      <c r="F426" s="226" t="s">
        <v>1079</v>
      </c>
      <c r="G426" s="42"/>
      <c r="H426" s="42"/>
      <c r="I426" s="227"/>
      <c r="J426" s="42"/>
      <c r="K426" s="42"/>
      <c r="L426" s="46"/>
      <c r="M426" s="228"/>
      <c r="N426" s="229"/>
      <c r="O426" s="86"/>
      <c r="P426" s="86"/>
      <c r="Q426" s="86"/>
      <c r="R426" s="86"/>
      <c r="S426" s="86"/>
      <c r="T426" s="87"/>
      <c r="U426" s="40"/>
      <c r="V426" s="40"/>
      <c r="W426" s="40"/>
      <c r="X426" s="40"/>
      <c r="Y426" s="40"/>
      <c r="Z426" s="40"/>
      <c r="AA426" s="40"/>
      <c r="AB426" s="40"/>
      <c r="AC426" s="40"/>
      <c r="AD426" s="40"/>
      <c r="AE426" s="40"/>
      <c r="AT426" s="18" t="s">
        <v>197</v>
      </c>
      <c r="AU426" s="18" t="s">
        <v>141</v>
      </c>
    </row>
    <row r="427" s="13" customFormat="1">
      <c r="A427" s="13"/>
      <c r="B427" s="230"/>
      <c r="C427" s="231"/>
      <c r="D427" s="225" t="s">
        <v>199</v>
      </c>
      <c r="E427" s="232" t="s">
        <v>32</v>
      </c>
      <c r="F427" s="233" t="s">
        <v>1080</v>
      </c>
      <c r="G427" s="231"/>
      <c r="H427" s="234">
        <v>4.9059999999999997</v>
      </c>
      <c r="I427" s="235"/>
      <c r="J427" s="231"/>
      <c r="K427" s="231"/>
      <c r="L427" s="236"/>
      <c r="M427" s="237"/>
      <c r="N427" s="238"/>
      <c r="O427" s="238"/>
      <c r="P427" s="238"/>
      <c r="Q427" s="238"/>
      <c r="R427" s="238"/>
      <c r="S427" s="238"/>
      <c r="T427" s="239"/>
      <c r="U427" s="13"/>
      <c r="V427" s="13"/>
      <c r="W427" s="13"/>
      <c r="X427" s="13"/>
      <c r="Y427" s="13"/>
      <c r="Z427" s="13"/>
      <c r="AA427" s="13"/>
      <c r="AB427" s="13"/>
      <c r="AC427" s="13"/>
      <c r="AD427" s="13"/>
      <c r="AE427" s="13"/>
      <c r="AT427" s="240" t="s">
        <v>199</v>
      </c>
      <c r="AU427" s="240" t="s">
        <v>141</v>
      </c>
      <c r="AV427" s="13" t="s">
        <v>141</v>
      </c>
      <c r="AW427" s="13" t="s">
        <v>41</v>
      </c>
      <c r="AX427" s="13" t="s">
        <v>79</v>
      </c>
      <c r="AY427" s="240" t="s">
        <v>132</v>
      </c>
    </row>
    <row r="428" s="13" customFormat="1">
      <c r="A428" s="13"/>
      <c r="B428" s="230"/>
      <c r="C428" s="231"/>
      <c r="D428" s="225" t="s">
        <v>199</v>
      </c>
      <c r="E428" s="232" t="s">
        <v>32</v>
      </c>
      <c r="F428" s="233" t="s">
        <v>1081</v>
      </c>
      <c r="G428" s="231"/>
      <c r="H428" s="234">
        <v>0.61499999999999999</v>
      </c>
      <c r="I428" s="235"/>
      <c r="J428" s="231"/>
      <c r="K428" s="231"/>
      <c r="L428" s="236"/>
      <c r="M428" s="237"/>
      <c r="N428" s="238"/>
      <c r="O428" s="238"/>
      <c r="P428" s="238"/>
      <c r="Q428" s="238"/>
      <c r="R428" s="238"/>
      <c r="S428" s="238"/>
      <c r="T428" s="239"/>
      <c r="U428" s="13"/>
      <c r="V428" s="13"/>
      <c r="W428" s="13"/>
      <c r="X428" s="13"/>
      <c r="Y428" s="13"/>
      <c r="Z428" s="13"/>
      <c r="AA428" s="13"/>
      <c r="AB428" s="13"/>
      <c r="AC428" s="13"/>
      <c r="AD428" s="13"/>
      <c r="AE428" s="13"/>
      <c r="AT428" s="240" t="s">
        <v>199</v>
      </c>
      <c r="AU428" s="240" t="s">
        <v>141</v>
      </c>
      <c r="AV428" s="13" t="s">
        <v>141</v>
      </c>
      <c r="AW428" s="13" t="s">
        <v>41</v>
      </c>
      <c r="AX428" s="13" t="s">
        <v>79</v>
      </c>
      <c r="AY428" s="240" t="s">
        <v>132</v>
      </c>
    </row>
    <row r="429" s="14" customFormat="1">
      <c r="A429" s="14"/>
      <c r="B429" s="241"/>
      <c r="C429" s="242"/>
      <c r="D429" s="225" t="s">
        <v>199</v>
      </c>
      <c r="E429" s="243" t="s">
        <v>32</v>
      </c>
      <c r="F429" s="244" t="s">
        <v>201</v>
      </c>
      <c r="G429" s="242"/>
      <c r="H429" s="245">
        <v>5.5209999999999999</v>
      </c>
      <c r="I429" s="246"/>
      <c r="J429" s="242"/>
      <c r="K429" s="242"/>
      <c r="L429" s="247"/>
      <c r="M429" s="248"/>
      <c r="N429" s="249"/>
      <c r="O429" s="249"/>
      <c r="P429" s="249"/>
      <c r="Q429" s="249"/>
      <c r="R429" s="249"/>
      <c r="S429" s="249"/>
      <c r="T429" s="250"/>
      <c r="U429" s="14"/>
      <c r="V429" s="14"/>
      <c r="W429" s="14"/>
      <c r="X429" s="14"/>
      <c r="Y429" s="14"/>
      <c r="Z429" s="14"/>
      <c r="AA429" s="14"/>
      <c r="AB429" s="14"/>
      <c r="AC429" s="14"/>
      <c r="AD429" s="14"/>
      <c r="AE429" s="14"/>
      <c r="AT429" s="251" t="s">
        <v>199</v>
      </c>
      <c r="AU429" s="251" t="s">
        <v>141</v>
      </c>
      <c r="AV429" s="14" t="s">
        <v>150</v>
      </c>
      <c r="AW429" s="14" t="s">
        <v>41</v>
      </c>
      <c r="AX429" s="14" t="s">
        <v>21</v>
      </c>
      <c r="AY429" s="251" t="s">
        <v>132</v>
      </c>
    </row>
    <row r="430" s="2" customFormat="1" ht="24.15" customHeight="1">
      <c r="A430" s="40"/>
      <c r="B430" s="41"/>
      <c r="C430" s="205" t="s">
        <v>1096</v>
      </c>
      <c r="D430" s="205" t="s">
        <v>135</v>
      </c>
      <c r="E430" s="206" t="s">
        <v>1083</v>
      </c>
      <c r="F430" s="207" t="s">
        <v>1084</v>
      </c>
      <c r="G430" s="208" t="s">
        <v>195</v>
      </c>
      <c r="H430" s="209">
        <v>5.5209999999999999</v>
      </c>
      <c r="I430" s="210"/>
      <c r="J430" s="211">
        <f>ROUND(I430*H430,2)</f>
        <v>0</v>
      </c>
      <c r="K430" s="207" t="s">
        <v>139</v>
      </c>
      <c r="L430" s="46"/>
      <c r="M430" s="212" t="s">
        <v>32</v>
      </c>
      <c r="N430" s="213" t="s">
        <v>51</v>
      </c>
      <c r="O430" s="86"/>
      <c r="P430" s="214">
        <f>O430*H430</f>
        <v>0</v>
      </c>
      <c r="Q430" s="214">
        <v>0.0044999999999999997</v>
      </c>
      <c r="R430" s="214">
        <f>Q430*H430</f>
        <v>0.024844499999999999</v>
      </c>
      <c r="S430" s="214">
        <v>0</v>
      </c>
      <c r="T430" s="215">
        <f>S430*H430</f>
        <v>0</v>
      </c>
      <c r="U430" s="40"/>
      <c r="V430" s="40"/>
      <c r="W430" s="40"/>
      <c r="X430" s="40"/>
      <c r="Y430" s="40"/>
      <c r="Z430" s="40"/>
      <c r="AA430" s="40"/>
      <c r="AB430" s="40"/>
      <c r="AC430" s="40"/>
      <c r="AD430" s="40"/>
      <c r="AE430" s="40"/>
      <c r="AR430" s="216" t="s">
        <v>270</v>
      </c>
      <c r="AT430" s="216" t="s">
        <v>135</v>
      </c>
      <c r="AU430" s="216" t="s">
        <v>141</v>
      </c>
      <c r="AY430" s="18" t="s">
        <v>132</v>
      </c>
      <c r="BE430" s="217">
        <f>IF(N430="základní",J430,0)</f>
        <v>0</v>
      </c>
      <c r="BF430" s="217">
        <f>IF(N430="snížená",J430,0)</f>
        <v>0</v>
      </c>
      <c r="BG430" s="217">
        <f>IF(N430="zákl. přenesená",J430,0)</f>
        <v>0</v>
      </c>
      <c r="BH430" s="217">
        <f>IF(N430="sníž. přenesená",J430,0)</f>
        <v>0</v>
      </c>
      <c r="BI430" s="217">
        <f>IF(N430="nulová",J430,0)</f>
        <v>0</v>
      </c>
      <c r="BJ430" s="18" t="s">
        <v>141</v>
      </c>
      <c r="BK430" s="217">
        <f>ROUND(I430*H430,2)</f>
        <v>0</v>
      </c>
      <c r="BL430" s="18" t="s">
        <v>270</v>
      </c>
      <c r="BM430" s="216" t="s">
        <v>1571</v>
      </c>
    </row>
    <row r="431" s="2" customFormat="1">
      <c r="A431" s="40"/>
      <c r="B431" s="41"/>
      <c r="C431" s="42"/>
      <c r="D431" s="225" t="s">
        <v>197</v>
      </c>
      <c r="E431" s="42"/>
      <c r="F431" s="226" t="s">
        <v>1079</v>
      </c>
      <c r="G431" s="42"/>
      <c r="H431" s="42"/>
      <c r="I431" s="227"/>
      <c r="J431" s="42"/>
      <c r="K431" s="42"/>
      <c r="L431" s="46"/>
      <c r="M431" s="228"/>
      <c r="N431" s="229"/>
      <c r="O431" s="86"/>
      <c r="P431" s="86"/>
      <c r="Q431" s="86"/>
      <c r="R431" s="86"/>
      <c r="S431" s="86"/>
      <c r="T431" s="87"/>
      <c r="U431" s="40"/>
      <c r="V431" s="40"/>
      <c r="W431" s="40"/>
      <c r="X431" s="40"/>
      <c r="Y431" s="40"/>
      <c r="Z431" s="40"/>
      <c r="AA431" s="40"/>
      <c r="AB431" s="40"/>
      <c r="AC431" s="40"/>
      <c r="AD431" s="40"/>
      <c r="AE431" s="40"/>
      <c r="AT431" s="18" t="s">
        <v>197</v>
      </c>
      <c r="AU431" s="18" t="s">
        <v>141</v>
      </c>
    </row>
    <row r="432" s="2" customFormat="1" ht="24.15" customHeight="1">
      <c r="A432" s="40"/>
      <c r="B432" s="41"/>
      <c r="C432" s="205" t="s">
        <v>1100</v>
      </c>
      <c r="D432" s="205" t="s">
        <v>135</v>
      </c>
      <c r="E432" s="206" t="s">
        <v>1087</v>
      </c>
      <c r="F432" s="207" t="s">
        <v>1088</v>
      </c>
      <c r="G432" s="208" t="s">
        <v>231</v>
      </c>
      <c r="H432" s="209">
        <v>2.484</v>
      </c>
      <c r="I432" s="210"/>
      <c r="J432" s="211">
        <f>ROUND(I432*H432,2)</f>
        <v>0</v>
      </c>
      <c r="K432" s="207" t="s">
        <v>139</v>
      </c>
      <c r="L432" s="46"/>
      <c r="M432" s="212" t="s">
        <v>32</v>
      </c>
      <c r="N432" s="213" t="s">
        <v>51</v>
      </c>
      <c r="O432" s="86"/>
      <c r="P432" s="214">
        <f>O432*H432</f>
        <v>0</v>
      </c>
      <c r="Q432" s="214">
        <v>0.00042999999999999999</v>
      </c>
      <c r="R432" s="214">
        <f>Q432*H432</f>
        <v>0.0010681199999999999</v>
      </c>
      <c r="S432" s="214">
        <v>0</v>
      </c>
      <c r="T432" s="215">
        <f>S432*H432</f>
        <v>0</v>
      </c>
      <c r="U432" s="40"/>
      <c r="V432" s="40"/>
      <c r="W432" s="40"/>
      <c r="X432" s="40"/>
      <c r="Y432" s="40"/>
      <c r="Z432" s="40"/>
      <c r="AA432" s="40"/>
      <c r="AB432" s="40"/>
      <c r="AC432" s="40"/>
      <c r="AD432" s="40"/>
      <c r="AE432" s="40"/>
      <c r="AR432" s="216" t="s">
        <v>270</v>
      </c>
      <c r="AT432" s="216" t="s">
        <v>135</v>
      </c>
      <c r="AU432" s="216" t="s">
        <v>141</v>
      </c>
      <c r="AY432" s="18" t="s">
        <v>132</v>
      </c>
      <c r="BE432" s="217">
        <f>IF(N432="základní",J432,0)</f>
        <v>0</v>
      </c>
      <c r="BF432" s="217">
        <f>IF(N432="snížená",J432,0)</f>
        <v>0</v>
      </c>
      <c r="BG432" s="217">
        <f>IF(N432="zákl. přenesená",J432,0)</f>
        <v>0</v>
      </c>
      <c r="BH432" s="217">
        <f>IF(N432="sníž. přenesená",J432,0)</f>
        <v>0</v>
      </c>
      <c r="BI432" s="217">
        <f>IF(N432="nulová",J432,0)</f>
        <v>0</v>
      </c>
      <c r="BJ432" s="18" t="s">
        <v>141</v>
      </c>
      <c r="BK432" s="217">
        <f>ROUND(I432*H432,2)</f>
        <v>0</v>
      </c>
      <c r="BL432" s="18" t="s">
        <v>270</v>
      </c>
      <c r="BM432" s="216" t="s">
        <v>1572</v>
      </c>
    </row>
    <row r="433" s="13" customFormat="1">
      <c r="A433" s="13"/>
      <c r="B433" s="230"/>
      <c r="C433" s="231"/>
      <c r="D433" s="225" t="s">
        <v>199</v>
      </c>
      <c r="E433" s="232" t="s">
        <v>32</v>
      </c>
      <c r="F433" s="233" t="s">
        <v>1090</v>
      </c>
      <c r="G433" s="231"/>
      <c r="H433" s="234">
        <v>2.484</v>
      </c>
      <c r="I433" s="235"/>
      <c r="J433" s="231"/>
      <c r="K433" s="231"/>
      <c r="L433" s="236"/>
      <c r="M433" s="237"/>
      <c r="N433" s="238"/>
      <c r="O433" s="238"/>
      <c r="P433" s="238"/>
      <c r="Q433" s="238"/>
      <c r="R433" s="238"/>
      <c r="S433" s="238"/>
      <c r="T433" s="239"/>
      <c r="U433" s="13"/>
      <c r="V433" s="13"/>
      <c r="W433" s="13"/>
      <c r="X433" s="13"/>
      <c r="Y433" s="13"/>
      <c r="Z433" s="13"/>
      <c r="AA433" s="13"/>
      <c r="AB433" s="13"/>
      <c r="AC433" s="13"/>
      <c r="AD433" s="13"/>
      <c r="AE433" s="13"/>
      <c r="AT433" s="240" t="s">
        <v>199</v>
      </c>
      <c r="AU433" s="240" t="s">
        <v>141</v>
      </c>
      <c r="AV433" s="13" t="s">
        <v>141</v>
      </c>
      <c r="AW433" s="13" t="s">
        <v>41</v>
      </c>
      <c r="AX433" s="13" t="s">
        <v>79</v>
      </c>
      <c r="AY433" s="240" t="s">
        <v>132</v>
      </c>
    </row>
    <row r="434" s="14" customFormat="1">
      <c r="A434" s="14"/>
      <c r="B434" s="241"/>
      <c r="C434" s="242"/>
      <c r="D434" s="225" t="s">
        <v>199</v>
      </c>
      <c r="E434" s="243" t="s">
        <v>32</v>
      </c>
      <c r="F434" s="244" t="s">
        <v>201</v>
      </c>
      <c r="G434" s="242"/>
      <c r="H434" s="245">
        <v>2.484</v>
      </c>
      <c r="I434" s="246"/>
      <c r="J434" s="242"/>
      <c r="K434" s="242"/>
      <c r="L434" s="247"/>
      <c r="M434" s="248"/>
      <c r="N434" s="249"/>
      <c r="O434" s="249"/>
      <c r="P434" s="249"/>
      <c r="Q434" s="249"/>
      <c r="R434" s="249"/>
      <c r="S434" s="249"/>
      <c r="T434" s="250"/>
      <c r="U434" s="14"/>
      <c r="V434" s="14"/>
      <c r="W434" s="14"/>
      <c r="X434" s="14"/>
      <c r="Y434" s="14"/>
      <c r="Z434" s="14"/>
      <c r="AA434" s="14"/>
      <c r="AB434" s="14"/>
      <c r="AC434" s="14"/>
      <c r="AD434" s="14"/>
      <c r="AE434" s="14"/>
      <c r="AT434" s="251" t="s">
        <v>199</v>
      </c>
      <c r="AU434" s="251" t="s">
        <v>141</v>
      </c>
      <c r="AV434" s="14" t="s">
        <v>150</v>
      </c>
      <c r="AW434" s="14" t="s">
        <v>41</v>
      </c>
      <c r="AX434" s="14" t="s">
        <v>21</v>
      </c>
      <c r="AY434" s="251" t="s">
        <v>132</v>
      </c>
    </row>
    <row r="435" s="2" customFormat="1" ht="14.4" customHeight="1">
      <c r="A435" s="40"/>
      <c r="B435" s="41"/>
      <c r="C435" s="252" t="s">
        <v>1105</v>
      </c>
      <c r="D435" s="252" t="s">
        <v>246</v>
      </c>
      <c r="E435" s="253" t="s">
        <v>1092</v>
      </c>
      <c r="F435" s="254" t="s">
        <v>1093</v>
      </c>
      <c r="G435" s="255" t="s">
        <v>376</v>
      </c>
      <c r="H435" s="256">
        <v>9.9000000000000004</v>
      </c>
      <c r="I435" s="257"/>
      <c r="J435" s="258">
        <f>ROUND(I435*H435,2)</f>
        <v>0</v>
      </c>
      <c r="K435" s="254" t="s">
        <v>139</v>
      </c>
      <c r="L435" s="259"/>
      <c r="M435" s="260" t="s">
        <v>32</v>
      </c>
      <c r="N435" s="261" t="s">
        <v>51</v>
      </c>
      <c r="O435" s="86"/>
      <c r="P435" s="214">
        <f>O435*H435</f>
        <v>0</v>
      </c>
      <c r="Q435" s="214">
        <v>0.00044999999999999999</v>
      </c>
      <c r="R435" s="214">
        <f>Q435*H435</f>
        <v>0.0044549999999999998</v>
      </c>
      <c r="S435" s="214">
        <v>0</v>
      </c>
      <c r="T435" s="215">
        <f>S435*H435</f>
        <v>0</v>
      </c>
      <c r="U435" s="40"/>
      <c r="V435" s="40"/>
      <c r="W435" s="40"/>
      <c r="X435" s="40"/>
      <c r="Y435" s="40"/>
      <c r="Z435" s="40"/>
      <c r="AA435" s="40"/>
      <c r="AB435" s="40"/>
      <c r="AC435" s="40"/>
      <c r="AD435" s="40"/>
      <c r="AE435" s="40"/>
      <c r="AR435" s="216" t="s">
        <v>356</v>
      </c>
      <c r="AT435" s="216" t="s">
        <v>246</v>
      </c>
      <c r="AU435" s="216" t="s">
        <v>141</v>
      </c>
      <c r="AY435" s="18" t="s">
        <v>132</v>
      </c>
      <c r="BE435" s="217">
        <f>IF(N435="základní",J435,0)</f>
        <v>0</v>
      </c>
      <c r="BF435" s="217">
        <f>IF(N435="snížená",J435,0)</f>
        <v>0</v>
      </c>
      <c r="BG435" s="217">
        <f>IF(N435="zákl. přenesená",J435,0)</f>
        <v>0</v>
      </c>
      <c r="BH435" s="217">
        <f>IF(N435="sníž. přenesená",J435,0)</f>
        <v>0</v>
      </c>
      <c r="BI435" s="217">
        <f>IF(N435="nulová",J435,0)</f>
        <v>0</v>
      </c>
      <c r="BJ435" s="18" t="s">
        <v>141</v>
      </c>
      <c r="BK435" s="217">
        <f>ROUND(I435*H435,2)</f>
        <v>0</v>
      </c>
      <c r="BL435" s="18" t="s">
        <v>270</v>
      </c>
      <c r="BM435" s="216" t="s">
        <v>1573</v>
      </c>
    </row>
    <row r="436" s="13" customFormat="1">
      <c r="A436" s="13"/>
      <c r="B436" s="230"/>
      <c r="C436" s="231"/>
      <c r="D436" s="225" t="s">
        <v>199</v>
      </c>
      <c r="E436" s="231"/>
      <c r="F436" s="233" t="s">
        <v>1095</v>
      </c>
      <c r="G436" s="231"/>
      <c r="H436" s="234">
        <v>9.9000000000000004</v>
      </c>
      <c r="I436" s="235"/>
      <c r="J436" s="231"/>
      <c r="K436" s="231"/>
      <c r="L436" s="236"/>
      <c r="M436" s="237"/>
      <c r="N436" s="238"/>
      <c r="O436" s="238"/>
      <c r="P436" s="238"/>
      <c r="Q436" s="238"/>
      <c r="R436" s="238"/>
      <c r="S436" s="238"/>
      <c r="T436" s="239"/>
      <c r="U436" s="13"/>
      <c r="V436" s="13"/>
      <c r="W436" s="13"/>
      <c r="X436" s="13"/>
      <c r="Y436" s="13"/>
      <c r="Z436" s="13"/>
      <c r="AA436" s="13"/>
      <c r="AB436" s="13"/>
      <c r="AC436" s="13"/>
      <c r="AD436" s="13"/>
      <c r="AE436" s="13"/>
      <c r="AT436" s="240" t="s">
        <v>199</v>
      </c>
      <c r="AU436" s="240" t="s">
        <v>141</v>
      </c>
      <c r="AV436" s="13" t="s">
        <v>141</v>
      </c>
      <c r="AW436" s="13" t="s">
        <v>4</v>
      </c>
      <c r="AX436" s="13" t="s">
        <v>21</v>
      </c>
      <c r="AY436" s="240" t="s">
        <v>132</v>
      </c>
    </row>
    <row r="437" s="2" customFormat="1" ht="14.4" customHeight="1">
      <c r="A437" s="40"/>
      <c r="B437" s="41"/>
      <c r="C437" s="205" t="s">
        <v>1110</v>
      </c>
      <c r="D437" s="205" t="s">
        <v>135</v>
      </c>
      <c r="E437" s="206" t="s">
        <v>1097</v>
      </c>
      <c r="F437" s="207" t="s">
        <v>1098</v>
      </c>
      <c r="G437" s="208" t="s">
        <v>195</v>
      </c>
      <c r="H437" s="209">
        <v>5.5209999999999999</v>
      </c>
      <c r="I437" s="210"/>
      <c r="J437" s="211">
        <f>ROUND(I437*H437,2)</f>
        <v>0</v>
      </c>
      <c r="K437" s="207" t="s">
        <v>139</v>
      </c>
      <c r="L437" s="46"/>
      <c r="M437" s="212" t="s">
        <v>32</v>
      </c>
      <c r="N437" s="213" t="s">
        <v>51</v>
      </c>
      <c r="O437" s="86"/>
      <c r="P437" s="214">
        <f>O437*H437</f>
        <v>0</v>
      </c>
      <c r="Q437" s="214">
        <v>0</v>
      </c>
      <c r="R437" s="214">
        <f>Q437*H437</f>
        <v>0</v>
      </c>
      <c r="S437" s="214">
        <v>0.083169999999999994</v>
      </c>
      <c r="T437" s="215">
        <f>S437*H437</f>
        <v>0.45918156999999998</v>
      </c>
      <c r="U437" s="40"/>
      <c r="V437" s="40"/>
      <c r="W437" s="40"/>
      <c r="X437" s="40"/>
      <c r="Y437" s="40"/>
      <c r="Z437" s="40"/>
      <c r="AA437" s="40"/>
      <c r="AB437" s="40"/>
      <c r="AC437" s="40"/>
      <c r="AD437" s="40"/>
      <c r="AE437" s="40"/>
      <c r="AR437" s="216" t="s">
        <v>270</v>
      </c>
      <c r="AT437" s="216" t="s">
        <v>135</v>
      </c>
      <c r="AU437" s="216" t="s">
        <v>141</v>
      </c>
      <c r="AY437" s="18" t="s">
        <v>132</v>
      </c>
      <c r="BE437" s="217">
        <f>IF(N437="základní",J437,0)</f>
        <v>0</v>
      </c>
      <c r="BF437" s="217">
        <f>IF(N437="snížená",J437,0)</f>
        <v>0</v>
      </c>
      <c r="BG437" s="217">
        <f>IF(N437="zákl. přenesená",J437,0)</f>
        <v>0</v>
      </c>
      <c r="BH437" s="217">
        <f>IF(N437="sníž. přenesená",J437,0)</f>
        <v>0</v>
      </c>
      <c r="BI437" s="217">
        <f>IF(N437="nulová",J437,0)</f>
        <v>0</v>
      </c>
      <c r="BJ437" s="18" t="s">
        <v>141</v>
      </c>
      <c r="BK437" s="217">
        <f>ROUND(I437*H437,2)</f>
        <v>0</v>
      </c>
      <c r="BL437" s="18" t="s">
        <v>270</v>
      </c>
      <c r="BM437" s="216" t="s">
        <v>1574</v>
      </c>
    </row>
    <row r="438" s="2" customFormat="1" ht="24.15" customHeight="1">
      <c r="A438" s="40"/>
      <c r="B438" s="41"/>
      <c r="C438" s="205" t="s">
        <v>1114</v>
      </c>
      <c r="D438" s="205" t="s">
        <v>135</v>
      </c>
      <c r="E438" s="206" t="s">
        <v>1101</v>
      </c>
      <c r="F438" s="207" t="s">
        <v>1102</v>
      </c>
      <c r="G438" s="208" t="s">
        <v>195</v>
      </c>
      <c r="H438" s="209">
        <v>5.5209999999999999</v>
      </c>
      <c r="I438" s="210"/>
      <c r="J438" s="211">
        <f>ROUND(I438*H438,2)</f>
        <v>0</v>
      </c>
      <c r="K438" s="207" t="s">
        <v>139</v>
      </c>
      <c r="L438" s="46"/>
      <c r="M438" s="212" t="s">
        <v>32</v>
      </c>
      <c r="N438" s="213" t="s">
        <v>51</v>
      </c>
      <c r="O438" s="86"/>
      <c r="P438" s="214">
        <f>O438*H438</f>
        <v>0</v>
      </c>
      <c r="Q438" s="214">
        <v>0.0063</v>
      </c>
      <c r="R438" s="214">
        <f>Q438*H438</f>
        <v>0.034782300000000002</v>
      </c>
      <c r="S438" s="214">
        <v>0</v>
      </c>
      <c r="T438" s="215">
        <f>S438*H438</f>
        <v>0</v>
      </c>
      <c r="U438" s="40"/>
      <c r="V438" s="40"/>
      <c r="W438" s="40"/>
      <c r="X438" s="40"/>
      <c r="Y438" s="40"/>
      <c r="Z438" s="40"/>
      <c r="AA438" s="40"/>
      <c r="AB438" s="40"/>
      <c r="AC438" s="40"/>
      <c r="AD438" s="40"/>
      <c r="AE438" s="40"/>
      <c r="AR438" s="216" t="s">
        <v>270</v>
      </c>
      <c r="AT438" s="216" t="s">
        <v>135</v>
      </c>
      <c r="AU438" s="216" t="s">
        <v>141</v>
      </c>
      <c r="AY438" s="18" t="s">
        <v>132</v>
      </c>
      <c r="BE438" s="217">
        <f>IF(N438="základní",J438,0)</f>
        <v>0</v>
      </c>
      <c r="BF438" s="217">
        <f>IF(N438="snížená",J438,0)</f>
        <v>0</v>
      </c>
      <c r="BG438" s="217">
        <f>IF(N438="zákl. přenesená",J438,0)</f>
        <v>0</v>
      </c>
      <c r="BH438" s="217">
        <f>IF(N438="sníž. přenesená",J438,0)</f>
        <v>0</v>
      </c>
      <c r="BI438" s="217">
        <f>IF(N438="nulová",J438,0)</f>
        <v>0</v>
      </c>
      <c r="BJ438" s="18" t="s">
        <v>141</v>
      </c>
      <c r="BK438" s="217">
        <f>ROUND(I438*H438,2)</f>
        <v>0</v>
      </c>
      <c r="BL438" s="18" t="s">
        <v>270</v>
      </c>
      <c r="BM438" s="216" t="s">
        <v>1575</v>
      </c>
    </row>
    <row r="439" s="2" customFormat="1">
      <c r="A439" s="40"/>
      <c r="B439" s="41"/>
      <c r="C439" s="42"/>
      <c r="D439" s="225" t="s">
        <v>197</v>
      </c>
      <c r="E439" s="42"/>
      <c r="F439" s="226" t="s">
        <v>1104</v>
      </c>
      <c r="G439" s="42"/>
      <c r="H439" s="42"/>
      <c r="I439" s="227"/>
      <c r="J439" s="42"/>
      <c r="K439" s="42"/>
      <c r="L439" s="46"/>
      <c r="M439" s="228"/>
      <c r="N439" s="229"/>
      <c r="O439" s="86"/>
      <c r="P439" s="86"/>
      <c r="Q439" s="86"/>
      <c r="R439" s="86"/>
      <c r="S439" s="86"/>
      <c r="T439" s="87"/>
      <c r="U439" s="40"/>
      <c r="V439" s="40"/>
      <c r="W439" s="40"/>
      <c r="X439" s="40"/>
      <c r="Y439" s="40"/>
      <c r="Z439" s="40"/>
      <c r="AA439" s="40"/>
      <c r="AB439" s="40"/>
      <c r="AC439" s="40"/>
      <c r="AD439" s="40"/>
      <c r="AE439" s="40"/>
      <c r="AT439" s="18" t="s">
        <v>197</v>
      </c>
      <c r="AU439" s="18" t="s">
        <v>141</v>
      </c>
    </row>
    <row r="440" s="13" customFormat="1">
      <c r="A440" s="13"/>
      <c r="B440" s="230"/>
      <c r="C440" s="231"/>
      <c r="D440" s="225" t="s">
        <v>199</v>
      </c>
      <c r="E440" s="232" t="s">
        <v>32</v>
      </c>
      <c r="F440" s="233" t="s">
        <v>1080</v>
      </c>
      <c r="G440" s="231"/>
      <c r="H440" s="234">
        <v>4.9059999999999997</v>
      </c>
      <c r="I440" s="235"/>
      <c r="J440" s="231"/>
      <c r="K440" s="231"/>
      <c r="L440" s="236"/>
      <c r="M440" s="237"/>
      <c r="N440" s="238"/>
      <c r="O440" s="238"/>
      <c r="P440" s="238"/>
      <c r="Q440" s="238"/>
      <c r="R440" s="238"/>
      <c r="S440" s="238"/>
      <c r="T440" s="239"/>
      <c r="U440" s="13"/>
      <c r="V440" s="13"/>
      <c r="W440" s="13"/>
      <c r="X440" s="13"/>
      <c r="Y440" s="13"/>
      <c r="Z440" s="13"/>
      <c r="AA440" s="13"/>
      <c r="AB440" s="13"/>
      <c r="AC440" s="13"/>
      <c r="AD440" s="13"/>
      <c r="AE440" s="13"/>
      <c r="AT440" s="240" t="s">
        <v>199</v>
      </c>
      <c r="AU440" s="240" t="s">
        <v>141</v>
      </c>
      <c r="AV440" s="13" t="s">
        <v>141</v>
      </c>
      <c r="AW440" s="13" t="s">
        <v>41</v>
      </c>
      <c r="AX440" s="13" t="s">
        <v>79</v>
      </c>
      <c r="AY440" s="240" t="s">
        <v>132</v>
      </c>
    </row>
    <row r="441" s="13" customFormat="1">
      <c r="A441" s="13"/>
      <c r="B441" s="230"/>
      <c r="C441" s="231"/>
      <c r="D441" s="225" t="s">
        <v>199</v>
      </c>
      <c r="E441" s="232" t="s">
        <v>32</v>
      </c>
      <c r="F441" s="233" t="s">
        <v>1081</v>
      </c>
      <c r="G441" s="231"/>
      <c r="H441" s="234">
        <v>0.61499999999999999</v>
      </c>
      <c r="I441" s="235"/>
      <c r="J441" s="231"/>
      <c r="K441" s="231"/>
      <c r="L441" s="236"/>
      <c r="M441" s="237"/>
      <c r="N441" s="238"/>
      <c r="O441" s="238"/>
      <c r="P441" s="238"/>
      <c r="Q441" s="238"/>
      <c r="R441" s="238"/>
      <c r="S441" s="238"/>
      <c r="T441" s="239"/>
      <c r="U441" s="13"/>
      <c r="V441" s="13"/>
      <c r="W441" s="13"/>
      <c r="X441" s="13"/>
      <c r="Y441" s="13"/>
      <c r="Z441" s="13"/>
      <c r="AA441" s="13"/>
      <c r="AB441" s="13"/>
      <c r="AC441" s="13"/>
      <c r="AD441" s="13"/>
      <c r="AE441" s="13"/>
      <c r="AT441" s="240" t="s">
        <v>199</v>
      </c>
      <c r="AU441" s="240" t="s">
        <v>141</v>
      </c>
      <c r="AV441" s="13" t="s">
        <v>141</v>
      </c>
      <c r="AW441" s="13" t="s">
        <v>41</v>
      </c>
      <c r="AX441" s="13" t="s">
        <v>79</v>
      </c>
      <c r="AY441" s="240" t="s">
        <v>132</v>
      </c>
    </row>
    <row r="442" s="14" customFormat="1">
      <c r="A442" s="14"/>
      <c r="B442" s="241"/>
      <c r="C442" s="242"/>
      <c r="D442" s="225" t="s">
        <v>199</v>
      </c>
      <c r="E442" s="243" t="s">
        <v>32</v>
      </c>
      <c r="F442" s="244" t="s">
        <v>201</v>
      </c>
      <c r="G442" s="242"/>
      <c r="H442" s="245">
        <v>5.5209999999999999</v>
      </c>
      <c r="I442" s="246"/>
      <c r="J442" s="242"/>
      <c r="K442" s="242"/>
      <c r="L442" s="247"/>
      <c r="M442" s="248"/>
      <c r="N442" s="249"/>
      <c r="O442" s="249"/>
      <c r="P442" s="249"/>
      <c r="Q442" s="249"/>
      <c r="R442" s="249"/>
      <c r="S442" s="249"/>
      <c r="T442" s="250"/>
      <c r="U442" s="14"/>
      <c r="V442" s="14"/>
      <c r="W442" s="14"/>
      <c r="X442" s="14"/>
      <c r="Y442" s="14"/>
      <c r="Z442" s="14"/>
      <c r="AA442" s="14"/>
      <c r="AB442" s="14"/>
      <c r="AC442" s="14"/>
      <c r="AD442" s="14"/>
      <c r="AE442" s="14"/>
      <c r="AT442" s="251" t="s">
        <v>199</v>
      </c>
      <c r="AU442" s="251" t="s">
        <v>141</v>
      </c>
      <c r="AV442" s="14" t="s">
        <v>150</v>
      </c>
      <c r="AW442" s="14" t="s">
        <v>41</v>
      </c>
      <c r="AX442" s="14" t="s">
        <v>21</v>
      </c>
      <c r="AY442" s="251" t="s">
        <v>132</v>
      </c>
    </row>
    <row r="443" s="2" customFormat="1" ht="14.4" customHeight="1">
      <c r="A443" s="40"/>
      <c r="B443" s="41"/>
      <c r="C443" s="252" t="s">
        <v>1116</v>
      </c>
      <c r="D443" s="252" t="s">
        <v>246</v>
      </c>
      <c r="E443" s="253" t="s">
        <v>1106</v>
      </c>
      <c r="F443" s="254" t="s">
        <v>1107</v>
      </c>
      <c r="G443" s="255" t="s">
        <v>195</v>
      </c>
      <c r="H443" s="256">
        <v>6.0730000000000004</v>
      </c>
      <c r="I443" s="257"/>
      <c r="J443" s="258">
        <f>ROUND(I443*H443,2)</f>
        <v>0</v>
      </c>
      <c r="K443" s="254" t="s">
        <v>139</v>
      </c>
      <c r="L443" s="259"/>
      <c r="M443" s="260" t="s">
        <v>32</v>
      </c>
      <c r="N443" s="261" t="s">
        <v>51</v>
      </c>
      <c r="O443" s="86"/>
      <c r="P443" s="214">
        <f>O443*H443</f>
        <v>0</v>
      </c>
      <c r="Q443" s="214">
        <v>0.019199999999999998</v>
      </c>
      <c r="R443" s="214">
        <f>Q443*H443</f>
        <v>0.1166016</v>
      </c>
      <c r="S443" s="214">
        <v>0</v>
      </c>
      <c r="T443" s="215">
        <f>S443*H443</f>
        <v>0</v>
      </c>
      <c r="U443" s="40"/>
      <c r="V443" s="40"/>
      <c r="W443" s="40"/>
      <c r="X443" s="40"/>
      <c r="Y443" s="40"/>
      <c r="Z443" s="40"/>
      <c r="AA443" s="40"/>
      <c r="AB443" s="40"/>
      <c r="AC443" s="40"/>
      <c r="AD443" s="40"/>
      <c r="AE443" s="40"/>
      <c r="AR443" s="216" t="s">
        <v>356</v>
      </c>
      <c r="AT443" s="216" t="s">
        <v>246</v>
      </c>
      <c r="AU443" s="216" t="s">
        <v>141</v>
      </c>
      <c r="AY443" s="18" t="s">
        <v>132</v>
      </c>
      <c r="BE443" s="217">
        <f>IF(N443="základní",J443,0)</f>
        <v>0</v>
      </c>
      <c r="BF443" s="217">
        <f>IF(N443="snížená",J443,0)</f>
        <v>0</v>
      </c>
      <c r="BG443" s="217">
        <f>IF(N443="zákl. přenesená",J443,0)</f>
        <v>0</v>
      </c>
      <c r="BH443" s="217">
        <f>IF(N443="sníž. přenesená",J443,0)</f>
        <v>0</v>
      </c>
      <c r="BI443" s="217">
        <f>IF(N443="nulová",J443,0)</f>
        <v>0</v>
      </c>
      <c r="BJ443" s="18" t="s">
        <v>141</v>
      </c>
      <c r="BK443" s="217">
        <f>ROUND(I443*H443,2)</f>
        <v>0</v>
      </c>
      <c r="BL443" s="18" t="s">
        <v>270</v>
      </c>
      <c r="BM443" s="216" t="s">
        <v>1576</v>
      </c>
    </row>
    <row r="444" s="13" customFormat="1">
      <c r="A444" s="13"/>
      <c r="B444" s="230"/>
      <c r="C444" s="231"/>
      <c r="D444" s="225" t="s">
        <v>199</v>
      </c>
      <c r="E444" s="231"/>
      <c r="F444" s="233" t="s">
        <v>1109</v>
      </c>
      <c r="G444" s="231"/>
      <c r="H444" s="234">
        <v>6.0730000000000004</v>
      </c>
      <c r="I444" s="235"/>
      <c r="J444" s="231"/>
      <c r="K444" s="231"/>
      <c r="L444" s="236"/>
      <c r="M444" s="237"/>
      <c r="N444" s="238"/>
      <c r="O444" s="238"/>
      <c r="P444" s="238"/>
      <c r="Q444" s="238"/>
      <c r="R444" s="238"/>
      <c r="S444" s="238"/>
      <c r="T444" s="239"/>
      <c r="U444" s="13"/>
      <c r="V444" s="13"/>
      <c r="W444" s="13"/>
      <c r="X444" s="13"/>
      <c r="Y444" s="13"/>
      <c r="Z444" s="13"/>
      <c r="AA444" s="13"/>
      <c r="AB444" s="13"/>
      <c r="AC444" s="13"/>
      <c r="AD444" s="13"/>
      <c r="AE444" s="13"/>
      <c r="AT444" s="240" t="s">
        <v>199</v>
      </c>
      <c r="AU444" s="240" t="s">
        <v>141</v>
      </c>
      <c r="AV444" s="13" t="s">
        <v>141</v>
      </c>
      <c r="AW444" s="13" t="s">
        <v>4</v>
      </c>
      <c r="AX444" s="13" t="s">
        <v>21</v>
      </c>
      <c r="AY444" s="240" t="s">
        <v>132</v>
      </c>
    </row>
    <row r="445" s="2" customFormat="1" ht="24.15" customHeight="1">
      <c r="A445" s="40"/>
      <c r="B445" s="41"/>
      <c r="C445" s="205" t="s">
        <v>1118</v>
      </c>
      <c r="D445" s="205" t="s">
        <v>135</v>
      </c>
      <c r="E445" s="206" t="s">
        <v>1111</v>
      </c>
      <c r="F445" s="207" t="s">
        <v>1112</v>
      </c>
      <c r="G445" s="208" t="s">
        <v>254</v>
      </c>
      <c r="H445" s="209">
        <v>0.183</v>
      </c>
      <c r="I445" s="210"/>
      <c r="J445" s="211">
        <f>ROUND(I445*H445,2)</f>
        <v>0</v>
      </c>
      <c r="K445" s="207" t="s">
        <v>139</v>
      </c>
      <c r="L445" s="46"/>
      <c r="M445" s="212" t="s">
        <v>32</v>
      </c>
      <c r="N445" s="213" t="s">
        <v>51</v>
      </c>
      <c r="O445" s="86"/>
      <c r="P445" s="214">
        <f>O445*H445</f>
        <v>0</v>
      </c>
      <c r="Q445" s="214">
        <v>0</v>
      </c>
      <c r="R445" s="214">
        <f>Q445*H445</f>
        <v>0</v>
      </c>
      <c r="S445" s="214">
        <v>0</v>
      </c>
      <c r="T445" s="215">
        <f>S445*H445</f>
        <v>0</v>
      </c>
      <c r="U445" s="40"/>
      <c r="V445" s="40"/>
      <c r="W445" s="40"/>
      <c r="X445" s="40"/>
      <c r="Y445" s="40"/>
      <c r="Z445" s="40"/>
      <c r="AA445" s="40"/>
      <c r="AB445" s="40"/>
      <c r="AC445" s="40"/>
      <c r="AD445" s="40"/>
      <c r="AE445" s="40"/>
      <c r="AR445" s="216" t="s">
        <v>270</v>
      </c>
      <c r="AT445" s="216" t="s">
        <v>135</v>
      </c>
      <c r="AU445" s="216" t="s">
        <v>141</v>
      </c>
      <c r="AY445" s="18" t="s">
        <v>132</v>
      </c>
      <c r="BE445" s="217">
        <f>IF(N445="základní",J445,0)</f>
        <v>0</v>
      </c>
      <c r="BF445" s="217">
        <f>IF(N445="snížená",J445,0)</f>
        <v>0</v>
      </c>
      <c r="BG445" s="217">
        <f>IF(N445="zákl. přenesená",J445,0)</f>
        <v>0</v>
      </c>
      <c r="BH445" s="217">
        <f>IF(N445="sníž. přenesená",J445,0)</f>
        <v>0</v>
      </c>
      <c r="BI445" s="217">
        <f>IF(N445="nulová",J445,0)</f>
        <v>0</v>
      </c>
      <c r="BJ445" s="18" t="s">
        <v>141</v>
      </c>
      <c r="BK445" s="217">
        <f>ROUND(I445*H445,2)</f>
        <v>0</v>
      </c>
      <c r="BL445" s="18" t="s">
        <v>270</v>
      </c>
      <c r="BM445" s="216" t="s">
        <v>1577</v>
      </c>
    </row>
    <row r="446" s="2" customFormat="1">
      <c r="A446" s="40"/>
      <c r="B446" s="41"/>
      <c r="C446" s="42"/>
      <c r="D446" s="225" t="s">
        <v>197</v>
      </c>
      <c r="E446" s="42"/>
      <c r="F446" s="226" t="s">
        <v>604</v>
      </c>
      <c r="G446" s="42"/>
      <c r="H446" s="42"/>
      <c r="I446" s="227"/>
      <c r="J446" s="42"/>
      <c r="K446" s="42"/>
      <c r="L446" s="46"/>
      <c r="M446" s="228"/>
      <c r="N446" s="229"/>
      <c r="O446" s="86"/>
      <c r="P446" s="86"/>
      <c r="Q446" s="86"/>
      <c r="R446" s="86"/>
      <c r="S446" s="86"/>
      <c r="T446" s="87"/>
      <c r="U446" s="40"/>
      <c r="V446" s="40"/>
      <c r="W446" s="40"/>
      <c r="X446" s="40"/>
      <c r="Y446" s="40"/>
      <c r="Z446" s="40"/>
      <c r="AA446" s="40"/>
      <c r="AB446" s="40"/>
      <c r="AC446" s="40"/>
      <c r="AD446" s="40"/>
      <c r="AE446" s="40"/>
      <c r="AT446" s="18" t="s">
        <v>197</v>
      </c>
      <c r="AU446" s="18" t="s">
        <v>141</v>
      </c>
    </row>
    <row r="447" s="12" customFormat="1" ht="22.8" customHeight="1">
      <c r="A447" s="12"/>
      <c r="B447" s="189"/>
      <c r="C447" s="190"/>
      <c r="D447" s="191" t="s">
        <v>78</v>
      </c>
      <c r="E447" s="203" t="s">
        <v>792</v>
      </c>
      <c r="F447" s="203" t="s">
        <v>793</v>
      </c>
      <c r="G447" s="190"/>
      <c r="H447" s="190"/>
      <c r="I447" s="193"/>
      <c r="J447" s="204">
        <f>BK447</f>
        <v>0</v>
      </c>
      <c r="K447" s="190"/>
      <c r="L447" s="195"/>
      <c r="M447" s="196"/>
      <c r="N447" s="197"/>
      <c r="O447" s="197"/>
      <c r="P447" s="198">
        <f>SUM(P448:P453)</f>
        <v>0</v>
      </c>
      <c r="Q447" s="197"/>
      <c r="R447" s="198">
        <f>SUM(R448:R453)</f>
        <v>0.063974400000000001</v>
      </c>
      <c r="S447" s="197"/>
      <c r="T447" s="199">
        <f>SUM(T448:T453)</f>
        <v>0</v>
      </c>
      <c r="U447" s="12"/>
      <c r="V447" s="12"/>
      <c r="W447" s="12"/>
      <c r="X447" s="12"/>
      <c r="Y447" s="12"/>
      <c r="Z447" s="12"/>
      <c r="AA447" s="12"/>
      <c r="AB447" s="12"/>
      <c r="AC447" s="12"/>
      <c r="AD447" s="12"/>
      <c r="AE447" s="12"/>
      <c r="AR447" s="200" t="s">
        <v>141</v>
      </c>
      <c r="AT447" s="201" t="s">
        <v>78</v>
      </c>
      <c r="AU447" s="201" t="s">
        <v>21</v>
      </c>
      <c r="AY447" s="200" t="s">
        <v>132</v>
      </c>
      <c r="BK447" s="202">
        <f>SUM(BK448:BK453)</f>
        <v>0</v>
      </c>
    </row>
    <row r="448" s="2" customFormat="1" ht="14.4" customHeight="1">
      <c r="A448" s="40"/>
      <c r="B448" s="41"/>
      <c r="C448" s="205" t="s">
        <v>1120</v>
      </c>
      <c r="D448" s="205" t="s">
        <v>135</v>
      </c>
      <c r="E448" s="206" t="s">
        <v>795</v>
      </c>
      <c r="F448" s="207" t="s">
        <v>796</v>
      </c>
      <c r="G448" s="208" t="s">
        <v>195</v>
      </c>
      <c r="H448" s="209">
        <v>152.31999999999999</v>
      </c>
      <c r="I448" s="210"/>
      <c r="J448" s="211">
        <f>ROUND(I448*H448,2)</f>
        <v>0</v>
      </c>
      <c r="K448" s="207" t="s">
        <v>139</v>
      </c>
      <c r="L448" s="46"/>
      <c r="M448" s="212" t="s">
        <v>32</v>
      </c>
      <c r="N448" s="213" t="s">
        <v>51</v>
      </c>
      <c r="O448" s="86"/>
      <c r="P448" s="214">
        <f>O448*H448</f>
        <v>0</v>
      </c>
      <c r="Q448" s="214">
        <v>0</v>
      </c>
      <c r="R448" s="214">
        <f>Q448*H448</f>
        <v>0</v>
      </c>
      <c r="S448" s="214">
        <v>0</v>
      </c>
      <c r="T448" s="215">
        <f>S448*H448</f>
        <v>0</v>
      </c>
      <c r="U448" s="40"/>
      <c r="V448" s="40"/>
      <c r="W448" s="40"/>
      <c r="X448" s="40"/>
      <c r="Y448" s="40"/>
      <c r="Z448" s="40"/>
      <c r="AA448" s="40"/>
      <c r="AB448" s="40"/>
      <c r="AC448" s="40"/>
      <c r="AD448" s="40"/>
      <c r="AE448" s="40"/>
      <c r="AR448" s="216" t="s">
        <v>270</v>
      </c>
      <c r="AT448" s="216" t="s">
        <v>135</v>
      </c>
      <c r="AU448" s="216" t="s">
        <v>141</v>
      </c>
      <c r="AY448" s="18" t="s">
        <v>132</v>
      </c>
      <c r="BE448" s="217">
        <f>IF(N448="základní",J448,0)</f>
        <v>0</v>
      </c>
      <c r="BF448" s="217">
        <f>IF(N448="snížená",J448,0)</f>
        <v>0</v>
      </c>
      <c r="BG448" s="217">
        <f>IF(N448="zákl. přenesená",J448,0)</f>
        <v>0</v>
      </c>
      <c r="BH448" s="217">
        <f>IF(N448="sníž. přenesená",J448,0)</f>
        <v>0</v>
      </c>
      <c r="BI448" s="217">
        <f>IF(N448="nulová",J448,0)</f>
        <v>0</v>
      </c>
      <c r="BJ448" s="18" t="s">
        <v>141</v>
      </c>
      <c r="BK448" s="217">
        <f>ROUND(I448*H448,2)</f>
        <v>0</v>
      </c>
      <c r="BL448" s="18" t="s">
        <v>270</v>
      </c>
      <c r="BM448" s="216" t="s">
        <v>1578</v>
      </c>
    </row>
    <row r="449" s="2" customFormat="1">
      <c r="A449" s="40"/>
      <c r="B449" s="41"/>
      <c r="C449" s="42"/>
      <c r="D449" s="225" t="s">
        <v>197</v>
      </c>
      <c r="E449" s="42"/>
      <c r="F449" s="226" t="s">
        <v>798</v>
      </c>
      <c r="G449" s="42"/>
      <c r="H449" s="42"/>
      <c r="I449" s="227"/>
      <c r="J449" s="42"/>
      <c r="K449" s="42"/>
      <c r="L449" s="46"/>
      <c r="M449" s="228"/>
      <c r="N449" s="229"/>
      <c r="O449" s="86"/>
      <c r="P449" s="86"/>
      <c r="Q449" s="86"/>
      <c r="R449" s="86"/>
      <c r="S449" s="86"/>
      <c r="T449" s="87"/>
      <c r="U449" s="40"/>
      <c r="V449" s="40"/>
      <c r="W449" s="40"/>
      <c r="X449" s="40"/>
      <c r="Y449" s="40"/>
      <c r="Z449" s="40"/>
      <c r="AA449" s="40"/>
      <c r="AB449" s="40"/>
      <c r="AC449" s="40"/>
      <c r="AD449" s="40"/>
      <c r="AE449" s="40"/>
      <c r="AT449" s="18" t="s">
        <v>197</v>
      </c>
      <c r="AU449" s="18" t="s">
        <v>141</v>
      </c>
    </row>
    <row r="450" s="2" customFormat="1" ht="24.15" customHeight="1">
      <c r="A450" s="40"/>
      <c r="B450" s="41"/>
      <c r="C450" s="252" t="s">
        <v>1122</v>
      </c>
      <c r="D450" s="252" t="s">
        <v>246</v>
      </c>
      <c r="E450" s="253" t="s">
        <v>800</v>
      </c>
      <c r="F450" s="254" t="s">
        <v>801</v>
      </c>
      <c r="G450" s="255" t="s">
        <v>231</v>
      </c>
      <c r="H450" s="256">
        <v>159.93600000000001</v>
      </c>
      <c r="I450" s="257"/>
      <c r="J450" s="258">
        <f>ROUND(I450*H450,2)</f>
        <v>0</v>
      </c>
      <c r="K450" s="254" t="s">
        <v>139</v>
      </c>
      <c r="L450" s="259"/>
      <c r="M450" s="260" t="s">
        <v>32</v>
      </c>
      <c r="N450" s="261" t="s">
        <v>51</v>
      </c>
      <c r="O450" s="86"/>
      <c r="P450" s="214">
        <f>O450*H450</f>
        <v>0</v>
      </c>
      <c r="Q450" s="214">
        <v>0.00040000000000000002</v>
      </c>
      <c r="R450" s="214">
        <f>Q450*H450</f>
        <v>0.063974400000000001</v>
      </c>
      <c r="S450" s="214">
        <v>0</v>
      </c>
      <c r="T450" s="215">
        <f>S450*H450</f>
        <v>0</v>
      </c>
      <c r="U450" s="40"/>
      <c r="V450" s="40"/>
      <c r="W450" s="40"/>
      <c r="X450" s="40"/>
      <c r="Y450" s="40"/>
      <c r="Z450" s="40"/>
      <c r="AA450" s="40"/>
      <c r="AB450" s="40"/>
      <c r="AC450" s="40"/>
      <c r="AD450" s="40"/>
      <c r="AE450" s="40"/>
      <c r="AR450" s="216" t="s">
        <v>356</v>
      </c>
      <c r="AT450" s="216" t="s">
        <v>246</v>
      </c>
      <c r="AU450" s="216" t="s">
        <v>141</v>
      </c>
      <c r="AY450" s="18" t="s">
        <v>132</v>
      </c>
      <c r="BE450" s="217">
        <f>IF(N450="základní",J450,0)</f>
        <v>0</v>
      </c>
      <c r="BF450" s="217">
        <f>IF(N450="snížená",J450,0)</f>
        <v>0</v>
      </c>
      <c r="BG450" s="217">
        <f>IF(N450="zákl. přenesená",J450,0)</f>
        <v>0</v>
      </c>
      <c r="BH450" s="217">
        <f>IF(N450="sníž. přenesená",J450,0)</f>
        <v>0</v>
      </c>
      <c r="BI450" s="217">
        <f>IF(N450="nulová",J450,0)</f>
        <v>0</v>
      </c>
      <c r="BJ450" s="18" t="s">
        <v>141</v>
      </c>
      <c r="BK450" s="217">
        <f>ROUND(I450*H450,2)</f>
        <v>0</v>
      </c>
      <c r="BL450" s="18" t="s">
        <v>270</v>
      </c>
      <c r="BM450" s="216" t="s">
        <v>1579</v>
      </c>
    </row>
    <row r="451" s="13" customFormat="1">
      <c r="A451" s="13"/>
      <c r="B451" s="230"/>
      <c r="C451" s="231"/>
      <c r="D451" s="225" t="s">
        <v>199</v>
      </c>
      <c r="E451" s="231"/>
      <c r="F451" s="233" t="s">
        <v>1005</v>
      </c>
      <c r="G451" s="231"/>
      <c r="H451" s="234">
        <v>159.93600000000001</v>
      </c>
      <c r="I451" s="235"/>
      <c r="J451" s="231"/>
      <c r="K451" s="231"/>
      <c r="L451" s="236"/>
      <c r="M451" s="237"/>
      <c r="N451" s="238"/>
      <c r="O451" s="238"/>
      <c r="P451" s="238"/>
      <c r="Q451" s="238"/>
      <c r="R451" s="238"/>
      <c r="S451" s="238"/>
      <c r="T451" s="239"/>
      <c r="U451" s="13"/>
      <c r="V451" s="13"/>
      <c r="W451" s="13"/>
      <c r="X451" s="13"/>
      <c r="Y451" s="13"/>
      <c r="Z451" s="13"/>
      <c r="AA451" s="13"/>
      <c r="AB451" s="13"/>
      <c r="AC451" s="13"/>
      <c r="AD451" s="13"/>
      <c r="AE451" s="13"/>
      <c r="AT451" s="240" t="s">
        <v>199</v>
      </c>
      <c r="AU451" s="240" t="s">
        <v>141</v>
      </c>
      <c r="AV451" s="13" t="s">
        <v>141</v>
      </c>
      <c r="AW451" s="13" t="s">
        <v>4</v>
      </c>
      <c r="AX451" s="13" t="s">
        <v>21</v>
      </c>
      <c r="AY451" s="240" t="s">
        <v>132</v>
      </c>
    </row>
    <row r="452" s="2" customFormat="1" ht="24.15" customHeight="1">
      <c r="A452" s="40"/>
      <c r="B452" s="41"/>
      <c r="C452" s="205" t="s">
        <v>1124</v>
      </c>
      <c r="D452" s="205" t="s">
        <v>135</v>
      </c>
      <c r="E452" s="206" t="s">
        <v>804</v>
      </c>
      <c r="F452" s="207" t="s">
        <v>805</v>
      </c>
      <c r="G452" s="208" t="s">
        <v>254</v>
      </c>
      <c r="H452" s="209">
        <v>0.064000000000000001</v>
      </c>
      <c r="I452" s="210"/>
      <c r="J452" s="211">
        <f>ROUND(I452*H452,2)</f>
        <v>0</v>
      </c>
      <c r="K452" s="207" t="s">
        <v>139</v>
      </c>
      <c r="L452" s="46"/>
      <c r="M452" s="212" t="s">
        <v>32</v>
      </c>
      <c r="N452" s="213" t="s">
        <v>51</v>
      </c>
      <c r="O452" s="86"/>
      <c r="P452" s="214">
        <f>O452*H452</f>
        <v>0</v>
      </c>
      <c r="Q452" s="214">
        <v>0</v>
      </c>
      <c r="R452" s="214">
        <f>Q452*H452</f>
        <v>0</v>
      </c>
      <c r="S452" s="214">
        <v>0</v>
      </c>
      <c r="T452" s="215">
        <f>S452*H452</f>
        <v>0</v>
      </c>
      <c r="U452" s="40"/>
      <c r="V452" s="40"/>
      <c r="W452" s="40"/>
      <c r="X452" s="40"/>
      <c r="Y452" s="40"/>
      <c r="Z452" s="40"/>
      <c r="AA452" s="40"/>
      <c r="AB452" s="40"/>
      <c r="AC452" s="40"/>
      <c r="AD452" s="40"/>
      <c r="AE452" s="40"/>
      <c r="AR452" s="216" t="s">
        <v>270</v>
      </c>
      <c r="AT452" s="216" t="s">
        <v>135</v>
      </c>
      <c r="AU452" s="216" t="s">
        <v>141</v>
      </c>
      <c r="AY452" s="18" t="s">
        <v>132</v>
      </c>
      <c r="BE452" s="217">
        <f>IF(N452="základní",J452,0)</f>
        <v>0</v>
      </c>
      <c r="BF452" s="217">
        <f>IF(N452="snížená",J452,0)</f>
        <v>0</v>
      </c>
      <c r="BG452" s="217">
        <f>IF(N452="zákl. přenesená",J452,0)</f>
        <v>0</v>
      </c>
      <c r="BH452" s="217">
        <f>IF(N452="sníž. přenesená",J452,0)</f>
        <v>0</v>
      </c>
      <c r="BI452" s="217">
        <f>IF(N452="nulová",J452,0)</f>
        <v>0</v>
      </c>
      <c r="BJ452" s="18" t="s">
        <v>141</v>
      </c>
      <c r="BK452" s="217">
        <f>ROUND(I452*H452,2)</f>
        <v>0</v>
      </c>
      <c r="BL452" s="18" t="s">
        <v>270</v>
      </c>
      <c r="BM452" s="216" t="s">
        <v>1580</v>
      </c>
    </row>
    <row r="453" s="2" customFormat="1">
      <c r="A453" s="40"/>
      <c r="B453" s="41"/>
      <c r="C453" s="42"/>
      <c r="D453" s="225" t="s">
        <v>197</v>
      </c>
      <c r="E453" s="42"/>
      <c r="F453" s="226" t="s">
        <v>807</v>
      </c>
      <c r="G453" s="42"/>
      <c r="H453" s="42"/>
      <c r="I453" s="227"/>
      <c r="J453" s="42"/>
      <c r="K453" s="42"/>
      <c r="L453" s="46"/>
      <c r="M453" s="228"/>
      <c r="N453" s="229"/>
      <c r="O453" s="86"/>
      <c r="P453" s="86"/>
      <c r="Q453" s="86"/>
      <c r="R453" s="86"/>
      <c r="S453" s="86"/>
      <c r="T453" s="87"/>
      <c r="U453" s="40"/>
      <c r="V453" s="40"/>
      <c r="W453" s="40"/>
      <c r="X453" s="40"/>
      <c r="Y453" s="40"/>
      <c r="Z453" s="40"/>
      <c r="AA453" s="40"/>
      <c r="AB453" s="40"/>
      <c r="AC453" s="40"/>
      <c r="AD453" s="40"/>
      <c r="AE453" s="40"/>
      <c r="AT453" s="18" t="s">
        <v>197</v>
      </c>
      <c r="AU453" s="18" t="s">
        <v>141</v>
      </c>
    </row>
    <row r="454" s="12" customFormat="1" ht="22.8" customHeight="1">
      <c r="A454" s="12"/>
      <c r="B454" s="189"/>
      <c r="C454" s="190"/>
      <c r="D454" s="191" t="s">
        <v>78</v>
      </c>
      <c r="E454" s="203" t="s">
        <v>808</v>
      </c>
      <c r="F454" s="203" t="s">
        <v>809</v>
      </c>
      <c r="G454" s="190"/>
      <c r="H454" s="190"/>
      <c r="I454" s="193"/>
      <c r="J454" s="204">
        <f>BK454</f>
        <v>0</v>
      </c>
      <c r="K454" s="190"/>
      <c r="L454" s="195"/>
      <c r="M454" s="196"/>
      <c r="N454" s="197"/>
      <c r="O454" s="197"/>
      <c r="P454" s="198">
        <f>SUM(P455:P459)</f>
        <v>0</v>
      </c>
      <c r="Q454" s="197"/>
      <c r="R454" s="198">
        <f>SUM(R455:R459)</f>
        <v>0.097500000000000003</v>
      </c>
      <c r="S454" s="197"/>
      <c r="T454" s="199">
        <f>SUM(T455:T459)</f>
        <v>0</v>
      </c>
      <c r="U454" s="12"/>
      <c r="V454" s="12"/>
      <c r="W454" s="12"/>
      <c r="X454" s="12"/>
      <c r="Y454" s="12"/>
      <c r="Z454" s="12"/>
      <c r="AA454" s="12"/>
      <c r="AB454" s="12"/>
      <c r="AC454" s="12"/>
      <c r="AD454" s="12"/>
      <c r="AE454" s="12"/>
      <c r="AR454" s="200" t="s">
        <v>141</v>
      </c>
      <c r="AT454" s="201" t="s">
        <v>78</v>
      </c>
      <c r="AU454" s="201" t="s">
        <v>21</v>
      </c>
      <c r="AY454" s="200" t="s">
        <v>132</v>
      </c>
      <c r="BK454" s="202">
        <f>SUM(BK455:BK459)</f>
        <v>0</v>
      </c>
    </row>
    <row r="455" s="2" customFormat="1" ht="14.4" customHeight="1">
      <c r="A455" s="40"/>
      <c r="B455" s="41"/>
      <c r="C455" s="205" t="s">
        <v>1126</v>
      </c>
      <c r="D455" s="205" t="s">
        <v>135</v>
      </c>
      <c r="E455" s="206" t="s">
        <v>811</v>
      </c>
      <c r="F455" s="207" t="s">
        <v>812</v>
      </c>
      <c r="G455" s="208" t="s">
        <v>195</v>
      </c>
      <c r="H455" s="209">
        <v>370</v>
      </c>
      <c r="I455" s="210"/>
      <c r="J455" s="211">
        <f>ROUND(I455*H455,2)</f>
        <v>0</v>
      </c>
      <c r="K455" s="207" t="s">
        <v>139</v>
      </c>
      <c r="L455" s="46"/>
      <c r="M455" s="212" t="s">
        <v>32</v>
      </c>
      <c r="N455" s="213" t="s">
        <v>51</v>
      </c>
      <c r="O455" s="86"/>
      <c r="P455" s="214">
        <f>O455*H455</f>
        <v>0</v>
      </c>
      <c r="Q455" s="214">
        <v>2.0000000000000002E-05</v>
      </c>
      <c r="R455" s="214">
        <f>Q455*H455</f>
        <v>0.0074000000000000003</v>
      </c>
      <c r="S455" s="214">
        <v>0</v>
      </c>
      <c r="T455" s="215">
        <f>S455*H455</f>
        <v>0</v>
      </c>
      <c r="U455" s="40"/>
      <c r="V455" s="40"/>
      <c r="W455" s="40"/>
      <c r="X455" s="40"/>
      <c r="Y455" s="40"/>
      <c r="Z455" s="40"/>
      <c r="AA455" s="40"/>
      <c r="AB455" s="40"/>
      <c r="AC455" s="40"/>
      <c r="AD455" s="40"/>
      <c r="AE455" s="40"/>
      <c r="AR455" s="216" t="s">
        <v>270</v>
      </c>
      <c r="AT455" s="216" t="s">
        <v>135</v>
      </c>
      <c r="AU455" s="216" t="s">
        <v>141</v>
      </c>
      <c r="AY455" s="18" t="s">
        <v>132</v>
      </c>
      <c r="BE455" s="217">
        <f>IF(N455="základní",J455,0)</f>
        <v>0</v>
      </c>
      <c r="BF455" s="217">
        <f>IF(N455="snížená",J455,0)</f>
        <v>0</v>
      </c>
      <c r="BG455" s="217">
        <f>IF(N455="zákl. přenesená",J455,0)</f>
        <v>0</v>
      </c>
      <c r="BH455" s="217">
        <f>IF(N455="sníž. přenesená",J455,0)</f>
        <v>0</v>
      </c>
      <c r="BI455" s="217">
        <f>IF(N455="nulová",J455,0)</f>
        <v>0</v>
      </c>
      <c r="BJ455" s="18" t="s">
        <v>141</v>
      </c>
      <c r="BK455" s="217">
        <f>ROUND(I455*H455,2)</f>
        <v>0</v>
      </c>
      <c r="BL455" s="18" t="s">
        <v>270</v>
      </c>
      <c r="BM455" s="216" t="s">
        <v>1581</v>
      </c>
    </row>
    <row r="456" s="2" customFormat="1" ht="14.4" customHeight="1">
      <c r="A456" s="40"/>
      <c r="B456" s="41"/>
      <c r="C456" s="205" t="s">
        <v>1582</v>
      </c>
      <c r="D456" s="205" t="s">
        <v>135</v>
      </c>
      <c r="E456" s="206" t="s">
        <v>815</v>
      </c>
      <c r="F456" s="207" t="s">
        <v>816</v>
      </c>
      <c r="G456" s="208" t="s">
        <v>195</v>
      </c>
      <c r="H456" s="209">
        <v>370</v>
      </c>
      <c r="I456" s="210"/>
      <c r="J456" s="211">
        <f>ROUND(I456*H456,2)</f>
        <v>0</v>
      </c>
      <c r="K456" s="207" t="s">
        <v>139</v>
      </c>
      <c r="L456" s="46"/>
      <c r="M456" s="212" t="s">
        <v>32</v>
      </c>
      <c r="N456" s="213" t="s">
        <v>51</v>
      </c>
      <c r="O456" s="86"/>
      <c r="P456" s="214">
        <f>O456*H456</f>
        <v>0</v>
      </c>
      <c r="Q456" s="214">
        <v>0</v>
      </c>
      <c r="R456" s="214">
        <f>Q456*H456</f>
        <v>0</v>
      </c>
      <c r="S456" s="214">
        <v>0</v>
      </c>
      <c r="T456" s="215">
        <f>S456*H456</f>
        <v>0</v>
      </c>
      <c r="U456" s="40"/>
      <c r="V456" s="40"/>
      <c r="W456" s="40"/>
      <c r="X456" s="40"/>
      <c r="Y456" s="40"/>
      <c r="Z456" s="40"/>
      <c r="AA456" s="40"/>
      <c r="AB456" s="40"/>
      <c r="AC456" s="40"/>
      <c r="AD456" s="40"/>
      <c r="AE456" s="40"/>
      <c r="AR456" s="216" t="s">
        <v>270</v>
      </c>
      <c r="AT456" s="216" t="s">
        <v>135</v>
      </c>
      <c r="AU456" s="216" t="s">
        <v>141</v>
      </c>
      <c r="AY456" s="18" t="s">
        <v>132</v>
      </c>
      <c r="BE456" s="217">
        <f>IF(N456="základní",J456,0)</f>
        <v>0</v>
      </c>
      <c r="BF456" s="217">
        <f>IF(N456="snížená",J456,0)</f>
        <v>0</v>
      </c>
      <c r="BG456" s="217">
        <f>IF(N456="zákl. přenesená",J456,0)</f>
        <v>0</v>
      </c>
      <c r="BH456" s="217">
        <f>IF(N456="sníž. přenesená",J456,0)</f>
        <v>0</v>
      </c>
      <c r="BI456" s="217">
        <f>IF(N456="nulová",J456,0)</f>
        <v>0</v>
      </c>
      <c r="BJ456" s="18" t="s">
        <v>141</v>
      </c>
      <c r="BK456" s="217">
        <f>ROUND(I456*H456,2)</f>
        <v>0</v>
      </c>
      <c r="BL456" s="18" t="s">
        <v>270</v>
      </c>
      <c r="BM456" s="216" t="s">
        <v>1583</v>
      </c>
    </row>
    <row r="457" s="2" customFormat="1" ht="24.15" customHeight="1">
      <c r="A457" s="40"/>
      <c r="B457" s="41"/>
      <c r="C457" s="205" t="s">
        <v>1584</v>
      </c>
      <c r="D457" s="205" t="s">
        <v>135</v>
      </c>
      <c r="E457" s="206" t="s">
        <v>819</v>
      </c>
      <c r="F457" s="207" t="s">
        <v>820</v>
      </c>
      <c r="G457" s="208" t="s">
        <v>195</v>
      </c>
      <c r="H457" s="209">
        <v>370</v>
      </c>
      <c r="I457" s="210"/>
      <c r="J457" s="211">
        <f>ROUND(I457*H457,2)</f>
        <v>0</v>
      </c>
      <c r="K457" s="207" t="s">
        <v>139</v>
      </c>
      <c r="L457" s="46"/>
      <c r="M457" s="212" t="s">
        <v>32</v>
      </c>
      <c r="N457" s="213" t="s">
        <v>51</v>
      </c>
      <c r="O457" s="86"/>
      <c r="P457" s="214">
        <f>O457*H457</f>
        <v>0</v>
      </c>
      <c r="Q457" s="214">
        <v>0.00022000000000000001</v>
      </c>
      <c r="R457" s="214">
        <f>Q457*H457</f>
        <v>0.0814</v>
      </c>
      <c r="S457" s="214">
        <v>0</v>
      </c>
      <c r="T457" s="215">
        <f>S457*H457</f>
        <v>0</v>
      </c>
      <c r="U457" s="40"/>
      <c r="V457" s="40"/>
      <c r="W457" s="40"/>
      <c r="X457" s="40"/>
      <c r="Y457" s="40"/>
      <c r="Z457" s="40"/>
      <c r="AA457" s="40"/>
      <c r="AB457" s="40"/>
      <c r="AC457" s="40"/>
      <c r="AD457" s="40"/>
      <c r="AE457" s="40"/>
      <c r="AR457" s="216" t="s">
        <v>270</v>
      </c>
      <c r="AT457" s="216" t="s">
        <v>135</v>
      </c>
      <c r="AU457" s="216" t="s">
        <v>141</v>
      </c>
      <c r="AY457" s="18" t="s">
        <v>132</v>
      </c>
      <c r="BE457" s="217">
        <f>IF(N457="základní",J457,0)</f>
        <v>0</v>
      </c>
      <c r="BF457" s="217">
        <f>IF(N457="snížená",J457,0)</f>
        <v>0</v>
      </c>
      <c r="BG457" s="217">
        <f>IF(N457="zákl. přenesená",J457,0)</f>
        <v>0</v>
      </c>
      <c r="BH457" s="217">
        <f>IF(N457="sníž. přenesená",J457,0)</f>
        <v>0</v>
      </c>
      <c r="BI457" s="217">
        <f>IF(N457="nulová",J457,0)</f>
        <v>0</v>
      </c>
      <c r="BJ457" s="18" t="s">
        <v>141</v>
      </c>
      <c r="BK457" s="217">
        <f>ROUND(I457*H457,2)</f>
        <v>0</v>
      </c>
      <c r="BL457" s="18" t="s">
        <v>270</v>
      </c>
      <c r="BM457" s="216" t="s">
        <v>1585</v>
      </c>
    </row>
    <row r="458" s="2" customFormat="1">
      <c r="A458" s="40"/>
      <c r="B458" s="41"/>
      <c r="C458" s="42"/>
      <c r="D458" s="225" t="s">
        <v>197</v>
      </c>
      <c r="E458" s="42"/>
      <c r="F458" s="226" t="s">
        <v>822</v>
      </c>
      <c r="G458" s="42"/>
      <c r="H458" s="42"/>
      <c r="I458" s="227"/>
      <c r="J458" s="42"/>
      <c r="K458" s="42"/>
      <c r="L458" s="46"/>
      <c r="M458" s="228"/>
      <c r="N458" s="229"/>
      <c r="O458" s="86"/>
      <c r="P458" s="86"/>
      <c r="Q458" s="86"/>
      <c r="R458" s="86"/>
      <c r="S458" s="86"/>
      <c r="T458" s="87"/>
      <c r="U458" s="40"/>
      <c r="V458" s="40"/>
      <c r="W458" s="40"/>
      <c r="X458" s="40"/>
      <c r="Y458" s="40"/>
      <c r="Z458" s="40"/>
      <c r="AA458" s="40"/>
      <c r="AB458" s="40"/>
      <c r="AC458" s="40"/>
      <c r="AD458" s="40"/>
      <c r="AE458" s="40"/>
      <c r="AT458" s="18" t="s">
        <v>197</v>
      </c>
      <c r="AU458" s="18" t="s">
        <v>141</v>
      </c>
    </row>
    <row r="459" s="2" customFormat="1" ht="24.15" customHeight="1">
      <c r="A459" s="40"/>
      <c r="B459" s="41"/>
      <c r="C459" s="205" t="s">
        <v>1586</v>
      </c>
      <c r="D459" s="205" t="s">
        <v>135</v>
      </c>
      <c r="E459" s="206" t="s">
        <v>824</v>
      </c>
      <c r="F459" s="207" t="s">
        <v>825</v>
      </c>
      <c r="G459" s="208" t="s">
        <v>195</v>
      </c>
      <c r="H459" s="209">
        <v>58</v>
      </c>
      <c r="I459" s="210"/>
      <c r="J459" s="211">
        <f>ROUND(I459*H459,2)</f>
        <v>0</v>
      </c>
      <c r="K459" s="207" t="s">
        <v>139</v>
      </c>
      <c r="L459" s="46"/>
      <c r="M459" s="218" t="s">
        <v>32</v>
      </c>
      <c r="N459" s="219" t="s">
        <v>51</v>
      </c>
      <c r="O459" s="220"/>
      <c r="P459" s="221">
        <f>O459*H459</f>
        <v>0</v>
      </c>
      <c r="Q459" s="221">
        <v>0.00014999999999999999</v>
      </c>
      <c r="R459" s="221">
        <f>Q459*H459</f>
        <v>0.0086999999999999994</v>
      </c>
      <c r="S459" s="221">
        <v>0</v>
      </c>
      <c r="T459" s="222">
        <f>S459*H459</f>
        <v>0</v>
      </c>
      <c r="U459" s="40"/>
      <c r="V459" s="40"/>
      <c r="W459" s="40"/>
      <c r="X459" s="40"/>
      <c r="Y459" s="40"/>
      <c r="Z459" s="40"/>
      <c r="AA459" s="40"/>
      <c r="AB459" s="40"/>
      <c r="AC459" s="40"/>
      <c r="AD459" s="40"/>
      <c r="AE459" s="40"/>
      <c r="AR459" s="216" t="s">
        <v>270</v>
      </c>
      <c r="AT459" s="216" t="s">
        <v>135</v>
      </c>
      <c r="AU459" s="216" t="s">
        <v>141</v>
      </c>
      <c r="AY459" s="18" t="s">
        <v>132</v>
      </c>
      <c r="BE459" s="217">
        <f>IF(N459="základní",J459,0)</f>
        <v>0</v>
      </c>
      <c r="BF459" s="217">
        <f>IF(N459="snížená",J459,0)</f>
        <v>0</v>
      </c>
      <c r="BG459" s="217">
        <f>IF(N459="zákl. přenesená",J459,0)</f>
        <v>0</v>
      </c>
      <c r="BH459" s="217">
        <f>IF(N459="sníž. přenesená",J459,0)</f>
        <v>0</v>
      </c>
      <c r="BI459" s="217">
        <f>IF(N459="nulová",J459,0)</f>
        <v>0</v>
      </c>
      <c r="BJ459" s="18" t="s">
        <v>141</v>
      </c>
      <c r="BK459" s="217">
        <f>ROUND(I459*H459,2)</f>
        <v>0</v>
      </c>
      <c r="BL459" s="18" t="s">
        <v>270</v>
      </c>
      <c r="BM459" s="216" t="s">
        <v>1587</v>
      </c>
    </row>
    <row r="460" s="2" customFormat="1" ht="6.96" customHeight="1">
      <c r="A460" s="40"/>
      <c r="B460" s="61"/>
      <c r="C460" s="62"/>
      <c r="D460" s="62"/>
      <c r="E460" s="62"/>
      <c r="F460" s="62"/>
      <c r="G460" s="62"/>
      <c r="H460" s="62"/>
      <c r="I460" s="62"/>
      <c r="J460" s="62"/>
      <c r="K460" s="62"/>
      <c r="L460" s="46"/>
      <c r="M460" s="40"/>
      <c r="O460" s="40"/>
      <c r="P460" s="40"/>
      <c r="Q460" s="40"/>
      <c r="R460" s="40"/>
      <c r="S460" s="40"/>
      <c r="T460" s="40"/>
      <c r="U460" s="40"/>
      <c r="V460" s="40"/>
      <c r="W460" s="40"/>
      <c r="X460" s="40"/>
      <c r="Y460" s="40"/>
      <c r="Z460" s="40"/>
      <c r="AA460" s="40"/>
      <c r="AB460" s="40"/>
      <c r="AC460" s="40"/>
      <c r="AD460" s="40"/>
      <c r="AE460" s="40"/>
    </row>
  </sheetData>
  <sheetProtection sheet="1" autoFilter="0" formatColumns="0" formatRows="0" objects="1" scenarios="1" spinCount="100000" saltValue="GKluXMnCQAqmApbUdvpzX241WHv4QU8TWUJErQOOiYC3Cilz2fdBXLD957Ld1tymod5BaXejqvsHE9YdCFcgJw==" hashValue="1a5VIWBxAnZDvJBDXWtcfBUIuov9nKedLTdQPGl93JYqQM8/Ii9PwNCEw2doGmQ/TlaQM0PUWS17XdMYd9sEHQ==" algorithmName="SHA-512" password="CC35"/>
  <autoFilter ref="C103:K459"/>
  <mergeCells count="9">
    <mergeCell ref="E7:H7"/>
    <mergeCell ref="E9:H9"/>
    <mergeCell ref="E18:H18"/>
    <mergeCell ref="E27:H27"/>
    <mergeCell ref="E48:H48"/>
    <mergeCell ref="E50:H50"/>
    <mergeCell ref="E94:H94"/>
    <mergeCell ref="E96:H9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105</v>
      </c>
    </row>
    <row r="3" s="1" customFormat="1" ht="6.96" customHeight="1">
      <c r="B3" s="129"/>
      <c r="C3" s="130"/>
      <c r="D3" s="130"/>
      <c r="E3" s="130"/>
      <c r="F3" s="130"/>
      <c r="G3" s="130"/>
      <c r="H3" s="130"/>
      <c r="I3" s="130"/>
      <c r="J3" s="130"/>
      <c r="K3" s="130"/>
      <c r="L3" s="21"/>
      <c r="AT3" s="18" t="s">
        <v>21</v>
      </c>
    </row>
    <row r="4" s="1" customFormat="1" ht="24.96" customHeight="1">
      <c r="B4" s="21"/>
      <c r="D4" s="131" t="s">
        <v>109</v>
      </c>
      <c r="L4" s="21"/>
      <c r="M4" s="132" t="s">
        <v>10</v>
      </c>
      <c r="AT4" s="18" t="s">
        <v>4</v>
      </c>
    </row>
    <row r="5" s="1" customFormat="1" ht="6.96" customHeight="1">
      <c r="B5" s="21"/>
      <c r="L5" s="21"/>
    </row>
    <row r="6" s="1" customFormat="1" ht="12" customHeight="1">
      <c r="B6" s="21"/>
      <c r="D6" s="133" t="s">
        <v>16</v>
      </c>
      <c r="L6" s="21"/>
    </row>
    <row r="7" s="1" customFormat="1" ht="16.5" customHeight="1">
      <c r="B7" s="21"/>
      <c r="E7" s="223" t="str">
        <f>'Rekapitulace stavby'!K6</f>
        <v>Regenerace bytového fondu Mírová osada I.etapa -ul.Chrustova - VZ ZATEPLENÍ ,IZOLACE</v>
      </c>
      <c r="F7" s="133"/>
      <c r="G7" s="133"/>
      <c r="H7" s="133"/>
      <c r="L7" s="21"/>
    </row>
    <row r="8" s="2" customFormat="1" ht="12" customHeight="1">
      <c r="A8" s="40"/>
      <c r="B8" s="46"/>
      <c r="C8" s="40"/>
      <c r="D8" s="133" t="s">
        <v>165</v>
      </c>
      <c r="E8" s="40"/>
      <c r="F8" s="40"/>
      <c r="G8" s="40"/>
      <c r="H8" s="40"/>
      <c r="I8" s="40"/>
      <c r="J8" s="40"/>
      <c r="K8" s="40"/>
      <c r="L8" s="134"/>
      <c r="S8" s="40"/>
      <c r="T8" s="40"/>
      <c r="U8" s="40"/>
      <c r="V8" s="40"/>
      <c r="W8" s="40"/>
      <c r="X8" s="40"/>
      <c r="Y8" s="40"/>
      <c r="Z8" s="40"/>
      <c r="AA8" s="40"/>
      <c r="AB8" s="40"/>
      <c r="AC8" s="40"/>
      <c r="AD8" s="40"/>
      <c r="AE8" s="40"/>
    </row>
    <row r="9" s="2" customFormat="1" ht="16.5" customHeight="1">
      <c r="A9" s="40"/>
      <c r="B9" s="46"/>
      <c r="C9" s="40"/>
      <c r="D9" s="40"/>
      <c r="E9" s="135" t="s">
        <v>1588</v>
      </c>
      <c r="F9" s="40"/>
      <c r="G9" s="40"/>
      <c r="H9" s="40"/>
      <c r="I9" s="40"/>
      <c r="J9" s="40"/>
      <c r="K9" s="40"/>
      <c r="L9" s="134"/>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34"/>
      <c r="S10" s="40"/>
      <c r="T10" s="40"/>
      <c r="U10" s="40"/>
      <c r="V10" s="40"/>
      <c r="W10" s="40"/>
      <c r="X10" s="40"/>
      <c r="Y10" s="40"/>
      <c r="Z10" s="40"/>
      <c r="AA10" s="40"/>
      <c r="AB10" s="40"/>
      <c r="AC10" s="40"/>
      <c r="AD10" s="40"/>
      <c r="AE10" s="40"/>
    </row>
    <row r="11" s="2" customFormat="1" ht="12" customHeight="1">
      <c r="A11" s="40"/>
      <c r="B11" s="46"/>
      <c r="C11" s="40"/>
      <c r="D11" s="133" t="s">
        <v>18</v>
      </c>
      <c r="E11" s="40"/>
      <c r="F11" s="136" t="s">
        <v>19</v>
      </c>
      <c r="G11" s="40"/>
      <c r="H11" s="40"/>
      <c r="I11" s="133" t="s">
        <v>20</v>
      </c>
      <c r="J11" s="136" t="s">
        <v>21</v>
      </c>
      <c r="K11" s="40"/>
      <c r="L11" s="134"/>
      <c r="S11" s="40"/>
      <c r="T11" s="40"/>
      <c r="U11" s="40"/>
      <c r="V11" s="40"/>
      <c r="W11" s="40"/>
      <c r="X11" s="40"/>
      <c r="Y11" s="40"/>
      <c r="Z11" s="40"/>
      <c r="AA11" s="40"/>
      <c r="AB11" s="40"/>
      <c r="AC11" s="40"/>
      <c r="AD11" s="40"/>
      <c r="AE11" s="40"/>
    </row>
    <row r="12" s="2" customFormat="1" ht="12" customHeight="1">
      <c r="A12" s="40"/>
      <c r="B12" s="46"/>
      <c r="C12" s="40"/>
      <c r="D12" s="133" t="s">
        <v>22</v>
      </c>
      <c r="E12" s="40"/>
      <c r="F12" s="136" t="s">
        <v>23</v>
      </c>
      <c r="G12" s="40"/>
      <c r="H12" s="40"/>
      <c r="I12" s="133" t="s">
        <v>24</v>
      </c>
      <c r="J12" s="137" t="str">
        <f>'Rekapitulace stavby'!AN8</f>
        <v>22. 3. 2020</v>
      </c>
      <c r="K12" s="40"/>
      <c r="L12" s="134"/>
      <c r="S12" s="40"/>
      <c r="T12" s="40"/>
      <c r="U12" s="40"/>
      <c r="V12" s="40"/>
      <c r="W12" s="40"/>
      <c r="X12" s="40"/>
      <c r="Y12" s="40"/>
      <c r="Z12" s="40"/>
      <c r="AA12" s="40"/>
      <c r="AB12" s="40"/>
      <c r="AC12" s="40"/>
      <c r="AD12" s="40"/>
      <c r="AE12" s="40"/>
    </row>
    <row r="13" s="2" customFormat="1" ht="21.84" customHeight="1">
      <c r="A13" s="40"/>
      <c r="B13" s="46"/>
      <c r="C13" s="40"/>
      <c r="D13" s="138" t="s">
        <v>26</v>
      </c>
      <c r="E13" s="40"/>
      <c r="F13" s="139" t="s">
        <v>27</v>
      </c>
      <c r="G13" s="40"/>
      <c r="H13" s="40"/>
      <c r="I13" s="138" t="s">
        <v>28</v>
      </c>
      <c r="J13" s="139" t="s">
        <v>29</v>
      </c>
      <c r="K13" s="40"/>
      <c r="L13" s="134"/>
      <c r="S13" s="40"/>
      <c r="T13" s="40"/>
      <c r="U13" s="40"/>
      <c r="V13" s="40"/>
      <c r="W13" s="40"/>
      <c r="X13" s="40"/>
      <c r="Y13" s="40"/>
      <c r="Z13" s="40"/>
      <c r="AA13" s="40"/>
      <c r="AB13" s="40"/>
      <c r="AC13" s="40"/>
      <c r="AD13" s="40"/>
      <c r="AE13" s="40"/>
    </row>
    <row r="14" s="2" customFormat="1" ht="12" customHeight="1">
      <c r="A14" s="40"/>
      <c r="B14" s="46"/>
      <c r="C14" s="40"/>
      <c r="D14" s="133" t="s">
        <v>30</v>
      </c>
      <c r="E14" s="40"/>
      <c r="F14" s="40"/>
      <c r="G14" s="40"/>
      <c r="H14" s="40"/>
      <c r="I14" s="133" t="s">
        <v>31</v>
      </c>
      <c r="J14" s="136" t="str">
        <f>IF('Rekapitulace stavby'!AN10="","",'Rekapitulace stavby'!AN10)</f>
        <v/>
      </c>
      <c r="K14" s="40"/>
      <c r="L14" s="134"/>
      <c r="S14" s="40"/>
      <c r="T14" s="40"/>
      <c r="U14" s="40"/>
      <c r="V14" s="40"/>
      <c r="W14" s="40"/>
      <c r="X14" s="40"/>
      <c r="Y14" s="40"/>
      <c r="Z14" s="40"/>
      <c r="AA14" s="40"/>
      <c r="AB14" s="40"/>
      <c r="AC14" s="40"/>
      <c r="AD14" s="40"/>
      <c r="AE14" s="40"/>
    </row>
    <row r="15" s="2" customFormat="1" ht="18" customHeight="1">
      <c r="A15" s="40"/>
      <c r="B15" s="46"/>
      <c r="C15" s="40"/>
      <c r="D15" s="40"/>
      <c r="E15" s="136" t="str">
        <f>IF('Rekapitulace stavby'!E11="","",'Rekapitulace stavby'!E11)</f>
        <v xml:space="preserve"> </v>
      </c>
      <c r="F15" s="40"/>
      <c r="G15" s="40"/>
      <c r="H15" s="40"/>
      <c r="I15" s="133" t="s">
        <v>34</v>
      </c>
      <c r="J15" s="136" t="str">
        <f>IF('Rekapitulace stavby'!AN11="","",'Rekapitulace stavby'!AN11)</f>
        <v/>
      </c>
      <c r="K15" s="40"/>
      <c r="L15" s="134"/>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34"/>
      <c r="S16" s="40"/>
      <c r="T16" s="40"/>
      <c r="U16" s="40"/>
      <c r="V16" s="40"/>
      <c r="W16" s="40"/>
      <c r="X16" s="40"/>
      <c r="Y16" s="40"/>
      <c r="Z16" s="40"/>
      <c r="AA16" s="40"/>
      <c r="AB16" s="40"/>
      <c r="AC16" s="40"/>
      <c r="AD16" s="40"/>
      <c r="AE16" s="40"/>
    </row>
    <row r="17" s="2" customFormat="1" ht="12" customHeight="1">
      <c r="A17" s="40"/>
      <c r="B17" s="46"/>
      <c r="C17" s="40"/>
      <c r="D17" s="133" t="s">
        <v>35</v>
      </c>
      <c r="E17" s="40"/>
      <c r="F17" s="40"/>
      <c r="G17" s="40"/>
      <c r="H17" s="40"/>
      <c r="I17" s="133" t="s">
        <v>31</v>
      </c>
      <c r="J17" s="34" t="str">
        <f>'Rekapitulace stavby'!AN13</f>
        <v>Vyplň údaj</v>
      </c>
      <c r="K17" s="40"/>
      <c r="L17" s="134"/>
      <c r="S17" s="40"/>
      <c r="T17" s="40"/>
      <c r="U17" s="40"/>
      <c r="V17" s="40"/>
      <c r="W17" s="40"/>
      <c r="X17" s="40"/>
      <c r="Y17" s="40"/>
      <c r="Z17" s="40"/>
      <c r="AA17" s="40"/>
      <c r="AB17" s="40"/>
      <c r="AC17" s="40"/>
      <c r="AD17" s="40"/>
      <c r="AE17" s="40"/>
    </row>
    <row r="18" s="2" customFormat="1" ht="18" customHeight="1">
      <c r="A18" s="40"/>
      <c r="B18" s="46"/>
      <c r="C18" s="40"/>
      <c r="D18" s="40"/>
      <c r="E18" s="34" t="str">
        <f>'Rekapitulace stavby'!E14</f>
        <v>Vyplň údaj</v>
      </c>
      <c r="F18" s="136"/>
      <c r="G18" s="136"/>
      <c r="H18" s="136"/>
      <c r="I18" s="133" t="s">
        <v>34</v>
      </c>
      <c r="J18" s="34" t="str">
        <f>'Rekapitulace stavby'!AN14</f>
        <v>Vyplň údaj</v>
      </c>
      <c r="K18" s="40"/>
      <c r="L18" s="134"/>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34"/>
      <c r="S19" s="40"/>
      <c r="T19" s="40"/>
      <c r="U19" s="40"/>
      <c r="V19" s="40"/>
      <c r="W19" s="40"/>
      <c r="X19" s="40"/>
      <c r="Y19" s="40"/>
      <c r="Z19" s="40"/>
      <c r="AA19" s="40"/>
      <c r="AB19" s="40"/>
      <c r="AC19" s="40"/>
      <c r="AD19" s="40"/>
      <c r="AE19" s="40"/>
    </row>
    <row r="20" s="2" customFormat="1" ht="12" customHeight="1">
      <c r="A20" s="40"/>
      <c r="B20" s="46"/>
      <c r="C20" s="40"/>
      <c r="D20" s="133" t="s">
        <v>37</v>
      </c>
      <c r="E20" s="40"/>
      <c r="F20" s="40"/>
      <c r="G20" s="40"/>
      <c r="H20" s="40"/>
      <c r="I20" s="133" t="s">
        <v>31</v>
      </c>
      <c r="J20" s="136" t="s">
        <v>38</v>
      </c>
      <c r="K20" s="40"/>
      <c r="L20" s="134"/>
      <c r="S20" s="40"/>
      <c r="T20" s="40"/>
      <c r="U20" s="40"/>
      <c r="V20" s="40"/>
      <c r="W20" s="40"/>
      <c r="X20" s="40"/>
      <c r="Y20" s="40"/>
      <c r="Z20" s="40"/>
      <c r="AA20" s="40"/>
      <c r="AB20" s="40"/>
      <c r="AC20" s="40"/>
      <c r="AD20" s="40"/>
      <c r="AE20" s="40"/>
    </row>
    <row r="21" s="2" customFormat="1" ht="18" customHeight="1">
      <c r="A21" s="40"/>
      <c r="B21" s="46"/>
      <c r="C21" s="40"/>
      <c r="D21" s="40"/>
      <c r="E21" s="136" t="s">
        <v>39</v>
      </c>
      <c r="F21" s="40"/>
      <c r="G21" s="40"/>
      <c r="H21" s="40"/>
      <c r="I21" s="133" t="s">
        <v>34</v>
      </c>
      <c r="J21" s="136" t="s">
        <v>40</v>
      </c>
      <c r="K21" s="40"/>
      <c r="L21" s="134"/>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34"/>
      <c r="S22" s="40"/>
      <c r="T22" s="40"/>
      <c r="U22" s="40"/>
      <c r="V22" s="40"/>
      <c r="W22" s="40"/>
      <c r="X22" s="40"/>
      <c r="Y22" s="40"/>
      <c r="Z22" s="40"/>
      <c r="AA22" s="40"/>
      <c r="AB22" s="40"/>
      <c r="AC22" s="40"/>
      <c r="AD22" s="40"/>
      <c r="AE22" s="40"/>
    </row>
    <row r="23" s="2" customFormat="1" ht="12" customHeight="1">
      <c r="A23" s="40"/>
      <c r="B23" s="46"/>
      <c r="C23" s="40"/>
      <c r="D23" s="133" t="s">
        <v>42</v>
      </c>
      <c r="E23" s="40"/>
      <c r="F23" s="40"/>
      <c r="G23" s="40"/>
      <c r="H23" s="40"/>
      <c r="I23" s="133" t="s">
        <v>31</v>
      </c>
      <c r="J23" s="136" t="s">
        <v>38</v>
      </c>
      <c r="K23" s="40"/>
      <c r="L23" s="134"/>
      <c r="S23" s="40"/>
      <c r="T23" s="40"/>
      <c r="U23" s="40"/>
      <c r="V23" s="40"/>
      <c r="W23" s="40"/>
      <c r="X23" s="40"/>
      <c r="Y23" s="40"/>
      <c r="Z23" s="40"/>
      <c r="AA23" s="40"/>
      <c r="AB23" s="40"/>
      <c r="AC23" s="40"/>
      <c r="AD23" s="40"/>
      <c r="AE23" s="40"/>
    </row>
    <row r="24" s="2" customFormat="1" ht="18" customHeight="1">
      <c r="A24" s="40"/>
      <c r="B24" s="46"/>
      <c r="C24" s="40"/>
      <c r="D24" s="40"/>
      <c r="E24" s="136" t="s">
        <v>39</v>
      </c>
      <c r="F24" s="40"/>
      <c r="G24" s="40"/>
      <c r="H24" s="40"/>
      <c r="I24" s="133" t="s">
        <v>34</v>
      </c>
      <c r="J24" s="136" t="s">
        <v>32</v>
      </c>
      <c r="K24" s="40"/>
      <c r="L24" s="134"/>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34"/>
      <c r="S25" s="40"/>
      <c r="T25" s="40"/>
      <c r="U25" s="40"/>
      <c r="V25" s="40"/>
      <c r="W25" s="40"/>
      <c r="X25" s="40"/>
      <c r="Y25" s="40"/>
      <c r="Z25" s="40"/>
      <c r="AA25" s="40"/>
      <c r="AB25" s="40"/>
      <c r="AC25" s="40"/>
      <c r="AD25" s="40"/>
      <c r="AE25" s="40"/>
    </row>
    <row r="26" s="2" customFormat="1" ht="12" customHeight="1">
      <c r="A26" s="40"/>
      <c r="B26" s="46"/>
      <c r="C26" s="40"/>
      <c r="D26" s="133" t="s">
        <v>43</v>
      </c>
      <c r="E26" s="40"/>
      <c r="F26" s="40"/>
      <c r="G26" s="40"/>
      <c r="H26" s="40"/>
      <c r="I26" s="40"/>
      <c r="J26" s="40"/>
      <c r="K26" s="40"/>
      <c r="L26" s="134"/>
      <c r="S26" s="40"/>
      <c r="T26" s="40"/>
      <c r="U26" s="40"/>
      <c r="V26" s="40"/>
      <c r="W26" s="40"/>
      <c r="X26" s="40"/>
      <c r="Y26" s="40"/>
      <c r="Z26" s="40"/>
      <c r="AA26" s="40"/>
      <c r="AB26" s="40"/>
      <c r="AC26" s="40"/>
      <c r="AD26" s="40"/>
      <c r="AE26" s="40"/>
    </row>
    <row r="27" s="8" customFormat="1" ht="16.5" customHeight="1">
      <c r="A27" s="140"/>
      <c r="B27" s="141"/>
      <c r="C27" s="140"/>
      <c r="D27" s="140"/>
      <c r="E27" s="142" t="s">
        <v>32</v>
      </c>
      <c r="F27" s="142"/>
      <c r="G27" s="142"/>
      <c r="H27" s="142"/>
      <c r="I27" s="140"/>
      <c r="J27" s="140"/>
      <c r="K27" s="140"/>
      <c r="L27" s="143"/>
      <c r="S27" s="140"/>
      <c r="T27" s="140"/>
      <c r="U27" s="140"/>
      <c r="V27" s="140"/>
      <c r="W27" s="140"/>
      <c r="X27" s="140"/>
      <c r="Y27" s="140"/>
      <c r="Z27" s="140"/>
      <c r="AA27" s="140"/>
      <c r="AB27" s="140"/>
      <c r="AC27" s="140"/>
      <c r="AD27" s="140"/>
      <c r="AE27" s="140"/>
    </row>
    <row r="28" s="2" customFormat="1" ht="6.96" customHeight="1">
      <c r="A28" s="40"/>
      <c r="B28" s="46"/>
      <c r="C28" s="40"/>
      <c r="D28" s="40"/>
      <c r="E28" s="40"/>
      <c r="F28" s="40"/>
      <c r="G28" s="40"/>
      <c r="H28" s="40"/>
      <c r="I28" s="40"/>
      <c r="J28" s="40"/>
      <c r="K28" s="40"/>
      <c r="L28" s="134"/>
      <c r="S28" s="40"/>
      <c r="T28" s="40"/>
      <c r="U28" s="40"/>
      <c r="V28" s="40"/>
      <c r="W28" s="40"/>
      <c r="X28" s="40"/>
      <c r="Y28" s="40"/>
      <c r="Z28" s="40"/>
      <c r="AA28" s="40"/>
      <c r="AB28" s="40"/>
      <c r="AC28" s="40"/>
      <c r="AD28" s="40"/>
      <c r="AE28" s="40"/>
    </row>
    <row r="29" s="2" customFormat="1" ht="6.96" customHeight="1">
      <c r="A29" s="40"/>
      <c r="B29" s="46"/>
      <c r="C29" s="40"/>
      <c r="D29" s="144"/>
      <c r="E29" s="144"/>
      <c r="F29" s="144"/>
      <c r="G29" s="144"/>
      <c r="H29" s="144"/>
      <c r="I29" s="144"/>
      <c r="J29" s="144"/>
      <c r="K29" s="144"/>
      <c r="L29" s="134"/>
      <c r="S29" s="40"/>
      <c r="T29" s="40"/>
      <c r="U29" s="40"/>
      <c r="V29" s="40"/>
      <c r="W29" s="40"/>
      <c r="X29" s="40"/>
      <c r="Y29" s="40"/>
      <c r="Z29" s="40"/>
      <c r="AA29" s="40"/>
      <c r="AB29" s="40"/>
      <c r="AC29" s="40"/>
      <c r="AD29" s="40"/>
      <c r="AE29" s="40"/>
    </row>
    <row r="30" s="2" customFormat="1" ht="25.44" customHeight="1">
      <c r="A30" s="40"/>
      <c r="B30" s="46"/>
      <c r="C30" s="40"/>
      <c r="D30" s="145" t="s">
        <v>45</v>
      </c>
      <c r="E30" s="40"/>
      <c r="F30" s="40"/>
      <c r="G30" s="40"/>
      <c r="H30" s="40"/>
      <c r="I30" s="40"/>
      <c r="J30" s="146">
        <f>ROUND(J103, 2)</f>
        <v>0</v>
      </c>
      <c r="K30" s="40"/>
      <c r="L30" s="134"/>
      <c r="S30" s="40"/>
      <c r="T30" s="40"/>
      <c r="U30" s="40"/>
      <c r="V30" s="40"/>
      <c r="W30" s="40"/>
      <c r="X30" s="40"/>
      <c r="Y30" s="40"/>
      <c r="Z30" s="40"/>
      <c r="AA30" s="40"/>
      <c r="AB30" s="40"/>
      <c r="AC30" s="40"/>
      <c r="AD30" s="40"/>
      <c r="AE30" s="40"/>
    </row>
    <row r="31" s="2" customFormat="1" ht="6.96" customHeight="1">
      <c r="A31" s="40"/>
      <c r="B31" s="46"/>
      <c r="C31" s="40"/>
      <c r="D31" s="144"/>
      <c r="E31" s="144"/>
      <c r="F31" s="144"/>
      <c r="G31" s="144"/>
      <c r="H31" s="144"/>
      <c r="I31" s="144"/>
      <c r="J31" s="144"/>
      <c r="K31" s="144"/>
      <c r="L31" s="134"/>
      <c r="S31" s="40"/>
      <c r="T31" s="40"/>
      <c r="U31" s="40"/>
      <c r="V31" s="40"/>
      <c r="W31" s="40"/>
      <c r="X31" s="40"/>
      <c r="Y31" s="40"/>
      <c r="Z31" s="40"/>
      <c r="AA31" s="40"/>
      <c r="AB31" s="40"/>
      <c r="AC31" s="40"/>
      <c r="AD31" s="40"/>
      <c r="AE31" s="40"/>
    </row>
    <row r="32" s="2" customFormat="1" ht="14.4" customHeight="1">
      <c r="A32" s="40"/>
      <c r="B32" s="46"/>
      <c r="C32" s="40"/>
      <c r="D32" s="40"/>
      <c r="E32" s="40"/>
      <c r="F32" s="147" t="s">
        <v>47</v>
      </c>
      <c r="G32" s="40"/>
      <c r="H32" s="40"/>
      <c r="I32" s="147" t="s">
        <v>46</v>
      </c>
      <c r="J32" s="147" t="s">
        <v>48</v>
      </c>
      <c r="K32" s="40"/>
      <c r="L32" s="134"/>
      <c r="S32" s="40"/>
      <c r="T32" s="40"/>
      <c r="U32" s="40"/>
      <c r="V32" s="40"/>
      <c r="W32" s="40"/>
      <c r="X32" s="40"/>
      <c r="Y32" s="40"/>
      <c r="Z32" s="40"/>
      <c r="AA32" s="40"/>
      <c r="AB32" s="40"/>
      <c r="AC32" s="40"/>
      <c r="AD32" s="40"/>
      <c r="AE32" s="40"/>
    </row>
    <row r="33" s="2" customFormat="1" ht="14.4" customHeight="1">
      <c r="A33" s="40"/>
      <c r="B33" s="46"/>
      <c r="C33" s="40"/>
      <c r="D33" s="148" t="s">
        <v>49</v>
      </c>
      <c r="E33" s="133" t="s">
        <v>50</v>
      </c>
      <c r="F33" s="149">
        <f>ROUND((SUM(BE103:BE440)),  2)</f>
        <v>0</v>
      </c>
      <c r="G33" s="40"/>
      <c r="H33" s="40"/>
      <c r="I33" s="150">
        <v>0.20999999999999999</v>
      </c>
      <c r="J33" s="149">
        <f>ROUND(((SUM(BE103:BE440))*I33),  2)</f>
        <v>0</v>
      </c>
      <c r="K33" s="40"/>
      <c r="L33" s="134"/>
      <c r="S33" s="40"/>
      <c r="T33" s="40"/>
      <c r="U33" s="40"/>
      <c r="V33" s="40"/>
      <c r="W33" s="40"/>
      <c r="X33" s="40"/>
      <c r="Y33" s="40"/>
      <c r="Z33" s="40"/>
      <c r="AA33" s="40"/>
      <c r="AB33" s="40"/>
      <c r="AC33" s="40"/>
      <c r="AD33" s="40"/>
      <c r="AE33" s="40"/>
    </row>
    <row r="34" s="2" customFormat="1" ht="14.4" customHeight="1">
      <c r="A34" s="40"/>
      <c r="B34" s="46"/>
      <c r="C34" s="40"/>
      <c r="D34" s="40"/>
      <c r="E34" s="133" t="s">
        <v>51</v>
      </c>
      <c r="F34" s="149">
        <f>ROUND((SUM(BF103:BF440)),  2)</f>
        <v>0</v>
      </c>
      <c r="G34" s="40"/>
      <c r="H34" s="40"/>
      <c r="I34" s="150">
        <v>0.14999999999999999</v>
      </c>
      <c r="J34" s="149">
        <f>ROUND(((SUM(BF103:BF440))*I34),  2)</f>
        <v>0</v>
      </c>
      <c r="K34" s="40"/>
      <c r="L34" s="134"/>
      <c r="S34" s="40"/>
      <c r="T34" s="40"/>
      <c r="U34" s="40"/>
      <c r="V34" s="40"/>
      <c r="W34" s="40"/>
      <c r="X34" s="40"/>
      <c r="Y34" s="40"/>
      <c r="Z34" s="40"/>
      <c r="AA34" s="40"/>
      <c r="AB34" s="40"/>
      <c r="AC34" s="40"/>
      <c r="AD34" s="40"/>
      <c r="AE34" s="40"/>
    </row>
    <row r="35" hidden="1" s="2" customFormat="1" ht="14.4" customHeight="1">
      <c r="A35" s="40"/>
      <c r="B35" s="46"/>
      <c r="C35" s="40"/>
      <c r="D35" s="40"/>
      <c r="E35" s="133" t="s">
        <v>52</v>
      </c>
      <c r="F35" s="149">
        <f>ROUND((SUM(BG103:BG440)),  2)</f>
        <v>0</v>
      </c>
      <c r="G35" s="40"/>
      <c r="H35" s="40"/>
      <c r="I35" s="150">
        <v>0.20999999999999999</v>
      </c>
      <c r="J35" s="149">
        <f>0</f>
        <v>0</v>
      </c>
      <c r="K35" s="40"/>
      <c r="L35" s="134"/>
      <c r="S35" s="40"/>
      <c r="T35" s="40"/>
      <c r="U35" s="40"/>
      <c r="V35" s="40"/>
      <c r="W35" s="40"/>
      <c r="X35" s="40"/>
      <c r="Y35" s="40"/>
      <c r="Z35" s="40"/>
      <c r="AA35" s="40"/>
      <c r="AB35" s="40"/>
      <c r="AC35" s="40"/>
      <c r="AD35" s="40"/>
      <c r="AE35" s="40"/>
    </row>
    <row r="36" hidden="1" s="2" customFormat="1" ht="14.4" customHeight="1">
      <c r="A36" s="40"/>
      <c r="B36" s="46"/>
      <c r="C36" s="40"/>
      <c r="D36" s="40"/>
      <c r="E36" s="133" t="s">
        <v>53</v>
      </c>
      <c r="F36" s="149">
        <f>ROUND((SUM(BH103:BH440)),  2)</f>
        <v>0</v>
      </c>
      <c r="G36" s="40"/>
      <c r="H36" s="40"/>
      <c r="I36" s="150">
        <v>0.14999999999999999</v>
      </c>
      <c r="J36" s="149">
        <f>0</f>
        <v>0</v>
      </c>
      <c r="K36" s="40"/>
      <c r="L36" s="134"/>
      <c r="S36" s="40"/>
      <c r="T36" s="40"/>
      <c r="U36" s="40"/>
      <c r="V36" s="40"/>
      <c r="W36" s="40"/>
      <c r="X36" s="40"/>
      <c r="Y36" s="40"/>
      <c r="Z36" s="40"/>
      <c r="AA36" s="40"/>
      <c r="AB36" s="40"/>
      <c r="AC36" s="40"/>
      <c r="AD36" s="40"/>
      <c r="AE36" s="40"/>
    </row>
    <row r="37" hidden="1" s="2" customFormat="1" ht="14.4" customHeight="1">
      <c r="A37" s="40"/>
      <c r="B37" s="46"/>
      <c r="C37" s="40"/>
      <c r="D37" s="40"/>
      <c r="E37" s="133" t="s">
        <v>54</v>
      </c>
      <c r="F37" s="149">
        <f>ROUND((SUM(BI103:BI440)),  2)</f>
        <v>0</v>
      </c>
      <c r="G37" s="40"/>
      <c r="H37" s="40"/>
      <c r="I37" s="150">
        <v>0</v>
      </c>
      <c r="J37" s="149">
        <f>0</f>
        <v>0</v>
      </c>
      <c r="K37" s="40"/>
      <c r="L37" s="134"/>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34"/>
      <c r="S38" s="40"/>
      <c r="T38" s="40"/>
      <c r="U38" s="40"/>
      <c r="V38" s="40"/>
      <c r="W38" s="40"/>
      <c r="X38" s="40"/>
      <c r="Y38" s="40"/>
      <c r="Z38" s="40"/>
      <c r="AA38" s="40"/>
      <c r="AB38" s="40"/>
      <c r="AC38" s="40"/>
      <c r="AD38" s="40"/>
      <c r="AE38" s="40"/>
    </row>
    <row r="39" s="2" customFormat="1" ht="25.44" customHeight="1">
      <c r="A39" s="40"/>
      <c r="B39" s="46"/>
      <c r="C39" s="151"/>
      <c r="D39" s="152" t="s">
        <v>55</v>
      </c>
      <c r="E39" s="153"/>
      <c r="F39" s="153"/>
      <c r="G39" s="154" t="s">
        <v>56</v>
      </c>
      <c r="H39" s="155" t="s">
        <v>57</v>
      </c>
      <c r="I39" s="153"/>
      <c r="J39" s="156">
        <f>SUM(J30:J37)</f>
        <v>0</v>
      </c>
      <c r="K39" s="157"/>
      <c r="L39" s="134"/>
      <c r="S39" s="40"/>
      <c r="T39" s="40"/>
      <c r="U39" s="40"/>
      <c r="V39" s="40"/>
      <c r="W39" s="40"/>
      <c r="X39" s="40"/>
      <c r="Y39" s="40"/>
      <c r="Z39" s="40"/>
      <c r="AA39" s="40"/>
      <c r="AB39" s="40"/>
      <c r="AC39" s="40"/>
      <c r="AD39" s="40"/>
      <c r="AE39" s="40"/>
    </row>
    <row r="40" s="2" customFormat="1" ht="14.4" customHeight="1">
      <c r="A40" s="40"/>
      <c r="B40" s="158"/>
      <c r="C40" s="159"/>
      <c r="D40" s="159"/>
      <c r="E40" s="159"/>
      <c r="F40" s="159"/>
      <c r="G40" s="159"/>
      <c r="H40" s="159"/>
      <c r="I40" s="159"/>
      <c r="J40" s="159"/>
      <c r="K40" s="159"/>
      <c r="L40" s="134"/>
      <c r="S40" s="40"/>
      <c r="T40" s="40"/>
      <c r="U40" s="40"/>
      <c r="V40" s="40"/>
      <c r="W40" s="40"/>
      <c r="X40" s="40"/>
      <c r="Y40" s="40"/>
      <c r="Z40" s="40"/>
      <c r="AA40" s="40"/>
      <c r="AB40" s="40"/>
      <c r="AC40" s="40"/>
      <c r="AD40" s="40"/>
      <c r="AE40" s="40"/>
    </row>
    <row r="44" s="2" customFormat="1" ht="6.96" customHeight="1">
      <c r="A44" s="40"/>
      <c r="B44" s="160"/>
      <c r="C44" s="161"/>
      <c r="D44" s="161"/>
      <c r="E44" s="161"/>
      <c r="F44" s="161"/>
      <c r="G44" s="161"/>
      <c r="H44" s="161"/>
      <c r="I44" s="161"/>
      <c r="J44" s="161"/>
      <c r="K44" s="161"/>
      <c r="L44" s="134"/>
      <c r="S44" s="40"/>
      <c r="T44" s="40"/>
      <c r="U44" s="40"/>
      <c r="V44" s="40"/>
      <c r="W44" s="40"/>
      <c r="X44" s="40"/>
      <c r="Y44" s="40"/>
      <c r="Z44" s="40"/>
      <c r="AA44" s="40"/>
      <c r="AB44" s="40"/>
      <c r="AC44" s="40"/>
      <c r="AD44" s="40"/>
      <c r="AE44" s="40"/>
    </row>
    <row r="45" s="2" customFormat="1" ht="24.96" customHeight="1">
      <c r="A45" s="40"/>
      <c r="B45" s="41"/>
      <c r="C45" s="24" t="s">
        <v>110</v>
      </c>
      <c r="D45" s="42"/>
      <c r="E45" s="42"/>
      <c r="F45" s="42"/>
      <c r="G45" s="42"/>
      <c r="H45" s="42"/>
      <c r="I45" s="42"/>
      <c r="J45" s="42"/>
      <c r="K45" s="42"/>
      <c r="L45" s="134"/>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34"/>
      <c r="S46" s="40"/>
      <c r="T46" s="40"/>
      <c r="U46" s="40"/>
      <c r="V46" s="40"/>
      <c r="W46" s="40"/>
      <c r="X46" s="40"/>
      <c r="Y46" s="40"/>
      <c r="Z46" s="40"/>
      <c r="AA46" s="40"/>
      <c r="AB46" s="40"/>
      <c r="AC46" s="40"/>
      <c r="AD46" s="40"/>
      <c r="AE46" s="40"/>
    </row>
    <row r="47" s="2" customFormat="1" ht="12" customHeight="1">
      <c r="A47" s="40"/>
      <c r="B47" s="41"/>
      <c r="C47" s="33" t="s">
        <v>16</v>
      </c>
      <c r="D47" s="42"/>
      <c r="E47" s="42"/>
      <c r="F47" s="42"/>
      <c r="G47" s="42"/>
      <c r="H47" s="42"/>
      <c r="I47" s="42"/>
      <c r="J47" s="42"/>
      <c r="K47" s="42"/>
      <c r="L47" s="134"/>
      <c r="S47" s="40"/>
      <c r="T47" s="40"/>
      <c r="U47" s="40"/>
      <c r="V47" s="40"/>
      <c r="W47" s="40"/>
      <c r="X47" s="40"/>
      <c r="Y47" s="40"/>
      <c r="Z47" s="40"/>
      <c r="AA47" s="40"/>
      <c r="AB47" s="40"/>
      <c r="AC47" s="40"/>
      <c r="AD47" s="40"/>
      <c r="AE47" s="40"/>
    </row>
    <row r="48" s="2" customFormat="1" ht="16.5" customHeight="1">
      <c r="A48" s="40"/>
      <c r="B48" s="41"/>
      <c r="C48" s="42"/>
      <c r="D48" s="42"/>
      <c r="E48" s="224" t="str">
        <f>E7</f>
        <v>Regenerace bytového fondu Mírová osada I.etapa -ul.Chrustova - VZ ZATEPLENÍ ,IZOLACE</v>
      </c>
      <c r="F48" s="33"/>
      <c r="G48" s="33"/>
      <c r="H48" s="33"/>
      <c r="I48" s="42"/>
      <c r="J48" s="42"/>
      <c r="K48" s="42"/>
      <c r="L48" s="134"/>
      <c r="S48" s="40"/>
      <c r="T48" s="40"/>
      <c r="U48" s="40"/>
      <c r="V48" s="40"/>
      <c r="W48" s="40"/>
      <c r="X48" s="40"/>
      <c r="Y48" s="40"/>
      <c r="Z48" s="40"/>
      <c r="AA48" s="40"/>
      <c r="AB48" s="40"/>
      <c r="AC48" s="40"/>
      <c r="AD48" s="40"/>
      <c r="AE48" s="40"/>
    </row>
    <row r="49" s="2" customFormat="1" ht="12" customHeight="1">
      <c r="A49" s="40"/>
      <c r="B49" s="41"/>
      <c r="C49" s="33" t="s">
        <v>165</v>
      </c>
      <c r="D49" s="42"/>
      <c r="E49" s="42"/>
      <c r="F49" s="42"/>
      <c r="G49" s="42"/>
      <c r="H49" s="42"/>
      <c r="I49" s="42"/>
      <c r="J49" s="42"/>
      <c r="K49" s="42"/>
      <c r="L49" s="134"/>
      <c r="S49" s="40"/>
      <c r="T49" s="40"/>
      <c r="U49" s="40"/>
      <c r="V49" s="40"/>
      <c r="W49" s="40"/>
      <c r="X49" s="40"/>
      <c r="Y49" s="40"/>
      <c r="Z49" s="40"/>
      <c r="AA49" s="40"/>
      <c r="AB49" s="40"/>
      <c r="AC49" s="40"/>
      <c r="AD49" s="40"/>
      <c r="AE49" s="40"/>
    </row>
    <row r="50" s="2" customFormat="1" ht="16.5" customHeight="1">
      <c r="A50" s="40"/>
      <c r="B50" s="41"/>
      <c r="C50" s="42"/>
      <c r="D50" s="42"/>
      <c r="E50" s="71" t="str">
        <f>E9</f>
        <v>D.1.1/1-20 - Chrustova 20 - Stavební práce vnější - zateplení objektu,zateplení půdy,izolace suterénu,střecha</v>
      </c>
      <c r="F50" s="42"/>
      <c r="G50" s="42"/>
      <c r="H50" s="42"/>
      <c r="I50" s="42"/>
      <c r="J50" s="42"/>
      <c r="K50" s="42"/>
      <c r="L50" s="134"/>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34"/>
      <c r="S51" s="40"/>
      <c r="T51" s="40"/>
      <c r="U51" s="40"/>
      <c r="V51" s="40"/>
      <c r="W51" s="40"/>
      <c r="X51" s="40"/>
      <c r="Y51" s="40"/>
      <c r="Z51" s="40"/>
      <c r="AA51" s="40"/>
      <c r="AB51" s="40"/>
      <c r="AC51" s="40"/>
      <c r="AD51" s="40"/>
      <c r="AE51" s="40"/>
    </row>
    <row r="52" s="2" customFormat="1" ht="12" customHeight="1">
      <c r="A52" s="40"/>
      <c r="B52" s="41"/>
      <c r="C52" s="33" t="s">
        <v>22</v>
      </c>
      <c r="D52" s="42"/>
      <c r="E52" s="42"/>
      <c r="F52" s="28" t="str">
        <f>F12</f>
        <v xml:space="preserve">Slezská Ostrava </v>
      </c>
      <c r="G52" s="42"/>
      <c r="H52" s="42"/>
      <c r="I52" s="33" t="s">
        <v>24</v>
      </c>
      <c r="J52" s="74" t="str">
        <f>IF(J12="","",J12)</f>
        <v>22. 3. 2020</v>
      </c>
      <c r="K52" s="42"/>
      <c r="L52" s="134"/>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34"/>
      <c r="S53" s="40"/>
      <c r="T53" s="40"/>
      <c r="U53" s="40"/>
      <c r="V53" s="40"/>
      <c r="W53" s="40"/>
      <c r="X53" s="40"/>
      <c r="Y53" s="40"/>
      <c r="Z53" s="40"/>
      <c r="AA53" s="40"/>
      <c r="AB53" s="40"/>
      <c r="AC53" s="40"/>
      <c r="AD53" s="40"/>
      <c r="AE53" s="40"/>
    </row>
    <row r="54" s="2" customFormat="1" ht="15.15" customHeight="1">
      <c r="A54" s="40"/>
      <c r="B54" s="41"/>
      <c r="C54" s="33" t="s">
        <v>30</v>
      </c>
      <c r="D54" s="42"/>
      <c r="E54" s="42"/>
      <c r="F54" s="28" t="str">
        <f>E15</f>
        <v xml:space="preserve"> </v>
      </c>
      <c r="G54" s="42"/>
      <c r="H54" s="42"/>
      <c r="I54" s="33" t="s">
        <v>37</v>
      </c>
      <c r="J54" s="38" t="str">
        <f>E21</f>
        <v xml:space="preserve">Lenka Jerakasová </v>
      </c>
      <c r="K54" s="42"/>
      <c r="L54" s="134"/>
      <c r="S54" s="40"/>
      <c r="T54" s="40"/>
      <c r="U54" s="40"/>
      <c r="V54" s="40"/>
      <c r="W54" s="40"/>
      <c r="X54" s="40"/>
      <c r="Y54" s="40"/>
      <c r="Z54" s="40"/>
      <c r="AA54" s="40"/>
      <c r="AB54" s="40"/>
      <c r="AC54" s="40"/>
      <c r="AD54" s="40"/>
      <c r="AE54" s="40"/>
    </row>
    <row r="55" s="2" customFormat="1" ht="15.15" customHeight="1">
      <c r="A55" s="40"/>
      <c r="B55" s="41"/>
      <c r="C55" s="33" t="s">
        <v>35</v>
      </c>
      <c r="D55" s="42"/>
      <c r="E55" s="42"/>
      <c r="F55" s="28" t="str">
        <f>IF(E18="","",E18)</f>
        <v>Vyplň údaj</v>
      </c>
      <c r="G55" s="42"/>
      <c r="H55" s="42"/>
      <c r="I55" s="33" t="s">
        <v>42</v>
      </c>
      <c r="J55" s="38" t="str">
        <f>E24</f>
        <v xml:space="preserve">Lenka Jerakasová </v>
      </c>
      <c r="K55" s="42"/>
      <c r="L55" s="134"/>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34"/>
      <c r="S56" s="40"/>
      <c r="T56" s="40"/>
      <c r="U56" s="40"/>
      <c r="V56" s="40"/>
      <c r="W56" s="40"/>
      <c r="X56" s="40"/>
      <c r="Y56" s="40"/>
      <c r="Z56" s="40"/>
      <c r="AA56" s="40"/>
      <c r="AB56" s="40"/>
      <c r="AC56" s="40"/>
      <c r="AD56" s="40"/>
      <c r="AE56" s="40"/>
    </row>
    <row r="57" s="2" customFormat="1" ht="29.28" customHeight="1">
      <c r="A57" s="40"/>
      <c r="B57" s="41"/>
      <c r="C57" s="162" t="s">
        <v>111</v>
      </c>
      <c r="D57" s="163"/>
      <c r="E57" s="163"/>
      <c r="F57" s="163"/>
      <c r="G57" s="163"/>
      <c r="H57" s="163"/>
      <c r="I57" s="163"/>
      <c r="J57" s="164" t="s">
        <v>112</v>
      </c>
      <c r="K57" s="163"/>
      <c r="L57" s="134"/>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34"/>
      <c r="S58" s="40"/>
      <c r="T58" s="40"/>
      <c r="U58" s="40"/>
      <c r="V58" s="40"/>
      <c r="W58" s="40"/>
      <c r="X58" s="40"/>
      <c r="Y58" s="40"/>
      <c r="Z58" s="40"/>
      <c r="AA58" s="40"/>
      <c r="AB58" s="40"/>
      <c r="AC58" s="40"/>
      <c r="AD58" s="40"/>
      <c r="AE58" s="40"/>
    </row>
    <row r="59" s="2" customFormat="1" ht="22.8" customHeight="1">
      <c r="A59" s="40"/>
      <c r="B59" s="41"/>
      <c r="C59" s="165" t="s">
        <v>77</v>
      </c>
      <c r="D59" s="42"/>
      <c r="E59" s="42"/>
      <c r="F59" s="42"/>
      <c r="G59" s="42"/>
      <c r="H59" s="42"/>
      <c r="I59" s="42"/>
      <c r="J59" s="104">
        <f>J103</f>
        <v>0</v>
      </c>
      <c r="K59" s="42"/>
      <c r="L59" s="134"/>
      <c r="S59" s="40"/>
      <c r="T59" s="40"/>
      <c r="U59" s="40"/>
      <c r="V59" s="40"/>
      <c r="W59" s="40"/>
      <c r="X59" s="40"/>
      <c r="Y59" s="40"/>
      <c r="Z59" s="40"/>
      <c r="AA59" s="40"/>
      <c r="AB59" s="40"/>
      <c r="AC59" s="40"/>
      <c r="AD59" s="40"/>
      <c r="AE59" s="40"/>
      <c r="AU59" s="18" t="s">
        <v>113</v>
      </c>
    </row>
    <row r="60" s="9" customFormat="1" ht="24.96" customHeight="1">
      <c r="A60" s="9"/>
      <c r="B60" s="166"/>
      <c r="C60" s="167"/>
      <c r="D60" s="168" t="s">
        <v>167</v>
      </c>
      <c r="E60" s="169"/>
      <c r="F60" s="169"/>
      <c r="G60" s="169"/>
      <c r="H60" s="169"/>
      <c r="I60" s="169"/>
      <c r="J60" s="170">
        <f>J104</f>
        <v>0</v>
      </c>
      <c r="K60" s="167"/>
      <c r="L60" s="171"/>
      <c r="S60" s="9"/>
      <c r="T60" s="9"/>
      <c r="U60" s="9"/>
      <c r="V60" s="9"/>
      <c r="W60" s="9"/>
      <c r="X60" s="9"/>
      <c r="Y60" s="9"/>
      <c r="Z60" s="9"/>
      <c r="AA60" s="9"/>
      <c r="AB60" s="9"/>
      <c r="AC60" s="9"/>
      <c r="AD60" s="9"/>
      <c r="AE60" s="9"/>
    </row>
    <row r="61" s="10" customFormat="1" ht="19.92" customHeight="1">
      <c r="A61" s="10"/>
      <c r="B61" s="172"/>
      <c r="C61" s="173"/>
      <c r="D61" s="174" t="s">
        <v>168</v>
      </c>
      <c r="E61" s="175"/>
      <c r="F61" s="175"/>
      <c r="G61" s="175"/>
      <c r="H61" s="175"/>
      <c r="I61" s="175"/>
      <c r="J61" s="176">
        <f>J105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828</v>
      </c>
      <c r="E62" s="175"/>
      <c r="F62" s="175"/>
      <c r="G62" s="175"/>
      <c r="H62" s="175"/>
      <c r="I62" s="175"/>
      <c r="J62" s="176">
        <f>J124</f>
        <v>0</v>
      </c>
      <c r="K62" s="173"/>
      <c r="L62" s="177"/>
      <c r="S62" s="10"/>
      <c r="T62" s="10"/>
      <c r="U62" s="10"/>
      <c r="V62" s="10"/>
      <c r="W62" s="10"/>
      <c r="X62" s="10"/>
      <c r="Y62" s="10"/>
      <c r="Z62" s="10"/>
      <c r="AA62" s="10"/>
      <c r="AB62" s="10"/>
      <c r="AC62" s="10"/>
      <c r="AD62" s="10"/>
      <c r="AE62" s="10"/>
    </row>
    <row r="63" s="9" customFormat="1" ht="24.96" customHeight="1">
      <c r="A63" s="9"/>
      <c r="B63" s="166"/>
      <c r="C63" s="167"/>
      <c r="D63" s="168" t="s">
        <v>177</v>
      </c>
      <c r="E63" s="169"/>
      <c r="F63" s="169"/>
      <c r="G63" s="169"/>
      <c r="H63" s="169"/>
      <c r="I63" s="169"/>
      <c r="J63" s="170">
        <f>J128</f>
        <v>0</v>
      </c>
      <c r="K63" s="167"/>
      <c r="L63" s="171"/>
      <c r="S63" s="9"/>
      <c r="T63" s="9"/>
      <c r="U63" s="9"/>
      <c r="V63" s="9"/>
      <c r="W63" s="9"/>
      <c r="X63" s="9"/>
      <c r="Y63" s="9"/>
      <c r="Z63" s="9"/>
      <c r="AA63" s="9"/>
      <c r="AB63" s="9"/>
      <c r="AC63" s="9"/>
      <c r="AD63" s="9"/>
      <c r="AE63" s="9"/>
    </row>
    <row r="64" s="10" customFormat="1" ht="19.92" customHeight="1">
      <c r="A64" s="10"/>
      <c r="B64" s="172"/>
      <c r="C64" s="173"/>
      <c r="D64" s="174" t="s">
        <v>169</v>
      </c>
      <c r="E64" s="175"/>
      <c r="F64" s="175"/>
      <c r="G64" s="175"/>
      <c r="H64" s="175"/>
      <c r="I64" s="175"/>
      <c r="J64" s="176">
        <f>J161</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170</v>
      </c>
      <c r="E65" s="175"/>
      <c r="F65" s="175"/>
      <c r="G65" s="175"/>
      <c r="H65" s="175"/>
      <c r="I65" s="175"/>
      <c r="J65" s="176">
        <f>J163</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171</v>
      </c>
      <c r="E66" s="175"/>
      <c r="F66" s="175"/>
      <c r="G66" s="175"/>
      <c r="H66" s="175"/>
      <c r="I66" s="175"/>
      <c r="J66" s="176">
        <f>J166</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172</v>
      </c>
      <c r="E67" s="175"/>
      <c r="F67" s="175"/>
      <c r="G67" s="175"/>
      <c r="H67" s="175"/>
      <c r="I67" s="175"/>
      <c r="J67" s="176">
        <f>J174</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174</v>
      </c>
      <c r="E68" s="175"/>
      <c r="F68" s="175"/>
      <c r="G68" s="175"/>
      <c r="H68" s="175"/>
      <c r="I68" s="175"/>
      <c r="J68" s="176">
        <f>J265</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175</v>
      </c>
      <c r="E69" s="175"/>
      <c r="F69" s="175"/>
      <c r="G69" s="175"/>
      <c r="H69" s="175"/>
      <c r="I69" s="175"/>
      <c r="J69" s="176">
        <f>J289</f>
        <v>0</v>
      </c>
      <c r="K69" s="173"/>
      <c r="L69" s="177"/>
      <c r="S69" s="10"/>
      <c r="T69" s="10"/>
      <c r="U69" s="10"/>
      <c r="V69" s="10"/>
      <c r="W69" s="10"/>
      <c r="X69" s="10"/>
      <c r="Y69" s="10"/>
      <c r="Z69" s="10"/>
      <c r="AA69" s="10"/>
      <c r="AB69" s="10"/>
      <c r="AC69" s="10"/>
      <c r="AD69" s="10"/>
      <c r="AE69" s="10"/>
    </row>
    <row r="70" s="10" customFormat="1" ht="19.92" customHeight="1">
      <c r="A70" s="10"/>
      <c r="B70" s="172"/>
      <c r="C70" s="173"/>
      <c r="D70" s="174" t="s">
        <v>176</v>
      </c>
      <c r="E70" s="175"/>
      <c r="F70" s="175"/>
      <c r="G70" s="175"/>
      <c r="H70" s="175"/>
      <c r="I70" s="175"/>
      <c r="J70" s="176">
        <f>J300</f>
        <v>0</v>
      </c>
      <c r="K70" s="173"/>
      <c r="L70" s="177"/>
      <c r="S70" s="10"/>
      <c r="T70" s="10"/>
      <c r="U70" s="10"/>
      <c r="V70" s="10"/>
      <c r="W70" s="10"/>
      <c r="X70" s="10"/>
      <c r="Y70" s="10"/>
      <c r="Z70" s="10"/>
      <c r="AA70" s="10"/>
      <c r="AB70" s="10"/>
      <c r="AC70" s="10"/>
      <c r="AD70" s="10"/>
      <c r="AE70" s="10"/>
    </row>
    <row r="71" s="9" customFormat="1" ht="24.96" customHeight="1">
      <c r="A71" s="9"/>
      <c r="B71" s="166"/>
      <c r="C71" s="167"/>
      <c r="D71" s="168" t="s">
        <v>178</v>
      </c>
      <c r="E71" s="169"/>
      <c r="F71" s="169"/>
      <c r="G71" s="169"/>
      <c r="H71" s="169"/>
      <c r="I71" s="169"/>
      <c r="J71" s="170">
        <f>J303</f>
        <v>0</v>
      </c>
      <c r="K71" s="167"/>
      <c r="L71" s="171"/>
      <c r="S71" s="9"/>
      <c r="T71" s="9"/>
      <c r="U71" s="9"/>
      <c r="V71" s="9"/>
      <c r="W71" s="9"/>
      <c r="X71" s="9"/>
      <c r="Y71" s="9"/>
      <c r="Z71" s="9"/>
      <c r="AA71" s="9"/>
      <c r="AB71" s="9"/>
      <c r="AC71" s="9"/>
      <c r="AD71" s="9"/>
      <c r="AE71" s="9"/>
    </row>
    <row r="72" s="10" customFormat="1" ht="19.92" customHeight="1">
      <c r="A72" s="10"/>
      <c r="B72" s="172"/>
      <c r="C72" s="173"/>
      <c r="D72" s="174" t="s">
        <v>179</v>
      </c>
      <c r="E72" s="175"/>
      <c r="F72" s="175"/>
      <c r="G72" s="175"/>
      <c r="H72" s="175"/>
      <c r="I72" s="175"/>
      <c r="J72" s="176">
        <f>J304</f>
        <v>0</v>
      </c>
      <c r="K72" s="173"/>
      <c r="L72" s="177"/>
      <c r="S72" s="10"/>
      <c r="T72" s="10"/>
      <c r="U72" s="10"/>
      <c r="V72" s="10"/>
      <c r="W72" s="10"/>
      <c r="X72" s="10"/>
      <c r="Y72" s="10"/>
      <c r="Z72" s="10"/>
      <c r="AA72" s="10"/>
      <c r="AB72" s="10"/>
      <c r="AC72" s="10"/>
      <c r="AD72" s="10"/>
      <c r="AE72" s="10"/>
    </row>
    <row r="73" s="10" customFormat="1" ht="19.92" customHeight="1">
      <c r="A73" s="10"/>
      <c r="B73" s="172"/>
      <c r="C73" s="173"/>
      <c r="D73" s="174" t="s">
        <v>180</v>
      </c>
      <c r="E73" s="175"/>
      <c r="F73" s="175"/>
      <c r="G73" s="175"/>
      <c r="H73" s="175"/>
      <c r="I73" s="175"/>
      <c r="J73" s="176">
        <f>J324</f>
        <v>0</v>
      </c>
      <c r="K73" s="173"/>
      <c r="L73" s="177"/>
      <c r="S73" s="10"/>
      <c r="T73" s="10"/>
      <c r="U73" s="10"/>
      <c r="V73" s="10"/>
      <c r="W73" s="10"/>
      <c r="X73" s="10"/>
      <c r="Y73" s="10"/>
      <c r="Z73" s="10"/>
      <c r="AA73" s="10"/>
      <c r="AB73" s="10"/>
      <c r="AC73" s="10"/>
      <c r="AD73" s="10"/>
      <c r="AE73" s="10"/>
    </row>
    <row r="74" s="10" customFormat="1" ht="19.92" customHeight="1">
      <c r="A74" s="10"/>
      <c r="B74" s="172"/>
      <c r="C74" s="173"/>
      <c r="D74" s="174" t="s">
        <v>181</v>
      </c>
      <c r="E74" s="175"/>
      <c r="F74" s="175"/>
      <c r="G74" s="175"/>
      <c r="H74" s="175"/>
      <c r="I74" s="175"/>
      <c r="J74" s="176">
        <f>J356</f>
        <v>0</v>
      </c>
      <c r="K74" s="173"/>
      <c r="L74" s="177"/>
      <c r="S74" s="10"/>
      <c r="T74" s="10"/>
      <c r="U74" s="10"/>
      <c r="V74" s="10"/>
      <c r="W74" s="10"/>
      <c r="X74" s="10"/>
      <c r="Y74" s="10"/>
      <c r="Z74" s="10"/>
      <c r="AA74" s="10"/>
      <c r="AB74" s="10"/>
      <c r="AC74" s="10"/>
      <c r="AD74" s="10"/>
      <c r="AE74" s="10"/>
    </row>
    <row r="75" s="10" customFormat="1" ht="19.92" customHeight="1">
      <c r="A75" s="10"/>
      <c r="B75" s="172"/>
      <c r="C75" s="173"/>
      <c r="D75" s="174" t="s">
        <v>182</v>
      </c>
      <c r="E75" s="175"/>
      <c r="F75" s="175"/>
      <c r="G75" s="175"/>
      <c r="H75" s="175"/>
      <c r="I75" s="175"/>
      <c r="J75" s="176">
        <f>J361</f>
        <v>0</v>
      </c>
      <c r="K75" s="173"/>
      <c r="L75" s="177"/>
      <c r="S75" s="10"/>
      <c r="T75" s="10"/>
      <c r="U75" s="10"/>
      <c r="V75" s="10"/>
      <c r="W75" s="10"/>
      <c r="X75" s="10"/>
      <c r="Y75" s="10"/>
      <c r="Z75" s="10"/>
      <c r="AA75" s="10"/>
      <c r="AB75" s="10"/>
      <c r="AC75" s="10"/>
      <c r="AD75" s="10"/>
      <c r="AE75" s="10"/>
    </row>
    <row r="76" s="10" customFormat="1" ht="19.92" customHeight="1">
      <c r="A76" s="10"/>
      <c r="B76" s="172"/>
      <c r="C76" s="173"/>
      <c r="D76" s="174" t="s">
        <v>183</v>
      </c>
      <c r="E76" s="175"/>
      <c r="F76" s="175"/>
      <c r="G76" s="175"/>
      <c r="H76" s="175"/>
      <c r="I76" s="175"/>
      <c r="J76" s="176">
        <f>J364</f>
        <v>0</v>
      </c>
      <c r="K76" s="173"/>
      <c r="L76" s="177"/>
      <c r="S76" s="10"/>
      <c r="T76" s="10"/>
      <c r="U76" s="10"/>
      <c r="V76" s="10"/>
      <c r="W76" s="10"/>
      <c r="X76" s="10"/>
      <c r="Y76" s="10"/>
      <c r="Z76" s="10"/>
      <c r="AA76" s="10"/>
      <c r="AB76" s="10"/>
      <c r="AC76" s="10"/>
      <c r="AD76" s="10"/>
      <c r="AE76" s="10"/>
    </row>
    <row r="77" s="10" customFormat="1" ht="19.92" customHeight="1">
      <c r="A77" s="10"/>
      <c r="B77" s="172"/>
      <c r="C77" s="173"/>
      <c r="D77" s="174" t="s">
        <v>184</v>
      </c>
      <c r="E77" s="175"/>
      <c r="F77" s="175"/>
      <c r="G77" s="175"/>
      <c r="H77" s="175"/>
      <c r="I77" s="175"/>
      <c r="J77" s="176">
        <f>J367</f>
        <v>0</v>
      </c>
      <c r="K77" s="173"/>
      <c r="L77" s="177"/>
      <c r="S77" s="10"/>
      <c r="T77" s="10"/>
      <c r="U77" s="10"/>
      <c r="V77" s="10"/>
      <c r="W77" s="10"/>
      <c r="X77" s="10"/>
      <c r="Y77" s="10"/>
      <c r="Z77" s="10"/>
      <c r="AA77" s="10"/>
      <c r="AB77" s="10"/>
      <c r="AC77" s="10"/>
      <c r="AD77" s="10"/>
      <c r="AE77" s="10"/>
    </row>
    <row r="78" s="10" customFormat="1" ht="19.92" customHeight="1">
      <c r="A78" s="10"/>
      <c r="B78" s="172"/>
      <c r="C78" s="173"/>
      <c r="D78" s="174" t="s">
        <v>185</v>
      </c>
      <c r="E78" s="175"/>
      <c r="F78" s="175"/>
      <c r="G78" s="175"/>
      <c r="H78" s="175"/>
      <c r="I78" s="175"/>
      <c r="J78" s="176">
        <f>J383</f>
        <v>0</v>
      </c>
      <c r="K78" s="173"/>
      <c r="L78" s="177"/>
      <c r="S78" s="10"/>
      <c r="T78" s="10"/>
      <c r="U78" s="10"/>
      <c r="V78" s="10"/>
      <c r="W78" s="10"/>
      <c r="X78" s="10"/>
      <c r="Y78" s="10"/>
      <c r="Z78" s="10"/>
      <c r="AA78" s="10"/>
      <c r="AB78" s="10"/>
      <c r="AC78" s="10"/>
      <c r="AD78" s="10"/>
      <c r="AE78" s="10"/>
    </row>
    <row r="79" s="10" customFormat="1" ht="19.92" customHeight="1">
      <c r="A79" s="10"/>
      <c r="B79" s="172"/>
      <c r="C79" s="173"/>
      <c r="D79" s="174" t="s">
        <v>186</v>
      </c>
      <c r="E79" s="175"/>
      <c r="F79" s="175"/>
      <c r="G79" s="175"/>
      <c r="H79" s="175"/>
      <c r="I79" s="175"/>
      <c r="J79" s="176">
        <f>J388</f>
        <v>0</v>
      </c>
      <c r="K79" s="173"/>
      <c r="L79" s="177"/>
      <c r="S79" s="10"/>
      <c r="T79" s="10"/>
      <c r="U79" s="10"/>
      <c r="V79" s="10"/>
      <c r="W79" s="10"/>
      <c r="X79" s="10"/>
      <c r="Y79" s="10"/>
      <c r="Z79" s="10"/>
      <c r="AA79" s="10"/>
      <c r="AB79" s="10"/>
      <c r="AC79" s="10"/>
      <c r="AD79" s="10"/>
      <c r="AE79" s="10"/>
    </row>
    <row r="80" s="10" customFormat="1" ht="19.92" customHeight="1">
      <c r="A80" s="10"/>
      <c r="B80" s="172"/>
      <c r="C80" s="173"/>
      <c r="D80" s="174" t="s">
        <v>187</v>
      </c>
      <c r="E80" s="175"/>
      <c r="F80" s="175"/>
      <c r="G80" s="175"/>
      <c r="H80" s="175"/>
      <c r="I80" s="175"/>
      <c r="J80" s="176">
        <f>J394</f>
        <v>0</v>
      </c>
      <c r="K80" s="173"/>
      <c r="L80" s="177"/>
      <c r="S80" s="10"/>
      <c r="T80" s="10"/>
      <c r="U80" s="10"/>
      <c r="V80" s="10"/>
      <c r="W80" s="10"/>
      <c r="X80" s="10"/>
      <c r="Y80" s="10"/>
      <c r="Z80" s="10"/>
      <c r="AA80" s="10"/>
      <c r="AB80" s="10"/>
      <c r="AC80" s="10"/>
      <c r="AD80" s="10"/>
      <c r="AE80" s="10"/>
    </row>
    <row r="81" s="10" customFormat="1" ht="19.92" customHeight="1">
      <c r="A81" s="10"/>
      <c r="B81" s="172"/>
      <c r="C81" s="173"/>
      <c r="D81" s="174" t="s">
        <v>829</v>
      </c>
      <c r="E81" s="175"/>
      <c r="F81" s="175"/>
      <c r="G81" s="175"/>
      <c r="H81" s="175"/>
      <c r="I81" s="175"/>
      <c r="J81" s="176">
        <f>J405</f>
        <v>0</v>
      </c>
      <c r="K81" s="173"/>
      <c r="L81" s="177"/>
      <c r="S81" s="10"/>
      <c r="T81" s="10"/>
      <c r="U81" s="10"/>
      <c r="V81" s="10"/>
      <c r="W81" s="10"/>
      <c r="X81" s="10"/>
      <c r="Y81" s="10"/>
      <c r="Z81" s="10"/>
      <c r="AA81" s="10"/>
      <c r="AB81" s="10"/>
      <c r="AC81" s="10"/>
      <c r="AD81" s="10"/>
      <c r="AE81" s="10"/>
    </row>
    <row r="82" s="10" customFormat="1" ht="19.92" customHeight="1">
      <c r="A82" s="10"/>
      <c r="B82" s="172"/>
      <c r="C82" s="173"/>
      <c r="D82" s="174" t="s">
        <v>188</v>
      </c>
      <c r="E82" s="175"/>
      <c r="F82" s="175"/>
      <c r="G82" s="175"/>
      <c r="H82" s="175"/>
      <c r="I82" s="175"/>
      <c r="J82" s="176">
        <f>J428</f>
        <v>0</v>
      </c>
      <c r="K82" s="173"/>
      <c r="L82" s="177"/>
      <c r="S82" s="10"/>
      <c r="T82" s="10"/>
      <c r="U82" s="10"/>
      <c r="V82" s="10"/>
      <c r="W82" s="10"/>
      <c r="X82" s="10"/>
      <c r="Y82" s="10"/>
      <c r="Z82" s="10"/>
      <c r="AA82" s="10"/>
      <c r="AB82" s="10"/>
      <c r="AC82" s="10"/>
      <c r="AD82" s="10"/>
      <c r="AE82" s="10"/>
    </row>
    <row r="83" s="10" customFormat="1" ht="19.92" customHeight="1">
      <c r="A83" s="10"/>
      <c r="B83" s="172"/>
      <c r="C83" s="173"/>
      <c r="D83" s="174" t="s">
        <v>189</v>
      </c>
      <c r="E83" s="175"/>
      <c r="F83" s="175"/>
      <c r="G83" s="175"/>
      <c r="H83" s="175"/>
      <c r="I83" s="175"/>
      <c r="J83" s="176">
        <f>J435</f>
        <v>0</v>
      </c>
      <c r="K83" s="173"/>
      <c r="L83" s="177"/>
      <c r="S83" s="10"/>
      <c r="T83" s="10"/>
      <c r="U83" s="10"/>
      <c r="V83" s="10"/>
      <c r="W83" s="10"/>
      <c r="X83" s="10"/>
      <c r="Y83" s="10"/>
      <c r="Z83" s="10"/>
      <c r="AA83" s="10"/>
      <c r="AB83" s="10"/>
      <c r="AC83" s="10"/>
      <c r="AD83" s="10"/>
      <c r="AE83" s="10"/>
    </row>
    <row r="84" s="2" customFormat="1" ht="21.84" customHeight="1">
      <c r="A84" s="40"/>
      <c r="B84" s="41"/>
      <c r="C84" s="42"/>
      <c r="D84" s="42"/>
      <c r="E84" s="42"/>
      <c r="F84" s="42"/>
      <c r="G84" s="42"/>
      <c r="H84" s="42"/>
      <c r="I84" s="42"/>
      <c r="J84" s="42"/>
      <c r="K84" s="42"/>
      <c r="L84" s="134"/>
      <c r="S84" s="40"/>
      <c r="T84" s="40"/>
      <c r="U84" s="40"/>
      <c r="V84" s="40"/>
      <c r="W84" s="40"/>
      <c r="X84" s="40"/>
      <c r="Y84" s="40"/>
      <c r="Z84" s="40"/>
      <c r="AA84" s="40"/>
      <c r="AB84" s="40"/>
      <c r="AC84" s="40"/>
      <c r="AD84" s="40"/>
      <c r="AE84" s="40"/>
    </row>
    <row r="85" s="2" customFormat="1" ht="6.96" customHeight="1">
      <c r="A85" s="40"/>
      <c r="B85" s="61"/>
      <c r="C85" s="62"/>
      <c r="D85" s="62"/>
      <c r="E85" s="62"/>
      <c r="F85" s="62"/>
      <c r="G85" s="62"/>
      <c r="H85" s="62"/>
      <c r="I85" s="62"/>
      <c r="J85" s="62"/>
      <c r="K85" s="62"/>
      <c r="L85" s="134"/>
      <c r="S85" s="40"/>
      <c r="T85" s="40"/>
      <c r="U85" s="40"/>
      <c r="V85" s="40"/>
      <c r="W85" s="40"/>
      <c r="X85" s="40"/>
      <c r="Y85" s="40"/>
      <c r="Z85" s="40"/>
      <c r="AA85" s="40"/>
      <c r="AB85" s="40"/>
      <c r="AC85" s="40"/>
      <c r="AD85" s="40"/>
      <c r="AE85" s="40"/>
    </row>
    <row r="89" s="2" customFormat="1" ht="6.96" customHeight="1">
      <c r="A89" s="40"/>
      <c r="B89" s="63"/>
      <c r="C89" s="64"/>
      <c r="D89" s="64"/>
      <c r="E89" s="64"/>
      <c r="F89" s="64"/>
      <c r="G89" s="64"/>
      <c r="H89" s="64"/>
      <c r="I89" s="64"/>
      <c r="J89" s="64"/>
      <c r="K89" s="64"/>
      <c r="L89" s="134"/>
      <c r="S89" s="40"/>
      <c r="T89" s="40"/>
      <c r="U89" s="40"/>
      <c r="V89" s="40"/>
      <c r="W89" s="40"/>
      <c r="X89" s="40"/>
      <c r="Y89" s="40"/>
      <c r="Z89" s="40"/>
      <c r="AA89" s="40"/>
      <c r="AB89" s="40"/>
      <c r="AC89" s="40"/>
      <c r="AD89" s="40"/>
      <c r="AE89" s="40"/>
    </row>
    <row r="90" s="2" customFormat="1" ht="24.96" customHeight="1">
      <c r="A90" s="40"/>
      <c r="B90" s="41"/>
      <c r="C90" s="24" t="s">
        <v>116</v>
      </c>
      <c r="D90" s="42"/>
      <c r="E90" s="42"/>
      <c r="F90" s="42"/>
      <c r="G90" s="42"/>
      <c r="H90" s="42"/>
      <c r="I90" s="42"/>
      <c r="J90" s="42"/>
      <c r="K90" s="42"/>
      <c r="L90" s="134"/>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34"/>
      <c r="S91" s="40"/>
      <c r="T91" s="40"/>
      <c r="U91" s="40"/>
      <c r="V91" s="40"/>
      <c r="W91" s="40"/>
      <c r="X91" s="40"/>
      <c r="Y91" s="40"/>
      <c r="Z91" s="40"/>
      <c r="AA91" s="40"/>
      <c r="AB91" s="40"/>
      <c r="AC91" s="40"/>
      <c r="AD91" s="40"/>
      <c r="AE91" s="40"/>
    </row>
    <row r="92" s="2" customFormat="1" ht="12" customHeight="1">
      <c r="A92" s="40"/>
      <c r="B92" s="41"/>
      <c r="C92" s="33" t="s">
        <v>16</v>
      </c>
      <c r="D92" s="42"/>
      <c r="E92" s="42"/>
      <c r="F92" s="42"/>
      <c r="G92" s="42"/>
      <c r="H92" s="42"/>
      <c r="I92" s="42"/>
      <c r="J92" s="42"/>
      <c r="K92" s="42"/>
      <c r="L92" s="134"/>
      <c r="S92" s="40"/>
      <c r="T92" s="40"/>
      <c r="U92" s="40"/>
      <c r="V92" s="40"/>
      <c r="W92" s="40"/>
      <c r="X92" s="40"/>
      <c r="Y92" s="40"/>
      <c r="Z92" s="40"/>
      <c r="AA92" s="40"/>
      <c r="AB92" s="40"/>
      <c r="AC92" s="40"/>
      <c r="AD92" s="40"/>
      <c r="AE92" s="40"/>
    </row>
    <row r="93" s="2" customFormat="1" ht="16.5" customHeight="1">
      <c r="A93" s="40"/>
      <c r="B93" s="41"/>
      <c r="C93" s="42"/>
      <c r="D93" s="42"/>
      <c r="E93" s="224" t="str">
        <f>E7</f>
        <v>Regenerace bytového fondu Mírová osada I.etapa -ul.Chrustova - VZ ZATEPLENÍ ,IZOLACE</v>
      </c>
      <c r="F93" s="33"/>
      <c r="G93" s="33"/>
      <c r="H93" s="33"/>
      <c r="I93" s="42"/>
      <c r="J93" s="42"/>
      <c r="K93" s="42"/>
      <c r="L93" s="134"/>
      <c r="S93" s="40"/>
      <c r="T93" s="40"/>
      <c r="U93" s="40"/>
      <c r="V93" s="40"/>
      <c r="W93" s="40"/>
      <c r="X93" s="40"/>
      <c r="Y93" s="40"/>
      <c r="Z93" s="40"/>
      <c r="AA93" s="40"/>
      <c r="AB93" s="40"/>
      <c r="AC93" s="40"/>
      <c r="AD93" s="40"/>
      <c r="AE93" s="40"/>
    </row>
    <row r="94" s="2" customFormat="1" ht="12" customHeight="1">
      <c r="A94" s="40"/>
      <c r="B94" s="41"/>
      <c r="C94" s="33" t="s">
        <v>165</v>
      </c>
      <c r="D94" s="42"/>
      <c r="E94" s="42"/>
      <c r="F94" s="42"/>
      <c r="G94" s="42"/>
      <c r="H94" s="42"/>
      <c r="I94" s="42"/>
      <c r="J94" s="42"/>
      <c r="K94" s="42"/>
      <c r="L94" s="134"/>
      <c r="S94" s="40"/>
      <c r="T94" s="40"/>
      <c r="U94" s="40"/>
      <c r="V94" s="40"/>
      <c r="W94" s="40"/>
      <c r="X94" s="40"/>
      <c r="Y94" s="40"/>
      <c r="Z94" s="40"/>
      <c r="AA94" s="40"/>
      <c r="AB94" s="40"/>
      <c r="AC94" s="40"/>
      <c r="AD94" s="40"/>
      <c r="AE94" s="40"/>
    </row>
    <row r="95" s="2" customFormat="1" ht="16.5" customHeight="1">
      <c r="A95" s="40"/>
      <c r="B95" s="41"/>
      <c r="C95" s="42"/>
      <c r="D95" s="42"/>
      <c r="E95" s="71" t="str">
        <f>E9</f>
        <v>D.1.1/1-20 - Chrustova 20 - Stavební práce vnější - zateplení objektu,zateplení půdy,izolace suterénu,střecha</v>
      </c>
      <c r="F95" s="42"/>
      <c r="G95" s="42"/>
      <c r="H95" s="42"/>
      <c r="I95" s="42"/>
      <c r="J95" s="42"/>
      <c r="K95" s="42"/>
      <c r="L95" s="134"/>
      <c r="S95" s="40"/>
      <c r="T95" s="40"/>
      <c r="U95" s="40"/>
      <c r="V95" s="40"/>
      <c r="W95" s="40"/>
      <c r="X95" s="40"/>
      <c r="Y95" s="40"/>
      <c r="Z95" s="40"/>
      <c r="AA95" s="40"/>
      <c r="AB95" s="40"/>
      <c r="AC95" s="40"/>
      <c r="AD95" s="40"/>
      <c r="AE95" s="40"/>
    </row>
    <row r="96" s="2" customFormat="1" ht="6.96" customHeight="1">
      <c r="A96" s="40"/>
      <c r="B96" s="41"/>
      <c r="C96" s="42"/>
      <c r="D96" s="42"/>
      <c r="E96" s="42"/>
      <c r="F96" s="42"/>
      <c r="G96" s="42"/>
      <c r="H96" s="42"/>
      <c r="I96" s="42"/>
      <c r="J96" s="42"/>
      <c r="K96" s="42"/>
      <c r="L96" s="134"/>
      <c r="S96" s="40"/>
      <c r="T96" s="40"/>
      <c r="U96" s="40"/>
      <c r="V96" s="40"/>
      <c r="W96" s="40"/>
      <c r="X96" s="40"/>
      <c r="Y96" s="40"/>
      <c r="Z96" s="40"/>
      <c r="AA96" s="40"/>
      <c r="AB96" s="40"/>
      <c r="AC96" s="40"/>
      <c r="AD96" s="40"/>
      <c r="AE96" s="40"/>
    </row>
    <row r="97" s="2" customFormat="1" ht="12" customHeight="1">
      <c r="A97" s="40"/>
      <c r="B97" s="41"/>
      <c r="C97" s="33" t="s">
        <v>22</v>
      </c>
      <c r="D97" s="42"/>
      <c r="E97" s="42"/>
      <c r="F97" s="28" t="str">
        <f>F12</f>
        <v xml:space="preserve">Slezská Ostrava </v>
      </c>
      <c r="G97" s="42"/>
      <c r="H97" s="42"/>
      <c r="I97" s="33" t="s">
        <v>24</v>
      </c>
      <c r="J97" s="74" t="str">
        <f>IF(J12="","",J12)</f>
        <v>22. 3. 2020</v>
      </c>
      <c r="K97" s="42"/>
      <c r="L97" s="134"/>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34"/>
      <c r="S98" s="40"/>
      <c r="T98" s="40"/>
      <c r="U98" s="40"/>
      <c r="V98" s="40"/>
      <c r="W98" s="40"/>
      <c r="X98" s="40"/>
      <c r="Y98" s="40"/>
      <c r="Z98" s="40"/>
      <c r="AA98" s="40"/>
      <c r="AB98" s="40"/>
      <c r="AC98" s="40"/>
      <c r="AD98" s="40"/>
      <c r="AE98" s="40"/>
    </row>
    <row r="99" s="2" customFormat="1" ht="15.15" customHeight="1">
      <c r="A99" s="40"/>
      <c r="B99" s="41"/>
      <c r="C99" s="33" t="s">
        <v>30</v>
      </c>
      <c r="D99" s="42"/>
      <c r="E99" s="42"/>
      <c r="F99" s="28" t="str">
        <f>E15</f>
        <v xml:space="preserve"> </v>
      </c>
      <c r="G99" s="42"/>
      <c r="H99" s="42"/>
      <c r="I99" s="33" t="s">
        <v>37</v>
      </c>
      <c r="J99" s="38" t="str">
        <f>E21</f>
        <v xml:space="preserve">Lenka Jerakasová </v>
      </c>
      <c r="K99" s="42"/>
      <c r="L99" s="134"/>
      <c r="S99" s="40"/>
      <c r="T99" s="40"/>
      <c r="U99" s="40"/>
      <c r="V99" s="40"/>
      <c r="W99" s="40"/>
      <c r="X99" s="40"/>
      <c r="Y99" s="40"/>
      <c r="Z99" s="40"/>
      <c r="AA99" s="40"/>
      <c r="AB99" s="40"/>
      <c r="AC99" s="40"/>
      <c r="AD99" s="40"/>
      <c r="AE99" s="40"/>
    </row>
    <row r="100" s="2" customFormat="1" ht="15.15" customHeight="1">
      <c r="A100" s="40"/>
      <c r="B100" s="41"/>
      <c r="C100" s="33" t="s">
        <v>35</v>
      </c>
      <c r="D100" s="42"/>
      <c r="E100" s="42"/>
      <c r="F100" s="28" t="str">
        <f>IF(E18="","",E18)</f>
        <v>Vyplň údaj</v>
      </c>
      <c r="G100" s="42"/>
      <c r="H100" s="42"/>
      <c r="I100" s="33" t="s">
        <v>42</v>
      </c>
      <c r="J100" s="38" t="str">
        <f>E24</f>
        <v xml:space="preserve">Lenka Jerakasová </v>
      </c>
      <c r="K100" s="42"/>
      <c r="L100" s="134"/>
      <c r="S100" s="40"/>
      <c r="T100" s="40"/>
      <c r="U100" s="40"/>
      <c r="V100" s="40"/>
      <c r="W100" s="40"/>
      <c r="X100" s="40"/>
      <c r="Y100" s="40"/>
      <c r="Z100" s="40"/>
      <c r="AA100" s="40"/>
      <c r="AB100" s="40"/>
      <c r="AC100" s="40"/>
      <c r="AD100" s="40"/>
      <c r="AE100" s="40"/>
    </row>
    <row r="101" s="2" customFormat="1" ht="10.32" customHeight="1">
      <c r="A101" s="40"/>
      <c r="B101" s="41"/>
      <c r="C101" s="42"/>
      <c r="D101" s="42"/>
      <c r="E101" s="42"/>
      <c r="F101" s="42"/>
      <c r="G101" s="42"/>
      <c r="H101" s="42"/>
      <c r="I101" s="42"/>
      <c r="J101" s="42"/>
      <c r="K101" s="42"/>
      <c r="L101" s="134"/>
      <c r="S101" s="40"/>
      <c r="T101" s="40"/>
      <c r="U101" s="40"/>
      <c r="V101" s="40"/>
      <c r="W101" s="40"/>
      <c r="X101" s="40"/>
      <c r="Y101" s="40"/>
      <c r="Z101" s="40"/>
      <c r="AA101" s="40"/>
      <c r="AB101" s="40"/>
      <c r="AC101" s="40"/>
      <c r="AD101" s="40"/>
      <c r="AE101" s="40"/>
    </row>
    <row r="102" s="11" customFormat="1" ht="29.28" customHeight="1">
      <c r="A102" s="178"/>
      <c r="B102" s="179"/>
      <c r="C102" s="180" t="s">
        <v>117</v>
      </c>
      <c r="D102" s="181" t="s">
        <v>64</v>
      </c>
      <c r="E102" s="181" t="s">
        <v>60</v>
      </c>
      <c r="F102" s="181" t="s">
        <v>61</v>
      </c>
      <c r="G102" s="181" t="s">
        <v>118</v>
      </c>
      <c r="H102" s="181" t="s">
        <v>119</v>
      </c>
      <c r="I102" s="181" t="s">
        <v>120</v>
      </c>
      <c r="J102" s="181" t="s">
        <v>112</v>
      </c>
      <c r="K102" s="182" t="s">
        <v>121</v>
      </c>
      <c r="L102" s="183"/>
      <c r="M102" s="94" t="s">
        <v>32</v>
      </c>
      <c r="N102" s="95" t="s">
        <v>49</v>
      </c>
      <c r="O102" s="95" t="s">
        <v>122</v>
      </c>
      <c r="P102" s="95" t="s">
        <v>123</v>
      </c>
      <c r="Q102" s="95" t="s">
        <v>124</v>
      </c>
      <c r="R102" s="95" t="s">
        <v>125</v>
      </c>
      <c r="S102" s="95" t="s">
        <v>126</v>
      </c>
      <c r="T102" s="96" t="s">
        <v>127</v>
      </c>
      <c r="U102" s="178"/>
      <c r="V102" s="178"/>
      <c r="W102" s="178"/>
      <c r="X102" s="178"/>
      <c r="Y102" s="178"/>
      <c r="Z102" s="178"/>
      <c r="AA102" s="178"/>
      <c r="AB102" s="178"/>
      <c r="AC102" s="178"/>
      <c r="AD102" s="178"/>
      <c r="AE102" s="178"/>
    </row>
    <row r="103" s="2" customFormat="1" ht="22.8" customHeight="1">
      <c r="A103" s="40"/>
      <c r="B103" s="41"/>
      <c r="C103" s="101" t="s">
        <v>128</v>
      </c>
      <c r="D103" s="42"/>
      <c r="E103" s="42"/>
      <c r="F103" s="42"/>
      <c r="G103" s="42"/>
      <c r="H103" s="42"/>
      <c r="I103" s="42"/>
      <c r="J103" s="184">
        <f>BK103</f>
        <v>0</v>
      </c>
      <c r="K103" s="42"/>
      <c r="L103" s="46"/>
      <c r="M103" s="97"/>
      <c r="N103" s="185"/>
      <c r="O103" s="98"/>
      <c r="P103" s="186">
        <f>P104+P128+P303</f>
        <v>0</v>
      </c>
      <c r="Q103" s="98"/>
      <c r="R103" s="186">
        <f>R104+R128+R303</f>
        <v>44.115030749999988</v>
      </c>
      <c r="S103" s="98"/>
      <c r="T103" s="187">
        <f>T104+T128+T303</f>
        <v>27.355754570000002</v>
      </c>
      <c r="U103" s="40"/>
      <c r="V103" s="40"/>
      <c r="W103" s="40"/>
      <c r="X103" s="40"/>
      <c r="Y103" s="40"/>
      <c r="Z103" s="40"/>
      <c r="AA103" s="40"/>
      <c r="AB103" s="40"/>
      <c r="AC103" s="40"/>
      <c r="AD103" s="40"/>
      <c r="AE103" s="40"/>
      <c r="AT103" s="18" t="s">
        <v>78</v>
      </c>
      <c r="AU103" s="18" t="s">
        <v>113</v>
      </c>
      <c r="BK103" s="188">
        <f>BK104+BK128+BK303</f>
        <v>0</v>
      </c>
    </row>
    <row r="104" s="12" customFormat="1" ht="25.92" customHeight="1">
      <c r="A104" s="12"/>
      <c r="B104" s="189"/>
      <c r="C104" s="190"/>
      <c r="D104" s="191" t="s">
        <v>78</v>
      </c>
      <c r="E104" s="192" t="s">
        <v>190</v>
      </c>
      <c r="F104" s="192" t="s">
        <v>191</v>
      </c>
      <c r="G104" s="190"/>
      <c r="H104" s="190"/>
      <c r="I104" s="193"/>
      <c r="J104" s="194">
        <f>BK104</f>
        <v>0</v>
      </c>
      <c r="K104" s="190"/>
      <c r="L104" s="195"/>
      <c r="M104" s="196"/>
      <c r="N104" s="197"/>
      <c r="O104" s="197"/>
      <c r="P104" s="198">
        <f>P105+P124</f>
        <v>0</v>
      </c>
      <c r="Q104" s="197"/>
      <c r="R104" s="198">
        <f>R105+R124</f>
        <v>0.015797249999999999</v>
      </c>
      <c r="S104" s="197"/>
      <c r="T104" s="199">
        <f>T105+T124</f>
        <v>14.6115</v>
      </c>
      <c r="U104" s="12"/>
      <c r="V104" s="12"/>
      <c r="W104" s="12"/>
      <c r="X104" s="12"/>
      <c r="Y104" s="12"/>
      <c r="Z104" s="12"/>
      <c r="AA104" s="12"/>
      <c r="AB104" s="12"/>
      <c r="AC104" s="12"/>
      <c r="AD104" s="12"/>
      <c r="AE104" s="12"/>
      <c r="AR104" s="200" t="s">
        <v>21</v>
      </c>
      <c r="AT104" s="201" t="s">
        <v>78</v>
      </c>
      <c r="AU104" s="201" t="s">
        <v>79</v>
      </c>
      <c r="AY104" s="200" t="s">
        <v>132</v>
      </c>
      <c r="BK104" s="202">
        <f>BK105+BK124</f>
        <v>0</v>
      </c>
    </row>
    <row r="105" s="12" customFormat="1" ht="22.8" customHeight="1">
      <c r="A105" s="12"/>
      <c r="B105" s="189"/>
      <c r="C105" s="190"/>
      <c r="D105" s="191" t="s">
        <v>78</v>
      </c>
      <c r="E105" s="203" t="s">
        <v>21</v>
      </c>
      <c r="F105" s="203" t="s">
        <v>192</v>
      </c>
      <c r="G105" s="190"/>
      <c r="H105" s="190"/>
      <c r="I105" s="193"/>
      <c r="J105" s="204">
        <f>BK105</f>
        <v>0</v>
      </c>
      <c r="K105" s="190"/>
      <c r="L105" s="195"/>
      <c r="M105" s="196"/>
      <c r="N105" s="197"/>
      <c r="O105" s="197"/>
      <c r="P105" s="198">
        <f>SUM(P106:P123)</f>
        <v>0</v>
      </c>
      <c r="Q105" s="197"/>
      <c r="R105" s="198">
        <f>SUM(R106:R123)</f>
        <v>0</v>
      </c>
      <c r="S105" s="197"/>
      <c r="T105" s="199">
        <f>SUM(T106:T123)</f>
        <v>14.6115</v>
      </c>
      <c r="U105" s="12"/>
      <c r="V105" s="12"/>
      <c r="W105" s="12"/>
      <c r="X105" s="12"/>
      <c r="Y105" s="12"/>
      <c r="Z105" s="12"/>
      <c r="AA105" s="12"/>
      <c r="AB105" s="12"/>
      <c r="AC105" s="12"/>
      <c r="AD105" s="12"/>
      <c r="AE105" s="12"/>
      <c r="AR105" s="200" t="s">
        <v>21</v>
      </c>
      <c r="AT105" s="201" t="s">
        <v>78</v>
      </c>
      <c r="AU105" s="201" t="s">
        <v>21</v>
      </c>
      <c r="AY105" s="200" t="s">
        <v>132</v>
      </c>
      <c r="BK105" s="202">
        <f>SUM(BK106:BK123)</f>
        <v>0</v>
      </c>
    </row>
    <row r="106" s="2" customFormat="1" ht="37.8" customHeight="1">
      <c r="A106" s="40"/>
      <c r="B106" s="41"/>
      <c r="C106" s="205" t="s">
        <v>21</v>
      </c>
      <c r="D106" s="205" t="s">
        <v>135</v>
      </c>
      <c r="E106" s="206" t="s">
        <v>193</v>
      </c>
      <c r="F106" s="207" t="s">
        <v>194</v>
      </c>
      <c r="G106" s="208" t="s">
        <v>195</v>
      </c>
      <c r="H106" s="209">
        <v>57.299999999999997</v>
      </c>
      <c r="I106" s="210"/>
      <c r="J106" s="211">
        <f>ROUND(I106*H106,2)</f>
        <v>0</v>
      </c>
      <c r="K106" s="207" t="s">
        <v>139</v>
      </c>
      <c r="L106" s="46"/>
      <c r="M106" s="212" t="s">
        <v>32</v>
      </c>
      <c r="N106" s="213" t="s">
        <v>51</v>
      </c>
      <c r="O106" s="86"/>
      <c r="P106" s="214">
        <f>O106*H106</f>
        <v>0</v>
      </c>
      <c r="Q106" s="214">
        <v>0</v>
      </c>
      <c r="R106" s="214">
        <f>Q106*H106</f>
        <v>0</v>
      </c>
      <c r="S106" s="214">
        <v>0.255</v>
      </c>
      <c r="T106" s="215">
        <f>S106*H106</f>
        <v>14.6115</v>
      </c>
      <c r="U106" s="40"/>
      <c r="V106" s="40"/>
      <c r="W106" s="40"/>
      <c r="X106" s="40"/>
      <c r="Y106" s="40"/>
      <c r="Z106" s="40"/>
      <c r="AA106" s="40"/>
      <c r="AB106" s="40"/>
      <c r="AC106" s="40"/>
      <c r="AD106" s="40"/>
      <c r="AE106" s="40"/>
      <c r="AR106" s="216" t="s">
        <v>150</v>
      </c>
      <c r="AT106" s="216" t="s">
        <v>135</v>
      </c>
      <c r="AU106" s="216" t="s">
        <v>141</v>
      </c>
      <c r="AY106" s="18" t="s">
        <v>132</v>
      </c>
      <c r="BE106" s="217">
        <f>IF(N106="základní",J106,0)</f>
        <v>0</v>
      </c>
      <c r="BF106" s="217">
        <f>IF(N106="snížená",J106,0)</f>
        <v>0</v>
      </c>
      <c r="BG106" s="217">
        <f>IF(N106="zákl. přenesená",J106,0)</f>
        <v>0</v>
      </c>
      <c r="BH106" s="217">
        <f>IF(N106="sníž. přenesená",J106,0)</f>
        <v>0</v>
      </c>
      <c r="BI106" s="217">
        <f>IF(N106="nulová",J106,0)</f>
        <v>0</v>
      </c>
      <c r="BJ106" s="18" t="s">
        <v>141</v>
      </c>
      <c r="BK106" s="217">
        <f>ROUND(I106*H106,2)</f>
        <v>0</v>
      </c>
      <c r="BL106" s="18" t="s">
        <v>150</v>
      </c>
      <c r="BM106" s="216" t="s">
        <v>1589</v>
      </c>
    </row>
    <row r="107" s="2" customFormat="1">
      <c r="A107" s="40"/>
      <c r="B107" s="41"/>
      <c r="C107" s="42"/>
      <c r="D107" s="225" t="s">
        <v>197</v>
      </c>
      <c r="E107" s="42"/>
      <c r="F107" s="226" t="s">
        <v>198</v>
      </c>
      <c r="G107" s="42"/>
      <c r="H107" s="42"/>
      <c r="I107" s="227"/>
      <c r="J107" s="42"/>
      <c r="K107" s="42"/>
      <c r="L107" s="46"/>
      <c r="M107" s="228"/>
      <c r="N107" s="229"/>
      <c r="O107" s="86"/>
      <c r="P107" s="86"/>
      <c r="Q107" s="86"/>
      <c r="R107" s="86"/>
      <c r="S107" s="86"/>
      <c r="T107" s="87"/>
      <c r="U107" s="40"/>
      <c r="V107" s="40"/>
      <c r="W107" s="40"/>
      <c r="X107" s="40"/>
      <c r="Y107" s="40"/>
      <c r="Z107" s="40"/>
      <c r="AA107" s="40"/>
      <c r="AB107" s="40"/>
      <c r="AC107" s="40"/>
      <c r="AD107" s="40"/>
      <c r="AE107" s="40"/>
      <c r="AT107" s="18" t="s">
        <v>197</v>
      </c>
      <c r="AU107" s="18" t="s">
        <v>141</v>
      </c>
    </row>
    <row r="108" s="13" customFormat="1">
      <c r="A108" s="13"/>
      <c r="B108" s="230"/>
      <c r="C108" s="231"/>
      <c r="D108" s="225" t="s">
        <v>199</v>
      </c>
      <c r="E108" s="232" t="s">
        <v>32</v>
      </c>
      <c r="F108" s="233" t="s">
        <v>1413</v>
      </c>
      <c r="G108" s="231"/>
      <c r="H108" s="234">
        <v>57.299999999999997</v>
      </c>
      <c r="I108" s="235"/>
      <c r="J108" s="231"/>
      <c r="K108" s="231"/>
      <c r="L108" s="236"/>
      <c r="M108" s="237"/>
      <c r="N108" s="238"/>
      <c r="O108" s="238"/>
      <c r="P108" s="238"/>
      <c r="Q108" s="238"/>
      <c r="R108" s="238"/>
      <c r="S108" s="238"/>
      <c r="T108" s="239"/>
      <c r="U108" s="13"/>
      <c r="V108" s="13"/>
      <c r="W108" s="13"/>
      <c r="X108" s="13"/>
      <c r="Y108" s="13"/>
      <c r="Z108" s="13"/>
      <c r="AA108" s="13"/>
      <c r="AB108" s="13"/>
      <c r="AC108" s="13"/>
      <c r="AD108" s="13"/>
      <c r="AE108" s="13"/>
      <c r="AT108" s="240" t="s">
        <v>199</v>
      </c>
      <c r="AU108" s="240" t="s">
        <v>141</v>
      </c>
      <c r="AV108" s="13" t="s">
        <v>141</v>
      </c>
      <c r="AW108" s="13" t="s">
        <v>41</v>
      </c>
      <c r="AX108" s="13" t="s">
        <v>79</v>
      </c>
      <c r="AY108" s="240" t="s">
        <v>132</v>
      </c>
    </row>
    <row r="109" s="14" customFormat="1">
      <c r="A109" s="14"/>
      <c r="B109" s="241"/>
      <c r="C109" s="242"/>
      <c r="D109" s="225" t="s">
        <v>199</v>
      </c>
      <c r="E109" s="243" t="s">
        <v>32</v>
      </c>
      <c r="F109" s="244" t="s">
        <v>201</v>
      </c>
      <c r="G109" s="242"/>
      <c r="H109" s="245">
        <v>57.299999999999997</v>
      </c>
      <c r="I109" s="246"/>
      <c r="J109" s="242"/>
      <c r="K109" s="242"/>
      <c r="L109" s="247"/>
      <c r="M109" s="248"/>
      <c r="N109" s="249"/>
      <c r="O109" s="249"/>
      <c r="P109" s="249"/>
      <c r="Q109" s="249"/>
      <c r="R109" s="249"/>
      <c r="S109" s="249"/>
      <c r="T109" s="250"/>
      <c r="U109" s="14"/>
      <c r="V109" s="14"/>
      <c r="W109" s="14"/>
      <c r="X109" s="14"/>
      <c r="Y109" s="14"/>
      <c r="Z109" s="14"/>
      <c r="AA109" s="14"/>
      <c r="AB109" s="14"/>
      <c r="AC109" s="14"/>
      <c r="AD109" s="14"/>
      <c r="AE109" s="14"/>
      <c r="AT109" s="251" t="s">
        <v>199</v>
      </c>
      <c r="AU109" s="251" t="s">
        <v>141</v>
      </c>
      <c r="AV109" s="14" t="s">
        <v>150</v>
      </c>
      <c r="AW109" s="14" t="s">
        <v>41</v>
      </c>
      <c r="AX109" s="14" t="s">
        <v>21</v>
      </c>
      <c r="AY109" s="251" t="s">
        <v>132</v>
      </c>
    </row>
    <row r="110" s="2" customFormat="1" ht="24.15" customHeight="1">
      <c r="A110" s="40"/>
      <c r="B110" s="41"/>
      <c r="C110" s="205" t="s">
        <v>141</v>
      </c>
      <c r="D110" s="205" t="s">
        <v>135</v>
      </c>
      <c r="E110" s="206" t="s">
        <v>202</v>
      </c>
      <c r="F110" s="207" t="s">
        <v>203</v>
      </c>
      <c r="G110" s="208" t="s">
        <v>204</v>
      </c>
      <c r="H110" s="209">
        <v>75.206000000000003</v>
      </c>
      <c r="I110" s="210"/>
      <c r="J110" s="211">
        <f>ROUND(I110*H110,2)</f>
        <v>0</v>
      </c>
      <c r="K110" s="207" t="s">
        <v>139</v>
      </c>
      <c r="L110" s="46"/>
      <c r="M110" s="212" t="s">
        <v>32</v>
      </c>
      <c r="N110" s="213" t="s">
        <v>51</v>
      </c>
      <c r="O110" s="86"/>
      <c r="P110" s="214">
        <f>O110*H110</f>
        <v>0</v>
      </c>
      <c r="Q110" s="214">
        <v>0</v>
      </c>
      <c r="R110" s="214">
        <f>Q110*H110</f>
        <v>0</v>
      </c>
      <c r="S110" s="214">
        <v>0</v>
      </c>
      <c r="T110" s="215">
        <f>S110*H110</f>
        <v>0</v>
      </c>
      <c r="U110" s="40"/>
      <c r="V110" s="40"/>
      <c r="W110" s="40"/>
      <c r="X110" s="40"/>
      <c r="Y110" s="40"/>
      <c r="Z110" s="40"/>
      <c r="AA110" s="40"/>
      <c r="AB110" s="40"/>
      <c r="AC110" s="40"/>
      <c r="AD110" s="40"/>
      <c r="AE110" s="40"/>
      <c r="AR110" s="216" t="s">
        <v>150</v>
      </c>
      <c r="AT110" s="216" t="s">
        <v>135</v>
      </c>
      <c r="AU110" s="216" t="s">
        <v>141</v>
      </c>
      <c r="AY110" s="18" t="s">
        <v>132</v>
      </c>
      <c r="BE110" s="217">
        <f>IF(N110="základní",J110,0)</f>
        <v>0</v>
      </c>
      <c r="BF110" s="217">
        <f>IF(N110="snížená",J110,0)</f>
        <v>0</v>
      </c>
      <c r="BG110" s="217">
        <f>IF(N110="zákl. přenesená",J110,0)</f>
        <v>0</v>
      </c>
      <c r="BH110" s="217">
        <f>IF(N110="sníž. přenesená",J110,0)</f>
        <v>0</v>
      </c>
      <c r="BI110" s="217">
        <f>IF(N110="nulová",J110,0)</f>
        <v>0</v>
      </c>
      <c r="BJ110" s="18" t="s">
        <v>141</v>
      </c>
      <c r="BK110" s="217">
        <f>ROUND(I110*H110,2)</f>
        <v>0</v>
      </c>
      <c r="BL110" s="18" t="s">
        <v>150</v>
      </c>
      <c r="BM110" s="216" t="s">
        <v>1590</v>
      </c>
    </row>
    <row r="111" s="2" customFormat="1">
      <c r="A111" s="40"/>
      <c r="B111" s="41"/>
      <c r="C111" s="42"/>
      <c r="D111" s="225" t="s">
        <v>197</v>
      </c>
      <c r="E111" s="42"/>
      <c r="F111" s="226" t="s">
        <v>206</v>
      </c>
      <c r="G111" s="42"/>
      <c r="H111" s="42"/>
      <c r="I111" s="227"/>
      <c r="J111" s="42"/>
      <c r="K111" s="42"/>
      <c r="L111" s="46"/>
      <c r="M111" s="228"/>
      <c r="N111" s="229"/>
      <c r="O111" s="86"/>
      <c r="P111" s="86"/>
      <c r="Q111" s="86"/>
      <c r="R111" s="86"/>
      <c r="S111" s="86"/>
      <c r="T111" s="87"/>
      <c r="U111" s="40"/>
      <c r="V111" s="40"/>
      <c r="W111" s="40"/>
      <c r="X111" s="40"/>
      <c r="Y111" s="40"/>
      <c r="Z111" s="40"/>
      <c r="AA111" s="40"/>
      <c r="AB111" s="40"/>
      <c r="AC111" s="40"/>
      <c r="AD111" s="40"/>
      <c r="AE111" s="40"/>
      <c r="AT111" s="18" t="s">
        <v>197</v>
      </c>
      <c r="AU111" s="18" t="s">
        <v>141</v>
      </c>
    </row>
    <row r="112" s="13" customFormat="1">
      <c r="A112" s="13"/>
      <c r="B112" s="230"/>
      <c r="C112" s="231"/>
      <c r="D112" s="225" t="s">
        <v>199</v>
      </c>
      <c r="E112" s="232" t="s">
        <v>32</v>
      </c>
      <c r="F112" s="233" t="s">
        <v>1415</v>
      </c>
      <c r="G112" s="231"/>
      <c r="H112" s="234">
        <v>75.206000000000003</v>
      </c>
      <c r="I112" s="235"/>
      <c r="J112" s="231"/>
      <c r="K112" s="231"/>
      <c r="L112" s="236"/>
      <c r="M112" s="237"/>
      <c r="N112" s="238"/>
      <c r="O112" s="238"/>
      <c r="P112" s="238"/>
      <c r="Q112" s="238"/>
      <c r="R112" s="238"/>
      <c r="S112" s="238"/>
      <c r="T112" s="239"/>
      <c r="U112" s="13"/>
      <c r="V112" s="13"/>
      <c r="W112" s="13"/>
      <c r="X112" s="13"/>
      <c r="Y112" s="13"/>
      <c r="Z112" s="13"/>
      <c r="AA112" s="13"/>
      <c r="AB112" s="13"/>
      <c r="AC112" s="13"/>
      <c r="AD112" s="13"/>
      <c r="AE112" s="13"/>
      <c r="AT112" s="240" t="s">
        <v>199</v>
      </c>
      <c r="AU112" s="240" t="s">
        <v>141</v>
      </c>
      <c r="AV112" s="13" t="s">
        <v>141</v>
      </c>
      <c r="AW112" s="13" t="s">
        <v>41</v>
      </c>
      <c r="AX112" s="13" t="s">
        <v>79</v>
      </c>
      <c r="AY112" s="240" t="s">
        <v>132</v>
      </c>
    </row>
    <row r="113" s="14" customFormat="1">
      <c r="A113" s="14"/>
      <c r="B113" s="241"/>
      <c r="C113" s="242"/>
      <c r="D113" s="225" t="s">
        <v>199</v>
      </c>
      <c r="E113" s="243" t="s">
        <v>32</v>
      </c>
      <c r="F113" s="244" t="s">
        <v>201</v>
      </c>
      <c r="G113" s="242"/>
      <c r="H113" s="245">
        <v>75.206000000000003</v>
      </c>
      <c r="I113" s="246"/>
      <c r="J113" s="242"/>
      <c r="K113" s="242"/>
      <c r="L113" s="247"/>
      <c r="M113" s="248"/>
      <c r="N113" s="249"/>
      <c r="O113" s="249"/>
      <c r="P113" s="249"/>
      <c r="Q113" s="249"/>
      <c r="R113" s="249"/>
      <c r="S113" s="249"/>
      <c r="T113" s="250"/>
      <c r="U113" s="14"/>
      <c r="V113" s="14"/>
      <c r="W113" s="14"/>
      <c r="X113" s="14"/>
      <c r="Y113" s="14"/>
      <c r="Z113" s="14"/>
      <c r="AA113" s="14"/>
      <c r="AB113" s="14"/>
      <c r="AC113" s="14"/>
      <c r="AD113" s="14"/>
      <c r="AE113" s="14"/>
      <c r="AT113" s="251" t="s">
        <v>199</v>
      </c>
      <c r="AU113" s="251" t="s">
        <v>141</v>
      </c>
      <c r="AV113" s="14" t="s">
        <v>150</v>
      </c>
      <c r="AW113" s="14" t="s">
        <v>41</v>
      </c>
      <c r="AX113" s="14" t="s">
        <v>21</v>
      </c>
      <c r="AY113" s="251" t="s">
        <v>132</v>
      </c>
    </row>
    <row r="114" s="2" customFormat="1" ht="24.15" customHeight="1">
      <c r="A114" s="40"/>
      <c r="B114" s="41"/>
      <c r="C114" s="205" t="s">
        <v>146</v>
      </c>
      <c r="D114" s="205" t="s">
        <v>135</v>
      </c>
      <c r="E114" s="206" t="s">
        <v>208</v>
      </c>
      <c r="F114" s="207" t="s">
        <v>209</v>
      </c>
      <c r="G114" s="208" t="s">
        <v>204</v>
      </c>
      <c r="H114" s="209">
        <v>75.206000000000003</v>
      </c>
      <c r="I114" s="210"/>
      <c r="J114" s="211">
        <f>ROUND(I114*H114,2)</f>
        <v>0</v>
      </c>
      <c r="K114" s="207" t="s">
        <v>139</v>
      </c>
      <c r="L114" s="46"/>
      <c r="M114" s="212" t="s">
        <v>32</v>
      </c>
      <c r="N114" s="213" t="s">
        <v>51</v>
      </c>
      <c r="O114" s="86"/>
      <c r="P114" s="214">
        <f>O114*H114</f>
        <v>0</v>
      </c>
      <c r="Q114" s="214">
        <v>0</v>
      </c>
      <c r="R114" s="214">
        <f>Q114*H114</f>
        <v>0</v>
      </c>
      <c r="S114" s="214">
        <v>0</v>
      </c>
      <c r="T114" s="215">
        <f>S114*H114</f>
        <v>0</v>
      </c>
      <c r="U114" s="40"/>
      <c r="V114" s="40"/>
      <c r="W114" s="40"/>
      <c r="X114" s="40"/>
      <c r="Y114" s="40"/>
      <c r="Z114" s="40"/>
      <c r="AA114" s="40"/>
      <c r="AB114" s="40"/>
      <c r="AC114" s="40"/>
      <c r="AD114" s="40"/>
      <c r="AE114" s="40"/>
      <c r="AR114" s="216" t="s">
        <v>150</v>
      </c>
      <c r="AT114" s="216" t="s">
        <v>135</v>
      </c>
      <c r="AU114" s="216" t="s">
        <v>141</v>
      </c>
      <c r="AY114" s="18" t="s">
        <v>132</v>
      </c>
      <c r="BE114" s="217">
        <f>IF(N114="základní",J114,0)</f>
        <v>0</v>
      </c>
      <c r="BF114" s="217">
        <f>IF(N114="snížená",J114,0)</f>
        <v>0</v>
      </c>
      <c r="BG114" s="217">
        <f>IF(N114="zákl. přenesená",J114,0)</f>
        <v>0</v>
      </c>
      <c r="BH114" s="217">
        <f>IF(N114="sníž. přenesená",J114,0)</f>
        <v>0</v>
      </c>
      <c r="BI114" s="217">
        <f>IF(N114="nulová",J114,0)</f>
        <v>0</v>
      </c>
      <c r="BJ114" s="18" t="s">
        <v>141</v>
      </c>
      <c r="BK114" s="217">
        <f>ROUND(I114*H114,2)</f>
        <v>0</v>
      </c>
      <c r="BL114" s="18" t="s">
        <v>150</v>
      </c>
      <c r="BM114" s="216" t="s">
        <v>1591</v>
      </c>
    </row>
    <row r="115" s="2" customFormat="1">
      <c r="A115" s="40"/>
      <c r="B115" s="41"/>
      <c r="C115" s="42"/>
      <c r="D115" s="225" t="s">
        <v>197</v>
      </c>
      <c r="E115" s="42"/>
      <c r="F115" s="226" t="s">
        <v>206</v>
      </c>
      <c r="G115" s="42"/>
      <c r="H115" s="42"/>
      <c r="I115" s="227"/>
      <c r="J115" s="42"/>
      <c r="K115" s="42"/>
      <c r="L115" s="46"/>
      <c r="M115" s="228"/>
      <c r="N115" s="229"/>
      <c r="O115" s="86"/>
      <c r="P115" s="86"/>
      <c r="Q115" s="86"/>
      <c r="R115" s="86"/>
      <c r="S115" s="86"/>
      <c r="T115" s="87"/>
      <c r="U115" s="40"/>
      <c r="V115" s="40"/>
      <c r="W115" s="40"/>
      <c r="X115" s="40"/>
      <c r="Y115" s="40"/>
      <c r="Z115" s="40"/>
      <c r="AA115" s="40"/>
      <c r="AB115" s="40"/>
      <c r="AC115" s="40"/>
      <c r="AD115" s="40"/>
      <c r="AE115" s="40"/>
      <c r="AT115" s="18" t="s">
        <v>197</v>
      </c>
      <c r="AU115" s="18" t="s">
        <v>141</v>
      </c>
    </row>
    <row r="116" s="2" customFormat="1" ht="24.15" customHeight="1">
      <c r="A116" s="40"/>
      <c r="B116" s="41"/>
      <c r="C116" s="205" t="s">
        <v>150</v>
      </c>
      <c r="D116" s="205" t="s">
        <v>135</v>
      </c>
      <c r="E116" s="206" t="s">
        <v>211</v>
      </c>
      <c r="F116" s="207" t="s">
        <v>212</v>
      </c>
      <c r="G116" s="208" t="s">
        <v>204</v>
      </c>
      <c r="H116" s="209">
        <v>75.206000000000003</v>
      </c>
      <c r="I116" s="210"/>
      <c r="J116" s="211">
        <f>ROUND(I116*H116,2)</f>
        <v>0</v>
      </c>
      <c r="K116" s="207" t="s">
        <v>139</v>
      </c>
      <c r="L116" s="46"/>
      <c r="M116" s="212" t="s">
        <v>32</v>
      </c>
      <c r="N116" s="213" t="s">
        <v>51</v>
      </c>
      <c r="O116" s="86"/>
      <c r="P116" s="214">
        <f>O116*H116</f>
        <v>0</v>
      </c>
      <c r="Q116" s="214">
        <v>0</v>
      </c>
      <c r="R116" s="214">
        <f>Q116*H116</f>
        <v>0</v>
      </c>
      <c r="S116" s="214">
        <v>0</v>
      </c>
      <c r="T116" s="215">
        <f>S116*H116</f>
        <v>0</v>
      </c>
      <c r="U116" s="40"/>
      <c r="V116" s="40"/>
      <c r="W116" s="40"/>
      <c r="X116" s="40"/>
      <c r="Y116" s="40"/>
      <c r="Z116" s="40"/>
      <c r="AA116" s="40"/>
      <c r="AB116" s="40"/>
      <c r="AC116" s="40"/>
      <c r="AD116" s="40"/>
      <c r="AE116" s="40"/>
      <c r="AR116" s="216" t="s">
        <v>150</v>
      </c>
      <c r="AT116" s="216" t="s">
        <v>135</v>
      </c>
      <c r="AU116" s="216" t="s">
        <v>141</v>
      </c>
      <c r="AY116" s="18" t="s">
        <v>132</v>
      </c>
      <c r="BE116" s="217">
        <f>IF(N116="základní",J116,0)</f>
        <v>0</v>
      </c>
      <c r="BF116" s="217">
        <f>IF(N116="snížená",J116,0)</f>
        <v>0</v>
      </c>
      <c r="BG116" s="217">
        <f>IF(N116="zákl. přenesená",J116,0)</f>
        <v>0</v>
      </c>
      <c r="BH116" s="217">
        <f>IF(N116="sníž. přenesená",J116,0)</f>
        <v>0</v>
      </c>
      <c r="BI116" s="217">
        <f>IF(N116="nulová",J116,0)</f>
        <v>0</v>
      </c>
      <c r="BJ116" s="18" t="s">
        <v>141</v>
      </c>
      <c r="BK116" s="217">
        <f>ROUND(I116*H116,2)</f>
        <v>0</v>
      </c>
      <c r="BL116" s="18" t="s">
        <v>150</v>
      </c>
      <c r="BM116" s="216" t="s">
        <v>1592</v>
      </c>
    </row>
    <row r="117" s="2" customFormat="1">
      <c r="A117" s="40"/>
      <c r="B117" s="41"/>
      <c r="C117" s="42"/>
      <c r="D117" s="225" t="s">
        <v>197</v>
      </c>
      <c r="E117" s="42"/>
      <c r="F117" s="226" t="s">
        <v>214</v>
      </c>
      <c r="G117" s="42"/>
      <c r="H117" s="42"/>
      <c r="I117" s="227"/>
      <c r="J117" s="42"/>
      <c r="K117" s="42"/>
      <c r="L117" s="46"/>
      <c r="M117" s="228"/>
      <c r="N117" s="229"/>
      <c r="O117" s="86"/>
      <c r="P117" s="86"/>
      <c r="Q117" s="86"/>
      <c r="R117" s="86"/>
      <c r="S117" s="86"/>
      <c r="T117" s="87"/>
      <c r="U117" s="40"/>
      <c r="V117" s="40"/>
      <c r="W117" s="40"/>
      <c r="X117" s="40"/>
      <c r="Y117" s="40"/>
      <c r="Z117" s="40"/>
      <c r="AA117" s="40"/>
      <c r="AB117" s="40"/>
      <c r="AC117" s="40"/>
      <c r="AD117" s="40"/>
      <c r="AE117" s="40"/>
      <c r="AT117" s="18" t="s">
        <v>197</v>
      </c>
      <c r="AU117" s="18" t="s">
        <v>141</v>
      </c>
    </row>
    <row r="118" s="2" customFormat="1" ht="24.15" customHeight="1">
      <c r="A118" s="40"/>
      <c r="B118" s="41"/>
      <c r="C118" s="205" t="s">
        <v>131</v>
      </c>
      <c r="D118" s="205" t="s">
        <v>135</v>
      </c>
      <c r="E118" s="206" t="s">
        <v>215</v>
      </c>
      <c r="F118" s="207" t="s">
        <v>216</v>
      </c>
      <c r="G118" s="208" t="s">
        <v>204</v>
      </c>
      <c r="H118" s="209">
        <v>75.206000000000003</v>
      </c>
      <c r="I118" s="210"/>
      <c r="J118" s="211">
        <f>ROUND(I118*H118,2)</f>
        <v>0</v>
      </c>
      <c r="K118" s="207" t="s">
        <v>139</v>
      </c>
      <c r="L118" s="46"/>
      <c r="M118" s="212" t="s">
        <v>32</v>
      </c>
      <c r="N118" s="213" t="s">
        <v>51</v>
      </c>
      <c r="O118" s="86"/>
      <c r="P118" s="214">
        <f>O118*H118</f>
        <v>0</v>
      </c>
      <c r="Q118" s="214">
        <v>0</v>
      </c>
      <c r="R118" s="214">
        <f>Q118*H118</f>
        <v>0</v>
      </c>
      <c r="S118" s="214">
        <v>0</v>
      </c>
      <c r="T118" s="215">
        <f>S118*H118</f>
        <v>0</v>
      </c>
      <c r="U118" s="40"/>
      <c r="V118" s="40"/>
      <c r="W118" s="40"/>
      <c r="X118" s="40"/>
      <c r="Y118" s="40"/>
      <c r="Z118" s="40"/>
      <c r="AA118" s="40"/>
      <c r="AB118" s="40"/>
      <c r="AC118" s="40"/>
      <c r="AD118" s="40"/>
      <c r="AE118" s="40"/>
      <c r="AR118" s="216" t="s">
        <v>150</v>
      </c>
      <c r="AT118" s="216" t="s">
        <v>135</v>
      </c>
      <c r="AU118" s="216" t="s">
        <v>141</v>
      </c>
      <c r="AY118" s="18" t="s">
        <v>132</v>
      </c>
      <c r="BE118" s="217">
        <f>IF(N118="základní",J118,0)</f>
        <v>0</v>
      </c>
      <c r="BF118" s="217">
        <f>IF(N118="snížená",J118,0)</f>
        <v>0</v>
      </c>
      <c r="BG118" s="217">
        <f>IF(N118="zákl. přenesená",J118,0)</f>
        <v>0</v>
      </c>
      <c r="BH118" s="217">
        <f>IF(N118="sníž. přenesená",J118,0)</f>
        <v>0</v>
      </c>
      <c r="BI118" s="217">
        <f>IF(N118="nulová",J118,0)</f>
        <v>0</v>
      </c>
      <c r="BJ118" s="18" t="s">
        <v>141</v>
      </c>
      <c r="BK118" s="217">
        <f>ROUND(I118*H118,2)</f>
        <v>0</v>
      </c>
      <c r="BL118" s="18" t="s">
        <v>150</v>
      </c>
      <c r="BM118" s="216" t="s">
        <v>1593</v>
      </c>
    </row>
    <row r="119" s="2" customFormat="1">
      <c r="A119" s="40"/>
      <c r="B119" s="41"/>
      <c r="C119" s="42"/>
      <c r="D119" s="225" t="s">
        <v>197</v>
      </c>
      <c r="E119" s="42"/>
      <c r="F119" s="226" t="s">
        <v>218</v>
      </c>
      <c r="G119" s="42"/>
      <c r="H119" s="42"/>
      <c r="I119" s="227"/>
      <c r="J119" s="42"/>
      <c r="K119" s="42"/>
      <c r="L119" s="46"/>
      <c r="M119" s="228"/>
      <c r="N119" s="229"/>
      <c r="O119" s="86"/>
      <c r="P119" s="86"/>
      <c r="Q119" s="86"/>
      <c r="R119" s="86"/>
      <c r="S119" s="86"/>
      <c r="T119" s="87"/>
      <c r="U119" s="40"/>
      <c r="V119" s="40"/>
      <c r="W119" s="40"/>
      <c r="X119" s="40"/>
      <c r="Y119" s="40"/>
      <c r="Z119" s="40"/>
      <c r="AA119" s="40"/>
      <c r="AB119" s="40"/>
      <c r="AC119" s="40"/>
      <c r="AD119" s="40"/>
      <c r="AE119" s="40"/>
      <c r="AT119" s="18" t="s">
        <v>197</v>
      </c>
      <c r="AU119" s="18" t="s">
        <v>141</v>
      </c>
    </row>
    <row r="120" s="2" customFormat="1" ht="24.15" customHeight="1">
      <c r="A120" s="40"/>
      <c r="B120" s="41"/>
      <c r="C120" s="205" t="s">
        <v>157</v>
      </c>
      <c r="D120" s="205" t="s">
        <v>135</v>
      </c>
      <c r="E120" s="206" t="s">
        <v>219</v>
      </c>
      <c r="F120" s="207" t="s">
        <v>220</v>
      </c>
      <c r="G120" s="208" t="s">
        <v>204</v>
      </c>
      <c r="H120" s="209">
        <v>75.206000000000003</v>
      </c>
      <c r="I120" s="210"/>
      <c r="J120" s="211">
        <f>ROUND(I120*H120,2)</f>
        <v>0</v>
      </c>
      <c r="K120" s="207" t="s">
        <v>139</v>
      </c>
      <c r="L120" s="46"/>
      <c r="M120" s="212" t="s">
        <v>32</v>
      </c>
      <c r="N120" s="213" t="s">
        <v>51</v>
      </c>
      <c r="O120" s="86"/>
      <c r="P120" s="214">
        <f>O120*H120</f>
        <v>0</v>
      </c>
      <c r="Q120" s="214">
        <v>0</v>
      </c>
      <c r="R120" s="214">
        <f>Q120*H120</f>
        <v>0</v>
      </c>
      <c r="S120" s="214">
        <v>0</v>
      </c>
      <c r="T120" s="215">
        <f>S120*H120</f>
        <v>0</v>
      </c>
      <c r="U120" s="40"/>
      <c r="V120" s="40"/>
      <c r="W120" s="40"/>
      <c r="X120" s="40"/>
      <c r="Y120" s="40"/>
      <c r="Z120" s="40"/>
      <c r="AA120" s="40"/>
      <c r="AB120" s="40"/>
      <c r="AC120" s="40"/>
      <c r="AD120" s="40"/>
      <c r="AE120" s="40"/>
      <c r="AR120" s="216" t="s">
        <v>150</v>
      </c>
      <c r="AT120" s="216" t="s">
        <v>135</v>
      </c>
      <c r="AU120" s="216" t="s">
        <v>141</v>
      </c>
      <c r="AY120" s="18" t="s">
        <v>132</v>
      </c>
      <c r="BE120" s="217">
        <f>IF(N120="základní",J120,0)</f>
        <v>0</v>
      </c>
      <c r="BF120" s="217">
        <f>IF(N120="snížená",J120,0)</f>
        <v>0</v>
      </c>
      <c r="BG120" s="217">
        <f>IF(N120="zákl. přenesená",J120,0)</f>
        <v>0</v>
      </c>
      <c r="BH120" s="217">
        <f>IF(N120="sníž. přenesená",J120,0)</f>
        <v>0</v>
      </c>
      <c r="BI120" s="217">
        <f>IF(N120="nulová",J120,0)</f>
        <v>0</v>
      </c>
      <c r="BJ120" s="18" t="s">
        <v>141</v>
      </c>
      <c r="BK120" s="217">
        <f>ROUND(I120*H120,2)</f>
        <v>0</v>
      </c>
      <c r="BL120" s="18" t="s">
        <v>150</v>
      </c>
      <c r="BM120" s="216" t="s">
        <v>1594</v>
      </c>
    </row>
    <row r="121" s="2" customFormat="1">
      <c r="A121" s="40"/>
      <c r="B121" s="41"/>
      <c r="C121" s="42"/>
      <c r="D121" s="225" t="s">
        <v>197</v>
      </c>
      <c r="E121" s="42"/>
      <c r="F121" s="226" t="s">
        <v>222</v>
      </c>
      <c r="G121" s="42"/>
      <c r="H121" s="42"/>
      <c r="I121" s="227"/>
      <c r="J121" s="42"/>
      <c r="K121" s="42"/>
      <c r="L121" s="46"/>
      <c r="M121" s="228"/>
      <c r="N121" s="229"/>
      <c r="O121" s="86"/>
      <c r="P121" s="86"/>
      <c r="Q121" s="86"/>
      <c r="R121" s="86"/>
      <c r="S121" s="86"/>
      <c r="T121" s="87"/>
      <c r="U121" s="40"/>
      <c r="V121" s="40"/>
      <c r="W121" s="40"/>
      <c r="X121" s="40"/>
      <c r="Y121" s="40"/>
      <c r="Z121" s="40"/>
      <c r="AA121" s="40"/>
      <c r="AB121" s="40"/>
      <c r="AC121" s="40"/>
      <c r="AD121" s="40"/>
      <c r="AE121" s="40"/>
      <c r="AT121" s="18" t="s">
        <v>197</v>
      </c>
      <c r="AU121" s="18" t="s">
        <v>141</v>
      </c>
    </row>
    <row r="122" s="2" customFormat="1" ht="24.15" customHeight="1">
      <c r="A122" s="40"/>
      <c r="B122" s="41"/>
      <c r="C122" s="205" t="s">
        <v>161</v>
      </c>
      <c r="D122" s="205" t="s">
        <v>135</v>
      </c>
      <c r="E122" s="206" t="s">
        <v>223</v>
      </c>
      <c r="F122" s="207" t="s">
        <v>224</v>
      </c>
      <c r="G122" s="208" t="s">
        <v>204</v>
      </c>
      <c r="H122" s="209">
        <v>75.206000000000003</v>
      </c>
      <c r="I122" s="210"/>
      <c r="J122" s="211">
        <f>ROUND(I122*H122,2)</f>
        <v>0</v>
      </c>
      <c r="K122" s="207" t="s">
        <v>139</v>
      </c>
      <c r="L122" s="46"/>
      <c r="M122" s="212" t="s">
        <v>32</v>
      </c>
      <c r="N122" s="213" t="s">
        <v>51</v>
      </c>
      <c r="O122" s="86"/>
      <c r="P122" s="214">
        <f>O122*H122</f>
        <v>0</v>
      </c>
      <c r="Q122" s="214">
        <v>0</v>
      </c>
      <c r="R122" s="214">
        <f>Q122*H122</f>
        <v>0</v>
      </c>
      <c r="S122" s="214">
        <v>0</v>
      </c>
      <c r="T122" s="215">
        <f>S122*H122</f>
        <v>0</v>
      </c>
      <c r="U122" s="40"/>
      <c r="V122" s="40"/>
      <c r="W122" s="40"/>
      <c r="X122" s="40"/>
      <c r="Y122" s="40"/>
      <c r="Z122" s="40"/>
      <c r="AA122" s="40"/>
      <c r="AB122" s="40"/>
      <c r="AC122" s="40"/>
      <c r="AD122" s="40"/>
      <c r="AE122" s="40"/>
      <c r="AR122" s="216" t="s">
        <v>150</v>
      </c>
      <c r="AT122" s="216" t="s">
        <v>135</v>
      </c>
      <c r="AU122" s="216" t="s">
        <v>141</v>
      </c>
      <c r="AY122" s="18" t="s">
        <v>132</v>
      </c>
      <c r="BE122" s="217">
        <f>IF(N122="základní",J122,0)</f>
        <v>0</v>
      </c>
      <c r="BF122" s="217">
        <f>IF(N122="snížená",J122,0)</f>
        <v>0</v>
      </c>
      <c r="BG122" s="217">
        <f>IF(N122="zákl. přenesená",J122,0)</f>
        <v>0</v>
      </c>
      <c r="BH122" s="217">
        <f>IF(N122="sníž. přenesená",J122,0)</f>
        <v>0</v>
      </c>
      <c r="BI122" s="217">
        <f>IF(N122="nulová",J122,0)</f>
        <v>0</v>
      </c>
      <c r="BJ122" s="18" t="s">
        <v>141</v>
      </c>
      <c r="BK122" s="217">
        <f>ROUND(I122*H122,2)</f>
        <v>0</v>
      </c>
      <c r="BL122" s="18" t="s">
        <v>150</v>
      </c>
      <c r="BM122" s="216" t="s">
        <v>1595</v>
      </c>
    </row>
    <row r="123" s="2" customFormat="1">
      <c r="A123" s="40"/>
      <c r="B123" s="41"/>
      <c r="C123" s="42"/>
      <c r="D123" s="225" t="s">
        <v>197</v>
      </c>
      <c r="E123" s="42"/>
      <c r="F123" s="226" t="s">
        <v>226</v>
      </c>
      <c r="G123" s="42"/>
      <c r="H123" s="42"/>
      <c r="I123" s="227"/>
      <c r="J123" s="42"/>
      <c r="K123" s="42"/>
      <c r="L123" s="46"/>
      <c r="M123" s="228"/>
      <c r="N123" s="229"/>
      <c r="O123" s="86"/>
      <c r="P123" s="86"/>
      <c r="Q123" s="86"/>
      <c r="R123" s="86"/>
      <c r="S123" s="86"/>
      <c r="T123" s="87"/>
      <c r="U123" s="40"/>
      <c r="V123" s="40"/>
      <c r="W123" s="40"/>
      <c r="X123" s="40"/>
      <c r="Y123" s="40"/>
      <c r="Z123" s="40"/>
      <c r="AA123" s="40"/>
      <c r="AB123" s="40"/>
      <c r="AC123" s="40"/>
      <c r="AD123" s="40"/>
      <c r="AE123" s="40"/>
      <c r="AT123" s="18" t="s">
        <v>197</v>
      </c>
      <c r="AU123" s="18" t="s">
        <v>141</v>
      </c>
    </row>
    <row r="124" s="12" customFormat="1" ht="22.8" customHeight="1">
      <c r="A124" s="12"/>
      <c r="B124" s="189"/>
      <c r="C124" s="190"/>
      <c r="D124" s="191" t="s">
        <v>78</v>
      </c>
      <c r="E124" s="203" t="s">
        <v>146</v>
      </c>
      <c r="F124" s="203" t="s">
        <v>840</v>
      </c>
      <c r="G124" s="190"/>
      <c r="H124" s="190"/>
      <c r="I124" s="193"/>
      <c r="J124" s="204">
        <f>BK124</f>
        <v>0</v>
      </c>
      <c r="K124" s="190"/>
      <c r="L124" s="195"/>
      <c r="M124" s="196"/>
      <c r="N124" s="197"/>
      <c r="O124" s="197"/>
      <c r="P124" s="198">
        <f>SUM(P125:P127)</f>
        <v>0</v>
      </c>
      <c r="Q124" s="197"/>
      <c r="R124" s="198">
        <f>SUM(R125:R127)</f>
        <v>0.015797249999999999</v>
      </c>
      <c r="S124" s="197"/>
      <c r="T124" s="199">
        <f>SUM(T125:T127)</f>
        <v>0</v>
      </c>
      <c r="U124" s="12"/>
      <c r="V124" s="12"/>
      <c r="W124" s="12"/>
      <c r="X124" s="12"/>
      <c r="Y124" s="12"/>
      <c r="Z124" s="12"/>
      <c r="AA124" s="12"/>
      <c r="AB124" s="12"/>
      <c r="AC124" s="12"/>
      <c r="AD124" s="12"/>
      <c r="AE124" s="12"/>
      <c r="AR124" s="200" t="s">
        <v>21</v>
      </c>
      <c r="AT124" s="201" t="s">
        <v>78</v>
      </c>
      <c r="AU124" s="201" t="s">
        <v>21</v>
      </c>
      <c r="AY124" s="200" t="s">
        <v>132</v>
      </c>
      <c r="BK124" s="202">
        <f>SUM(BK125:BK127)</f>
        <v>0</v>
      </c>
    </row>
    <row r="125" s="2" customFormat="1" ht="24.15" customHeight="1">
      <c r="A125" s="40"/>
      <c r="B125" s="41"/>
      <c r="C125" s="205" t="s">
        <v>228</v>
      </c>
      <c r="D125" s="205" t="s">
        <v>135</v>
      </c>
      <c r="E125" s="206" t="s">
        <v>841</v>
      </c>
      <c r="F125" s="207" t="s">
        <v>842</v>
      </c>
      <c r="G125" s="208" t="s">
        <v>195</v>
      </c>
      <c r="H125" s="209">
        <v>0.315</v>
      </c>
      <c r="I125" s="210"/>
      <c r="J125" s="211">
        <f>ROUND(I125*H125,2)</f>
        <v>0</v>
      </c>
      <c r="K125" s="207" t="s">
        <v>139</v>
      </c>
      <c r="L125" s="46"/>
      <c r="M125" s="212" t="s">
        <v>32</v>
      </c>
      <c r="N125" s="213" t="s">
        <v>51</v>
      </c>
      <c r="O125" s="86"/>
      <c r="P125" s="214">
        <f>O125*H125</f>
        <v>0</v>
      </c>
      <c r="Q125" s="214">
        <v>0.05015</v>
      </c>
      <c r="R125" s="214">
        <f>Q125*H125</f>
        <v>0.015797249999999999</v>
      </c>
      <c r="S125" s="214">
        <v>0</v>
      </c>
      <c r="T125" s="215">
        <f>S125*H125</f>
        <v>0</v>
      </c>
      <c r="U125" s="40"/>
      <c r="V125" s="40"/>
      <c r="W125" s="40"/>
      <c r="X125" s="40"/>
      <c r="Y125" s="40"/>
      <c r="Z125" s="40"/>
      <c r="AA125" s="40"/>
      <c r="AB125" s="40"/>
      <c r="AC125" s="40"/>
      <c r="AD125" s="40"/>
      <c r="AE125" s="40"/>
      <c r="AR125" s="216" t="s">
        <v>150</v>
      </c>
      <c r="AT125" s="216" t="s">
        <v>135</v>
      </c>
      <c r="AU125" s="216" t="s">
        <v>141</v>
      </c>
      <c r="AY125" s="18" t="s">
        <v>132</v>
      </c>
      <c r="BE125" s="217">
        <f>IF(N125="základní",J125,0)</f>
        <v>0</v>
      </c>
      <c r="BF125" s="217">
        <f>IF(N125="snížená",J125,0)</f>
        <v>0</v>
      </c>
      <c r="BG125" s="217">
        <f>IF(N125="zákl. přenesená",J125,0)</f>
        <v>0</v>
      </c>
      <c r="BH125" s="217">
        <f>IF(N125="sníž. přenesená",J125,0)</f>
        <v>0</v>
      </c>
      <c r="BI125" s="217">
        <f>IF(N125="nulová",J125,0)</f>
        <v>0</v>
      </c>
      <c r="BJ125" s="18" t="s">
        <v>141</v>
      </c>
      <c r="BK125" s="217">
        <f>ROUND(I125*H125,2)</f>
        <v>0</v>
      </c>
      <c r="BL125" s="18" t="s">
        <v>150</v>
      </c>
      <c r="BM125" s="216" t="s">
        <v>1596</v>
      </c>
    </row>
    <row r="126" s="13" customFormat="1">
      <c r="A126" s="13"/>
      <c r="B126" s="230"/>
      <c r="C126" s="231"/>
      <c r="D126" s="225" t="s">
        <v>199</v>
      </c>
      <c r="E126" s="232" t="s">
        <v>32</v>
      </c>
      <c r="F126" s="233" t="s">
        <v>844</v>
      </c>
      <c r="G126" s="231"/>
      <c r="H126" s="234">
        <v>0.315</v>
      </c>
      <c r="I126" s="235"/>
      <c r="J126" s="231"/>
      <c r="K126" s="231"/>
      <c r="L126" s="236"/>
      <c r="M126" s="237"/>
      <c r="N126" s="238"/>
      <c r="O126" s="238"/>
      <c r="P126" s="238"/>
      <c r="Q126" s="238"/>
      <c r="R126" s="238"/>
      <c r="S126" s="238"/>
      <c r="T126" s="239"/>
      <c r="U126" s="13"/>
      <c r="V126" s="13"/>
      <c r="W126" s="13"/>
      <c r="X126" s="13"/>
      <c r="Y126" s="13"/>
      <c r="Z126" s="13"/>
      <c r="AA126" s="13"/>
      <c r="AB126" s="13"/>
      <c r="AC126" s="13"/>
      <c r="AD126" s="13"/>
      <c r="AE126" s="13"/>
      <c r="AT126" s="240" t="s">
        <v>199</v>
      </c>
      <c r="AU126" s="240" t="s">
        <v>141</v>
      </c>
      <c r="AV126" s="13" t="s">
        <v>141</v>
      </c>
      <c r="AW126" s="13" t="s">
        <v>41</v>
      </c>
      <c r="AX126" s="13" t="s">
        <v>79</v>
      </c>
      <c r="AY126" s="240" t="s">
        <v>132</v>
      </c>
    </row>
    <row r="127" s="14" customFormat="1">
      <c r="A127" s="14"/>
      <c r="B127" s="241"/>
      <c r="C127" s="242"/>
      <c r="D127" s="225" t="s">
        <v>199</v>
      </c>
      <c r="E127" s="243" t="s">
        <v>32</v>
      </c>
      <c r="F127" s="244" t="s">
        <v>201</v>
      </c>
      <c r="G127" s="242"/>
      <c r="H127" s="245">
        <v>0.315</v>
      </c>
      <c r="I127" s="246"/>
      <c r="J127" s="242"/>
      <c r="K127" s="242"/>
      <c r="L127" s="247"/>
      <c r="M127" s="248"/>
      <c r="N127" s="249"/>
      <c r="O127" s="249"/>
      <c r="P127" s="249"/>
      <c r="Q127" s="249"/>
      <c r="R127" s="249"/>
      <c r="S127" s="249"/>
      <c r="T127" s="250"/>
      <c r="U127" s="14"/>
      <c r="V127" s="14"/>
      <c r="W127" s="14"/>
      <c r="X127" s="14"/>
      <c r="Y127" s="14"/>
      <c r="Z127" s="14"/>
      <c r="AA127" s="14"/>
      <c r="AB127" s="14"/>
      <c r="AC127" s="14"/>
      <c r="AD127" s="14"/>
      <c r="AE127" s="14"/>
      <c r="AT127" s="251" t="s">
        <v>199</v>
      </c>
      <c r="AU127" s="251" t="s">
        <v>141</v>
      </c>
      <c r="AV127" s="14" t="s">
        <v>150</v>
      </c>
      <c r="AW127" s="14" t="s">
        <v>41</v>
      </c>
      <c r="AX127" s="14" t="s">
        <v>21</v>
      </c>
      <c r="AY127" s="251" t="s">
        <v>132</v>
      </c>
    </row>
    <row r="128" s="12" customFormat="1" ht="25.92" customHeight="1">
      <c r="A128" s="12"/>
      <c r="B128" s="189"/>
      <c r="C128" s="190"/>
      <c r="D128" s="191" t="s">
        <v>78</v>
      </c>
      <c r="E128" s="192" t="s">
        <v>470</v>
      </c>
      <c r="F128" s="192" t="s">
        <v>471</v>
      </c>
      <c r="G128" s="190"/>
      <c r="H128" s="190"/>
      <c r="I128" s="193"/>
      <c r="J128" s="194">
        <f>BK128</f>
        <v>0</v>
      </c>
      <c r="K128" s="190"/>
      <c r="L128" s="195"/>
      <c r="M128" s="196"/>
      <c r="N128" s="197"/>
      <c r="O128" s="197"/>
      <c r="P128" s="198">
        <f>P129+SUM(P130:P161)+P163+P166+P174+P265+P289+P300</f>
        <v>0</v>
      </c>
      <c r="Q128" s="197"/>
      <c r="R128" s="198">
        <f>R129+SUM(R130:R161)+R163+R166+R174+R265+R289+R300</f>
        <v>35.478686079999996</v>
      </c>
      <c r="S128" s="197"/>
      <c r="T128" s="199">
        <f>T129+SUM(T130:T161)+T163+T166+T174+T265+T289+T300</f>
        <v>11.832553000000001</v>
      </c>
      <c r="U128" s="12"/>
      <c r="V128" s="12"/>
      <c r="W128" s="12"/>
      <c r="X128" s="12"/>
      <c r="Y128" s="12"/>
      <c r="Z128" s="12"/>
      <c r="AA128" s="12"/>
      <c r="AB128" s="12"/>
      <c r="AC128" s="12"/>
      <c r="AD128" s="12"/>
      <c r="AE128" s="12"/>
      <c r="AR128" s="200" t="s">
        <v>141</v>
      </c>
      <c r="AT128" s="201" t="s">
        <v>78</v>
      </c>
      <c r="AU128" s="201" t="s">
        <v>79</v>
      </c>
      <c r="AY128" s="200" t="s">
        <v>132</v>
      </c>
      <c r="BK128" s="202">
        <f>BK129+SUM(BK130:BK161)+BK163+BK166+BK174+BK265+BK289+BK300</f>
        <v>0</v>
      </c>
    </row>
    <row r="129" s="2" customFormat="1" ht="14.4" customHeight="1">
      <c r="A129" s="40"/>
      <c r="B129" s="41"/>
      <c r="C129" s="205" t="s">
        <v>234</v>
      </c>
      <c r="D129" s="205" t="s">
        <v>135</v>
      </c>
      <c r="E129" s="206" t="s">
        <v>948</v>
      </c>
      <c r="F129" s="207" t="s">
        <v>949</v>
      </c>
      <c r="G129" s="208" t="s">
        <v>195</v>
      </c>
      <c r="H129" s="209">
        <v>314.63999999999999</v>
      </c>
      <c r="I129" s="210"/>
      <c r="J129" s="211">
        <f>ROUND(I129*H129,2)</f>
        <v>0</v>
      </c>
      <c r="K129" s="207" t="s">
        <v>139</v>
      </c>
      <c r="L129" s="46"/>
      <c r="M129" s="212" t="s">
        <v>32</v>
      </c>
      <c r="N129" s="213" t="s">
        <v>51</v>
      </c>
      <c r="O129" s="86"/>
      <c r="P129" s="214">
        <f>O129*H129</f>
        <v>0</v>
      </c>
      <c r="Q129" s="214">
        <v>0</v>
      </c>
      <c r="R129" s="214">
        <f>Q129*H129</f>
        <v>0</v>
      </c>
      <c r="S129" s="214">
        <v>0</v>
      </c>
      <c r="T129" s="215">
        <f>S129*H129</f>
        <v>0</v>
      </c>
      <c r="U129" s="40"/>
      <c r="V129" s="40"/>
      <c r="W129" s="40"/>
      <c r="X129" s="40"/>
      <c r="Y129" s="40"/>
      <c r="Z129" s="40"/>
      <c r="AA129" s="40"/>
      <c r="AB129" s="40"/>
      <c r="AC129" s="40"/>
      <c r="AD129" s="40"/>
      <c r="AE129" s="40"/>
      <c r="AR129" s="216" t="s">
        <v>270</v>
      </c>
      <c r="AT129" s="216" t="s">
        <v>135</v>
      </c>
      <c r="AU129" s="216" t="s">
        <v>21</v>
      </c>
      <c r="AY129" s="18" t="s">
        <v>132</v>
      </c>
      <c r="BE129" s="217">
        <f>IF(N129="základní",J129,0)</f>
        <v>0</v>
      </c>
      <c r="BF129" s="217">
        <f>IF(N129="snížená",J129,0)</f>
        <v>0</v>
      </c>
      <c r="BG129" s="217">
        <f>IF(N129="zákl. přenesená",J129,0)</f>
        <v>0</v>
      </c>
      <c r="BH129" s="217">
        <f>IF(N129="sníž. přenesená",J129,0)</f>
        <v>0</v>
      </c>
      <c r="BI129" s="217">
        <f>IF(N129="nulová",J129,0)</f>
        <v>0</v>
      </c>
      <c r="BJ129" s="18" t="s">
        <v>141</v>
      </c>
      <c r="BK129" s="217">
        <f>ROUND(I129*H129,2)</f>
        <v>0</v>
      </c>
      <c r="BL129" s="18" t="s">
        <v>270</v>
      </c>
      <c r="BM129" s="216" t="s">
        <v>1597</v>
      </c>
    </row>
    <row r="130" s="13" customFormat="1">
      <c r="A130" s="13"/>
      <c r="B130" s="230"/>
      <c r="C130" s="231"/>
      <c r="D130" s="225" t="s">
        <v>199</v>
      </c>
      <c r="E130" s="232" t="s">
        <v>32</v>
      </c>
      <c r="F130" s="233" t="s">
        <v>1493</v>
      </c>
      <c r="G130" s="231"/>
      <c r="H130" s="234">
        <v>314.63999999999999</v>
      </c>
      <c r="I130" s="235"/>
      <c r="J130" s="231"/>
      <c r="K130" s="231"/>
      <c r="L130" s="236"/>
      <c r="M130" s="237"/>
      <c r="N130" s="238"/>
      <c r="O130" s="238"/>
      <c r="P130" s="238"/>
      <c r="Q130" s="238"/>
      <c r="R130" s="238"/>
      <c r="S130" s="238"/>
      <c r="T130" s="239"/>
      <c r="U130" s="13"/>
      <c r="V130" s="13"/>
      <c r="W130" s="13"/>
      <c r="X130" s="13"/>
      <c r="Y130" s="13"/>
      <c r="Z130" s="13"/>
      <c r="AA130" s="13"/>
      <c r="AB130" s="13"/>
      <c r="AC130" s="13"/>
      <c r="AD130" s="13"/>
      <c r="AE130" s="13"/>
      <c r="AT130" s="240" t="s">
        <v>199</v>
      </c>
      <c r="AU130" s="240" t="s">
        <v>21</v>
      </c>
      <c r="AV130" s="13" t="s">
        <v>141</v>
      </c>
      <c r="AW130" s="13" t="s">
        <v>41</v>
      </c>
      <c r="AX130" s="13" t="s">
        <v>79</v>
      </c>
      <c r="AY130" s="240" t="s">
        <v>132</v>
      </c>
    </row>
    <row r="131" s="14" customFormat="1">
      <c r="A131" s="14"/>
      <c r="B131" s="241"/>
      <c r="C131" s="242"/>
      <c r="D131" s="225" t="s">
        <v>199</v>
      </c>
      <c r="E131" s="243" t="s">
        <v>32</v>
      </c>
      <c r="F131" s="244" t="s">
        <v>201</v>
      </c>
      <c r="G131" s="242"/>
      <c r="H131" s="245">
        <v>314.63999999999999</v>
      </c>
      <c r="I131" s="246"/>
      <c r="J131" s="242"/>
      <c r="K131" s="242"/>
      <c r="L131" s="247"/>
      <c r="M131" s="248"/>
      <c r="N131" s="249"/>
      <c r="O131" s="249"/>
      <c r="P131" s="249"/>
      <c r="Q131" s="249"/>
      <c r="R131" s="249"/>
      <c r="S131" s="249"/>
      <c r="T131" s="250"/>
      <c r="U131" s="14"/>
      <c r="V131" s="14"/>
      <c r="W131" s="14"/>
      <c r="X131" s="14"/>
      <c r="Y131" s="14"/>
      <c r="Z131" s="14"/>
      <c r="AA131" s="14"/>
      <c r="AB131" s="14"/>
      <c r="AC131" s="14"/>
      <c r="AD131" s="14"/>
      <c r="AE131" s="14"/>
      <c r="AT131" s="251" t="s">
        <v>199</v>
      </c>
      <c r="AU131" s="251" t="s">
        <v>21</v>
      </c>
      <c r="AV131" s="14" t="s">
        <v>150</v>
      </c>
      <c r="AW131" s="14" t="s">
        <v>41</v>
      </c>
      <c r="AX131" s="14" t="s">
        <v>21</v>
      </c>
      <c r="AY131" s="251" t="s">
        <v>132</v>
      </c>
    </row>
    <row r="132" s="2" customFormat="1" ht="14.4" customHeight="1">
      <c r="A132" s="40"/>
      <c r="B132" s="41"/>
      <c r="C132" s="205" t="s">
        <v>240</v>
      </c>
      <c r="D132" s="205" t="s">
        <v>135</v>
      </c>
      <c r="E132" s="206" t="s">
        <v>477</v>
      </c>
      <c r="F132" s="207" t="s">
        <v>478</v>
      </c>
      <c r="G132" s="208" t="s">
        <v>231</v>
      </c>
      <c r="H132" s="209">
        <v>19</v>
      </c>
      <c r="I132" s="210"/>
      <c r="J132" s="211">
        <f>ROUND(I132*H132,2)</f>
        <v>0</v>
      </c>
      <c r="K132" s="207" t="s">
        <v>139</v>
      </c>
      <c r="L132" s="46"/>
      <c r="M132" s="212" t="s">
        <v>32</v>
      </c>
      <c r="N132" s="213" t="s">
        <v>51</v>
      </c>
      <c r="O132" s="86"/>
      <c r="P132" s="214">
        <f>O132*H132</f>
        <v>0</v>
      </c>
      <c r="Q132" s="214">
        <v>0</v>
      </c>
      <c r="R132" s="214">
        <f>Q132*H132</f>
        <v>0</v>
      </c>
      <c r="S132" s="214">
        <v>0.0033800000000000002</v>
      </c>
      <c r="T132" s="215">
        <f>S132*H132</f>
        <v>0.064219999999999999</v>
      </c>
      <c r="U132" s="40"/>
      <c r="V132" s="40"/>
      <c r="W132" s="40"/>
      <c r="X132" s="40"/>
      <c r="Y132" s="40"/>
      <c r="Z132" s="40"/>
      <c r="AA132" s="40"/>
      <c r="AB132" s="40"/>
      <c r="AC132" s="40"/>
      <c r="AD132" s="40"/>
      <c r="AE132" s="40"/>
      <c r="AR132" s="216" t="s">
        <v>270</v>
      </c>
      <c r="AT132" s="216" t="s">
        <v>135</v>
      </c>
      <c r="AU132" s="216" t="s">
        <v>21</v>
      </c>
      <c r="AY132" s="18" t="s">
        <v>132</v>
      </c>
      <c r="BE132" s="217">
        <f>IF(N132="základní",J132,0)</f>
        <v>0</v>
      </c>
      <c r="BF132" s="217">
        <f>IF(N132="snížená",J132,0)</f>
        <v>0</v>
      </c>
      <c r="BG132" s="217">
        <f>IF(N132="zákl. přenesená",J132,0)</f>
        <v>0</v>
      </c>
      <c r="BH132" s="217">
        <f>IF(N132="sníž. přenesená",J132,0)</f>
        <v>0</v>
      </c>
      <c r="BI132" s="217">
        <f>IF(N132="nulová",J132,0)</f>
        <v>0</v>
      </c>
      <c r="BJ132" s="18" t="s">
        <v>141</v>
      </c>
      <c r="BK132" s="217">
        <f>ROUND(I132*H132,2)</f>
        <v>0</v>
      </c>
      <c r="BL132" s="18" t="s">
        <v>270</v>
      </c>
      <c r="BM132" s="216" t="s">
        <v>1598</v>
      </c>
    </row>
    <row r="133" s="2" customFormat="1" ht="14.4" customHeight="1">
      <c r="A133" s="40"/>
      <c r="B133" s="41"/>
      <c r="C133" s="205" t="s">
        <v>245</v>
      </c>
      <c r="D133" s="205" t="s">
        <v>135</v>
      </c>
      <c r="E133" s="206" t="s">
        <v>481</v>
      </c>
      <c r="F133" s="207" t="s">
        <v>482</v>
      </c>
      <c r="G133" s="208" t="s">
        <v>231</v>
      </c>
      <c r="H133" s="209">
        <v>38</v>
      </c>
      <c r="I133" s="210"/>
      <c r="J133" s="211">
        <f>ROUND(I133*H133,2)</f>
        <v>0</v>
      </c>
      <c r="K133" s="207" t="s">
        <v>139</v>
      </c>
      <c r="L133" s="46"/>
      <c r="M133" s="212" t="s">
        <v>32</v>
      </c>
      <c r="N133" s="213" t="s">
        <v>51</v>
      </c>
      <c r="O133" s="86"/>
      <c r="P133" s="214">
        <f>O133*H133</f>
        <v>0</v>
      </c>
      <c r="Q133" s="214">
        <v>0</v>
      </c>
      <c r="R133" s="214">
        <f>Q133*H133</f>
        <v>0</v>
      </c>
      <c r="S133" s="214">
        <v>0.00191</v>
      </c>
      <c r="T133" s="215">
        <f>S133*H133</f>
        <v>0.072580000000000006</v>
      </c>
      <c r="U133" s="40"/>
      <c r="V133" s="40"/>
      <c r="W133" s="40"/>
      <c r="X133" s="40"/>
      <c r="Y133" s="40"/>
      <c r="Z133" s="40"/>
      <c r="AA133" s="40"/>
      <c r="AB133" s="40"/>
      <c r="AC133" s="40"/>
      <c r="AD133" s="40"/>
      <c r="AE133" s="40"/>
      <c r="AR133" s="216" t="s">
        <v>270</v>
      </c>
      <c r="AT133" s="216" t="s">
        <v>135</v>
      </c>
      <c r="AU133" s="216" t="s">
        <v>21</v>
      </c>
      <c r="AY133" s="18" t="s">
        <v>132</v>
      </c>
      <c r="BE133" s="217">
        <f>IF(N133="základní",J133,0)</f>
        <v>0</v>
      </c>
      <c r="BF133" s="217">
        <f>IF(N133="snížená",J133,0)</f>
        <v>0</v>
      </c>
      <c r="BG133" s="217">
        <f>IF(N133="zákl. přenesená",J133,0)</f>
        <v>0</v>
      </c>
      <c r="BH133" s="217">
        <f>IF(N133="sníž. přenesená",J133,0)</f>
        <v>0</v>
      </c>
      <c r="BI133" s="217">
        <f>IF(N133="nulová",J133,0)</f>
        <v>0</v>
      </c>
      <c r="BJ133" s="18" t="s">
        <v>141</v>
      </c>
      <c r="BK133" s="217">
        <f>ROUND(I133*H133,2)</f>
        <v>0</v>
      </c>
      <c r="BL133" s="18" t="s">
        <v>270</v>
      </c>
      <c r="BM133" s="216" t="s">
        <v>1599</v>
      </c>
    </row>
    <row r="134" s="2" customFormat="1" ht="14.4" customHeight="1">
      <c r="A134" s="40"/>
      <c r="B134" s="41"/>
      <c r="C134" s="205" t="s">
        <v>251</v>
      </c>
      <c r="D134" s="205" t="s">
        <v>135</v>
      </c>
      <c r="E134" s="206" t="s">
        <v>485</v>
      </c>
      <c r="F134" s="207" t="s">
        <v>486</v>
      </c>
      <c r="G134" s="208" t="s">
        <v>231</v>
      </c>
      <c r="H134" s="209">
        <v>38</v>
      </c>
      <c r="I134" s="210"/>
      <c r="J134" s="211">
        <f>ROUND(I134*H134,2)</f>
        <v>0</v>
      </c>
      <c r="K134" s="207" t="s">
        <v>139</v>
      </c>
      <c r="L134" s="46"/>
      <c r="M134" s="212" t="s">
        <v>32</v>
      </c>
      <c r="N134" s="213" t="s">
        <v>51</v>
      </c>
      <c r="O134" s="86"/>
      <c r="P134" s="214">
        <f>O134*H134</f>
        <v>0</v>
      </c>
      <c r="Q134" s="214">
        <v>0</v>
      </c>
      <c r="R134" s="214">
        <f>Q134*H134</f>
        <v>0</v>
      </c>
      <c r="S134" s="214">
        <v>0</v>
      </c>
      <c r="T134" s="215">
        <f>S134*H134</f>
        <v>0</v>
      </c>
      <c r="U134" s="40"/>
      <c r="V134" s="40"/>
      <c r="W134" s="40"/>
      <c r="X134" s="40"/>
      <c r="Y134" s="40"/>
      <c r="Z134" s="40"/>
      <c r="AA134" s="40"/>
      <c r="AB134" s="40"/>
      <c r="AC134" s="40"/>
      <c r="AD134" s="40"/>
      <c r="AE134" s="40"/>
      <c r="AR134" s="216" t="s">
        <v>270</v>
      </c>
      <c r="AT134" s="216" t="s">
        <v>135</v>
      </c>
      <c r="AU134" s="216" t="s">
        <v>21</v>
      </c>
      <c r="AY134" s="18" t="s">
        <v>132</v>
      </c>
      <c r="BE134" s="217">
        <f>IF(N134="základní",J134,0)</f>
        <v>0</v>
      </c>
      <c r="BF134" s="217">
        <f>IF(N134="snížená",J134,0)</f>
        <v>0</v>
      </c>
      <c r="BG134" s="217">
        <f>IF(N134="zákl. přenesená",J134,0)</f>
        <v>0</v>
      </c>
      <c r="BH134" s="217">
        <f>IF(N134="sníž. přenesená",J134,0)</f>
        <v>0</v>
      </c>
      <c r="BI134" s="217">
        <f>IF(N134="nulová",J134,0)</f>
        <v>0</v>
      </c>
      <c r="BJ134" s="18" t="s">
        <v>141</v>
      </c>
      <c r="BK134" s="217">
        <f>ROUND(I134*H134,2)</f>
        <v>0</v>
      </c>
      <c r="BL134" s="18" t="s">
        <v>270</v>
      </c>
      <c r="BM134" s="216" t="s">
        <v>1600</v>
      </c>
    </row>
    <row r="135" s="2" customFormat="1" ht="14.4" customHeight="1">
      <c r="A135" s="40"/>
      <c r="B135" s="41"/>
      <c r="C135" s="205" t="s">
        <v>257</v>
      </c>
      <c r="D135" s="205" t="s">
        <v>135</v>
      </c>
      <c r="E135" s="206" t="s">
        <v>489</v>
      </c>
      <c r="F135" s="207" t="s">
        <v>490</v>
      </c>
      <c r="G135" s="208" t="s">
        <v>231</v>
      </c>
      <c r="H135" s="209">
        <v>30.399999999999999</v>
      </c>
      <c r="I135" s="210"/>
      <c r="J135" s="211">
        <f>ROUND(I135*H135,2)</f>
        <v>0</v>
      </c>
      <c r="K135" s="207" t="s">
        <v>139</v>
      </c>
      <c r="L135" s="46"/>
      <c r="M135" s="212" t="s">
        <v>32</v>
      </c>
      <c r="N135" s="213" t="s">
        <v>51</v>
      </c>
      <c r="O135" s="86"/>
      <c r="P135" s="214">
        <f>O135*H135</f>
        <v>0</v>
      </c>
      <c r="Q135" s="214">
        <v>0</v>
      </c>
      <c r="R135" s="214">
        <f>Q135*H135</f>
        <v>0</v>
      </c>
      <c r="S135" s="214">
        <v>0</v>
      </c>
      <c r="T135" s="215">
        <f>S135*H135</f>
        <v>0</v>
      </c>
      <c r="U135" s="40"/>
      <c r="V135" s="40"/>
      <c r="W135" s="40"/>
      <c r="X135" s="40"/>
      <c r="Y135" s="40"/>
      <c r="Z135" s="40"/>
      <c r="AA135" s="40"/>
      <c r="AB135" s="40"/>
      <c r="AC135" s="40"/>
      <c r="AD135" s="40"/>
      <c r="AE135" s="40"/>
      <c r="AR135" s="216" t="s">
        <v>270</v>
      </c>
      <c r="AT135" s="216" t="s">
        <v>135</v>
      </c>
      <c r="AU135" s="216" t="s">
        <v>21</v>
      </c>
      <c r="AY135" s="18" t="s">
        <v>132</v>
      </c>
      <c r="BE135" s="217">
        <f>IF(N135="základní",J135,0)</f>
        <v>0</v>
      </c>
      <c r="BF135" s="217">
        <f>IF(N135="snížená",J135,0)</f>
        <v>0</v>
      </c>
      <c r="BG135" s="217">
        <f>IF(N135="zákl. přenesená",J135,0)</f>
        <v>0</v>
      </c>
      <c r="BH135" s="217">
        <f>IF(N135="sníž. přenesená",J135,0)</f>
        <v>0</v>
      </c>
      <c r="BI135" s="217">
        <f>IF(N135="nulová",J135,0)</f>
        <v>0</v>
      </c>
      <c r="BJ135" s="18" t="s">
        <v>141</v>
      </c>
      <c r="BK135" s="217">
        <f>ROUND(I135*H135,2)</f>
        <v>0</v>
      </c>
      <c r="BL135" s="18" t="s">
        <v>270</v>
      </c>
      <c r="BM135" s="216" t="s">
        <v>1601</v>
      </c>
    </row>
    <row r="136" s="13" customFormat="1">
      <c r="A136" s="13"/>
      <c r="B136" s="230"/>
      <c r="C136" s="231"/>
      <c r="D136" s="225" t="s">
        <v>199</v>
      </c>
      <c r="E136" s="232" t="s">
        <v>32</v>
      </c>
      <c r="F136" s="233" t="s">
        <v>492</v>
      </c>
      <c r="G136" s="231"/>
      <c r="H136" s="234">
        <v>30.399999999999999</v>
      </c>
      <c r="I136" s="235"/>
      <c r="J136" s="231"/>
      <c r="K136" s="231"/>
      <c r="L136" s="236"/>
      <c r="M136" s="237"/>
      <c r="N136" s="238"/>
      <c r="O136" s="238"/>
      <c r="P136" s="238"/>
      <c r="Q136" s="238"/>
      <c r="R136" s="238"/>
      <c r="S136" s="238"/>
      <c r="T136" s="239"/>
      <c r="U136" s="13"/>
      <c r="V136" s="13"/>
      <c r="W136" s="13"/>
      <c r="X136" s="13"/>
      <c r="Y136" s="13"/>
      <c r="Z136" s="13"/>
      <c r="AA136" s="13"/>
      <c r="AB136" s="13"/>
      <c r="AC136" s="13"/>
      <c r="AD136" s="13"/>
      <c r="AE136" s="13"/>
      <c r="AT136" s="240" t="s">
        <v>199</v>
      </c>
      <c r="AU136" s="240" t="s">
        <v>21</v>
      </c>
      <c r="AV136" s="13" t="s">
        <v>141</v>
      </c>
      <c r="AW136" s="13" t="s">
        <v>41</v>
      </c>
      <c r="AX136" s="13" t="s">
        <v>79</v>
      </c>
      <c r="AY136" s="240" t="s">
        <v>132</v>
      </c>
    </row>
    <row r="137" s="14" customFormat="1">
      <c r="A137" s="14"/>
      <c r="B137" s="241"/>
      <c r="C137" s="242"/>
      <c r="D137" s="225" t="s">
        <v>199</v>
      </c>
      <c r="E137" s="243" t="s">
        <v>32</v>
      </c>
      <c r="F137" s="244" t="s">
        <v>201</v>
      </c>
      <c r="G137" s="242"/>
      <c r="H137" s="245">
        <v>30.399999999999999</v>
      </c>
      <c r="I137" s="246"/>
      <c r="J137" s="242"/>
      <c r="K137" s="242"/>
      <c r="L137" s="247"/>
      <c r="M137" s="248"/>
      <c r="N137" s="249"/>
      <c r="O137" s="249"/>
      <c r="P137" s="249"/>
      <c r="Q137" s="249"/>
      <c r="R137" s="249"/>
      <c r="S137" s="249"/>
      <c r="T137" s="250"/>
      <c r="U137" s="14"/>
      <c r="V137" s="14"/>
      <c r="W137" s="14"/>
      <c r="X137" s="14"/>
      <c r="Y137" s="14"/>
      <c r="Z137" s="14"/>
      <c r="AA137" s="14"/>
      <c r="AB137" s="14"/>
      <c r="AC137" s="14"/>
      <c r="AD137" s="14"/>
      <c r="AE137" s="14"/>
      <c r="AT137" s="251" t="s">
        <v>199</v>
      </c>
      <c r="AU137" s="251" t="s">
        <v>21</v>
      </c>
      <c r="AV137" s="14" t="s">
        <v>150</v>
      </c>
      <c r="AW137" s="14" t="s">
        <v>41</v>
      </c>
      <c r="AX137" s="14" t="s">
        <v>21</v>
      </c>
      <c r="AY137" s="251" t="s">
        <v>132</v>
      </c>
    </row>
    <row r="138" s="2" customFormat="1" ht="14.4" customHeight="1">
      <c r="A138" s="40"/>
      <c r="B138" s="41"/>
      <c r="C138" s="205" t="s">
        <v>263</v>
      </c>
      <c r="D138" s="205" t="s">
        <v>135</v>
      </c>
      <c r="E138" s="206" t="s">
        <v>494</v>
      </c>
      <c r="F138" s="207" t="s">
        <v>495</v>
      </c>
      <c r="G138" s="208" t="s">
        <v>231</v>
      </c>
      <c r="H138" s="209">
        <v>38</v>
      </c>
      <c r="I138" s="210"/>
      <c r="J138" s="211">
        <f>ROUND(I138*H138,2)</f>
        <v>0</v>
      </c>
      <c r="K138" s="207" t="s">
        <v>139</v>
      </c>
      <c r="L138" s="46"/>
      <c r="M138" s="212" t="s">
        <v>32</v>
      </c>
      <c r="N138" s="213" t="s">
        <v>51</v>
      </c>
      <c r="O138" s="86"/>
      <c r="P138" s="214">
        <f>O138*H138</f>
        <v>0</v>
      </c>
      <c r="Q138" s="214">
        <v>0</v>
      </c>
      <c r="R138" s="214">
        <f>Q138*H138</f>
        <v>0</v>
      </c>
      <c r="S138" s="214">
        <v>0</v>
      </c>
      <c r="T138" s="215">
        <f>S138*H138</f>
        <v>0</v>
      </c>
      <c r="U138" s="40"/>
      <c r="V138" s="40"/>
      <c r="W138" s="40"/>
      <c r="X138" s="40"/>
      <c r="Y138" s="40"/>
      <c r="Z138" s="40"/>
      <c r="AA138" s="40"/>
      <c r="AB138" s="40"/>
      <c r="AC138" s="40"/>
      <c r="AD138" s="40"/>
      <c r="AE138" s="40"/>
      <c r="AR138" s="216" t="s">
        <v>270</v>
      </c>
      <c r="AT138" s="216" t="s">
        <v>135</v>
      </c>
      <c r="AU138" s="216" t="s">
        <v>21</v>
      </c>
      <c r="AY138" s="18" t="s">
        <v>132</v>
      </c>
      <c r="BE138" s="217">
        <f>IF(N138="základní",J138,0)</f>
        <v>0</v>
      </c>
      <c r="BF138" s="217">
        <f>IF(N138="snížená",J138,0)</f>
        <v>0</v>
      </c>
      <c r="BG138" s="217">
        <f>IF(N138="zákl. přenesená",J138,0)</f>
        <v>0</v>
      </c>
      <c r="BH138" s="217">
        <f>IF(N138="sníž. přenesená",J138,0)</f>
        <v>0</v>
      </c>
      <c r="BI138" s="217">
        <f>IF(N138="nulová",J138,0)</f>
        <v>0</v>
      </c>
      <c r="BJ138" s="18" t="s">
        <v>141</v>
      </c>
      <c r="BK138" s="217">
        <f>ROUND(I138*H138,2)</f>
        <v>0</v>
      </c>
      <c r="BL138" s="18" t="s">
        <v>270</v>
      </c>
      <c r="BM138" s="216" t="s">
        <v>1602</v>
      </c>
    </row>
    <row r="139" s="2" customFormat="1" ht="24.15" customHeight="1">
      <c r="A139" s="40"/>
      <c r="B139" s="41"/>
      <c r="C139" s="205" t="s">
        <v>8</v>
      </c>
      <c r="D139" s="205" t="s">
        <v>135</v>
      </c>
      <c r="E139" s="206" t="s">
        <v>498</v>
      </c>
      <c r="F139" s="207" t="s">
        <v>499</v>
      </c>
      <c r="G139" s="208" t="s">
        <v>195</v>
      </c>
      <c r="H139" s="209">
        <v>314.63999999999999</v>
      </c>
      <c r="I139" s="210"/>
      <c r="J139" s="211">
        <f>ROUND(I139*H139,2)</f>
        <v>0</v>
      </c>
      <c r="K139" s="207" t="s">
        <v>139</v>
      </c>
      <c r="L139" s="46"/>
      <c r="M139" s="212" t="s">
        <v>32</v>
      </c>
      <c r="N139" s="213" t="s">
        <v>51</v>
      </c>
      <c r="O139" s="86"/>
      <c r="P139" s="214">
        <f>O139*H139</f>
        <v>0</v>
      </c>
      <c r="Q139" s="214">
        <v>0.0075599999999999999</v>
      </c>
      <c r="R139" s="214">
        <f>Q139*H139</f>
        <v>2.3786783999999996</v>
      </c>
      <c r="S139" s="214">
        <v>0</v>
      </c>
      <c r="T139" s="215">
        <f>S139*H139</f>
        <v>0</v>
      </c>
      <c r="U139" s="40"/>
      <c r="V139" s="40"/>
      <c r="W139" s="40"/>
      <c r="X139" s="40"/>
      <c r="Y139" s="40"/>
      <c r="Z139" s="40"/>
      <c r="AA139" s="40"/>
      <c r="AB139" s="40"/>
      <c r="AC139" s="40"/>
      <c r="AD139" s="40"/>
      <c r="AE139" s="40"/>
      <c r="AR139" s="216" t="s">
        <v>270</v>
      </c>
      <c r="AT139" s="216" t="s">
        <v>135</v>
      </c>
      <c r="AU139" s="216" t="s">
        <v>21</v>
      </c>
      <c r="AY139" s="18" t="s">
        <v>132</v>
      </c>
      <c r="BE139" s="217">
        <f>IF(N139="základní",J139,0)</f>
        <v>0</v>
      </c>
      <c r="BF139" s="217">
        <f>IF(N139="snížená",J139,0)</f>
        <v>0</v>
      </c>
      <c r="BG139" s="217">
        <f>IF(N139="zákl. přenesená",J139,0)</f>
        <v>0</v>
      </c>
      <c r="BH139" s="217">
        <f>IF(N139="sníž. přenesená",J139,0)</f>
        <v>0</v>
      </c>
      <c r="BI139" s="217">
        <f>IF(N139="nulová",J139,0)</f>
        <v>0</v>
      </c>
      <c r="BJ139" s="18" t="s">
        <v>141</v>
      </c>
      <c r="BK139" s="217">
        <f>ROUND(I139*H139,2)</f>
        <v>0</v>
      </c>
      <c r="BL139" s="18" t="s">
        <v>270</v>
      </c>
      <c r="BM139" s="216" t="s">
        <v>1603</v>
      </c>
    </row>
    <row r="140" s="2" customFormat="1" ht="14.4" customHeight="1">
      <c r="A140" s="40"/>
      <c r="B140" s="41"/>
      <c r="C140" s="205" t="s">
        <v>270</v>
      </c>
      <c r="D140" s="205" t="s">
        <v>135</v>
      </c>
      <c r="E140" s="206" t="s">
        <v>502</v>
      </c>
      <c r="F140" s="207" t="s">
        <v>503</v>
      </c>
      <c r="G140" s="208" t="s">
        <v>376</v>
      </c>
      <c r="H140" s="209">
        <v>6</v>
      </c>
      <c r="I140" s="210"/>
      <c r="J140" s="211">
        <f>ROUND(I140*H140,2)</f>
        <v>0</v>
      </c>
      <c r="K140" s="207" t="s">
        <v>139</v>
      </c>
      <c r="L140" s="46"/>
      <c r="M140" s="212" t="s">
        <v>32</v>
      </c>
      <c r="N140" s="213" t="s">
        <v>51</v>
      </c>
      <c r="O140" s="86"/>
      <c r="P140" s="214">
        <f>O140*H140</f>
        <v>0</v>
      </c>
      <c r="Q140" s="214">
        <v>0</v>
      </c>
      <c r="R140" s="214">
        <f>Q140*H140</f>
        <v>0</v>
      </c>
      <c r="S140" s="214">
        <v>0</v>
      </c>
      <c r="T140" s="215">
        <f>S140*H140</f>
        <v>0</v>
      </c>
      <c r="U140" s="40"/>
      <c r="V140" s="40"/>
      <c r="W140" s="40"/>
      <c r="X140" s="40"/>
      <c r="Y140" s="40"/>
      <c r="Z140" s="40"/>
      <c r="AA140" s="40"/>
      <c r="AB140" s="40"/>
      <c r="AC140" s="40"/>
      <c r="AD140" s="40"/>
      <c r="AE140" s="40"/>
      <c r="AR140" s="216" t="s">
        <v>270</v>
      </c>
      <c r="AT140" s="216" t="s">
        <v>135</v>
      </c>
      <c r="AU140" s="216" t="s">
        <v>21</v>
      </c>
      <c r="AY140" s="18" t="s">
        <v>132</v>
      </c>
      <c r="BE140" s="217">
        <f>IF(N140="základní",J140,0)</f>
        <v>0</v>
      </c>
      <c r="BF140" s="217">
        <f>IF(N140="snížená",J140,0)</f>
        <v>0</v>
      </c>
      <c r="BG140" s="217">
        <f>IF(N140="zákl. přenesená",J140,0)</f>
        <v>0</v>
      </c>
      <c r="BH140" s="217">
        <f>IF(N140="sníž. přenesená",J140,0)</f>
        <v>0</v>
      </c>
      <c r="BI140" s="217">
        <f>IF(N140="nulová",J140,0)</f>
        <v>0</v>
      </c>
      <c r="BJ140" s="18" t="s">
        <v>141</v>
      </c>
      <c r="BK140" s="217">
        <f>ROUND(I140*H140,2)</f>
        <v>0</v>
      </c>
      <c r="BL140" s="18" t="s">
        <v>270</v>
      </c>
      <c r="BM140" s="216" t="s">
        <v>1604</v>
      </c>
    </row>
    <row r="141" s="2" customFormat="1" ht="14.4" customHeight="1">
      <c r="A141" s="40"/>
      <c r="B141" s="41"/>
      <c r="C141" s="252" t="s">
        <v>277</v>
      </c>
      <c r="D141" s="252" t="s">
        <v>246</v>
      </c>
      <c r="E141" s="253" t="s">
        <v>506</v>
      </c>
      <c r="F141" s="254" t="s">
        <v>507</v>
      </c>
      <c r="G141" s="255" t="s">
        <v>376</v>
      </c>
      <c r="H141" s="256">
        <v>6</v>
      </c>
      <c r="I141" s="257"/>
      <c r="J141" s="258">
        <f>ROUND(I141*H141,2)</f>
        <v>0</v>
      </c>
      <c r="K141" s="254" t="s">
        <v>139</v>
      </c>
      <c r="L141" s="259"/>
      <c r="M141" s="260" t="s">
        <v>32</v>
      </c>
      <c r="N141" s="261" t="s">
        <v>51</v>
      </c>
      <c r="O141" s="86"/>
      <c r="P141" s="214">
        <f>O141*H141</f>
        <v>0</v>
      </c>
      <c r="Q141" s="214">
        <v>0.0086999999999999994</v>
      </c>
      <c r="R141" s="214">
        <f>Q141*H141</f>
        <v>0.052199999999999996</v>
      </c>
      <c r="S141" s="214">
        <v>0</v>
      </c>
      <c r="T141" s="215">
        <f>S141*H141</f>
        <v>0</v>
      </c>
      <c r="U141" s="40"/>
      <c r="V141" s="40"/>
      <c r="W141" s="40"/>
      <c r="X141" s="40"/>
      <c r="Y141" s="40"/>
      <c r="Z141" s="40"/>
      <c r="AA141" s="40"/>
      <c r="AB141" s="40"/>
      <c r="AC141" s="40"/>
      <c r="AD141" s="40"/>
      <c r="AE141" s="40"/>
      <c r="AR141" s="216" t="s">
        <v>356</v>
      </c>
      <c r="AT141" s="216" t="s">
        <v>246</v>
      </c>
      <c r="AU141" s="216" t="s">
        <v>21</v>
      </c>
      <c r="AY141" s="18" t="s">
        <v>132</v>
      </c>
      <c r="BE141" s="217">
        <f>IF(N141="základní",J141,0)</f>
        <v>0</v>
      </c>
      <c r="BF141" s="217">
        <f>IF(N141="snížená",J141,0)</f>
        <v>0</v>
      </c>
      <c r="BG141" s="217">
        <f>IF(N141="zákl. přenesená",J141,0)</f>
        <v>0</v>
      </c>
      <c r="BH141" s="217">
        <f>IF(N141="sníž. přenesená",J141,0)</f>
        <v>0</v>
      </c>
      <c r="BI141" s="217">
        <f>IF(N141="nulová",J141,0)</f>
        <v>0</v>
      </c>
      <c r="BJ141" s="18" t="s">
        <v>141</v>
      </c>
      <c r="BK141" s="217">
        <f>ROUND(I141*H141,2)</f>
        <v>0</v>
      </c>
      <c r="BL141" s="18" t="s">
        <v>270</v>
      </c>
      <c r="BM141" s="216" t="s">
        <v>1605</v>
      </c>
    </row>
    <row r="142" s="2" customFormat="1" ht="14.4" customHeight="1">
      <c r="A142" s="40"/>
      <c r="B142" s="41"/>
      <c r="C142" s="205" t="s">
        <v>282</v>
      </c>
      <c r="D142" s="205" t="s">
        <v>135</v>
      </c>
      <c r="E142" s="206" t="s">
        <v>519</v>
      </c>
      <c r="F142" s="207" t="s">
        <v>520</v>
      </c>
      <c r="G142" s="208" t="s">
        <v>376</v>
      </c>
      <c r="H142" s="209">
        <v>72</v>
      </c>
      <c r="I142" s="210"/>
      <c r="J142" s="211">
        <f>ROUND(I142*H142,2)</f>
        <v>0</v>
      </c>
      <c r="K142" s="207" t="s">
        <v>139</v>
      </c>
      <c r="L142" s="46"/>
      <c r="M142" s="212" t="s">
        <v>32</v>
      </c>
      <c r="N142" s="213" t="s">
        <v>51</v>
      </c>
      <c r="O142" s="86"/>
      <c r="P142" s="214">
        <f>O142*H142</f>
        <v>0</v>
      </c>
      <c r="Q142" s="214">
        <v>0.00040000000000000002</v>
      </c>
      <c r="R142" s="214">
        <f>Q142*H142</f>
        <v>0.028800000000000003</v>
      </c>
      <c r="S142" s="214">
        <v>0</v>
      </c>
      <c r="T142" s="215">
        <f>S142*H142</f>
        <v>0</v>
      </c>
      <c r="U142" s="40"/>
      <c r="V142" s="40"/>
      <c r="W142" s="40"/>
      <c r="X142" s="40"/>
      <c r="Y142" s="40"/>
      <c r="Z142" s="40"/>
      <c r="AA142" s="40"/>
      <c r="AB142" s="40"/>
      <c r="AC142" s="40"/>
      <c r="AD142" s="40"/>
      <c r="AE142" s="40"/>
      <c r="AR142" s="216" t="s">
        <v>150</v>
      </c>
      <c r="AT142" s="216" t="s">
        <v>135</v>
      </c>
      <c r="AU142" s="216" t="s">
        <v>21</v>
      </c>
      <c r="AY142" s="18" t="s">
        <v>132</v>
      </c>
      <c r="BE142" s="217">
        <f>IF(N142="základní",J142,0)</f>
        <v>0</v>
      </c>
      <c r="BF142" s="217">
        <f>IF(N142="snížená",J142,0)</f>
        <v>0</v>
      </c>
      <c r="BG142" s="217">
        <f>IF(N142="zákl. přenesená",J142,0)</f>
        <v>0</v>
      </c>
      <c r="BH142" s="217">
        <f>IF(N142="sníž. přenesená",J142,0)</f>
        <v>0</v>
      </c>
      <c r="BI142" s="217">
        <f>IF(N142="nulová",J142,0)</f>
        <v>0</v>
      </c>
      <c r="BJ142" s="18" t="s">
        <v>141</v>
      </c>
      <c r="BK142" s="217">
        <f>ROUND(I142*H142,2)</f>
        <v>0</v>
      </c>
      <c r="BL142" s="18" t="s">
        <v>150</v>
      </c>
      <c r="BM142" s="216" t="s">
        <v>1606</v>
      </c>
    </row>
    <row r="143" s="2" customFormat="1">
      <c r="A143" s="40"/>
      <c r="B143" s="41"/>
      <c r="C143" s="42"/>
      <c r="D143" s="225" t="s">
        <v>197</v>
      </c>
      <c r="E143" s="42"/>
      <c r="F143" s="226" t="s">
        <v>522</v>
      </c>
      <c r="G143" s="42"/>
      <c r="H143" s="42"/>
      <c r="I143" s="227"/>
      <c r="J143" s="42"/>
      <c r="K143" s="42"/>
      <c r="L143" s="46"/>
      <c r="M143" s="228"/>
      <c r="N143" s="229"/>
      <c r="O143" s="86"/>
      <c r="P143" s="86"/>
      <c r="Q143" s="86"/>
      <c r="R143" s="86"/>
      <c r="S143" s="86"/>
      <c r="T143" s="87"/>
      <c r="U143" s="40"/>
      <c r="V143" s="40"/>
      <c r="W143" s="40"/>
      <c r="X143" s="40"/>
      <c r="Y143" s="40"/>
      <c r="Z143" s="40"/>
      <c r="AA143" s="40"/>
      <c r="AB143" s="40"/>
      <c r="AC143" s="40"/>
      <c r="AD143" s="40"/>
      <c r="AE143" s="40"/>
      <c r="AT143" s="18" t="s">
        <v>197</v>
      </c>
      <c r="AU143" s="18" t="s">
        <v>21</v>
      </c>
    </row>
    <row r="144" s="2" customFormat="1" ht="14.4" customHeight="1">
      <c r="A144" s="40"/>
      <c r="B144" s="41"/>
      <c r="C144" s="205" t="s">
        <v>294</v>
      </c>
      <c r="D144" s="205" t="s">
        <v>135</v>
      </c>
      <c r="E144" s="206" t="s">
        <v>549</v>
      </c>
      <c r="F144" s="207" t="s">
        <v>550</v>
      </c>
      <c r="G144" s="208" t="s">
        <v>376</v>
      </c>
      <c r="H144" s="209">
        <v>6</v>
      </c>
      <c r="I144" s="210"/>
      <c r="J144" s="211">
        <f>ROUND(I144*H144,2)</f>
        <v>0</v>
      </c>
      <c r="K144" s="207" t="s">
        <v>32</v>
      </c>
      <c r="L144" s="46"/>
      <c r="M144" s="212" t="s">
        <v>32</v>
      </c>
      <c r="N144" s="213" t="s">
        <v>51</v>
      </c>
      <c r="O144" s="86"/>
      <c r="P144" s="214">
        <f>O144*H144</f>
        <v>0</v>
      </c>
      <c r="Q144" s="214">
        <v>0</v>
      </c>
      <c r="R144" s="214">
        <f>Q144*H144</f>
        <v>0</v>
      </c>
      <c r="S144" s="214">
        <v>0</v>
      </c>
      <c r="T144" s="215">
        <f>S144*H144</f>
        <v>0</v>
      </c>
      <c r="U144" s="40"/>
      <c r="V144" s="40"/>
      <c r="W144" s="40"/>
      <c r="X144" s="40"/>
      <c r="Y144" s="40"/>
      <c r="Z144" s="40"/>
      <c r="AA144" s="40"/>
      <c r="AB144" s="40"/>
      <c r="AC144" s="40"/>
      <c r="AD144" s="40"/>
      <c r="AE144" s="40"/>
      <c r="AR144" s="216" t="s">
        <v>270</v>
      </c>
      <c r="AT144" s="216" t="s">
        <v>135</v>
      </c>
      <c r="AU144" s="216" t="s">
        <v>21</v>
      </c>
      <c r="AY144" s="18" t="s">
        <v>132</v>
      </c>
      <c r="BE144" s="217">
        <f>IF(N144="základní",J144,0)</f>
        <v>0</v>
      </c>
      <c r="BF144" s="217">
        <f>IF(N144="snížená",J144,0)</f>
        <v>0</v>
      </c>
      <c r="BG144" s="217">
        <f>IF(N144="zákl. přenesená",J144,0)</f>
        <v>0</v>
      </c>
      <c r="BH144" s="217">
        <f>IF(N144="sníž. přenesená",J144,0)</f>
        <v>0</v>
      </c>
      <c r="BI144" s="217">
        <f>IF(N144="nulová",J144,0)</f>
        <v>0</v>
      </c>
      <c r="BJ144" s="18" t="s">
        <v>141</v>
      </c>
      <c r="BK144" s="217">
        <f>ROUND(I144*H144,2)</f>
        <v>0</v>
      </c>
      <c r="BL144" s="18" t="s">
        <v>270</v>
      </c>
      <c r="BM144" s="216" t="s">
        <v>1607</v>
      </c>
    </row>
    <row r="145" s="2" customFormat="1" ht="14.4" customHeight="1">
      <c r="A145" s="40"/>
      <c r="B145" s="41"/>
      <c r="C145" s="205" t="s">
        <v>299</v>
      </c>
      <c r="D145" s="205" t="s">
        <v>135</v>
      </c>
      <c r="E145" s="206" t="s">
        <v>553</v>
      </c>
      <c r="F145" s="207" t="s">
        <v>554</v>
      </c>
      <c r="G145" s="208" t="s">
        <v>376</v>
      </c>
      <c r="H145" s="209">
        <v>6</v>
      </c>
      <c r="I145" s="210"/>
      <c r="J145" s="211">
        <f>ROUND(I145*H145,2)</f>
        <v>0</v>
      </c>
      <c r="K145" s="207" t="s">
        <v>139</v>
      </c>
      <c r="L145" s="46"/>
      <c r="M145" s="212" t="s">
        <v>32</v>
      </c>
      <c r="N145" s="213" t="s">
        <v>51</v>
      </c>
      <c r="O145" s="86"/>
      <c r="P145" s="214">
        <f>O145*H145</f>
        <v>0</v>
      </c>
      <c r="Q145" s="214">
        <v>0</v>
      </c>
      <c r="R145" s="214">
        <f>Q145*H145</f>
        <v>0</v>
      </c>
      <c r="S145" s="214">
        <v>0.016500000000000001</v>
      </c>
      <c r="T145" s="215">
        <f>S145*H145</f>
        <v>0.099000000000000005</v>
      </c>
      <c r="U145" s="40"/>
      <c r="V145" s="40"/>
      <c r="W145" s="40"/>
      <c r="X145" s="40"/>
      <c r="Y145" s="40"/>
      <c r="Z145" s="40"/>
      <c r="AA145" s="40"/>
      <c r="AB145" s="40"/>
      <c r="AC145" s="40"/>
      <c r="AD145" s="40"/>
      <c r="AE145" s="40"/>
      <c r="AR145" s="216" t="s">
        <v>270</v>
      </c>
      <c r="AT145" s="216" t="s">
        <v>135</v>
      </c>
      <c r="AU145" s="216" t="s">
        <v>21</v>
      </c>
      <c r="AY145" s="18" t="s">
        <v>132</v>
      </c>
      <c r="BE145" s="217">
        <f>IF(N145="základní",J145,0)</f>
        <v>0</v>
      </c>
      <c r="BF145" s="217">
        <f>IF(N145="snížená",J145,0)</f>
        <v>0</v>
      </c>
      <c r="BG145" s="217">
        <f>IF(N145="zákl. přenesená",J145,0)</f>
        <v>0</v>
      </c>
      <c r="BH145" s="217">
        <f>IF(N145="sníž. přenesená",J145,0)</f>
        <v>0</v>
      </c>
      <c r="BI145" s="217">
        <f>IF(N145="nulová",J145,0)</f>
        <v>0</v>
      </c>
      <c r="BJ145" s="18" t="s">
        <v>141</v>
      </c>
      <c r="BK145" s="217">
        <f>ROUND(I145*H145,2)</f>
        <v>0</v>
      </c>
      <c r="BL145" s="18" t="s">
        <v>270</v>
      </c>
      <c r="BM145" s="216" t="s">
        <v>1608</v>
      </c>
    </row>
    <row r="146" s="2" customFormat="1">
      <c r="A146" s="40"/>
      <c r="B146" s="41"/>
      <c r="C146" s="42"/>
      <c r="D146" s="225" t="s">
        <v>197</v>
      </c>
      <c r="E146" s="42"/>
      <c r="F146" s="226" t="s">
        <v>556</v>
      </c>
      <c r="G146" s="42"/>
      <c r="H146" s="42"/>
      <c r="I146" s="227"/>
      <c r="J146" s="42"/>
      <c r="K146" s="42"/>
      <c r="L146" s="46"/>
      <c r="M146" s="228"/>
      <c r="N146" s="229"/>
      <c r="O146" s="86"/>
      <c r="P146" s="86"/>
      <c r="Q146" s="86"/>
      <c r="R146" s="86"/>
      <c r="S146" s="86"/>
      <c r="T146" s="87"/>
      <c r="U146" s="40"/>
      <c r="V146" s="40"/>
      <c r="W146" s="40"/>
      <c r="X146" s="40"/>
      <c r="Y146" s="40"/>
      <c r="Z146" s="40"/>
      <c r="AA146" s="40"/>
      <c r="AB146" s="40"/>
      <c r="AC146" s="40"/>
      <c r="AD146" s="40"/>
      <c r="AE146" s="40"/>
      <c r="AT146" s="18" t="s">
        <v>197</v>
      </c>
      <c r="AU146" s="18" t="s">
        <v>21</v>
      </c>
    </row>
    <row r="147" s="2" customFormat="1" ht="14.4" customHeight="1">
      <c r="A147" s="40"/>
      <c r="B147" s="41"/>
      <c r="C147" s="205" t="s">
        <v>7</v>
      </c>
      <c r="D147" s="205" t="s">
        <v>135</v>
      </c>
      <c r="E147" s="206" t="s">
        <v>510</v>
      </c>
      <c r="F147" s="207" t="s">
        <v>511</v>
      </c>
      <c r="G147" s="208" t="s">
        <v>231</v>
      </c>
      <c r="H147" s="209">
        <v>19</v>
      </c>
      <c r="I147" s="210"/>
      <c r="J147" s="211">
        <f>ROUND(I147*H147,2)</f>
        <v>0</v>
      </c>
      <c r="K147" s="207" t="s">
        <v>139</v>
      </c>
      <c r="L147" s="46"/>
      <c r="M147" s="212" t="s">
        <v>32</v>
      </c>
      <c r="N147" s="213" t="s">
        <v>51</v>
      </c>
      <c r="O147" s="86"/>
      <c r="P147" s="214">
        <f>O147*H147</f>
        <v>0</v>
      </c>
      <c r="Q147" s="214">
        <v>0</v>
      </c>
      <c r="R147" s="214">
        <f>Q147*H147</f>
        <v>0</v>
      </c>
      <c r="S147" s="214">
        <v>0</v>
      </c>
      <c r="T147" s="215">
        <f>S147*H147</f>
        <v>0</v>
      </c>
      <c r="U147" s="40"/>
      <c r="V147" s="40"/>
      <c r="W147" s="40"/>
      <c r="X147" s="40"/>
      <c r="Y147" s="40"/>
      <c r="Z147" s="40"/>
      <c r="AA147" s="40"/>
      <c r="AB147" s="40"/>
      <c r="AC147" s="40"/>
      <c r="AD147" s="40"/>
      <c r="AE147" s="40"/>
      <c r="AR147" s="216" t="s">
        <v>270</v>
      </c>
      <c r="AT147" s="216" t="s">
        <v>135</v>
      </c>
      <c r="AU147" s="216" t="s">
        <v>21</v>
      </c>
      <c r="AY147" s="18" t="s">
        <v>132</v>
      </c>
      <c r="BE147" s="217">
        <f>IF(N147="základní",J147,0)</f>
        <v>0</v>
      </c>
      <c r="BF147" s="217">
        <f>IF(N147="snížená",J147,0)</f>
        <v>0</v>
      </c>
      <c r="BG147" s="217">
        <f>IF(N147="zákl. přenesená",J147,0)</f>
        <v>0</v>
      </c>
      <c r="BH147" s="217">
        <f>IF(N147="sníž. přenesená",J147,0)</f>
        <v>0</v>
      </c>
      <c r="BI147" s="217">
        <f>IF(N147="nulová",J147,0)</f>
        <v>0</v>
      </c>
      <c r="BJ147" s="18" t="s">
        <v>141</v>
      </c>
      <c r="BK147" s="217">
        <f>ROUND(I147*H147,2)</f>
        <v>0</v>
      </c>
      <c r="BL147" s="18" t="s">
        <v>270</v>
      </c>
      <c r="BM147" s="216" t="s">
        <v>1609</v>
      </c>
    </row>
    <row r="148" s="2" customFormat="1" ht="24.15" customHeight="1">
      <c r="A148" s="40"/>
      <c r="B148" s="41"/>
      <c r="C148" s="205" t="s">
        <v>309</v>
      </c>
      <c r="D148" s="205" t="s">
        <v>135</v>
      </c>
      <c r="E148" s="206" t="s">
        <v>514</v>
      </c>
      <c r="F148" s="207" t="s">
        <v>515</v>
      </c>
      <c r="G148" s="208" t="s">
        <v>231</v>
      </c>
      <c r="H148" s="209">
        <v>19</v>
      </c>
      <c r="I148" s="210"/>
      <c r="J148" s="211">
        <f>ROUND(I148*H148,2)</f>
        <v>0</v>
      </c>
      <c r="K148" s="207" t="s">
        <v>139</v>
      </c>
      <c r="L148" s="46"/>
      <c r="M148" s="212" t="s">
        <v>32</v>
      </c>
      <c r="N148" s="213" t="s">
        <v>51</v>
      </c>
      <c r="O148" s="86"/>
      <c r="P148" s="214">
        <f>O148*H148</f>
        <v>0</v>
      </c>
      <c r="Q148" s="214">
        <v>0.00362</v>
      </c>
      <c r="R148" s="214">
        <f>Q148*H148</f>
        <v>0.068779999999999994</v>
      </c>
      <c r="S148" s="214">
        <v>0</v>
      </c>
      <c r="T148" s="215">
        <f>S148*H148</f>
        <v>0</v>
      </c>
      <c r="U148" s="40"/>
      <c r="V148" s="40"/>
      <c r="W148" s="40"/>
      <c r="X148" s="40"/>
      <c r="Y148" s="40"/>
      <c r="Z148" s="40"/>
      <c r="AA148" s="40"/>
      <c r="AB148" s="40"/>
      <c r="AC148" s="40"/>
      <c r="AD148" s="40"/>
      <c r="AE148" s="40"/>
      <c r="AR148" s="216" t="s">
        <v>270</v>
      </c>
      <c r="AT148" s="216" t="s">
        <v>135</v>
      </c>
      <c r="AU148" s="216" t="s">
        <v>21</v>
      </c>
      <c r="AY148" s="18" t="s">
        <v>132</v>
      </c>
      <c r="BE148" s="217">
        <f>IF(N148="základní",J148,0)</f>
        <v>0</v>
      </c>
      <c r="BF148" s="217">
        <f>IF(N148="snížená",J148,0)</f>
        <v>0</v>
      </c>
      <c r="BG148" s="217">
        <f>IF(N148="zákl. přenesená",J148,0)</f>
        <v>0</v>
      </c>
      <c r="BH148" s="217">
        <f>IF(N148="sníž. přenesená",J148,0)</f>
        <v>0</v>
      </c>
      <c r="BI148" s="217">
        <f>IF(N148="nulová",J148,0)</f>
        <v>0</v>
      </c>
      <c r="BJ148" s="18" t="s">
        <v>141</v>
      </c>
      <c r="BK148" s="217">
        <f>ROUND(I148*H148,2)</f>
        <v>0</v>
      </c>
      <c r="BL148" s="18" t="s">
        <v>270</v>
      </c>
      <c r="BM148" s="216" t="s">
        <v>1610</v>
      </c>
    </row>
    <row r="149" s="2" customFormat="1">
      <c r="A149" s="40"/>
      <c r="B149" s="41"/>
      <c r="C149" s="42"/>
      <c r="D149" s="225" t="s">
        <v>197</v>
      </c>
      <c r="E149" s="42"/>
      <c r="F149" s="226" t="s">
        <v>517</v>
      </c>
      <c r="G149" s="42"/>
      <c r="H149" s="42"/>
      <c r="I149" s="227"/>
      <c r="J149" s="42"/>
      <c r="K149" s="42"/>
      <c r="L149" s="46"/>
      <c r="M149" s="228"/>
      <c r="N149" s="229"/>
      <c r="O149" s="86"/>
      <c r="P149" s="86"/>
      <c r="Q149" s="86"/>
      <c r="R149" s="86"/>
      <c r="S149" s="86"/>
      <c r="T149" s="87"/>
      <c r="U149" s="40"/>
      <c r="V149" s="40"/>
      <c r="W149" s="40"/>
      <c r="X149" s="40"/>
      <c r="Y149" s="40"/>
      <c r="Z149" s="40"/>
      <c r="AA149" s="40"/>
      <c r="AB149" s="40"/>
      <c r="AC149" s="40"/>
      <c r="AD149" s="40"/>
      <c r="AE149" s="40"/>
      <c r="AT149" s="18" t="s">
        <v>197</v>
      </c>
      <c r="AU149" s="18" t="s">
        <v>21</v>
      </c>
    </row>
    <row r="150" s="2" customFormat="1" ht="24.15" customHeight="1">
      <c r="A150" s="40"/>
      <c r="B150" s="41"/>
      <c r="C150" s="205" t="s">
        <v>314</v>
      </c>
      <c r="D150" s="205" t="s">
        <v>135</v>
      </c>
      <c r="E150" s="206" t="s">
        <v>1611</v>
      </c>
      <c r="F150" s="207" t="s">
        <v>1612</v>
      </c>
      <c r="G150" s="208" t="s">
        <v>231</v>
      </c>
      <c r="H150" s="209">
        <v>38</v>
      </c>
      <c r="I150" s="210"/>
      <c r="J150" s="211">
        <f>ROUND(I150*H150,2)</f>
        <v>0</v>
      </c>
      <c r="K150" s="207" t="s">
        <v>139</v>
      </c>
      <c r="L150" s="46"/>
      <c r="M150" s="212" t="s">
        <v>32</v>
      </c>
      <c r="N150" s="213" t="s">
        <v>51</v>
      </c>
      <c r="O150" s="86"/>
      <c r="P150" s="214">
        <f>O150*H150</f>
        <v>0</v>
      </c>
      <c r="Q150" s="214">
        <v>0.0035100000000000001</v>
      </c>
      <c r="R150" s="214">
        <f>Q150*H150</f>
        <v>0.13338</v>
      </c>
      <c r="S150" s="214">
        <v>0</v>
      </c>
      <c r="T150" s="215">
        <f>S150*H150</f>
        <v>0</v>
      </c>
      <c r="U150" s="40"/>
      <c r="V150" s="40"/>
      <c r="W150" s="40"/>
      <c r="X150" s="40"/>
      <c r="Y150" s="40"/>
      <c r="Z150" s="40"/>
      <c r="AA150" s="40"/>
      <c r="AB150" s="40"/>
      <c r="AC150" s="40"/>
      <c r="AD150" s="40"/>
      <c r="AE150" s="40"/>
      <c r="AR150" s="216" t="s">
        <v>270</v>
      </c>
      <c r="AT150" s="216" t="s">
        <v>135</v>
      </c>
      <c r="AU150" s="216" t="s">
        <v>21</v>
      </c>
      <c r="AY150" s="18" t="s">
        <v>132</v>
      </c>
      <c r="BE150" s="217">
        <f>IF(N150="základní",J150,0)</f>
        <v>0</v>
      </c>
      <c r="BF150" s="217">
        <f>IF(N150="snížená",J150,0)</f>
        <v>0</v>
      </c>
      <c r="BG150" s="217">
        <f>IF(N150="zákl. přenesená",J150,0)</f>
        <v>0</v>
      </c>
      <c r="BH150" s="217">
        <f>IF(N150="sníž. přenesená",J150,0)</f>
        <v>0</v>
      </c>
      <c r="BI150" s="217">
        <f>IF(N150="nulová",J150,0)</f>
        <v>0</v>
      </c>
      <c r="BJ150" s="18" t="s">
        <v>141</v>
      </c>
      <c r="BK150" s="217">
        <f>ROUND(I150*H150,2)</f>
        <v>0</v>
      </c>
      <c r="BL150" s="18" t="s">
        <v>270</v>
      </c>
      <c r="BM150" s="216" t="s">
        <v>1613</v>
      </c>
    </row>
    <row r="151" s="2" customFormat="1" ht="24.15" customHeight="1">
      <c r="A151" s="40"/>
      <c r="B151" s="41"/>
      <c r="C151" s="205" t="s">
        <v>319</v>
      </c>
      <c r="D151" s="205" t="s">
        <v>135</v>
      </c>
      <c r="E151" s="206" t="s">
        <v>963</v>
      </c>
      <c r="F151" s="207" t="s">
        <v>964</v>
      </c>
      <c r="G151" s="208" t="s">
        <v>231</v>
      </c>
      <c r="H151" s="209">
        <v>4.5999999999999996</v>
      </c>
      <c r="I151" s="210"/>
      <c r="J151" s="211">
        <f>ROUND(I151*H151,2)</f>
        <v>0</v>
      </c>
      <c r="K151" s="207" t="s">
        <v>32</v>
      </c>
      <c r="L151" s="46"/>
      <c r="M151" s="212" t="s">
        <v>32</v>
      </c>
      <c r="N151" s="213" t="s">
        <v>51</v>
      </c>
      <c r="O151" s="86"/>
      <c r="P151" s="214">
        <f>O151*H151</f>
        <v>0</v>
      </c>
      <c r="Q151" s="214">
        <v>0.0011000000000000001</v>
      </c>
      <c r="R151" s="214">
        <f>Q151*H151</f>
        <v>0.0050600000000000003</v>
      </c>
      <c r="S151" s="214">
        <v>0</v>
      </c>
      <c r="T151" s="215">
        <f>S151*H151</f>
        <v>0</v>
      </c>
      <c r="U151" s="40"/>
      <c r="V151" s="40"/>
      <c r="W151" s="40"/>
      <c r="X151" s="40"/>
      <c r="Y151" s="40"/>
      <c r="Z151" s="40"/>
      <c r="AA151" s="40"/>
      <c r="AB151" s="40"/>
      <c r="AC151" s="40"/>
      <c r="AD151" s="40"/>
      <c r="AE151" s="40"/>
      <c r="AR151" s="216" t="s">
        <v>270</v>
      </c>
      <c r="AT151" s="216" t="s">
        <v>135</v>
      </c>
      <c r="AU151" s="216" t="s">
        <v>21</v>
      </c>
      <c r="AY151" s="18" t="s">
        <v>132</v>
      </c>
      <c r="BE151" s="217">
        <f>IF(N151="základní",J151,0)</f>
        <v>0</v>
      </c>
      <c r="BF151" s="217">
        <f>IF(N151="snížená",J151,0)</f>
        <v>0</v>
      </c>
      <c r="BG151" s="217">
        <f>IF(N151="zákl. přenesená",J151,0)</f>
        <v>0</v>
      </c>
      <c r="BH151" s="217">
        <f>IF(N151="sníž. přenesená",J151,0)</f>
        <v>0</v>
      </c>
      <c r="BI151" s="217">
        <f>IF(N151="nulová",J151,0)</f>
        <v>0</v>
      </c>
      <c r="BJ151" s="18" t="s">
        <v>141</v>
      </c>
      <c r="BK151" s="217">
        <f>ROUND(I151*H151,2)</f>
        <v>0</v>
      </c>
      <c r="BL151" s="18" t="s">
        <v>270</v>
      </c>
      <c r="BM151" s="216" t="s">
        <v>1614</v>
      </c>
    </row>
    <row r="152" s="2" customFormat="1" ht="24.15" customHeight="1">
      <c r="A152" s="40"/>
      <c r="B152" s="41"/>
      <c r="C152" s="205" t="s">
        <v>325</v>
      </c>
      <c r="D152" s="205" t="s">
        <v>135</v>
      </c>
      <c r="E152" s="206" t="s">
        <v>528</v>
      </c>
      <c r="F152" s="207" t="s">
        <v>529</v>
      </c>
      <c r="G152" s="208" t="s">
        <v>231</v>
      </c>
      <c r="H152" s="209">
        <v>26</v>
      </c>
      <c r="I152" s="210"/>
      <c r="J152" s="211">
        <f>ROUND(I152*H152,2)</f>
        <v>0</v>
      </c>
      <c r="K152" s="207" t="s">
        <v>139</v>
      </c>
      <c r="L152" s="46"/>
      <c r="M152" s="212" t="s">
        <v>32</v>
      </c>
      <c r="N152" s="213" t="s">
        <v>51</v>
      </c>
      <c r="O152" s="86"/>
      <c r="P152" s="214">
        <f>O152*H152</f>
        <v>0</v>
      </c>
      <c r="Q152" s="214">
        <v>0.0042900000000000004</v>
      </c>
      <c r="R152" s="214">
        <f>Q152*H152</f>
        <v>0.11154000000000001</v>
      </c>
      <c r="S152" s="214">
        <v>0</v>
      </c>
      <c r="T152" s="215">
        <f>S152*H152</f>
        <v>0</v>
      </c>
      <c r="U152" s="40"/>
      <c r="V152" s="40"/>
      <c r="W152" s="40"/>
      <c r="X152" s="40"/>
      <c r="Y152" s="40"/>
      <c r="Z152" s="40"/>
      <c r="AA152" s="40"/>
      <c r="AB152" s="40"/>
      <c r="AC152" s="40"/>
      <c r="AD152" s="40"/>
      <c r="AE152" s="40"/>
      <c r="AR152" s="216" t="s">
        <v>270</v>
      </c>
      <c r="AT152" s="216" t="s">
        <v>135</v>
      </c>
      <c r="AU152" s="216" t="s">
        <v>21</v>
      </c>
      <c r="AY152" s="18" t="s">
        <v>132</v>
      </c>
      <c r="BE152" s="217">
        <f>IF(N152="základní",J152,0)</f>
        <v>0</v>
      </c>
      <c r="BF152" s="217">
        <f>IF(N152="snížená",J152,0)</f>
        <v>0</v>
      </c>
      <c r="BG152" s="217">
        <f>IF(N152="zákl. přenesená",J152,0)</f>
        <v>0</v>
      </c>
      <c r="BH152" s="217">
        <f>IF(N152="sníž. přenesená",J152,0)</f>
        <v>0</v>
      </c>
      <c r="BI152" s="217">
        <f>IF(N152="nulová",J152,0)</f>
        <v>0</v>
      </c>
      <c r="BJ152" s="18" t="s">
        <v>141</v>
      </c>
      <c r="BK152" s="217">
        <f>ROUND(I152*H152,2)</f>
        <v>0</v>
      </c>
      <c r="BL152" s="18" t="s">
        <v>270</v>
      </c>
      <c r="BM152" s="216" t="s">
        <v>1615</v>
      </c>
    </row>
    <row r="153" s="13" customFormat="1">
      <c r="A153" s="13"/>
      <c r="B153" s="230"/>
      <c r="C153" s="231"/>
      <c r="D153" s="225" t="s">
        <v>199</v>
      </c>
      <c r="E153" s="232" t="s">
        <v>32</v>
      </c>
      <c r="F153" s="233" t="s">
        <v>969</v>
      </c>
      <c r="G153" s="231"/>
      <c r="H153" s="234">
        <v>26</v>
      </c>
      <c r="I153" s="235"/>
      <c r="J153" s="231"/>
      <c r="K153" s="231"/>
      <c r="L153" s="236"/>
      <c r="M153" s="237"/>
      <c r="N153" s="238"/>
      <c r="O153" s="238"/>
      <c r="P153" s="238"/>
      <c r="Q153" s="238"/>
      <c r="R153" s="238"/>
      <c r="S153" s="238"/>
      <c r="T153" s="239"/>
      <c r="U153" s="13"/>
      <c r="V153" s="13"/>
      <c r="W153" s="13"/>
      <c r="X153" s="13"/>
      <c r="Y153" s="13"/>
      <c r="Z153" s="13"/>
      <c r="AA153" s="13"/>
      <c r="AB153" s="13"/>
      <c r="AC153" s="13"/>
      <c r="AD153" s="13"/>
      <c r="AE153" s="13"/>
      <c r="AT153" s="240" t="s">
        <v>199</v>
      </c>
      <c r="AU153" s="240" t="s">
        <v>21</v>
      </c>
      <c r="AV153" s="13" t="s">
        <v>141</v>
      </c>
      <c r="AW153" s="13" t="s">
        <v>41</v>
      </c>
      <c r="AX153" s="13" t="s">
        <v>79</v>
      </c>
      <c r="AY153" s="240" t="s">
        <v>132</v>
      </c>
    </row>
    <row r="154" s="14" customFormat="1">
      <c r="A154" s="14"/>
      <c r="B154" s="241"/>
      <c r="C154" s="242"/>
      <c r="D154" s="225" t="s">
        <v>199</v>
      </c>
      <c r="E154" s="243" t="s">
        <v>32</v>
      </c>
      <c r="F154" s="244" t="s">
        <v>201</v>
      </c>
      <c r="G154" s="242"/>
      <c r="H154" s="245">
        <v>26</v>
      </c>
      <c r="I154" s="246"/>
      <c r="J154" s="242"/>
      <c r="K154" s="242"/>
      <c r="L154" s="247"/>
      <c r="M154" s="248"/>
      <c r="N154" s="249"/>
      <c r="O154" s="249"/>
      <c r="P154" s="249"/>
      <c r="Q154" s="249"/>
      <c r="R154" s="249"/>
      <c r="S154" s="249"/>
      <c r="T154" s="250"/>
      <c r="U154" s="14"/>
      <c r="V154" s="14"/>
      <c r="W154" s="14"/>
      <c r="X154" s="14"/>
      <c r="Y154" s="14"/>
      <c r="Z154" s="14"/>
      <c r="AA154" s="14"/>
      <c r="AB154" s="14"/>
      <c r="AC154" s="14"/>
      <c r="AD154" s="14"/>
      <c r="AE154" s="14"/>
      <c r="AT154" s="251" t="s">
        <v>199</v>
      </c>
      <c r="AU154" s="251" t="s">
        <v>21</v>
      </c>
      <c r="AV154" s="14" t="s">
        <v>150</v>
      </c>
      <c r="AW154" s="14" t="s">
        <v>41</v>
      </c>
      <c r="AX154" s="14" t="s">
        <v>21</v>
      </c>
      <c r="AY154" s="251" t="s">
        <v>132</v>
      </c>
    </row>
    <row r="155" s="2" customFormat="1" ht="24.15" customHeight="1">
      <c r="A155" s="40"/>
      <c r="B155" s="41"/>
      <c r="C155" s="205" t="s">
        <v>329</v>
      </c>
      <c r="D155" s="205" t="s">
        <v>135</v>
      </c>
      <c r="E155" s="206" t="s">
        <v>532</v>
      </c>
      <c r="F155" s="207" t="s">
        <v>533</v>
      </c>
      <c r="G155" s="208" t="s">
        <v>195</v>
      </c>
      <c r="H155" s="209">
        <v>6</v>
      </c>
      <c r="I155" s="210"/>
      <c r="J155" s="211">
        <f>ROUND(I155*H155,2)</f>
        <v>0</v>
      </c>
      <c r="K155" s="207" t="s">
        <v>139</v>
      </c>
      <c r="L155" s="46"/>
      <c r="M155" s="212" t="s">
        <v>32</v>
      </c>
      <c r="N155" s="213" t="s">
        <v>51</v>
      </c>
      <c r="O155" s="86"/>
      <c r="P155" s="214">
        <f>O155*H155</f>
        <v>0</v>
      </c>
      <c r="Q155" s="214">
        <v>0.01082</v>
      </c>
      <c r="R155" s="214">
        <f>Q155*H155</f>
        <v>0.064920000000000005</v>
      </c>
      <c r="S155" s="214">
        <v>0</v>
      </c>
      <c r="T155" s="215">
        <f>S155*H155</f>
        <v>0</v>
      </c>
      <c r="U155" s="40"/>
      <c r="V155" s="40"/>
      <c r="W155" s="40"/>
      <c r="X155" s="40"/>
      <c r="Y155" s="40"/>
      <c r="Z155" s="40"/>
      <c r="AA155" s="40"/>
      <c r="AB155" s="40"/>
      <c r="AC155" s="40"/>
      <c r="AD155" s="40"/>
      <c r="AE155" s="40"/>
      <c r="AR155" s="216" t="s">
        <v>270</v>
      </c>
      <c r="AT155" s="216" t="s">
        <v>135</v>
      </c>
      <c r="AU155" s="216" t="s">
        <v>21</v>
      </c>
      <c r="AY155" s="18" t="s">
        <v>132</v>
      </c>
      <c r="BE155" s="217">
        <f>IF(N155="základní",J155,0)</f>
        <v>0</v>
      </c>
      <c r="BF155" s="217">
        <f>IF(N155="snížená",J155,0)</f>
        <v>0</v>
      </c>
      <c r="BG155" s="217">
        <f>IF(N155="zákl. přenesená",J155,0)</f>
        <v>0</v>
      </c>
      <c r="BH155" s="217">
        <f>IF(N155="sníž. přenesená",J155,0)</f>
        <v>0</v>
      </c>
      <c r="BI155" s="217">
        <f>IF(N155="nulová",J155,0)</f>
        <v>0</v>
      </c>
      <c r="BJ155" s="18" t="s">
        <v>141</v>
      </c>
      <c r="BK155" s="217">
        <f>ROUND(I155*H155,2)</f>
        <v>0</v>
      </c>
      <c r="BL155" s="18" t="s">
        <v>270</v>
      </c>
      <c r="BM155" s="216" t="s">
        <v>1616</v>
      </c>
    </row>
    <row r="156" s="2" customFormat="1">
      <c r="A156" s="40"/>
      <c r="B156" s="41"/>
      <c r="C156" s="42"/>
      <c r="D156" s="225" t="s">
        <v>197</v>
      </c>
      <c r="E156" s="42"/>
      <c r="F156" s="226" t="s">
        <v>535</v>
      </c>
      <c r="G156" s="42"/>
      <c r="H156" s="42"/>
      <c r="I156" s="227"/>
      <c r="J156" s="42"/>
      <c r="K156" s="42"/>
      <c r="L156" s="46"/>
      <c r="M156" s="228"/>
      <c r="N156" s="229"/>
      <c r="O156" s="86"/>
      <c r="P156" s="86"/>
      <c r="Q156" s="86"/>
      <c r="R156" s="86"/>
      <c r="S156" s="86"/>
      <c r="T156" s="87"/>
      <c r="U156" s="40"/>
      <c r="V156" s="40"/>
      <c r="W156" s="40"/>
      <c r="X156" s="40"/>
      <c r="Y156" s="40"/>
      <c r="Z156" s="40"/>
      <c r="AA156" s="40"/>
      <c r="AB156" s="40"/>
      <c r="AC156" s="40"/>
      <c r="AD156" s="40"/>
      <c r="AE156" s="40"/>
      <c r="AT156" s="18" t="s">
        <v>197</v>
      </c>
      <c r="AU156" s="18" t="s">
        <v>21</v>
      </c>
    </row>
    <row r="157" s="2" customFormat="1" ht="14.4" customHeight="1">
      <c r="A157" s="40"/>
      <c r="B157" s="41"/>
      <c r="C157" s="205" t="s">
        <v>334</v>
      </c>
      <c r="D157" s="205" t="s">
        <v>135</v>
      </c>
      <c r="E157" s="206" t="s">
        <v>537</v>
      </c>
      <c r="F157" s="207" t="s">
        <v>538</v>
      </c>
      <c r="G157" s="208" t="s">
        <v>231</v>
      </c>
      <c r="H157" s="209">
        <v>39.200000000000003</v>
      </c>
      <c r="I157" s="210"/>
      <c r="J157" s="211">
        <f>ROUND(I157*H157,2)</f>
        <v>0</v>
      </c>
      <c r="K157" s="207" t="s">
        <v>139</v>
      </c>
      <c r="L157" s="46"/>
      <c r="M157" s="212" t="s">
        <v>32</v>
      </c>
      <c r="N157" s="213" t="s">
        <v>51</v>
      </c>
      <c r="O157" s="86"/>
      <c r="P157" s="214">
        <f>O157*H157</f>
        <v>0</v>
      </c>
      <c r="Q157" s="214">
        <v>0</v>
      </c>
      <c r="R157" s="214">
        <f>Q157*H157</f>
        <v>0</v>
      </c>
      <c r="S157" s="214">
        <v>0</v>
      </c>
      <c r="T157" s="215">
        <f>S157*H157</f>
        <v>0</v>
      </c>
      <c r="U157" s="40"/>
      <c r="V157" s="40"/>
      <c r="W157" s="40"/>
      <c r="X157" s="40"/>
      <c r="Y157" s="40"/>
      <c r="Z157" s="40"/>
      <c r="AA157" s="40"/>
      <c r="AB157" s="40"/>
      <c r="AC157" s="40"/>
      <c r="AD157" s="40"/>
      <c r="AE157" s="40"/>
      <c r="AR157" s="216" t="s">
        <v>270</v>
      </c>
      <c r="AT157" s="216" t="s">
        <v>135</v>
      </c>
      <c r="AU157" s="216" t="s">
        <v>21</v>
      </c>
      <c r="AY157" s="18" t="s">
        <v>132</v>
      </c>
      <c r="BE157" s="217">
        <f>IF(N157="základní",J157,0)</f>
        <v>0</v>
      </c>
      <c r="BF157" s="217">
        <f>IF(N157="snížená",J157,0)</f>
        <v>0</v>
      </c>
      <c r="BG157" s="217">
        <f>IF(N157="zákl. přenesená",J157,0)</f>
        <v>0</v>
      </c>
      <c r="BH157" s="217">
        <f>IF(N157="sníž. přenesená",J157,0)</f>
        <v>0</v>
      </c>
      <c r="BI157" s="217">
        <f>IF(N157="nulová",J157,0)</f>
        <v>0</v>
      </c>
      <c r="BJ157" s="18" t="s">
        <v>141</v>
      </c>
      <c r="BK157" s="217">
        <f>ROUND(I157*H157,2)</f>
        <v>0</v>
      </c>
      <c r="BL157" s="18" t="s">
        <v>270</v>
      </c>
      <c r="BM157" s="216" t="s">
        <v>1617</v>
      </c>
    </row>
    <row r="158" s="2" customFormat="1" ht="14.4" customHeight="1">
      <c r="A158" s="40"/>
      <c r="B158" s="41"/>
      <c r="C158" s="205" t="s">
        <v>338</v>
      </c>
      <c r="D158" s="205" t="s">
        <v>135</v>
      </c>
      <c r="E158" s="206" t="s">
        <v>541</v>
      </c>
      <c r="F158" s="207" t="s">
        <v>542</v>
      </c>
      <c r="G158" s="208" t="s">
        <v>376</v>
      </c>
      <c r="H158" s="209">
        <v>4</v>
      </c>
      <c r="I158" s="210"/>
      <c r="J158" s="211">
        <f>ROUND(I158*H158,2)</f>
        <v>0</v>
      </c>
      <c r="K158" s="207" t="s">
        <v>139</v>
      </c>
      <c r="L158" s="46"/>
      <c r="M158" s="212" t="s">
        <v>32</v>
      </c>
      <c r="N158" s="213" t="s">
        <v>51</v>
      </c>
      <c r="O158" s="86"/>
      <c r="P158" s="214">
        <f>O158*H158</f>
        <v>0</v>
      </c>
      <c r="Q158" s="214">
        <v>0</v>
      </c>
      <c r="R158" s="214">
        <f>Q158*H158</f>
        <v>0</v>
      </c>
      <c r="S158" s="214">
        <v>0</v>
      </c>
      <c r="T158" s="215">
        <f>S158*H158</f>
        <v>0</v>
      </c>
      <c r="U158" s="40"/>
      <c r="V158" s="40"/>
      <c r="W158" s="40"/>
      <c r="X158" s="40"/>
      <c r="Y158" s="40"/>
      <c r="Z158" s="40"/>
      <c r="AA158" s="40"/>
      <c r="AB158" s="40"/>
      <c r="AC158" s="40"/>
      <c r="AD158" s="40"/>
      <c r="AE158" s="40"/>
      <c r="AR158" s="216" t="s">
        <v>270</v>
      </c>
      <c r="AT158" s="216" t="s">
        <v>135</v>
      </c>
      <c r="AU158" s="216" t="s">
        <v>21</v>
      </c>
      <c r="AY158" s="18" t="s">
        <v>132</v>
      </c>
      <c r="BE158" s="217">
        <f>IF(N158="základní",J158,0)</f>
        <v>0</v>
      </c>
      <c r="BF158" s="217">
        <f>IF(N158="snížená",J158,0)</f>
        <v>0</v>
      </c>
      <c r="BG158" s="217">
        <f>IF(N158="zákl. přenesená",J158,0)</f>
        <v>0</v>
      </c>
      <c r="BH158" s="217">
        <f>IF(N158="sníž. přenesená",J158,0)</f>
        <v>0</v>
      </c>
      <c r="BI158" s="217">
        <f>IF(N158="nulová",J158,0)</f>
        <v>0</v>
      </c>
      <c r="BJ158" s="18" t="s">
        <v>141</v>
      </c>
      <c r="BK158" s="217">
        <f>ROUND(I158*H158,2)</f>
        <v>0</v>
      </c>
      <c r="BL158" s="18" t="s">
        <v>270</v>
      </c>
      <c r="BM158" s="216" t="s">
        <v>1618</v>
      </c>
    </row>
    <row r="159" s="2" customFormat="1" ht="24.15" customHeight="1">
      <c r="A159" s="40"/>
      <c r="B159" s="41"/>
      <c r="C159" s="205" t="s">
        <v>343</v>
      </c>
      <c r="D159" s="205" t="s">
        <v>135</v>
      </c>
      <c r="E159" s="206" t="s">
        <v>545</v>
      </c>
      <c r="F159" s="207" t="s">
        <v>546</v>
      </c>
      <c r="G159" s="208" t="s">
        <v>231</v>
      </c>
      <c r="H159" s="209">
        <v>30.399999999999999</v>
      </c>
      <c r="I159" s="210"/>
      <c r="J159" s="211">
        <f>ROUND(I159*H159,2)</f>
        <v>0</v>
      </c>
      <c r="K159" s="207" t="s">
        <v>139</v>
      </c>
      <c r="L159" s="46"/>
      <c r="M159" s="212" t="s">
        <v>32</v>
      </c>
      <c r="N159" s="213" t="s">
        <v>51</v>
      </c>
      <c r="O159" s="86"/>
      <c r="P159" s="214">
        <f>O159*H159</f>
        <v>0</v>
      </c>
      <c r="Q159" s="214">
        <v>0.0021700000000000001</v>
      </c>
      <c r="R159" s="214">
        <f>Q159*H159</f>
        <v>0.065967999999999999</v>
      </c>
      <c r="S159" s="214">
        <v>0</v>
      </c>
      <c r="T159" s="215">
        <f>S159*H159</f>
        <v>0</v>
      </c>
      <c r="U159" s="40"/>
      <c r="V159" s="40"/>
      <c r="W159" s="40"/>
      <c r="X159" s="40"/>
      <c r="Y159" s="40"/>
      <c r="Z159" s="40"/>
      <c r="AA159" s="40"/>
      <c r="AB159" s="40"/>
      <c r="AC159" s="40"/>
      <c r="AD159" s="40"/>
      <c r="AE159" s="40"/>
      <c r="AR159" s="216" t="s">
        <v>270</v>
      </c>
      <c r="AT159" s="216" t="s">
        <v>135</v>
      </c>
      <c r="AU159" s="216" t="s">
        <v>21</v>
      </c>
      <c r="AY159" s="18" t="s">
        <v>132</v>
      </c>
      <c r="BE159" s="217">
        <f>IF(N159="základní",J159,0)</f>
        <v>0</v>
      </c>
      <c r="BF159" s="217">
        <f>IF(N159="snížená",J159,0)</f>
        <v>0</v>
      </c>
      <c r="BG159" s="217">
        <f>IF(N159="zákl. přenesená",J159,0)</f>
        <v>0</v>
      </c>
      <c r="BH159" s="217">
        <f>IF(N159="sníž. přenesená",J159,0)</f>
        <v>0</v>
      </c>
      <c r="BI159" s="217">
        <f>IF(N159="nulová",J159,0)</f>
        <v>0</v>
      </c>
      <c r="BJ159" s="18" t="s">
        <v>141</v>
      </c>
      <c r="BK159" s="217">
        <f>ROUND(I159*H159,2)</f>
        <v>0</v>
      </c>
      <c r="BL159" s="18" t="s">
        <v>270</v>
      </c>
      <c r="BM159" s="216" t="s">
        <v>1619</v>
      </c>
    </row>
    <row r="160" s="2" customFormat="1" ht="14.4" customHeight="1">
      <c r="A160" s="40"/>
      <c r="B160" s="41"/>
      <c r="C160" s="205" t="s">
        <v>347</v>
      </c>
      <c r="D160" s="205" t="s">
        <v>135</v>
      </c>
      <c r="E160" s="206" t="s">
        <v>558</v>
      </c>
      <c r="F160" s="207" t="s">
        <v>559</v>
      </c>
      <c r="G160" s="208" t="s">
        <v>254</v>
      </c>
      <c r="H160" s="209">
        <v>2.8809999999999998</v>
      </c>
      <c r="I160" s="210"/>
      <c r="J160" s="211">
        <f>ROUND(I160*H160,2)</f>
        <v>0</v>
      </c>
      <c r="K160" s="207" t="s">
        <v>139</v>
      </c>
      <c r="L160" s="46"/>
      <c r="M160" s="212" t="s">
        <v>32</v>
      </c>
      <c r="N160" s="213" t="s">
        <v>51</v>
      </c>
      <c r="O160" s="86"/>
      <c r="P160" s="214">
        <f>O160*H160</f>
        <v>0</v>
      </c>
      <c r="Q160" s="214">
        <v>0</v>
      </c>
      <c r="R160" s="214">
        <f>Q160*H160</f>
        <v>0</v>
      </c>
      <c r="S160" s="214">
        <v>0</v>
      </c>
      <c r="T160" s="215">
        <f>S160*H160</f>
        <v>0</v>
      </c>
      <c r="U160" s="40"/>
      <c r="V160" s="40"/>
      <c r="W160" s="40"/>
      <c r="X160" s="40"/>
      <c r="Y160" s="40"/>
      <c r="Z160" s="40"/>
      <c r="AA160" s="40"/>
      <c r="AB160" s="40"/>
      <c r="AC160" s="40"/>
      <c r="AD160" s="40"/>
      <c r="AE160" s="40"/>
      <c r="AR160" s="216" t="s">
        <v>270</v>
      </c>
      <c r="AT160" s="216" t="s">
        <v>135</v>
      </c>
      <c r="AU160" s="216" t="s">
        <v>21</v>
      </c>
      <c r="AY160" s="18" t="s">
        <v>132</v>
      </c>
      <c r="BE160" s="217">
        <f>IF(N160="základní",J160,0)</f>
        <v>0</v>
      </c>
      <c r="BF160" s="217">
        <f>IF(N160="snížená",J160,0)</f>
        <v>0</v>
      </c>
      <c r="BG160" s="217">
        <f>IF(N160="zákl. přenesená",J160,0)</f>
        <v>0</v>
      </c>
      <c r="BH160" s="217">
        <f>IF(N160="sníž. přenesená",J160,0)</f>
        <v>0</v>
      </c>
      <c r="BI160" s="217">
        <f>IF(N160="nulová",J160,0)</f>
        <v>0</v>
      </c>
      <c r="BJ160" s="18" t="s">
        <v>141</v>
      </c>
      <c r="BK160" s="217">
        <f>ROUND(I160*H160,2)</f>
        <v>0</v>
      </c>
      <c r="BL160" s="18" t="s">
        <v>270</v>
      </c>
      <c r="BM160" s="216" t="s">
        <v>1620</v>
      </c>
    </row>
    <row r="161" s="12" customFormat="1" ht="22.8" customHeight="1">
      <c r="A161" s="12"/>
      <c r="B161" s="189"/>
      <c r="C161" s="190"/>
      <c r="D161" s="191" t="s">
        <v>78</v>
      </c>
      <c r="E161" s="203" t="s">
        <v>141</v>
      </c>
      <c r="F161" s="203" t="s">
        <v>227</v>
      </c>
      <c r="G161" s="190"/>
      <c r="H161" s="190"/>
      <c r="I161" s="193"/>
      <c r="J161" s="204">
        <f>BK161</f>
        <v>0</v>
      </c>
      <c r="K161" s="190"/>
      <c r="L161" s="195"/>
      <c r="M161" s="196"/>
      <c r="N161" s="197"/>
      <c r="O161" s="197"/>
      <c r="P161" s="198">
        <f>P162</f>
        <v>0</v>
      </c>
      <c r="Q161" s="197"/>
      <c r="R161" s="198">
        <f>R162</f>
        <v>12.68792</v>
      </c>
      <c r="S161" s="197"/>
      <c r="T161" s="199">
        <f>T162</f>
        <v>0</v>
      </c>
      <c r="U161" s="12"/>
      <c r="V161" s="12"/>
      <c r="W161" s="12"/>
      <c r="X161" s="12"/>
      <c r="Y161" s="12"/>
      <c r="Z161" s="12"/>
      <c r="AA161" s="12"/>
      <c r="AB161" s="12"/>
      <c r="AC161" s="12"/>
      <c r="AD161" s="12"/>
      <c r="AE161" s="12"/>
      <c r="AR161" s="200" t="s">
        <v>21</v>
      </c>
      <c r="AT161" s="201" t="s">
        <v>78</v>
      </c>
      <c r="AU161" s="201" t="s">
        <v>21</v>
      </c>
      <c r="AY161" s="200" t="s">
        <v>132</v>
      </c>
      <c r="BK161" s="202">
        <f>BK162</f>
        <v>0</v>
      </c>
    </row>
    <row r="162" s="2" customFormat="1" ht="24.15" customHeight="1">
      <c r="A162" s="40"/>
      <c r="B162" s="41"/>
      <c r="C162" s="205" t="s">
        <v>351</v>
      </c>
      <c r="D162" s="205" t="s">
        <v>135</v>
      </c>
      <c r="E162" s="206" t="s">
        <v>229</v>
      </c>
      <c r="F162" s="207" t="s">
        <v>230</v>
      </c>
      <c r="G162" s="208" t="s">
        <v>231</v>
      </c>
      <c r="H162" s="209">
        <v>56</v>
      </c>
      <c r="I162" s="210"/>
      <c r="J162" s="211">
        <f>ROUND(I162*H162,2)</f>
        <v>0</v>
      </c>
      <c r="K162" s="207" t="s">
        <v>139</v>
      </c>
      <c r="L162" s="46"/>
      <c r="M162" s="212" t="s">
        <v>32</v>
      </c>
      <c r="N162" s="213" t="s">
        <v>51</v>
      </c>
      <c r="O162" s="86"/>
      <c r="P162" s="214">
        <f>O162*H162</f>
        <v>0</v>
      </c>
      <c r="Q162" s="214">
        <v>0.22656999999999999</v>
      </c>
      <c r="R162" s="214">
        <f>Q162*H162</f>
        <v>12.68792</v>
      </c>
      <c r="S162" s="214">
        <v>0</v>
      </c>
      <c r="T162" s="215">
        <f>S162*H162</f>
        <v>0</v>
      </c>
      <c r="U162" s="40"/>
      <c r="V162" s="40"/>
      <c r="W162" s="40"/>
      <c r="X162" s="40"/>
      <c r="Y162" s="40"/>
      <c r="Z162" s="40"/>
      <c r="AA162" s="40"/>
      <c r="AB162" s="40"/>
      <c r="AC162" s="40"/>
      <c r="AD162" s="40"/>
      <c r="AE162" s="40"/>
      <c r="AR162" s="216" t="s">
        <v>150</v>
      </c>
      <c r="AT162" s="216" t="s">
        <v>135</v>
      </c>
      <c r="AU162" s="216" t="s">
        <v>141</v>
      </c>
      <c r="AY162" s="18" t="s">
        <v>132</v>
      </c>
      <c r="BE162" s="217">
        <f>IF(N162="základní",J162,0)</f>
        <v>0</v>
      </c>
      <c r="BF162" s="217">
        <f>IF(N162="snížená",J162,0)</f>
        <v>0</v>
      </c>
      <c r="BG162" s="217">
        <f>IF(N162="zákl. přenesená",J162,0)</f>
        <v>0</v>
      </c>
      <c r="BH162" s="217">
        <f>IF(N162="sníž. přenesená",J162,0)</f>
        <v>0</v>
      </c>
      <c r="BI162" s="217">
        <f>IF(N162="nulová",J162,0)</f>
        <v>0</v>
      </c>
      <c r="BJ162" s="18" t="s">
        <v>141</v>
      </c>
      <c r="BK162" s="217">
        <f>ROUND(I162*H162,2)</f>
        <v>0</v>
      </c>
      <c r="BL162" s="18" t="s">
        <v>150</v>
      </c>
      <c r="BM162" s="216" t="s">
        <v>1621</v>
      </c>
    </row>
    <row r="163" s="12" customFormat="1" ht="22.8" customHeight="1">
      <c r="A163" s="12"/>
      <c r="B163" s="189"/>
      <c r="C163" s="190"/>
      <c r="D163" s="191" t="s">
        <v>78</v>
      </c>
      <c r="E163" s="203" t="s">
        <v>150</v>
      </c>
      <c r="F163" s="203" t="s">
        <v>233</v>
      </c>
      <c r="G163" s="190"/>
      <c r="H163" s="190"/>
      <c r="I163" s="193"/>
      <c r="J163" s="204">
        <f>BK163</f>
        <v>0</v>
      </c>
      <c r="K163" s="190"/>
      <c r="L163" s="195"/>
      <c r="M163" s="196"/>
      <c r="N163" s="197"/>
      <c r="O163" s="197"/>
      <c r="P163" s="198">
        <f>SUM(P164:P165)</f>
        <v>0</v>
      </c>
      <c r="Q163" s="197"/>
      <c r="R163" s="198">
        <f>SUM(R164:R165)</f>
        <v>0</v>
      </c>
      <c r="S163" s="197"/>
      <c r="T163" s="199">
        <f>SUM(T164:T165)</f>
        <v>0</v>
      </c>
      <c r="U163" s="12"/>
      <c r="V163" s="12"/>
      <c r="W163" s="12"/>
      <c r="X163" s="12"/>
      <c r="Y163" s="12"/>
      <c r="Z163" s="12"/>
      <c r="AA163" s="12"/>
      <c r="AB163" s="12"/>
      <c r="AC163" s="12"/>
      <c r="AD163" s="12"/>
      <c r="AE163" s="12"/>
      <c r="AR163" s="200" t="s">
        <v>21</v>
      </c>
      <c r="AT163" s="201" t="s">
        <v>78</v>
      </c>
      <c r="AU163" s="201" t="s">
        <v>21</v>
      </c>
      <c r="AY163" s="200" t="s">
        <v>132</v>
      </c>
      <c r="BK163" s="202">
        <f>SUM(BK164:BK165)</f>
        <v>0</v>
      </c>
    </row>
    <row r="164" s="2" customFormat="1" ht="24.15" customHeight="1">
      <c r="A164" s="40"/>
      <c r="B164" s="41"/>
      <c r="C164" s="205" t="s">
        <v>356</v>
      </c>
      <c r="D164" s="205" t="s">
        <v>135</v>
      </c>
      <c r="E164" s="206" t="s">
        <v>235</v>
      </c>
      <c r="F164" s="207" t="s">
        <v>236</v>
      </c>
      <c r="G164" s="208" t="s">
        <v>195</v>
      </c>
      <c r="H164" s="209">
        <v>57.299999999999997</v>
      </c>
      <c r="I164" s="210"/>
      <c r="J164" s="211">
        <f>ROUND(I164*H164,2)</f>
        <v>0</v>
      </c>
      <c r="K164" s="207" t="s">
        <v>139</v>
      </c>
      <c r="L164" s="46"/>
      <c r="M164" s="212" t="s">
        <v>32</v>
      </c>
      <c r="N164" s="213" t="s">
        <v>51</v>
      </c>
      <c r="O164" s="86"/>
      <c r="P164" s="214">
        <f>O164*H164</f>
        <v>0</v>
      </c>
      <c r="Q164" s="214">
        <v>0</v>
      </c>
      <c r="R164" s="214">
        <f>Q164*H164</f>
        <v>0</v>
      </c>
      <c r="S164" s="214">
        <v>0</v>
      </c>
      <c r="T164" s="215">
        <f>S164*H164</f>
        <v>0</v>
      </c>
      <c r="U164" s="40"/>
      <c r="V164" s="40"/>
      <c r="W164" s="40"/>
      <c r="X164" s="40"/>
      <c r="Y164" s="40"/>
      <c r="Z164" s="40"/>
      <c r="AA164" s="40"/>
      <c r="AB164" s="40"/>
      <c r="AC164" s="40"/>
      <c r="AD164" s="40"/>
      <c r="AE164" s="40"/>
      <c r="AR164" s="216" t="s">
        <v>150</v>
      </c>
      <c r="AT164" s="216" t="s">
        <v>135</v>
      </c>
      <c r="AU164" s="216" t="s">
        <v>141</v>
      </c>
      <c r="AY164" s="18" t="s">
        <v>132</v>
      </c>
      <c r="BE164" s="217">
        <f>IF(N164="základní",J164,0)</f>
        <v>0</v>
      </c>
      <c r="BF164" s="217">
        <f>IF(N164="snížená",J164,0)</f>
        <v>0</v>
      </c>
      <c r="BG164" s="217">
        <f>IF(N164="zákl. přenesená",J164,0)</f>
        <v>0</v>
      </c>
      <c r="BH164" s="217">
        <f>IF(N164="sníž. přenesená",J164,0)</f>
        <v>0</v>
      </c>
      <c r="BI164" s="217">
        <f>IF(N164="nulová",J164,0)</f>
        <v>0</v>
      </c>
      <c r="BJ164" s="18" t="s">
        <v>141</v>
      </c>
      <c r="BK164" s="217">
        <f>ROUND(I164*H164,2)</f>
        <v>0</v>
      </c>
      <c r="BL164" s="18" t="s">
        <v>150</v>
      </c>
      <c r="BM164" s="216" t="s">
        <v>1622</v>
      </c>
    </row>
    <row r="165" s="2" customFormat="1">
      <c r="A165" s="40"/>
      <c r="B165" s="41"/>
      <c r="C165" s="42"/>
      <c r="D165" s="225" t="s">
        <v>197</v>
      </c>
      <c r="E165" s="42"/>
      <c r="F165" s="226" t="s">
        <v>238</v>
      </c>
      <c r="G165" s="42"/>
      <c r="H165" s="42"/>
      <c r="I165" s="227"/>
      <c r="J165" s="42"/>
      <c r="K165" s="42"/>
      <c r="L165" s="46"/>
      <c r="M165" s="228"/>
      <c r="N165" s="229"/>
      <c r="O165" s="86"/>
      <c r="P165" s="86"/>
      <c r="Q165" s="86"/>
      <c r="R165" s="86"/>
      <c r="S165" s="86"/>
      <c r="T165" s="87"/>
      <c r="U165" s="40"/>
      <c r="V165" s="40"/>
      <c r="W165" s="40"/>
      <c r="X165" s="40"/>
      <c r="Y165" s="40"/>
      <c r="Z165" s="40"/>
      <c r="AA165" s="40"/>
      <c r="AB165" s="40"/>
      <c r="AC165" s="40"/>
      <c r="AD165" s="40"/>
      <c r="AE165" s="40"/>
      <c r="AT165" s="18" t="s">
        <v>197</v>
      </c>
      <c r="AU165" s="18" t="s">
        <v>141</v>
      </c>
    </row>
    <row r="166" s="12" customFormat="1" ht="22.8" customHeight="1">
      <c r="A166" s="12"/>
      <c r="B166" s="189"/>
      <c r="C166" s="190"/>
      <c r="D166" s="191" t="s">
        <v>78</v>
      </c>
      <c r="E166" s="203" t="s">
        <v>131</v>
      </c>
      <c r="F166" s="203" t="s">
        <v>239</v>
      </c>
      <c r="G166" s="190"/>
      <c r="H166" s="190"/>
      <c r="I166" s="193"/>
      <c r="J166" s="204">
        <f>BK166</f>
        <v>0</v>
      </c>
      <c r="K166" s="190"/>
      <c r="L166" s="195"/>
      <c r="M166" s="196"/>
      <c r="N166" s="197"/>
      <c r="O166" s="197"/>
      <c r="P166" s="198">
        <f>SUM(P167:P173)</f>
        <v>0</v>
      </c>
      <c r="Q166" s="197"/>
      <c r="R166" s="198">
        <f>SUM(R167:R173)</f>
        <v>10.045079999999999</v>
      </c>
      <c r="S166" s="197"/>
      <c r="T166" s="199">
        <f>SUM(T167:T173)</f>
        <v>0</v>
      </c>
      <c r="U166" s="12"/>
      <c r="V166" s="12"/>
      <c r="W166" s="12"/>
      <c r="X166" s="12"/>
      <c r="Y166" s="12"/>
      <c r="Z166" s="12"/>
      <c r="AA166" s="12"/>
      <c r="AB166" s="12"/>
      <c r="AC166" s="12"/>
      <c r="AD166" s="12"/>
      <c r="AE166" s="12"/>
      <c r="AR166" s="200" t="s">
        <v>21</v>
      </c>
      <c r="AT166" s="201" t="s">
        <v>78</v>
      </c>
      <c r="AU166" s="201" t="s">
        <v>21</v>
      </c>
      <c r="AY166" s="200" t="s">
        <v>132</v>
      </c>
      <c r="BK166" s="202">
        <f>SUM(BK167:BK173)</f>
        <v>0</v>
      </c>
    </row>
    <row r="167" s="2" customFormat="1" ht="37.8" customHeight="1">
      <c r="A167" s="40"/>
      <c r="B167" s="41"/>
      <c r="C167" s="205" t="s">
        <v>362</v>
      </c>
      <c r="D167" s="205" t="s">
        <v>135</v>
      </c>
      <c r="E167" s="206" t="s">
        <v>241</v>
      </c>
      <c r="F167" s="207" t="s">
        <v>242</v>
      </c>
      <c r="G167" s="208" t="s">
        <v>195</v>
      </c>
      <c r="H167" s="209">
        <v>57.299999999999997</v>
      </c>
      <c r="I167" s="210"/>
      <c r="J167" s="211">
        <f>ROUND(I167*H167,2)</f>
        <v>0</v>
      </c>
      <c r="K167" s="207" t="s">
        <v>139</v>
      </c>
      <c r="L167" s="46"/>
      <c r="M167" s="212" t="s">
        <v>32</v>
      </c>
      <c r="N167" s="213" t="s">
        <v>51</v>
      </c>
      <c r="O167" s="86"/>
      <c r="P167" s="214">
        <f>O167*H167</f>
        <v>0</v>
      </c>
      <c r="Q167" s="214">
        <v>0.088800000000000004</v>
      </c>
      <c r="R167" s="214">
        <f>Q167*H167</f>
        <v>5.0882399999999999</v>
      </c>
      <c r="S167" s="214">
        <v>0</v>
      </c>
      <c r="T167" s="215">
        <f>S167*H167</f>
        <v>0</v>
      </c>
      <c r="U167" s="40"/>
      <c r="V167" s="40"/>
      <c r="W167" s="40"/>
      <c r="X167" s="40"/>
      <c r="Y167" s="40"/>
      <c r="Z167" s="40"/>
      <c r="AA167" s="40"/>
      <c r="AB167" s="40"/>
      <c r="AC167" s="40"/>
      <c r="AD167" s="40"/>
      <c r="AE167" s="40"/>
      <c r="AR167" s="216" t="s">
        <v>150</v>
      </c>
      <c r="AT167" s="216" t="s">
        <v>135</v>
      </c>
      <c r="AU167" s="216" t="s">
        <v>141</v>
      </c>
      <c r="AY167" s="18" t="s">
        <v>132</v>
      </c>
      <c r="BE167" s="217">
        <f>IF(N167="základní",J167,0)</f>
        <v>0</v>
      </c>
      <c r="BF167" s="217">
        <f>IF(N167="snížená",J167,0)</f>
        <v>0</v>
      </c>
      <c r="BG167" s="217">
        <f>IF(N167="zákl. přenesená",J167,0)</f>
        <v>0</v>
      </c>
      <c r="BH167" s="217">
        <f>IF(N167="sníž. přenesená",J167,0)</f>
        <v>0</v>
      </c>
      <c r="BI167" s="217">
        <f>IF(N167="nulová",J167,0)</f>
        <v>0</v>
      </c>
      <c r="BJ167" s="18" t="s">
        <v>141</v>
      </c>
      <c r="BK167" s="217">
        <f>ROUND(I167*H167,2)</f>
        <v>0</v>
      </c>
      <c r="BL167" s="18" t="s">
        <v>150</v>
      </c>
      <c r="BM167" s="216" t="s">
        <v>1623</v>
      </c>
    </row>
    <row r="168" s="2" customFormat="1">
      <c r="A168" s="40"/>
      <c r="B168" s="41"/>
      <c r="C168" s="42"/>
      <c r="D168" s="225" t="s">
        <v>197</v>
      </c>
      <c r="E168" s="42"/>
      <c r="F168" s="226" t="s">
        <v>244</v>
      </c>
      <c r="G168" s="42"/>
      <c r="H168" s="42"/>
      <c r="I168" s="227"/>
      <c r="J168" s="42"/>
      <c r="K168" s="42"/>
      <c r="L168" s="46"/>
      <c r="M168" s="228"/>
      <c r="N168" s="229"/>
      <c r="O168" s="86"/>
      <c r="P168" s="86"/>
      <c r="Q168" s="86"/>
      <c r="R168" s="86"/>
      <c r="S168" s="86"/>
      <c r="T168" s="87"/>
      <c r="U168" s="40"/>
      <c r="V168" s="40"/>
      <c r="W168" s="40"/>
      <c r="X168" s="40"/>
      <c r="Y168" s="40"/>
      <c r="Z168" s="40"/>
      <c r="AA168" s="40"/>
      <c r="AB168" s="40"/>
      <c r="AC168" s="40"/>
      <c r="AD168" s="40"/>
      <c r="AE168" s="40"/>
      <c r="AT168" s="18" t="s">
        <v>197</v>
      </c>
      <c r="AU168" s="18" t="s">
        <v>141</v>
      </c>
    </row>
    <row r="169" s="13" customFormat="1">
      <c r="A169" s="13"/>
      <c r="B169" s="230"/>
      <c r="C169" s="231"/>
      <c r="D169" s="225" t="s">
        <v>199</v>
      </c>
      <c r="E169" s="232" t="s">
        <v>32</v>
      </c>
      <c r="F169" s="233" t="s">
        <v>1413</v>
      </c>
      <c r="G169" s="231"/>
      <c r="H169" s="234">
        <v>57.299999999999997</v>
      </c>
      <c r="I169" s="235"/>
      <c r="J169" s="231"/>
      <c r="K169" s="231"/>
      <c r="L169" s="236"/>
      <c r="M169" s="237"/>
      <c r="N169" s="238"/>
      <c r="O169" s="238"/>
      <c r="P169" s="238"/>
      <c r="Q169" s="238"/>
      <c r="R169" s="238"/>
      <c r="S169" s="238"/>
      <c r="T169" s="239"/>
      <c r="U169" s="13"/>
      <c r="V169" s="13"/>
      <c r="W169" s="13"/>
      <c r="X169" s="13"/>
      <c r="Y169" s="13"/>
      <c r="Z169" s="13"/>
      <c r="AA169" s="13"/>
      <c r="AB169" s="13"/>
      <c r="AC169" s="13"/>
      <c r="AD169" s="13"/>
      <c r="AE169" s="13"/>
      <c r="AT169" s="240" t="s">
        <v>199</v>
      </c>
      <c r="AU169" s="240" t="s">
        <v>141</v>
      </c>
      <c r="AV169" s="13" t="s">
        <v>141</v>
      </c>
      <c r="AW169" s="13" t="s">
        <v>41</v>
      </c>
      <c r="AX169" s="13" t="s">
        <v>79</v>
      </c>
      <c r="AY169" s="240" t="s">
        <v>132</v>
      </c>
    </row>
    <row r="170" s="14" customFormat="1">
      <c r="A170" s="14"/>
      <c r="B170" s="241"/>
      <c r="C170" s="242"/>
      <c r="D170" s="225" t="s">
        <v>199</v>
      </c>
      <c r="E170" s="243" t="s">
        <v>32</v>
      </c>
      <c r="F170" s="244" t="s">
        <v>201</v>
      </c>
      <c r="G170" s="242"/>
      <c r="H170" s="245">
        <v>57.299999999999997</v>
      </c>
      <c r="I170" s="246"/>
      <c r="J170" s="242"/>
      <c r="K170" s="242"/>
      <c r="L170" s="247"/>
      <c r="M170" s="248"/>
      <c r="N170" s="249"/>
      <c r="O170" s="249"/>
      <c r="P170" s="249"/>
      <c r="Q170" s="249"/>
      <c r="R170" s="249"/>
      <c r="S170" s="249"/>
      <c r="T170" s="250"/>
      <c r="U170" s="14"/>
      <c r="V170" s="14"/>
      <c r="W170" s="14"/>
      <c r="X170" s="14"/>
      <c r="Y170" s="14"/>
      <c r="Z170" s="14"/>
      <c r="AA170" s="14"/>
      <c r="AB170" s="14"/>
      <c r="AC170" s="14"/>
      <c r="AD170" s="14"/>
      <c r="AE170" s="14"/>
      <c r="AT170" s="251" t="s">
        <v>199</v>
      </c>
      <c r="AU170" s="251" t="s">
        <v>141</v>
      </c>
      <c r="AV170" s="14" t="s">
        <v>150</v>
      </c>
      <c r="AW170" s="14" t="s">
        <v>41</v>
      </c>
      <c r="AX170" s="14" t="s">
        <v>21</v>
      </c>
      <c r="AY170" s="251" t="s">
        <v>132</v>
      </c>
    </row>
    <row r="171" s="2" customFormat="1" ht="14.4" customHeight="1">
      <c r="A171" s="40"/>
      <c r="B171" s="41"/>
      <c r="C171" s="252" t="s">
        <v>368</v>
      </c>
      <c r="D171" s="252" t="s">
        <v>246</v>
      </c>
      <c r="E171" s="253" t="s">
        <v>247</v>
      </c>
      <c r="F171" s="254" t="s">
        <v>248</v>
      </c>
      <c r="G171" s="255" t="s">
        <v>195</v>
      </c>
      <c r="H171" s="256">
        <v>23.603999999999999</v>
      </c>
      <c r="I171" s="257"/>
      <c r="J171" s="258">
        <f>ROUND(I171*H171,2)</f>
        <v>0</v>
      </c>
      <c r="K171" s="254" t="s">
        <v>139</v>
      </c>
      <c r="L171" s="259"/>
      <c r="M171" s="260" t="s">
        <v>32</v>
      </c>
      <c r="N171" s="261" t="s">
        <v>51</v>
      </c>
      <c r="O171" s="86"/>
      <c r="P171" s="214">
        <f>O171*H171</f>
        <v>0</v>
      </c>
      <c r="Q171" s="214">
        <v>0.20999999999999999</v>
      </c>
      <c r="R171" s="214">
        <f>Q171*H171</f>
        <v>4.9568399999999997</v>
      </c>
      <c r="S171" s="214">
        <v>0</v>
      </c>
      <c r="T171" s="215">
        <f>S171*H171</f>
        <v>0</v>
      </c>
      <c r="U171" s="40"/>
      <c r="V171" s="40"/>
      <c r="W171" s="40"/>
      <c r="X171" s="40"/>
      <c r="Y171" s="40"/>
      <c r="Z171" s="40"/>
      <c r="AA171" s="40"/>
      <c r="AB171" s="40"/>
      <c r="AC171" s="40"/>
      <c r="AD171" s="40"/>
      <c r="AE171" s="40"/>
      <c r="AR171" s="216" t="s">
        <v>228</v>
      </c>
      <c r="AT171" s="216" t="s">
        <v>246</v>
      </c>
      <c r="AU171" s="216" t="s">
        <v>141</v>
      </c>
      <c r="AY171" s="18" t="s">
        <v>132</v>
      </c>
      <c r="BE171" s="217">
        <f>IF(N171="základní",J171,0)</f>
        <v>0</v>
      </c>
      <c r="BF171" s="217">
        <f>IF(N171="snížená",J171,0)</f>
        <v>0</v>
      </c>
      <c r="BG171" s="217">
        <f>IF(N171="zákl. přenesená",J171,0)</f>
        <v>0</v>
      </c>
      <c r="BH171" s="217">
        <f>IF(N171="sníž. přenesená",J171,0)</f>
        <v>0</v>
      </c>
      <c r="BI171" s="217">
        <f>IF(N171="nulová",J171,0)</f>
        <v>0</v>
      </c>
      <c r="BJ171" s="18" t="s">
        <v>141</v>
      </c>
      <c r="BK171" s="217">
        <f>ROUND(I171*H171,2)</f>
        <v>0</v>
      </c>
      <c r="BL171" s="18" t="s">
        <v>150</v>
      </c>
      <c r="BM171" s="216" t="s">
        <v>1624</v>
      </c>
    </row>
    <row r="172" s="13" customFormat="1">
      <c r="A172" s="13"/>
      <c r="B172" s="230"/>
      <c r="C172" s="231"/>
      <c r="D172" s="225" t="s">
        <v>199</v>
      </c>
      <c r="E172" s="231"/>
      <c r="F172" s="233" t="s">
        <v>1425</v>
      </c>
      <c r="G172" s="231"/>
      <c r="H172" s="234">
        <v>23.603999999999999</v>
      </c>
      <c r="I172" s="235"/>
      <c r="J172" s="231"/>
      <c r="K172" s="231"/>
      <c r="L172" s="236"/>
      <c r="M172" s="237"/>
      <c r="N172" s="238"/>
      <c r="O172" s="238"/>
      <c r="P172" s="238"/>
      <c r="Q172" s="238"/>
      <c r="R172" s="238"/>
      <c r="S172" s="238"/>
      <c r="T172" s="239"/>
      <c r="U172" s="13"/>
      <c r="V172" s="13"/>
      <c r="W172" s="13"/>
      <c r="X172" s="13"/>
      <c r="Y172" s="13"/>
      <c r="Z172" s="13"/>
      <c r="AA172" s="13"/>
      <c r="AB172" s="13"/>
      <c r="AC172" s="13"/>
      <c r="AD172" s="13"/>
      <c r="AE172" s="13"/>
      <c r="AT172" s="240" t="s">
        <v>199</v>
      </c>
      <c r="AU172" s="240" t="s">
        <v>141</v>
      </c>
      <c r="AV172" s="13" t="s">
        <v>141</v>
      </c>
      <c r="AW172" s="13" t="s">
        <v>4</v>
      </c>
      <c r="AX172" s="13" t="s">
        <v>21</v>
      </c>
      <c r="AY172" s="240" t="s">
        <v>132</v>
      </c>
    </row>
    <row r="173" s="2" customFormat="1" ht="24.15" customHeight="1">
      <c r="A173" s="40"/>
      <c r="B173" s="41"/>
      <c r="C173" s="205" t="s">
        <v>373</v>
      </c>
      <c r="D173" s="205" t="s">
        <v>135</v>
      </c>
      <c r="E173" s="206" t="s">
        <v>252</v>
      </c>
      <c r="F173" s="207" t="s">
        <v>253</v>
      </c>
      <c r="G173" s="208" t="s">
        <v>254</v>
      </c>
      <c r="H173" s="209">
        <v>10.424</v>
      </c>
      <c r="I173" s="210"/>
      <c r="J173" s="211">
        <f>ROUND(I173*H173,2)</f>
        <v>0</v>
      </c>
      <c r="K173" s="207" t="s">
        <v>139</v>
      </c>
      <c r="L173" s="46"/>
      <c r="M173" s="212" t="s">
        <v>32</v>
      </c>
      <c r="N173" s="213" t="s">
        <v>51</v>
      </c>
      <c r="O173" s="86"/>
      <c r="P173" s="214">
        <f>O173*H173</f>
        <v>0</v>
      </c>
      <c r="Q173" s="214">
        <v>0</v>
      </c>
      <c r="R173" s="214">
        <f>Q173*H173</f>
        <v>0</v>
      </c>
      <c r="S173" s="214">
        <v>0</v>
      </c>
      <c r="T173" s="215">
        <f>S173*H173</f>
        <v>0</v>
      </c>
      <c r="U173" s="40"/>
      <c r="V173" s="40"/>
      <c r="W173" s="40"/>
      <c r="X173" s="40"/>
      <c r="Y173" s="40"/>
      <c r="Z173" s="40"/>
      <c r="AA173" s="40"/>
      <c r="AB173" s="40"/>
      <c r="AC173" s="40"/>
      <c r="AD173" s="40"/>
      <c r="AE173" s="40"/>
      <c r="AR173" s="216" t="s">
        <v>150</v>
      </c>
      <c r="AT173" s="216" t="s">
        <v>135</v>
      </c>
      <c r="AU173" s="216" t="s">
        <v>141</v>
      </c>
      <c r="AY173" s="18" t="s">
        <v>132</v>
      </c>
      <c r="BE173" s="217">
        <f>IF(N173="základní",J173,0)</f>
        <v>0</v>
      </c>
      <c r="BF173" s="217">
        <f>IF(N173="snížená",J173,0)</f>
        <v>0</v>
      </c>
      <c r="BG173" s="217">
        <f>IF(N173="zákl. přenesená",J173,0)</f>
        <v>0</v>
      </c>
      <c r="BH173" s="217">
        <f>IF(N173="sníž. přenesená",J173,0)</f>
        <v>0</v>
      </c>
      <c r="BI173" s="217">
        <f>IF(N173="nulová",J173,0)</f>
        <v>0</v>
      </c>
      <c r="BJ173" s="18" t="s">
        <v>141</v>
      </c>
      <c r="BK173" s="217">
        <f>ROUND(I173*H173,2)</f>
        <v>0</v>
      </c>
      <c r="BL173" s="18" t="s">
        <v>150</v>
      </c>
      <c r="BM173" s="216" t="s">
        <v>1625</v>
      </c>
    </row>
    <row r="174" s="12" customFormat="1" ht="22.8" customHeight="1">
      <c r="A174" s="12"/>
      <c r="B174" s="189"/>
      <c r="C174" s="190"/>
      <c r="D174" s="191" t="s">
        <v>78</v>
      </c>
      <c r="E174" s="203" t="s">
        <v>157</v>
      </c>
      <c r="F174" s="203" t="s">
        <v>256</v>
      </c>
      <c r="G174" s="190"/>
      <c r="H174" s="190"/>
      <c r="I174" s="193"/>
      <c r="J174" s="204">
        <f>BK174</f>
        <v>0</v>
      </c>
      <c r="K174" s="190"/>
      <c r="L174" s="195"/>
      <c r="M174" s="196"/>
      <c r="N174" s="197"/>
      <c r="O174" s="197"/>
      <c r="P174" s="198">
        <f>SUM(P175:P264)</f>
        <v>0</v>
      </c>
      <c r="Q174" s="197"/>
      <c r="R174" s="198">
        <f>SUM(R175:R264)</f>
        <v>9.7889628799999979</v>
      </c>
      <c r="S174" s="197"/>
      <c r="T174" s="199">
        <f>SUM(T175:T264)</f>
        <v>0</v>
      </c>
      <c r="U174" s="12"/>
      <c r="V174" s="12"/>
      <c r="W174" s="12"/>
      <c r="X174" s="12"/>
      <c r="Y174" s="12"/>
      <c r="Z174" s="12"/>
      <c r="AA174" s="12"/>
      <c r="AB174" s="12"/>
      <c r="AC174" s="12"/>
      <c r="AD174" s="12"/>
      <c r="AE174" s="12"/>
      <c r="AR174" s="200" t="s">
        <v>21</v>
      </c>
      <c r="AT174" s="201" t="s">
        <v>78</v>
      </c>
      <c r="AU174" s="201" t="s">
        <v>21</v>
      </c>
      <c r="AY174" s="200" t="s">
        <v>132</v>
      </c>
      <c r="BK174" s="202">
        <f>SUM(BK175:BK264)</f>
        <v>0</v>
      </c>
    </row>
    <row r="175" s="2" customFormat="1" ht="14.4" customHeight="1">
      <c r="A175" s="40"/>
      <c r="B175" s="41"/>
      <c r="C175" s="205" t="s">
        <v>379</v>
      </c>
      <c r="D175" s="205" t="s">
        <v>135</v>
      </c>
      <c r="E175" s="206" t="s">
        <v>258</v>
      </c>
      <c r="F175" s="207" t="s">
        <v>259</v>
      </c>
      <c r="G175" s="208" t="s">
        <v>195</v>
      </c>
      <c r="H175" s="209">
        <v>25.68</v>
      </c>
      <c r="I175" s="210"/>
      <c r="J175" s="211">
        <f>ROUND(I175*H175,2)</f>
        <v>0</v>
      </c>
      <c r="K175" s="207" t="s">
        <v>32</v>
      </c>
      <c r="L175" s="46"/>
      <c r="M175" s="212" t="s">
        <v>32</v>
      </c>
      <c r="N175" s="213" t="s">
        <v>51</v>
      </c>
      <c r="O175" s="86"/>
      <c r="P175" s="214">
        <f>O175*H175</f>
        <v>0</v>
      </c>
      <c r="Q175" s="214">
        <v>0.030450000000000001</v>
      </c>
      <c r="R175" s="214">
        <f>Q175*H175</f>
        <v>0.78195599999999998</v>
      </c>
      <c r="S175" s="214">
        <v>0</v>
      </c>
      <c r="T175" s="215">
        <f>S175*H175</f>
        <v>0</v>
      </c>
      <c r="U175" s="40"/>
      <c r="V175" s="40"/>
      <c r="W175" s="40"/>
      <c r="X175" s="40"/>
      <c r="Y175" s="40"/>
      <c r="Z175" s="40"/>
      <c r="AA175" s="40"/>
      <c r="AB175" s="40"/>
      <c r="AC175" s="40"/>
      <c r="AD175" s="40"/>
      <c r="AE175" s="40"/>
      <c r="AR175" s="216" t="s">
        <v>150</v>
      </c>
      <c r="AT175" s="216" t="s">
        <v>135</v>
      </c>
      <c r="AU175" s="216" t="s">
        <v>141</v>
      </c>
      <c r="AY175" s="18" t="s">
        <v>132</v>
      </c>
      <c r="BE175" s="217">
        <f>IF(N175="základní",J175,0)</f>
        <v>0</v>
      </c>
      <c r="BF175" s="217">
        <f>IF(N175="snížená",J175,0)</f>
        <v>0</v>
      </c>
      <c r="BG175" s="217">
        <f>IF(N175="zákl. přenesená",J175,0)</f>
        <v>0</v>
      </c>
      <c r="BH175" s="217">
        <f>IF(N175="sníž. přenesená",J175,0)</f>
        <v>0</v>
      </c>
      <c r="BI175" s="217">
        <f>IF(N175="nulová",J175,0)</f>
        <v>0</v>
      </c>
      <c r="BJ175" s="18" t="s">
        <v>141</v>
      </c>
      <c r="BK175" s="217">
        <f>ROUND(I175*H175,2)</f>
        <v>0</v>
      </c>
      <c r="BL175" s="18" t="s">
        <v>150</v>
      </c>
      <c r="BM175" s="216" t="s">
        <v>1626</v>
      </c>
    </row>
    <row r="176" s="2" customFormat="1">
      <c r="A176" s="40"/>
      <c r="B176" s="41"/>
      <c r="C176" s="42"/>
      <c r="D176" s="225" t="s">
        <v>197</v>
      </c>
      <c r="E176" s="42"/>
      <c r="F176" s="226" t="s">
        <v>261</v>
      </c>
      <c r="G176" s="42"/>
      <c r="H176" s="42"/>
      <c r="I176" s="227"/>
      <c r="J176" s="42"/>
      <c r="K176" s="42"/>
      <c r="L176" s="46"/>
      <c r="M176" s="228"/>
      <c r="N176" s="229"/>
      <c r="O176" s="86"/>
      <c r="P176" s="86"/>
      <c r="Q176" s="86"/>
      <c r="R176" s="86"/>
      <c r="S176" s="86"/>
      <c r="T176" s="87"/>
      <c r="U176" s="40"/>
      <c r="V176" s="40"/>
      <c r="W176" s="40"/>
      <c r="X176" s="40"/>
      <c r="Y176" s="40"/>
      <c r="Z176" s="40"/>
      <c r="AA176" s="40"/>
      <c r="AB176" s="40"/>
      <c r="AC176" s="40"/>
      <c r="AD176" s="40"/>
      <c r="AE176" s="40"/>
      <c r="AT176" s="18" t="s">
        <v>197</v>
      </c>
      <c r="AU176" s="18" t="s">
        <v>141</v>
      </c>
    </row>
    <row r="177" s="13" customFormat="1">
      <c r="A177" s="13"/>
      <c r="B177" s="230"/>
      <c r="C177" s="231"/>
      <c r="D177" s="225" t="s">
        <v>199</v>
      </c>
      <c r="E177" s="232" t="s">
        <v>32</v>
      </c>
      <c r="F177" s="233" t="s">
        <v>262</v>
      </c>
      <c r="G177" s="231"/>
      <c r="H177" s="234">
        <v>25.68</v>
      </c>
      <c r="I177" s="235"/>
      <c r="J177" s="231"/>
      <c r="K177" s="231"/>
      <c r="L177" s="236"/>
      <c r="M177" s="237"/>
      <c r="N177" s="238"/>
      <c r="O177" s="238"/>
      <c r="P177" s="238"/>
      <c r="Q177" s="238"/>
      <c r="R177" s="238"/>
      <c r="S177" s="238"/>
      <c r="T177" s="239"/>
      <c r="U177" s="13"/>
      <c r="V177" s="13"/>
      <c r="W177" s="13"/>
      <c r="X177" s="13"/>
      <c r="Y177" s="13"/>
      <c r="Z177" s="13"/>
      <c r="AA177" s="13"/>
      <c r="AB177" s="13"/>
      <c r="AC177" s="13"/>
      <c r="AD177" s="13"/>
      <c r="AE177" s="13"/>
      <c r="AT177" s="240" t="s">
        <v>199</v>
      </c>
      <c r="AU177" s="240" t="s">
        <v>141</v>
      </c>
      <c r="AV177" s="13" t="s">
        <v>141</v>
      </c>
      <c r="AW177" s="13" t="s">
        <v>41</v>
      </c>
      <c r="AX177" s="13" t="s">
        <v>79</v>
      </c>
      <c r="AY177" s="240" t="s">
        <v>132</v>
      </c>
    </row>
    <row r="178" s="14" customFormat="1">
      <c r="A178" s="14"/>
      <c r="B178" s="241"/>
      <c r="C178" s="242"/>
      <c r="D178" s="225" t="s">
        <v>199</v>
      </c>
      <c r="E178" s="243" t="s">
        <v>32</v>
      </c>
      <c r="F178" s="244" t="s">
        <v>201</v>
      </c>
      <c r="G178" s="242"/>
      <c r="H178" s="245">
        <v>25.68</v>
      </c>
      <c r="I178" s="246"/>
      <c r="J178" s="242"/>
      <c r="K178" s="242"/>
      <c r="L178" s="247"/>
      <c r="M178" s="248"/>
      <c r="N178" s="249"/>
      <c r="O178" s="249"/>
      <c r="P178" s="249"/>
      <c r="Q178" s="249"/>
      <c r="R178" s="249"/>
      <c r="S178" s="249"/>
      <c r="T178" s="250"/>
      <c r="U178" s="14"/>
      <c r="V178" s="14"/>
      <c r="W178" s="14"/>
      <c r="X178" s="14"/>
      <c r="Y178" s="14"/>
      <c r="Z178" s="14"/>
      <c r="AA178" s="14"/>
      <c r="AB178" s="14"/>
      <c r="AC178" s="14"/>
      <c r="AD178" s="14"/>
      <c r="AE178" s="14"/>
      <c r="AT178" s="251" t="s">
        <v>199</v>
      </c>
      <c r="AU178" s="251" t="s">
        <v>141</v>
      </c>
      <c r="AV178" s="14" t="s">
        <v>150</v>
      </c>
      <c r="AW178" s="14" t="s">
        <v>41</v>
      </c>
      <c r="AX178" s="14" t="s">
        <v>21</v>
      </c>
      <c r="AY178" s="251" t="s">
        <v>132</v>
      </c>
    </row>
    <row r="179" s="2" customFormat="1" ht="24.15" customHeight="1">
      <c r="A179" s="40"/>
      <c r="B179" s="41"/>
      <c r="C179" s="205" t="s">
        <v>384</v>
      </c>
      <c r="D179" s="205" t="s">
        <v>135</v>
      </c>
      <c r="E179" s="206" t="s">
        <v>852</v>
      </c>
      <c r="F179" s="207" t="s">
        <v>853</v>
      </c>
      <c r="G179" s="208" t="s">
        <v>195</v>
      </c>
      <c r="H179" s="209">
        <v>5.0599999999999996</v>
      </c>
      <c r="I179" s="210"/>
      <c r="J179" s="211">
        <f>ROUND(I179*H179,2)</f>
        <v>0</v>
      </c>
      <c r="K179" s="207" t="s">
        <v>139</v>
      </c>
      <c r="L179" s="46"/>
      <c r="M179" s="212" t="s">
        <v>32</v>
      </c>
      <c r="N179" s="213" t="s">
        <v>51</v>
      </c>
      <c r="O179" s="86"/>
      <c r="P179" s="214">
        <f>O179*H179</f>
        <v>0</v>
      </c>
      <c r="Q179" s="214">
        <v>0.0083899999999999999</v>
      </c>
      <c r="R179" s="214">
        <f>Q179*H179</f>
        <v>0.042453399999999995</v>
      </c>
      <c r="S179" s="214">
        <v>0</v>
      </c>
      <c r="T179" s="215">
        <f>S179*H179</f>
        <v>0</v>
      </c>
      <c r="U179" s="40"/>
      <c r="V179" s="40"/>
      <c r="W179" s="40"/>
      <c r="X179" s="40"/>
      <c r="Y179" s="40"/>
      <c r="Z179" s="40"/>
      <c r="AA179" s="40"/>
      <c r="AB179" s="40"/>
      <c r="AC179" s="40"/>
      <c r="AD179" s="40"/>
      <c r="AE179" s="40"/>
      <c r="AR179" s="216" t="s">
        <v>150</v>
      </c>
      <c r="AT179" s="216" t="s">
        <v>135</v>
      </c>
      <c r="AU179" s="216" t="s">
        <v>141</v>
      </c>
      <c r="AY179" s="18" t="s">
        <v>132</v>
      </c>
      <c r="BE179" s="217">
        <f>IF(N179="základní",J179,0)</f>
        <v>0</v>
      </c>
      <c r="BF179" s="217">
        <f>IF(N179="snížená",J179,0)</f>
        <v>0</v>
      </c>
      <c r="BG179" s="217">
        <f>IF(N179="zákl. přenesená",J179,0)</f>
        <v>0</v>
      </c>
      <c r="BH179" s="217">
        <f>IF(N179="sníž. přenesená",J179,0)</f>
        <v>0</v>
      </c>
      <c r="BI179" s="217">
        <f>IF(N179="nulová",J179,0)</f>
        <v>0</v>
      </c>
      <c r="BJ179" s="18" t="s">
        <v>141</v>
      </c>
      <c r="BK179" s="217">
        <f>ROUND(I179*H179,2)</f>
        <v>0</v>
      </c>
      <c r="BL179" s="18" t="s">
        <v>150</v>
      </c>
      <c r="BM179" s="216" t="s">
        <v>1627</v>
      </c>
    </row>
    <row r="180" s="2" customFormat="1">
      <c r="A180" s="40"/>
      <c r="B180" s="41"/>
      <c r="C180" s="42"/>
      <c r="D180" s="225" t="s">
        <v>197</v>
      </c>
      <c r="E180" s="42"/>
      <c r="F180" s="226" t="s">
        <v>274</v>
      </c>
      <c r="G180" s="42"/>
      <c r="H180" s="42"/>
      <c r="I180" s="227"/>
      <c r="J180" s="42"/>
      <c r="K180" s="42"/>
      <c r="L180" s="46"/>
      <c r="M180" s="228"/>
      <c r="N180" s="229"/>
      <c r="O180" s="86"/>
      <c r="P180" s="86"/>
      <c r="Q180" s="86"/>
      <c r="R180" s="86"/>
      <c r="S180" s="86"/>
      <c r="T180" s="87"/>
      <c r="U180" s="40"/>
      <c r="V180" s="40"/>
      <c r="W180" s="40"/>
      <c r="X180" s="40"/>
      <c r="Y180" s="40"/>
      <c r="Z180" s="40"/>
      <c r="AA180" s="40"/>
      <c r="AB180" s="40"/>
      <c r="AC180" s="40"/>
      <c r="AD180" s="40"/>
      <c r="AE180" s="40"/>
      <c r="AT180" s="18" t="s">
        <v>197</v>
      </c>
      <c r="AU180" s="18" t="s">
        <v>141</v>
      </c>
    </row>
    <row r="181" s="13" customFormat="1">
      <c r="A181" s="13"/>
      <c r="B181" s="230"/>
      <c r="C181" s="231"/>
      <c r="D181" s="225" t="s">
        <v>199</v>
      </c>
      <c r="E181" s="232" t="s">
        <v>32</v>
      </c>
      <c r="F181" s="233" t="s">
        <v>855</v>
      </c>
      <c r="G181" s="231"/>
      <c r="H181" s="234">
        <v>5.0599999999999996</v>
      </c>
      <c r="I181" s="235"/>
      <c r="J181" s="231"/>
      <c r="K181" s="231"/>
      <c r="L181" s="236"/>
      <c r="M181" s="237"/>
      <c r="N181" s="238"/>
      <c r="O181" s="238"/>
      <c r="P181" s="238"/>
      <c r="Q181" s="238"/>
      <c r="R181" s="238"/>
      <c r="S181" s="238"/>
      <c r="T181" s="239"/>
      <c r="U181" s="13"/>
      <c r="V181" s="13"/>
      <c r="W181" s="13"/>
      <c r="X181" s="13"/>
      <c r="Y181" s="13"/>
      <c r="Z181" s="13"/>
      <c r="AA181" s="13"/>
      <c r="AB181" s="13"/>
      <c r="AC181" s="13"/>
      <c r="AD181" s="13"/>
      <c r="AE181" s="13"/>
      <c r="AT181" s="240" t="s">
        <v>199</v>
      </c>
      <c r="AU181" s="240" t="s">
        <v>141</v>
      </c>
      <c r="AV181" s="13" t="s">
        <v>141</v>
      </c>
      <c r="AW181" s="13" t="s">
        <v>41</v>
      </c>
      <c r="AX181" s="13" t="s">
        <v>79</v>
      </c>
      <c r="AY181" s="240" t="s">
        <v>132</v>
      </c>
    </row>
    <row r="182" s="14" customFormat="1">
      <c r="A182" s="14"/>
      <c r="B182" s="241"/>
      <c r="C182" s="242"/>
      <c r="D182" s="225" t="s">
        <v>199</v>
      </c>
      <c r="E182" s="243" t="s">
        <v>32</v>
      </c>
      <c r="F182" s="244" t="s">
        <v>201</v>
      </c>
      <c r="G182" s="242"/>
      <c r="H182" s="245">
        <v>5.0599999999999996</v>
      </c>
      <c r="I182" s="246"/>
      <c r="J182" s="242"/>
      <c r="K182" s="242"/>
      <c r="L182" s="247"/>
      <c r="M182" s="248"/>
      <c r="N182" s="249"/>
      <c r="O182" s="249"/>
      <c r="P182" s="249"/>
      <c r="Q182" s="249"/>
      <c r="R182" s="249"/>
      <c r="S182" s="249"/>
      <c r="T182" s="250"/>
      <c r="U182" s="14"/>
      <c r="V182" s="14"/>
      <c r="W182" s="14"/>
      <c r="X182" s="14"/>
      <c r="Y182" s="14"/>
      <c r="Z182" s="14"/>
      <c r="AA182" s="14"/>
      <c r="AB182" s="14"/>
      <c r="AC182" s="14"/>
      <c r="AD182" s="14"/>
      <c r="AE182" s="14"/>
      <c r="AT182" s="251" t="s">
        <v>199</v>
      </c>
      <c r="AU182" s="251" t="s">
        <v>141</v>
      </c>
      <c r="AV182" s="14" t="s">
        <v>150</v>
      </c>
      <c r="AW182" s="14" t="s">
        <v>41</v>
      </c>
      <c r="AX182" s="14" t="s">
        <v>21</v>
      </c>
      <c r="AY182" s="251" t="s">
        <v>132</v>
      </c>
    </row>
    <row r="183" s="2" customFormat="1" ht="14.4" customHeight="1">
      <c r="A183" s="40"/>
      <c r="B183" s="41"/>
      <c r="C183" s="252" t="s">
        <v>389</v>
      </c>
      <c r="D183" s="252" t="s">
        <v>246</v>
      </c>
      <c r="E183" s="253" t="s">
        <v>856</v>
      </c>
      <c r="F183" s="254" t="s">
        <v>857</v>
      </c>
      <c r="G183" s="255" t="s">
        <v>195</v>
      </c>
      <c r="H183" s="256">
        <v>5.1609999999999996</v>
      </c>
      <c r="I183" s="257"/>
      <c r="J183" s="258">
        <f>ROUND(I183*H183,2)</f>
        <v>0</v>
      </c>
      <c r="K183" s="254" t="s">
        <v>139</v>
      </c>
      <c r="L183" s="259"/>
      <c r="M183" s="260" t="s">
        <v>32</v>
      </c>
      <c r="N183" s="261" t="s">
        <v>51</v>
      </c>
      <c r="O183" s="86"/>
      <c r="P183" s="214">
        <f>O183*H183</f>
        <v>0</v>
      </c>
      <c r="Q183" s="214">
        <v>0.0010200000000000001</v>
      </c>
      <c r="R183" s="214">
        <f>Q183*H183</f>
        <v>0.00526422</v>
      </c>
      <c r="S183" s="214">
        <v>0</v>
      </c>
      <c r="T183" s="215">
        <f>S183*H183</f>
        <v>0</v>
      </c>
      <c r="U183" s="40"/>
      <c r="V183" s="40"/>
      <c r="W183" s="40"/>
      <c r="X183" s="40"/>
      <c r="Y183" s="40"/>
      <c r="Z183" s="40"/>
      <c r="AA183" s="40"/>
      <c r="AB183" s="40"/>
      <c r="AC183" s="40"/>
      <c r="AD183" s="40"/>
      <c r="AE183" s="40"/>
      <c r="AR183" s="216" t="s">
        <v>228</v>
      </c>
      <c r="AT183" s="216" t="s">
        <v>246</v>
      </c>
      <c r="AU183" s="216" t="s">
        <v>141</v>
      </c>
      <c r="AY183" s="18" t="s">
        <v>132</v>
      </c>
      <c r="BE183" s="217">
        <f>IF(N183="základní",J183,0)</f>
        <v>0</v>
      </c>
      <c r="BF183" s="217">
        <f>IF(N183="snížená",J183,0)</f>
        <v>0</v>
      </c>
      <c r="BG183" s="217">
        <f>IF(N183="zákl. přenesená",J183,0)</f>
        <v>0</v>
      </c>
      <c r="BH183" s="217">
        <f>IF(N183="sníž. přenesená",J183,0)</f>
        <v>0</v>
      </c>
      <c r="BI183" s="217">
        <f>IF(N183="nulová",J183,0)</f>
        <v>0</v>
      </c>
      <c r="BJ183" s="18" t="s">
        <v>141</v>
      </c>
      <c r="BK183" s="217">
        <f>ROUND(I183*H183,2)</f>
        <v>0</v>
      </c>
      <c r="BL183" s="18" t="s">
        <v>150</v>
      </c>
      <c r="BM183" s="216" t="s">
        <v>1628</v>
      </c>
    </row>
    <row r="184" s="13" customFormat="1">
      <c r="A184" s="13"/>
      <c r="B184" s="230"/>
      <c r="C184" s="231"/>
      <c r="D184" s="225" t="s">
        <v>199</v>
      </c>
      <c r="E184" s="231"/>
      <c r="F184" s="233" t="s">
        <v>859</v>
      </c>
      <c r="G184" s="231"/>
      <c r="H184" s="234">
        <v>5.1609999999999996</v>
      </c>
      <c r="I184" s="235"/>
      <c r="J184" s="231"/>
      <c r="K184" s="231"/>
      <c r="L184" s="236"/>
      <c r="M184" s="237"/>
      <c r="N184" s="238"/>
      <c r="O184" s="238"/>
      <c r="P184" s="238"/>
      <c r="Q184" s="238"/>
      <c r="R184" s="238"/>
      <c r="S184" s="238"/>
      <c r="T184" s="239"/>
      <c r="U184" s="13"/>
      <c r="V184" s="13"/>
      <c r="W184" s="13"/>
      <c r="X184" s="13"/>
      <c r="Y184" s="13"/>
      <c r="Z184" s="13"/>
      <c r="AA184" s="13"/>
      <c r="AB184" s="13"/>
      <c r="AC184" s="13"/>
      <c r="AD184" s="13"/>
      <c r="AE184" s="13"/>
      <c r="AT184" s="240" t="s">
        <v>199</v>
      </c>
      <c r="AU184" s="240" t="s">
        <v>141</v>
      </c>
      <c r="AV184" s="13" t="s">
        <v>141</v>
      </c>
      <c r="AW184" s="13" t="s">
        <v>4</v>
      </c>
      <c r="AX184" s="13" t="s">
        <v>21</v>
      </c>
      <c r="AY184" s="240" t="s">
        <v>132</v>
      </c>
    </row>
    <row r="185" s="2" customFormat="1" ht="24.15" customHeight="1">
      <c r="A185" s="40"/>
      <c r="B185" s="41"/>
      <c r="C185" s="205" t="s">
        <v>393</v>
      </c>
      <c r="D185" s="205" t="s">
        <v>135</v>
      </c>
      <c r="E185" s="206" t="s">
        <v>860</v>
      </c>
      <c r="F185" s="207" t="s">
        <v>861</v>
      </c>
      <c r="G185" s="208" t="s">
        <v>195</v>
      </c>
      <c r="H185" s="209">
        <v>5.0599999999999996</v>
      </c>
      <c r="I185" s="210"/>
      <c r="J185" s="211">
        <f>ROUND(I185*H185,2)</f>
        <v>0</v>
      </c>
      <c r="K185" s="207" t="s">
        <v>139</v>
      </c>
      <c r="L185" s="46"/>
      <c r="M185" s="212" t="s">
        <v>32</v>
      </c>
      <c r="N185" s="213" t="s">
        <v>51</v>
      </c>
      <c r="O185" s="86"/>
      <c r="P185" s="214">
        <f>O185*H185</f>
        <v>0</v>
      </c>
      <c r="Q185" s="214">
        <v>0.00348</v>
      </c>
      <c r="R185" s="214">
        <f>Q185*H185</f>
        <v>0.017608799999999997</v>
      </c>
      <c r="S185" s="214">
        <v>0</v>
      </c>
      <c r="T185" s="215">
        <f>S185*H185</f>
        <v>0</v>
      </c>
      <c r="U185" s="40"/>
      <c r="V185" s="40"/>
      <c r="W185" s="40"/>
      <c r="X185" s="40"/>
      <c r="Y185" s="40"/>
      <c r="Z185" s="40"/>
      <c r="AA185" s="40"/>
      <c r="AB185" s="40"/>
      <c r="AC185" s="40"/>
      <c r="AD185" s="40"/>
      <c r="AE185" s="40"/>
      <c r="AR185" s="216" t="s">
        <v>150</v>
      </c>
      <c r="AT185" s="216" t="s">
        <v>135</v>
      </c>
      <c r="AU185" s="216" t="s">
        <v>141</v>
      </c>
      <c r="AY185" s="18" t="s">
        <v>132</v>
      </c>
      <c r="BE185" s="217">
        <f>IF(N185="základní",J185,0)</f>
        <v>0</v>
      </c>
      <c r="BF185" s="217">
        <f>IF(N185="snížená",J185,0)</f>
        <v>0</v>
      </c>
      <c r="BG185" s="217">
        <f>IF(N185="zákl. přenesená",J185,0)</f>
        <v>0</v>
      </c>
      <c r="BH185" s="217">
        <f>IF(N185="sníž. přenesená",J185,0)</f>
        <v>0</v>
      </c>
      <c r="BI185" s="217">
        <f>IF(N185="nulová",J185,0)</f>
        <v>0</v>
      </c>
      <c r="BJ185" s="18" t="s">
        <v>141</v>
      </c>
      <c r="BK185" s="217">
        <f>ROUND(I185*H185,2)</f>
        <v>0</v>
      </c>
      <c r="BL185" s="18" t="s">
        <v>150</v>
      </c>
      <c r="BM185" s="216" t="s">
        <v>1629</v>
      </c>
    </row>
    <row r="186" s="13" customFormat="1">
      <c r="A186" s="13"/>
      <c r="B186" s="230"/>
      <c r="C186" s="231"/>
      <c r="D186" s="225" t="s">
        <v>199</v>
      </c>
      <c r="E186" s="232" t="s">
        <v>32</v>
      </c>
      <c r="F186" s="233" t="s">
        <v>855</v>
      </c>
      <c r="G186" s="231"/>
      <c r="H186" s="234">
        <v>5.0599999999999996</v>
      </c>
      <c r="I186" s="235"/>
      <c r="J186" s="231"/>
      <c r="K186" s="231"/>
      <c r="L186" s="236"/>
      <c r="M186" s="237"/>
      <c r="N186" s="238"/>
      <c r="O186" s="238"/>
      <c r="P186" s="238"/>
      <c r="Q186" s="238"/>
      <c r="R186" s="238"/>
      <c r="S186" s="238"/>
      <c r="T186" s="239"/>
      <c r="U186" s="13"/>
      <c r="V186" s="13"/>
      <c r="W186" s="13"/>
      <c r="X186" s="13"/>
      <c r="Y186" s="13"/>
      <c r="Z186" s="13"/>
      <c r="AA186" s="13"/>
      <c r="AB186" s="13"/>
      <c r="AC186" s="13"/>
      <c r="AD186" s="13"/>
      <c r="AE186" s="13"/>
      <c r="AT186" s="240" t="s">
        <v>199</v>
      </c>
      <c r="AU186" s="240" t="s">
        <v>141</v>
      </c>
      <c r="AV186" s="13" t="s">
        <v>141</v>
      </c>
      <c r="AW186" s="13" t="s">
        <v>41</v>
      </c>
      <c r="AX186" s="13" t="s">
        <v>79</v>
      </c>
      <c r="AY186" s="240" t="s">
        <v>132</v>
      </c>
    </row>
    <row r="187" s="14" customFormat="1">
      <c r="A187" s="14"/>
      <c r="B187" s="241"/>
      <c r="C187" s="242"/>
      <c r="D187" s="225" t="s">
        <v>199</v>
      </c>
      <c r="E187" s="243" t="s">
        <v>32</v>
      </c>
      <c r="F187" s="244" t="s">
        <v>201</v>
      </c>
      <c r="G187" s="242"/>
      <c r="H187" s="245">
        <v>5.0599999999999996</v>
      </c>
      <c r="I187" s="246"/>
      <c r="J187" s="242"/>
      <c r="K187" s="242"/>
      <c r="L187" s="247"/>
      <c r="M187" s="248"/>
      <c r="N187" s="249"/>
      <c r="O187" s="249"/>
      <c r="P187" s="249"/>
      <c r="Q187" s="249"/>
      <c r="R187" s="249"/>
      <c r="S187" s="249"/>
      <c r="T187" s="250"/>
      <c r="U187" s="14"/>
      <c r="V187" s="14"/>
      <c r="W187" s="14"/>
      <c r="X187" s="14"/>
      <c r="Y187" s="14"/>
      <c r="Z187" s="14"/>
      <c r="AA187" s="14"/>
      <c r="AB187" s="14"/>
      <c r="AC187" s="14"/>
      <c r="AD187" s="14"/>
      <c r="AE187" s="14"/>
      <c r="AT187" s="251" t="s">
        <v>199</v>
      </c>
      <c r="AU187" s="251" t="s">
        <v>141</v>
      </c>
      <c r="AV187" s="14" t="s">
        <v>150</v>
      </c>
      <c r="AW187" s="14" t="s">
        <v>41</v>
      </c>
      <c r="AX187" s="14" t="s">
        <v>21</v>
      </c>
      <c r="AY187" s="251" t="s">
        <v>132</v>
      </c>
    </row>
    <row r="188" s="2" customFormat="1" ht="14.4" customHeight="1">
      <c r="A188" s="40"/>
      <c r="B188" s="41"/>
      <c r="C188" s="205" t="s">
        <v>397</v>
      </c>
      <c r="D188" s="205" t="s">
        <v>135</v>
      </c>
      <c r="E188" s="206" t="s">
        <v>264</v>
      </c>
      <c r="F188" s="207" t="s">
        <v>265</v>
      </c>
      <c r="G188" s="208" t="s">
        <v>195</v>
      </c>
      <c r="H188" s="209">
        <v>287.84500000000003</v>
      </c>
      <c r="I188" s="210"/>
      <c r="J188" s="211">
        <f>ROUND(I188*H188,2)</f>
        <v>0</v>
      </c>
      <c r="K188" s="207" t="s">
        <v>139</v>
      </c>
      <c r="L188" s="46"/>
      <c r="M188" s="212" t="s">
        <v>32</v>
      </c>
      <c r="N188" s="213" t="s">
        <v>51</v>
      </c>
      <c r="O188" s="86"/>
      <c r="P188" s="214">
        <f>O188*H188</f>
        <v>0</v>
      </c>
      <c r="Q188" s="214">
        <v>0.00025999999999999998</v>
      </c>
      <c r="R188" s="214">
        <f>Q188*H188</f>
        <v>0.074839699999999995</v>
      </c>
      <c r="S188" s="214">
        <v>0</v>
      </c>
      <c r="T188" s="215">
        <f>S188*H188</f>
        <v>0</v>
      </c>
      <c r="U188" s="40"/>
      <c r="V188" s="40"/>
      <c r="W188" s="40"/>
      <c r="X188" s="40"/>
      <c r="Y188" s="40"/>
      <c r="Z188" s="40"/>
      <c r="AA188" s="40"/>
      <c r="AB188" s="40"/>
      <c r="AC188" s="40"/>
      <c r="AD188" s="40"/>
      <c r="AE188" s="40"/>
      <c r="AR188" s="216" t="s">
        <v>150</v>
      </c>
      <c r="AT188" s="216" t="s">
        <v>135</v>
      </c>
      <c r="AU188" s="216" t="s">
        <v>141</v>
      </c>
      <c r="AY188" s="18" t="s">
        <v>132</v>
      </c>
      <c r="BE188" s="217">
        <f>IF(N188="základní",J188,0)</f>
        <v>0</v>
      </c>
      <c r="BF188" s="217">
        <f>IF(N188="snížená",J188,0)</f>
        <v>0</v>
      </c>
      <c r="BG188" s="217">
        <f>IF(N188="zákl. přenesená",J188,0)</f>
        <v>0</v>
      </c>
      <c r="BH188" s="217">
        <f>IF(N188="sníž. přenesená",J188,0)</f>
        <v>0</v>
      </c>
      <c r="BI188" s="217">
        <f>IF(N188="nulová",J188,0)</f>
        <v>0</v>
      </c>
      <c r="BJ188" s="18" t="s">
        <v>141</v>
      </c>
      <c r="BK188" s="217">
        <f>ROUND(I188*H188,2)</f>
        <v>0</v>
      </c>
      <c r="BL188" s="18" t="s">
        <v>150</v>
      </c>
      <c r="BM188" s="216" t="s">
        <v>1630</v>
      </c>
    </row>
    <row r="189" s="2" customFormat="1" ht="14.4" customHeight="1">
      <c r="A189" s="40"/>
      <c r="B189" s="41"/>
      <c r="C189" s="205" t="s">
        <v>29</v>
      </c>
      <c r="D189" s="205" t="s">
        <v>135</v>
      </c>
      <c r="E189" s="206" t="s">
        <v>267</v>
      </c>
      <c r="F189" s="207" t="s">
        <v>268</v>
      </c>
      <c r="G189" s="208" t="s">
        <v>195</v>
      </c>
      <c r="H189" s="209">
        <v>287.84500000000003</v>
      </c>
      <c r="I189" s="210"/>
      <c r="J189" s="211">
        <f>ROUND(I189*H189,2)</f>
        <v>0</v>
      </c>
      <c r="K189" s="207" t="s">
        <v>139</v>
      </c>
      <c r="L189" s="46"/>
      <c r="M189" s="212" t="s">
        <v>32</v>
      </c>
      <c r="N189" s="213" t="s">
        <v>51</v>
      </c>
      <c r="O189" s="86"/>
      <c r="P189" s="214">
        <f>O189*H189</f>
        <v>0</v>
      </c>
      <c r="Q189" s="214">
        <v>0</v>
      </c>
      <c r="R189" s="214">
        <f>Q189*H189</f>
        <v>0</v>
      </c>
      <c r="S189" s="214">
        <v>0</v>
      </c>
      <c r="T189" s="215">
        <f>S189*H189</f>
        <v>0</v>
      </c>
      <c r="U189" s="40"/>
      <c r="V189" s="40"/>
      <c r="W189" s="40"/>
      <c r="X189" s="40"/>
      <c r="Y189" s="40"/>
      <c r="Z189" s="40"/>
      <c r="AA189" s="40"/>
      <c r="AB189" s="40"/>
      <c r="AC189" s="40"/>
      <c r="AD189" s="40"/>
      <c r="AE189" s="40"/>
      <c r="AR189" s="216" t="s">
        <v>150</v>
      </c>
      <c r="AT189" s="216" t="s">
        <v>135</v>
      </c>
      <c r="AU189" s="216" t="s">
        <v>141</v>
      </c>
      <c r="AY189" s="18" t="s">
        <v>132</v>
      </c>
      <c r="BE189" s="217">
        <f>IF(N189="základní",J189,0)</f>
        <v>0</v>
      </c>
      <c r="BF189" s="217">
        <f>IF(N189="snížená",J189,0)</f>
        <v>0</v>
      </c>
      <c r="BG189" s="217">
        <f>IF(N189="zákl. přenesená",J189,0)</f>
        <v>0</v>
      </c>
      <c r="BH189" s="217">
        <f>IF(N189="sníž. přenesená",J189,0)</f>
        <v>0</v>
      </c>
      <c r="BI189" s="217">
        <f>IF(N189="nulová",J189,0)</f>
        <v>0</v>
      </c>
      <c r="BJ189" s="18" t="s">
        <v>141</v>
      </c>
      <c r="BK189" s="217">
        <f>ROUND(I189*H189,2)</f>
        <v>0</v>
      </c>
      <c r="BL189" s="18" t="s">
        <v>150</v>
      </c>
      <c r="BM189" s="216" t="s">
        <v>1631</v>
      </c>
    </row>
    <row r="190" s="2" customFormat="1" ht="24.15" customHeight="1">
      <c r="A190" s="40"/>
      <c r="B190" s="41"/>
      <c r="C190" s="205" t="s">
        <v>407</v>
      </c>
      <c r="D190" s="205" t="s">
        <v>135</v>
      </c>
      <c r="E190" s="206" t="s">
        <v>865</v>
      </c>
      <c r="F190" s="207" t="s">
        <v>866</v>
      </c>
      <c r="G190" s="208" t="s">
        <v>231</v>
      </c>
      <c r="H190" s="209">
        <v>6.7999999999999998</v>
      </c>
      <c r="I190" s="210"/>
      <c r="J190" s="211">
        <f>ROUND(I190*H190,2)</f>
        <v>0</v>
      </c>
      <c r="K190" s="207" t="s">
        <v>139</v>
      </c>
      <c r="L190" s="46"/>
      <c r="M190" s="212" t="s">
        <v>32</v>
      </c>
      <c r="N190" s="213" t="s">
        <v>51</v>
      </c>
      <c r="O190" s="86"/>
      <c r="P190" s="214">
        <f>O190*H190</f>
        <v>0</v>
      </c>
      <c r="Q190" s="214">
        <v>0</v>
      </c>
      <c r="R190" s="214">
        <f>Q190*H190</f>
        <v>0</v>
      </c>
      <c r="S190" s="214">
        <v>0</v>
      </c>
      <c r="T190" s="215">
        <f>S190*H190</f>
        <v>0</v>
      </c>
      <c r="U190" s="40"/>
      <c r="V190" s="40"/>
      <c r="W190" s="40"/>
      <c r="X190" s="40"/>
      <c r="Y190" s="40"/>
      <c r="Z190" s="40"/>
      <c r="AA190" s="40"/>
      <c r="AB190" s="40"/>
      <c r="AC190" s="40"/>
      <c r="AD190" s="40"/>
      <c r="AE190" s="40"/>
      <c r="AR190" s="216" t="s">
        <v>150</v>
      </c>
      <c r="AT190" s="216" t="s">
        <v>135</v>
      </c>
      <c r="AU190" s="216" t="s">
        <v>141</v>
      </c>
      <c r="AY190" s="18" t="s">
        <v>132</v>
      </c>
      <c r="BE190" s="217">
        <f>IF(N190="základní",J190,0)</f>
        <v>0</v>
      </c>
      <c r="BF190" s="217">
        <f>IF(N190="snížená",J190,0)</f>
        <v>0</v>
      </c>
      <c r="BG190" s="217">
        <f>IF(N190="zákl. přenesená",J190,0)</f>
        <v>0</v>
      </c>
      <c r="BH190" s="217">
        <f>IF(N190="sníž. přenesená",J190,0)</f>
        <v>0</v>
      </c>
      <c r="BI190" s="217">
        <f>IF(N190="nulová",J190,0)</f>
        <v>0</v>
      </c>
      <c r="BJ190" s="18" t="s">
        <v>141</v>
      </c>
      <c r="BK190" s="217">
        <f>ROUND(I190*H190,2)</f>
        <v>0</v>
      </c>
      <c r="BL190" s="18" t="s">
        <v>150</v>
      </c>
      <c r="BM190" s="216" t="s">
        <v>1632</v>
      </c>
    </row>
    <row r="191" s="2" customFormat="1">
      <c r="A191" s="40"/>
      <c r="B191" s="41"/>
      <c r="C191" s="42"/>
      <c r="D191" s="225" t="s">
        <v>197</v>
      </c>
      <c r="E191" s="42"/>
      <c r="F191" s="226" t="s">
        <v>868</v>
      </c>
      <c r="G191" s="42"/>
      <c r="H191" s="42"/>
      <c r="I191" s="227"/>
      <c r="J191" s="42"/>
      <c r="K191" s="42"/>
      <c r="L191" s="46"/>
      <c r="M191" s="228"/>
      <c r="N191" s="229"/>
      <c r="O191" s="86"/>
      <c r="P191" s="86"/>
      <c r="Q191" s="86"/>
      <c r="R191" s="86"/>
      <c r="S191" s="86"/>
      <c r="T191" s="87"/>
      <c r="U191" s="40"/>
      <c r="V191" s="40"/>
      <c r="W191" s="40"/>
      <c r="X191" s="40"/>
      <c r="Y191" s="40"/>
      <c r="Z191" s="40"/>
      <c r="AA191" s="40"/>
      <c r="AB191" s="40"/>
      <c r="AC191" s="40"/>
      <c r="AD191" s="40"/>
      <c r="AE191" s="40"/>
      <c r="AT191" s="18" t="s">
        <v>197</v>
      </c>
      <c r="AU191" s="18" t="s">
        <v>141</v>
      </c>
    </row>
    <row r="192" s="13" customFormat="1">
      <c r="A192" s="13"/>
      <c r="B192" s="230"/>
      <c r="C192" s="231"/>
      <c r="D192" s="225" t="s">
        <v>199</v>
      </c>
      <c r="E192" s="232" t="s">
        <v>32</v>
      </c>
      <c r="F192" s="233" t="s">
        <v>869</v>
      </c>
      <c r="G192" s="231"/>
      <c r="H192" s="234">
        <v>6.7999999999999998</v>
      </c>
      <c r="I192" s="235"/>
      <c r="J192" s="231"/>
      <c r="K192" s="231"/>
      <c r="L192" s="236"/>
      <c r="M192" s="237"/>
      <c r="N192" s="238"/>
      <c r="O192" s="238"/>
      <c r="P192" s="238"/>
      <c r="Q192" s="238"/>
      <c r="R192" s="238"/>
      <c r="S192" s="238"/>
      <c r="T192" s="239"/>
      <c r="U192" s="13"/>
      <c r="V192" s="13"/>
      <c r="W192" s="13"/>
      <c r="X192" s="13"/>
      <c r="Y192" s="13"/>
      <c r="Z192" s="13"/>
      <c r="AA192" s="13"/>
      <c r="AB192" s="13"/>
      <c r="AC192" s="13"/>
      <c r="AD192" s="13"/>
      <c r="AE192" s="13"/>
      <c r="AT192" s="240" t="s">
        <v>199</v>
      </c>
      <c r="AU192" s="240" t="s">
        <v>141</v>
      </c>
      <c r="AV192" s="13" t="s">
        <v>141</v>
      </c>
      <c r="AW192" s="13" t="s">
        <v>41</v>
      </c>
      <c r="AX192" s="13" t="s">
        <v>21</v>
      </c>
      <c r="AY192" s="240" t="s">
        <v>132</v>
      </c>
    </row>
    <row r="193" s="2" customFormat="1" ht="14.4" customHeight="1">
      <c r="A193" s="40"/>
      <c r="B193" s="41"/>
      <c r="C193" s="252" t="s">
        <v>412</v>
      </c>
      <c r="D193" s="252" t="s">
        <v>246</v>
      </c>
      <c r="E193" s="253" t="s">
        <v>870</v>
      </c>
      <c r="F193" s="254" t="s">
        <v>871</v>
      </c>
      <c r="G193" s="255" t="s">
        <v>231</v>
      </c>
      <c r="H193" s="256">
        <v>7.1399999999999997</v>
      </c>
      <c r="I193" s="257"/>
      <c r="J193" s="258">
        <f>ROUND(I193*H193,2)</f>
        <v>0</v>
      </c>
      <c r="K193" s="254" t="s">
        <v>32</v>
      </c>
      <c r="L193" s="259"/>
      <c r="M193" s="260" t="s">
        <v>32</v>
      </c>
      <c r="N193" s="261" t="s">
        <v>51</v>
      </c>
      <c r="O193" s="86"/>
      <c r="P193" s="214">
        <f>O193*H193</f>
        <v>0</v>
      </c>
      <c r="Q193" s="214">
        <v>3.0000000000000001E-05</v>
      </c>
      <c r="R193" s="214">
        <f>Q193*H193</f>
        <v>0.0002142</v>
      </c>
      <c r="S193" s="214">
        <v>0</v>
      </c>
      <c r="T193" s="215">
        <f>S193*H193</f>
        <v>0</v>
      </c>
      <c r="U193" s="40"/>
      <c r="V193" s="40"/>
      <c r="W193" s="40"/>
      <c r="X193" s="40"/>
      <c r="Y193" s="40"/>
      <c r="Z193" s="40"/>
      <c r="AA193" s="40"/>
      <c r="AB193" s="40"/>
      <c r="AC193" s="40"/>
      <c r="AD193" s="40"/>
      <c r="AE193" s="40"/>
      <c r="AR193" s="216" t="s">
        <v>228</v>
      </c>
      <c r="AT193" s="216" t="s">
        <v>246</v>
      </c>
      <c r="AU193" s="216" t="s">
        <v>141</v>
      </c>
      <c r="AY193" s="18" t="s">
        <v>132</v>
      </c>
      <c r="BE193" s="217">
        <f>IF(N193="základní",J193,0)</f>
        <v>0</v>
      </c>
      <c r="BF193" s="217">
        <f>IF(N193="snížená",J193,0)</f>
        <v>0</v>
      </c>
      <c r="BG193" s="217">
        <f>IF(N193="zákl. přenesená",J193,0)</f>
        <v>0</v>
      </c>
      <c r="BH193" s="217">
        <f>IF(N193="sníž. přenesená",J193,0)</f>
        <v>0</v>
      </c>
      <c r="BI193" s="217">
        <f>IF(N193="nulová",J193,0)</f>
        <v>0</v>
      </c>
      <c r="BJ193" s="18" t="s">
        <v>141</v>
      </c>
      <c r="BK193" s="217">
        <f>ROUND(I193*H193,2)</f>
        <v>0</v>
      </c>
      <c r="BL193" s="18" t="s">
        <v>150</v>
      </c>
      <c r="BM193" s="216" t="s">
        <v>1633</v>
      </c>
    </row>
    <row r="194" s="13" customFormat="1">
      <c r="A194" s="13"/>
      <c r="B194" s="230"/>
      <c r="C194" s="231"/>
      <c r="D194" s="225" t="s">
        <v>199</v>
      </c>
      <c r="E194" s="231"/>
      <c r="F194" s="233" t="s">
        <v>873</v>
      </c>
      <c r="G194" s="231"/>
      <c r="H194" s="234">
        <v>7.1399999999999997</v>
      </c>
      <c r="I194" s="235"/>
      <c r="J194" s="231"/>
      <c r="K194" s="231"/>
      <c r="L194" s="236"/>
      <c r="M194" s="237"/>
      <c r="N194" s="238"/>
      <c r="O194" s="238"/>
      <c r="P194" s="238"/>
      <c r="Q194" s="238"/>
      <c r="R194" s="238"/>
      <c r="S194" s="238"/>
      <c r="T194" s="239"/>
      <c r="U194" s="13"/>
      <c r="V194" s="13"/>
      <c r="W194" s="13"/>
      <c r="X194" s="13"/>
      <c r="Y194" s="13"/>
      <c r="Z194" s="13"/>
      <c r="AA194" s="13"/>
      <c r="AB194" s="13"/>
      <c r="AC194" s="13"/>
      <c r="AD194" s="13"/>
      <c r="AE194" s="13"/>
      <c r="AT194" s="240" t="s">
        <v>199</v>
      </c>
      <c r="AU194" s="240" t="s">
        <v>141</v>
      </c>
      <c r="AV194" s="13" t="s">
        <v>141</v>
      </c>
      <c r="AW194" s="13" t="s">
        <v>4</v>
      </c>
      <c r="AX194" s="13" t="s">
        <v>21</v>
      </c>
      <c r="AY194" s="240" t="s">
        <v>132</v>
      </c>
    </row>
    <row r="195" s="2" customFormat="1" ht="24.15" customHeight="1">
      <c r="A195" s="40"/>
      <c r="B195" s="41"/>
      <c r="C195" s="205" t="s">
        <v>417</v>
      </c>
      <c r="D195" s="205" t="s">
        <v>135</v>
      </c>
      <c r="E195" s="206" t="s">
        <v>874</v>
      </c>
      <c r="F195" s="207" t="s">
        <v>875</v>
      </c>
      <c r="G195" s="208" t="s">
        <v>195</v>
      </c>
      <c r="H195" s="209">
        <v>1.224</v>
      </c>
      <c r="I195" s="210"/>
      <c r="J195" s="211">
        <f>ROUND(I195*H195,2)</f>
        <v>0</v>
      </c>
      <c r="K195" s="207" t="s">
        <v>139</v>
      </c>
      <c r="L195" s="46"/>
      <c r="M195" s="212" t="s">
        <v>32</v>
      </c>
      <c r="N195" s="213" t="s">
        <v>51</v>
      </c>
      <c r="O195" s="86"/>
      <c r="P195" s="214">
        <f>O195*H195</f>
        <v>0</v>
      </c>
      <c r="Q195" s="214">
        <v>0.0082699999999999996</v>
      </c>
      <c r="R195" s="214">
        <f>Q195*H195</f>
        <v>0.01012248</v>
      </c>
      <c r="S195" s="214">
        <v>0</v>
      </c>
      <c r="T195" s="215">
        <f>S195*H195</f>
        <v>0</v>
      </c>
      <c r="U195" s="40"/>
      <c r="V195" s="40"/>
      <c r="W195" s="40"/>
      <c r="X195" s="40"/>
      <c r="Y195" s="40"/>
      <c r="Z195" s="40"/>
      <c r="AA195" s="40"/>
      <c r="AB195" s="40"/>
      <c r="AC195" s="40"/>
      <c r="AD195" s="40"/>
      <c r="AE195" s="40"/>
      <c r="AR195" s="216" t="s">
        <v>150</v>
      </c>
      <c r="AT195" s="216" t="s">
        <v>135</v>
      </c>
      <c r="AU195" s="216" t="s">
        <v>141</v>
      </c>
      <c r="AY195" s="18" t="s">
        <v>132</v>
      </c>
      <c r="BE195" s="217">
        <f>IF(N195="základní",J195,0)</f>
        <v>0</v>
      </c>
      <c r="BF195" s="217">
        <f>IF(N195="snížená",J195,0)</f>
        <v>0</v>
      </c>
      <c r="BG195" s="217">
        <f>IF(N195="zákl. přenesená",J195,0)</f>
        <v>0</v>
      </c>
      <c r="BH195" s="217">
        <f>IF(N195="sníž. přenesená",J195,0)</f>
        <v>0</v>
      </c>
      <c r="BI195" s="217">
        <f>IF(N195="nulová",J195,0)</f>
        <v>0</v>
      </c>
      <c r="BJ195" s="18" t="s">
        <v>141</v>
      </c>
      <c r="BK195" s="217">
        <f>ROUND(I195*H195,2)</f>
        <v>0</v>
      </c>
      <c r="BL195" s="18" t="s">
        <v>150</v>
      </c>
      <c r="BM195" s="216" t="s">
        <v>1634</v>
      </c>
    </row>
    <row r="196" s="2" customFormat="1">
      <c r="A196" s="40"/>
      <c r="B196" s="41"/>
      <c r="C196" s="42"/>
      <c r="D196" s="225" t="s">
        <v>197</v>
      </c>
      <c r="E196" s="42"/>
      <c r="F196" s="226" t="s">
        <v>274</v>
      </c>
      <c r="G196" s="42"/>
      <c r="H196" s="42"/>
      <c r="I196" s="227"/>
      <c r="J196" s="42"/>
      <c r="K196" s="42"/>
      <c r="L196" s="46"/>
      <c r="M196" s="228"/>
      <c r="N196" s="229"/>
      <c r="O196" s="86"/>
      <c r="P196" s="86"/>
      <c r="Q196" s="86"/>
      <c r="R196" s="86"/>
      <c r="S196" s="86"/>
      <c r="T196" s="87"/>
      <c r="U196" s="40"/>
      <c r="V196" s="40"/>
      <c r="W196" s="40"/>
      <c r="X196" s="40"/>
      <c r="Y196" s="40"/>
      <c r="Z196" s="40"/>
      <c r="AA196" s="40"/>
      <c r="AB196" s="40"/>
      <c r="AC196" s="40"/>
      <c r="AD196" s="40"/>
      <c r="AE196" s="40"/>
      <c r="AT196" s="18" t="s">
        <v>197</v>
      </c>
      <c r="AU196" s="18" t="s">
        <v>141</v>
      </c>
    </row>
    <row r="197" s="13" customFormat="1">
      <c r="A197" s="13"/>
      <c r="B197" s="230"/>
      <c r="C197" s="231"/>
      <c r="D197" s="225" t="s">
        <v>199</v>
      </c>
      <c r="E197" s="232" t="s">
        <v>32</v>
      </c>
      <c r="F197" s="233" t="s">
        <v>877</v>
      </c>
      <c r="G197" s="231"/>
      <c r="H197" s="234">
        <v>1.224</v>
      </c>
      <c r="I197" s="235"/>
      <c r="J197" s="231"/>
      <c r="K197" s="231"/>
      <c r="L197" s="236"/>
      <c r="M197" s="237"/>
      <c r="N197" s="238"/>
      <c r="O197" s="238"/>
      <c r="P197" s="238"/>
      <c r="Q197" s="238"/>
      <c r="R197" s="238"/>
      <c r="S197" s="238"/>
      <c r="T197" s="239"/>
      <c r="U197" s="13"/>
      <c r="V197" s="13"/>
      <c r="W197" s="13"/>
      <c r="X197" s="13"/>
      <c r="Y197" s="13"/>
      <c r="Z197" s="13"/>
      <c r="AA197" s="13"/>
      <c r="AB197" s="13"/>
      <c r="AC197" s="13"/>
      <c r="AD197" s="13"/>
      <c r="AE197" s="13"/>
      <c r="AT197" s="240" t="s">
        <v>199</v>
      </c>
      <c r="AU197" s="240" t="s">
        <v>141</v>
      </c>
      <c r="AV197" s="13" t="s">
        <v>141</v>
      </c>
      <c r="AW197" s="13" t="s">
        <v>41</v>
      </c>
      <c r="AX197" s="13" t="s">
        <v>79</v>
      </c>
      <c r="AY197" s="240" t="s">
        <v>132</v>
      </c>
    </row>
    <row r="198" s="14" customFormat="1">
      <c r="A198" s="14"/>
      <c r="B198" s="241"/>
      <c r="C198" s="242"/>
      <c r="D198" s="225" t="s">
        <v>199</v>
      </c>
      <c r="E198" s="243" t="s">
        <v>32</v>
      </c>
      <c r="F198" s="244" t="s">
        <v>201</v>
      </c>
      <c r="G198" s="242"/>
      <c r="H198" s="245">
        <v>1.224</v>
      </c>
      <c r="I198" s="246"/>
      <c r="J198" s="242"/>
      <c r="K198" s="242"/>
      <c r="L198" s="247"/>
      <c r="M198" s="248"/>
      <c r="N198" s="249"/>
      <c r="O198" s="249"/>
      <c r="P198" s="249"/>
      <c r="Q198" s="249"/>
      <c r="R198" s="249"/>
      <c r="S198" s="249"/>
      <c r="T198" s="250"/>
      <c r="U198" s="14"/>
      <c r="V198" s="14"/>
      <c r="W198" s="14"/>
      <c r="X198" s="14"/>
      <c r="Y198" s="14"/>
      <c r="Z198" s="14"/>
      <c r="AA198" s="14"/>
      <c r="AB198" s="14"/>
      <c r="AC198" s="14"/>
      <c r="AD198" s="14"/>
      <c r="AE198" s="14"/>
      <c r="AT198" s="251" t="s">
        <v>199</v>
      </c>
      <c r="AU198" s="251" t="s">
        <v>141</v>
      </c>
      <c r="AV198" s="14" t="s">
        <v>150</v>
      </c>
      <c r="AW198" s="14" t="s">
        <v>41</v>
      </c>
      <c r="AX198" s="14" t="s">
        <v>21</v>
      </c>
      <c r="AY198" s="251" t="s">
        <v>132</v>
      </c>
    </row>
    <row r="199" s="2" customFormat="1" ht="14.4" customHeight="1">
      <c r="A199" s="40"/>
      <c r="B199" s="41"/>
      <c r="C199" s="252" t="s">
        <v>426</v>
      </c>
      <c r="D199" s="252" t="s">
        <v>246</v>
      </c>
      <c r="E199" s="253" t="s">
        <v>878</v>
      </c>
      <c r="F199" s="254" t="s">
        <v>879</v>
      </c>
      <c r="G199" s="255" t="s">
        <v>195</v>
      </c>
      <c r="H199" s="256">
        <v>1.248</v>
      </c>
      <c r="I199" s="257"/>
      <c r="J199" s="258">
        <f>ROUND(I199*H199,2)</f>
        <v>0</v>
      </c>
      <c r="K199" s="254" t="s">
        <v>139</v>
      </c>
      <c r="L199" s="259"/>
      <c r="M199" s="260" t="s">
        <v>32</v>
      </c>
      <c r="N199" s="261" t="s">
        <v>51</v>
      </c>
      <c r="O199" s="86"/>
      <c r="P199" s="214">
        <f>O199*H199</f>
        <v>0</v>
      </c>
      <c r="Q199" s="214">
        <v>0.00034000000000000002</v>
      </c>
      <c r="R199" s="214">
        <f>Q199*H199</f>
        <v>0.00042432</v>
      </c>
      <c r="S199" s="214">
        <v>0</v>
      </c>
      <c r="T199" s="215">
        <f>S199*H199</f>
        <v>0</v>
      </c>
      <c r="U199" s="40"/>
      <c r="V199" s="40"/>
      <c r="W199" s="40"/>
      <c r="X199" s="40"/>
      <c r="Y199" s="40"/>
      <c r="Z199" s="40"/>
      <c r="AA199" s="40"/>
      <c r="AB199" s="40"/>
      <c r="AC199" s="40"/>
      <c r="AD199" s="40"/>
      <c r="AE199" s="40"/>
      <c r="AR199" s="216" t="s">
        <v>228</v>
      </c>
      <c r="AT199" s="216" t="s">
        <v>246</v>
      </c>
      <c r="AU199" s="216" t="s">
        <v>141</v>
      </c>
      <c r="AY199" s="18" t="s">
        <v>132</v>
      </c>
      <c r="BE199" s="217">
        <f>IF(N199="základní",J199,0)</f>
        <v>0</v>
      </c>
      <c r="BF199" s="217">
        <f>IF(N199="snížená",J199,0)</f>
        <v>0</v>
      </c>
      <c r="BG199" s="217">
        <f>IF(N199="zákl. přenesená",J199,0)</f>
        <v>0</v>
      </c>
      <c r="BH199" s="217">
        <f>IF(N199="sníž. přenesená",J199,0)</f>
        <v>0</v>
      </c>
      <c r="BI199" s="217">
        <f>IF(N199="nulová",J199,0)</f>
        <v>0</v>
      </c>
      <c r="BJ199" s="18" t="s">
        <v>141</v>
      </c>
      <c r="BK199" s="217">
        <f>ROUND(I199*H199,2)</f>
        <v>0</v>
      </c>
      <c r="BL199" s="18" t="s">
        <v>150</v>
      </c>
      <c r="BM199" s="216" t="s">
        <v>1635</v>
      </c>
    </row>
    <row r="200" s="13" customFormat="1">
      <c r="A200" s="13"/>
      <c r="B200" s="230"/>
      <c r="C200" s="231"/>
      <c r="D200" s="225" t="s">
        <v>199</v>
      </c>
      <c r="E200" s="231"/>
      <c r="F200" s="233" t="s">
        <v>881</v>
      </c>
      <c r="G200" s="231"/>
      <c r="H200" s="234">
        <v>1.248</v>
      </c>
      <c r="I200" s="235"/>
      <c r="J200" s="231"/>
      <c r="K200" s="231"/>
      <c r="L200" s="236"/>
      <c r="M200" s="237"/>
      <c r="N200" s="238"/>
      <c r="O200" s="238"/>
      <c r="P200" s="238"/>
      <c r="Q200" s="238"/>
      <c r="R200" s="238"/>
      <c r="S200" s="238"/>
      <c r="T200" s="239"/>
      <c r="U200" s="13"/>
      <c r="V200" s="13"/>
      <c r="W200" s="13"/>
      <c r="X200" s="13"/>
      <c r="Y200" s="13"/>
      <c r="Z200" s="13"/>
      <c r="AA200" s="13"/>
      <c r="AB200" s="13"/>
      <c r="AC200" s="13"/>
      <c r="AD200" s="13"/>
      <c r="AE200" s="13"/>
      <c r="AT200" s="240" t="s">
        <v>199</v>
      </c>
      <c r="AU200" s="240" t="s">
        <v>141</v>
      </c>
      <c r="AV200" s="13" t="s">
        <v>141</v>
      </c>
      <c r="AW200" s="13" t="s">
        <v>4</v>
      </c>
      <c r="AX200" s="13" t="s">
        <v>21</v>
      </c>
      <c r="AY200" s="240" t="s">
        <v>132</v>
      </c>
    </row>
    <row r="201" s="2" customFormat="1" ht="24.15" customHeight="1">
      <c r="A201" s="40"/>
      <c r="B201" s="41"/>
      <c r="C201" s="205" t="s">
        <v>430</v>
      </c>
      <c r="D201" s="205" t="s">
        <v>135</v>
      </c>
      <c r="E201" s="206" t="s">
        <v>271</v>
      </c>
      <c r="F201" s="207" t="s">
        <v>272</v>
      </c>
      <c r="G201" s="208" t="s">
        <v>195</v>
      </c>
      <c r="H201" s="209">
        <v>66.849999999999994</v>
      </c>
      <c r="I201" s="210"/>
      <c r="J201" s="211">
        <f>ROUND(I201*H201,2)</f>
        <v>0</v>
      </c>
      <c r="K201" s="207" t="s">
        <v>139</v>
      </c>
      <c r="L201" s="46"/>
      <c r="M201" s="212" t="s">
        <v>32</v>
      </c>
      <c r="N201" s="213" t="s">
        <v>51</v>
      </c>
      <c r="O201" s="86"/>
      <c r="P201" s="214">
        <f>O201*H201</f>
        <v>0</v>
      </c>
      <c r="Q201" s="214">
        <v>0.0085199999999999998</v>
      </c>
      <c r="R201" s="214">
        <f>Q201*H201</f>
        <v>0.5695619999999999</v>
      </c>
      <c r="S201" s="214">
        <v>0</v>
      </c>
      <c r="T201" s="215">
        <f>S201*H201</f>
        <v>0</v>
      </c>
      <c r="U201" s="40"/>
      <c r="V201" s="40"/>
      <c r="W201" s="40"/>
      <c r="X201" s="40"/>
      <c r="Y201" s="40"/>
      <c r="Z201" s="40"/>
      <c r="AA201" s="40"/>
      <c r="AB201" s="40"/>
      <c r="AC201" s="40"/>
      <c r="AD201" s="40"/>
      <c r="AE201" s="40"/>
      <c r="AR201" s="216" t="s">
        <v>150</v>
      </c>
      <c r="AT201" s="216" t="s">
        <v>135</v>
      </c>
      <c r="AU201" s="216" t="s">
        <v>141</v>
      </c>
      <c r="AY201" s="18" t="s">
        <v>132</v>
      </c>
      <c r="BE201" s="217">
        <f>IF(N201="základní",J201,0)</f>
        <v>0</v>
      </c>
      <c r="BF201" s="217">
        <f>IF(N201="snížená",J201,0)</f>
        <v>0</v>
      </c>
      <c r="BG201" s="217">
        <f>IF(N201="zákl. přenesená",J201,0)</f>
        <v>0</v>
      </c>
      <c r="BH201" s="217">
        <f>IF(N201="sníž. přenesená",J201,0)</f>
        <v>0</v>
      </c>
      <c r="BI201" s="217">
        <f>IF(N201="nulová",J201,0)</f>
        <v>0</v>
      </c>
      <c r="BJ201" s="18" t="s">
        <v>141</v>
      </c>
      <c r="BK201" s="217">
        <f>ROUND(I201*H201,2)</f>
        <v>0</v>
      </c>
      <c r="BL201" s="18" t="s">
        <v>150</v>
      </c>
      <c r="BM201" s="216" t="s">
        <v>1636</v>
      </c>
    </row>
    <row r="202" s="2" customFormat="1">
      <c r="A202" s="40"/>
      <c r="B202" s="41"/>
      <c r="C202" s="42"/>
      <c r="D202" s="225" t="s">
        <v>197</v>
      </c>
      <c r="E202" s="42"/>
      <c r="F202" s="226" t="s">
        <v>274</v>
      </c>
      <c r="G202" s="42"/>
      <c r="H202" s="42"/>
      <c r="I202" s="227"/>
      <c r="J202" s="42"/>
      <c r="K202" s="42"/>
      <c r="L202" s="46"/>
      <c r="M202" s="228"/>
      <c r="N202" s="229"/>
      <c r="O202" s="86"/>
      <c r="P202" s="86"/>
      <c r="Q202" s="86"/>
      <c r="R202" s="86"/>
      <c r="S202" s="86"/>
      <c r="T202" s="87"/>
      <c r="U202" s="40"/>
      <c r="V202" s="40"/>
      <c r="W202" s="40"/>
      <c r="X202" s="40"/>
      <c r="Y202" s="40"/>
      <c r="Z202" s="40"/>
      <c r="AA202" s="40"/>
      <c r="AB202" s="40"/>
      <c r="AC202" s="40"/>
      <c r="AD202" s="40"/>
      <c r="AE202" s="40"/>
      <c r="AT202" s="18" t="s">
        <v>197</v>
      </c>
      <c r="AU202" s="18" t="s">
        <v>141</v>
      </c>
    </row>
    <row r="203" s="15" customFormat="1">
      <c r="A203" s="15"/>
      <c r="B203" s="262"/>
      <c r="C203" s="263"/>
      <c r="D203" s="225" t="s">
        <v>199</v>
      </c>
      <c r="E203" s="264" t="s">
        <v>32</v>
      </c>
      <c r="F203" s="265" t="s">
        <v>275</v>
      </c>
      <c r="G203" s="263"/>
      <c r="H203" s="264" t="s">
        <v>32</v>
      </c>
      <c r="I203" s="266"/>
      <c r="J203" s="263"/>
      <c r="K203" s="263"/>
      <c r="L203" s="267"/>
      <c r="M203" s="268"/>
      <c r="N203" s="269"/>
      <c r="O203" s="269"/>
      <c r="P203" s="269"/>
      <c r="Q203" s="269"/>
      <c r="R203" s="269"/>
      <c r="S203" s="269"/>
      <c r="T203" s="270"/>
      <c r="U203" s="15"/>
      <c r="V203" s="15"/>
      <c r="W203" s="15"/>
      <c r="X203" s="15"/>
      <c r="Y203" s="15"/>
      <c r="Z203" s="15"/>
      <c r="AA203" s="15"/>
      <c r="AB203" s="15"/>
      <c r="AC203" s="15"/>
      <c r="AD203" s="15"/>
      <c r="AE203" s="15"/>
      <c r="AT203" s="271" t="s">
        <v>199</v>
      </c>
      <c r="AU203" s="271" t="s">
        <v>141</v>
      </c>
      <c r="AV203" s="15" t="s">
        <v>21</v>
      </c>
      <c r="AW203" s="15" t="s">
        <v>41</v>
      </c>
      <c r="AX203" s="15" t="s">
        <v>79</v>
      </c>
      <c r="AY203" s="271" t="s">
        <v>132</v>
      </c>
    </row>
    <row r="204" s="13" customFormat="1">
      <c r="A204" s="13"/>
      <c r="B204" s="230"/>
      <c r="C204" s="231"/>
      <c r="D204" s="225" t="s">
        <v>199</v>
      </c>
      <c r="E204" s="232" t="s">
        <v>32</v>
      </c>
      <c r="F204" s="233" t="s">
        <v>1441</v>
      </c>
      <c r="G204" s="231"/>
      <c r="H204" s="234">
        <v>66.849999999999994</v>
      </c>
      <c r="I204" s="235"/>
      <c r="J204" s="231"/>
      <c r="K204" s="231"/>
      <c r="L204" s="236"/>
      <c r="M204" s="237"/>
      <c r="N204" s="238"/>
      <c r="O204" s="238"/>
      <c r="P204" s="238"/>
      <c r="Q204" s="238"/>
      <c r="R204" s="238"/>
      <c r="S204" s="238"/>
      <c r="T204" s="239"/>
      <c r="U204" s="13"/>
      <c r="V204" s="13"/>
      <c r="W204" s="13"/>
      <c r="X204" s="13"/>
      <c r="Y204" s="13"/>
      <c r="Z204" s="13"/>
      <c r="AA204" s="13"/>
      <c r="AB204" s="13"/>
      <c r="AC204" s="13"/>
      <c r="AD204" s="13"/>
      <c r="AE204" s="13"/>
      <c r="AT204" s="240" t="s">
        <v>199</v>
      </c>
      <c r="AU204" s="240" t="s">
        <v>141</v>
      </c>
      <c r="AV204" s="13" t="s">
        <v>141</v>
      </c>
      <c r="AW204" s="13" t="s">
        <v>41</v>
      </c>
      <c r="AX204" s="13" t="s">
        <v>79</v>
      </c>
      <c r="AY204" s="240" t="s">
        <v>132</v>
      </c>
    </row>
    <row r="205" s="14" customFormat="1">
      <c r="A205" s="14"/>
      <c r="B205" s="241"/>
      <c r="C205" s="242"/>
      <c r="D205" s="225" t="s">
        <v>199</v>
      </c>
      <c r="E205" s="243" t="s">
        <v>32</v>
      </c>
      <c r="F205" s="244" t="s">
        <v>201</v>
      </c>
      <c r="G205" s="242"/>
      <c r="H205" s="245">
        <v>66.849999999999994</v>
      </c>
      <c r="I205" s="246"/>
      <c r="J205" s="242"/>
      <c r="K205" s="242"/>
      <c r="L205" s="247"/>
      <c r="M205" s="248"/>
      <c r="N205" s="249"/>
      <c r="O205" s="249"/>
      <c r="P205" s="249"/>
      <c r="Q205" s="249"/>
      <c r="R205" s="249"/>
      <c r="S205" s="249"/>
      <c r="T205" s="250"/>
      <c r="U205" s="14"/>
      <c r="V205" s="14"/>
      <c r="W205" s="14"/>
      <c r="X205" s="14"/>
      <c r="Y205" s="14"/>
      <c r="Z205" s="14"/>
      <c r="AA205" s="14"/>
      <c r="AB205" s="14"/>
      <c r="AC205" s="14"/>
      <c r="AD205" s="14"/>
      <c r="AE205" s="14"/>
      <c r="AT205" s="251" t="s">
        <v>199</v>
      </c>
      <c r="AU205" s="251" t="s">
        <v>141</v>
      </c>
      <c r="AV205" s="14" t="s">
        <v>150</v>
      </c>
      <c r="AW205" s="14" t="s">
        <v>41</v>
      </c>
      <c r="AX205" s="14" t="s">
        <v>21</v>
      </c>
      <c r="AY205" s="251" t="s">
        <v>132</v>
      </c>
    </row>
    <row r="206" s="2" customFormat="1" ht="14.4" customHeight="1">
      <c r="A206" s="40"/>
      <c r="B206" s="41"/>
      <c r="C206" s="252" t="s">
        <v>436</v>
      </c>
      <c r="D206" s="252" t="s">
        <v>246</v>
      </c>
      <c r="E206" s="253" t="s">
        <v>278</v>
      </c>
      <c r="F206" s="254" t="s">
        <v>279</v>
      </c>
      <c r="G206" s="255" t="s">
        <v>195</v>
      </c>
      <c r="H206" s="256">
        <v>68.186999999999998</v>
      </c>
      <c r="I206" s="257"/>
      <c r="J206" s="258">
        <f>ROUND(I206*H206,2)</f>
        <v>0</v>
      </c>
      <c r="K206" s="254" t="s">
        <v>139</v>
      </c>
      <c r="L206" s="259"/>
      <c r="M206" s="260" t="s">
        <v>32</v>
      </c>
      <c r="N206" s="261" t="s">
        <v>51</v>
      </c>
      <c r="O206" s="86"/>
      <c r="P206" s="214">
        <f>O206*H206</f>
        <v>0</v>
      </c>
      <c r="Q206" s="214">
        <v>0.0035999999999999999</v>
      </c>
      <c r="R206" s="214">
        <f>Q206*H206</f>
        <v>0.24547319999999998</v>
      </c>
      <c r="S206" s="214">
        <v>0</v>
      </c>
      <c r="T206" s="215">
        <f>S206*H206</f>
        <v>0</v>
      </c>
      <c r="U206" s="40"/>
      <c r="V206" s="40"/>
      <c r="W206" s="40"/>
      <c r="X206" s="40"/>
      <c r="Y206" s="40"/>
      <c r="Z206" s="40"/>
      <c r="AA206" s="40"/>
      <c r="AB206" s="40"/>
      <c r="AC206" s="40"/>
      <c r="AD206" s="40"/>
      <c r="AE206" s="40"/>
      <c r="AR206" s="216" t="s">
        <v>228</v>
      </c>
      <c r="AT206" s="216" t="s">
        <v>246</v>
      </c>
      <c r="AU206" s="216" t="s">
        <v>141</v>
      </c>
      <c r="AY206" s="18" t="s">
        <v>132</v>
      </c>
      <c r="BE206" s="217">
        <f>IF(N206="základní",J206,0)</f>
        <v>0</v>
      </c>
      <c r="BF206" s="217">
        <f>IF(N206="snížená",J206,0)</f>
        <v>0</v>
      </c>
      <c r="BG206" s="217">
        <f>IF(N206="zákl. přenesená",J206,0)</f>
        <v>0</v>
      </c>
      <c r="BH206" s="217">
        <f>IF(N206="sníž. přenesená",J206,0)</f>
        <v>0</v>
      </c>
      <c r="BI206" s="217">
        <f>IF(N206="nulová",J206,0)</f>
        <v>0</v>
      </c>
      <c r="BJ206" s="18" t="s">
        <v>141</v>
      </c>
      <c r="BK206" s="217">
        <f>ROUND(I206*H206,2)</f>
        <v>0</v>
      </c>
      <c r="BL206" s="18" t="s">
        <v>150</v>
      </c>
      <c r="BM206" s="216" t="s">
        <v>1637</v>
      </c>
    </row>
    <row r="207" s="13" customFormat="1">
      <c r="A207" s="13"/>
      <c r="B207" s="230"/>
      <c r="C207" s="231"/>
      <c r="D207" s="225" t="s">
        <v>199</v>
      </c>
      <c r="E207" s="231"/>
      <c r="F207" s="233" t="s">
        <v>1443</v>
      </c>
      <c r="G207" s="231"/>
      <c r="H207" s="234">
        <v>68.186999999999998</v>
      </c>
      <c r="I207" s="235"/>
      <c r="J207" s="231"/>
      <c r="K207" s="231"/>
      <c r="L207" s="236"/>
      <c r="M207" s="237"/>
      <c r="N207" s="238"/>
      <c r="O207" s="238"/>
      <c r="P207" s="238"/>
      <c r="Q207" s="238"/>
      <c r="R207" s="238"/>
      <c r="S207" s="238"/>
      <c r="T207" s="239"/>
      <c r="U207" s="13"/>
      <c r="V207" s="13"/>
      <c r="W207" s="13"/>
      <c r="X207" s="13"/>
      <c r="Y207" s="13"/>
      <c r="Z207" s="13"/>
      <c r="AA207" s="13"/>
      <c r="AB207" s="13"/>
      <c r="AC207" s="13"/>
      <c r="AD207" s="13"/>
      <c r="AE207" s="13"/>
      <c r="AT207" s="240" t="s">
        <v>199</v>
      </c>
      <c r="AU207" s="240" t="s">
        <v>141</v>
      </c>
      <c r="AV207" s="13" t="s">
        <v>141</v>
      </c>
      <c r="AW207" s="13" t="s">
        <v>4</v>
      </c>
      <c r="AX207" s="13" t="s">
        <v>21</v>
      </c>
      <c r="AY207" s="240" t="s">
        <v>132</v>
      </c>
    </row>
    <row r="208" s="2" customFormat="1" ht="24.15" customHeight="1">
      <c r="A208" s="40"/>
      <c r="B208" s="41"/>
      <c r="C208" s="205" t="s">
        <v>442</v>
      </c>
      <c r="D208" s="205" t="s">
        <v>135</v>
      </c>
      <c r="E208" s="206" t="s">
        <v>283</v>
      </c>
      <c r="F208" s="207" t="s">
        <v>284</v>
      </c>
      <c r="G208" s="208" t="s">
        <v>195</v>
      </c>
      <c r="H208" s="209">
        <v>287.84500000000003</v>
      </c>
      <c r="I208" s="210"/>
      <c r="J208" s="211">
        <f>ROUND(I208*H208,2)</f>
        <v>0</v>
      </c>
      <c r="K208" s="207" t="s">
        <v>139</v>
      </c>
      <c r="L208" s="46"/>
      <c r="M208" s="212" t="s">
        <v>32</v>
      </c>
      <c r="N208" s="213" t="s">
        <v>51</v>
      </c>
      <c r="O208" s="86"/>
      <c r="P208" s="214">
        <f>O208*H208</f>
        <v>0</v>
      </c>
      <c r="Q208" s="214">
        <v>0.0086</v>
      </c>
      <c r="R208" s="214">
        <f>Q208*H208</f>
        <v>2.4754670000000001</v>
      </c>
      <c r="S208" s="214">
        <v>0</v>
      </c>
      <c r="T208" s="215">
        <f>S208*H208</f>
        <v>0</v>
      </c>
      <c r="U208" s="40"/>
      <c r="V208" s="40"/>
      <c r="W208" s="40"/>
      <c r="X208" s="40"/>
      <c r="Y208" s="40"/>
      <c r="Z208" s="40"/>
      <c r="AA208" s="40"/>
      <c r="AB208" s="40"/>
      <c r="AC208" s="40"/>
      <c r="AD208" s="40"/>
      <c r="AE208" s="40"/>
      <c r="AR208" s="216" t="s">
        <v>150</v>
      </c>
      <c r="AT208" s="216" t="s">
        <v>135</v>
      </c>
      <c r="AU208" s="216" t="s">
        <v>141</v>
      </c>
      <c r="AY208" s="18" t="s">
        <v>132</v>
      </c>
      <c r="BE208" s="217">
        <f>IF(N208="základní",J208,0)</f>
        <v>0</v>
      </c>
      <c r="BF208" s="217">
        <f>IF(N208="snížená",J208,0)</f>
        <v>0</v>
      </c>
      <c r="BG208" s="217">
        <f>IF(N208="zákl. přenesená",J208,0)</f>
        <v>0</v>
      </c>
      <c r="BH208" s="217">
        <f>IF(N208="sníž. přenesená",J208,0)</f>
        <v>0</v>
      </c>
      <c r="BI208" s="217">
        <f>IF(N208="nulová",J208,0)</f>
        <v>0</v>
      </c>
      <c r="BJ208" s="18" t="s">
        <v>141</v>
      </c>
      <c r="BK208" s="217">
        <f>ROUND(I208*H208,2)</f>
        <v>0</v>
      </c>
      <c r="BL208" s="18" t="s">
        <v>150</v>
      </c>
      <c r="BM208" s="216" t="s">
        <v>1638</v>
      </c>
    </row>
    <row r="209" s="2" customFormat="1">
      <c r="A209" s="40"/>
      <c r="B209" s="41"/>
      <c r="C209" s="42"/>
      <c r="D209" s="225" t="s">
        <v>197</v>
      </c>
      <c r="E209" s="42"/>
      <c r="F209" s="226" t="s">
        <v>274</v>
      </c>
      <c r="G209" s="42"/>
      <c r="H209" s="42"/>
      <c r="I209" s="227"/>
      <c r="J209" s="42"/>
      <c r="K209" s="42"/>
      <c r="L209" s="46"/>
      <c r="M209" s="228"/>
      <c r="N209" s="229"/>
      <c r="O209" s="86"/>
      <c r="P209" s="86"/>
      <c r="Q209" s="86"/>
      <c r="R209" s="86"/>
      <c r="S209" s="86"/>
      <c r="T209" s="87"/>
      <c r="U209" s="40"/>
      <c r="V209" s="40"/>
      <c r="W209" s="40"/>
      <c r="X209" s="40"/>
      <c r="Y209" s="40"/>
      <c r="Z209" s="40"/>
      <c r="AA209" s="40"/>
      <c r="AB209" s="40"/>
      <c r="AC209" s="40"/>
      <c r="AD209" s="40"/>
      <c r="AE209" s="40"/>
      <c r="AT209" s="18" t="s">
        <v>197</v>
      </c>
      <c r="AU209" s="18" t="s">
        <v>141</v>
      </c>
    </row>
    <row r="210" s="13" customFormat="1">
      <c r="A210" s="13"/>
      <c r="B210" s="230"/>
      <c r="C210" s="231"/>
      <c r="D210" s="225" t="s">
        <v>199</v>
      </c>
      <c r="E210" s="232" t="s">
        <v>32</v>
      </c>
      <c r="F210" s="233" t="s">
        <v>1445</v>
      </c>
      <c r="G210" s="231"/>
      <c r="H210" s="234">
        <v>329.47500000000002</v>
      </c>
      <c r="I210" s="235"/>
      <c r="J210" s="231"/>
      <c r="K210" s="231"/>
      <c r="L210" s="236"/>
      <c r="M210" s="237"/>
      <c r="N210" s="238"/>
      <c r="O210" s="238"/>
      <c r="P210" s="238"/>
      <c r="Q210" s="238"/>
      <c r="R210" s="238"/>
      <c r="S210" s="238"/>
      <c r="T210" s="239"/>
      <c r="U210" s="13"/>
      <c r="V210" s="13"/>
      <c r="W210" s="13"/>
      <c r="X210" s="13"/>
      <c r="Y210" s="13"/>
      <c r="Z210" s="13"/>
      <c r="AA210" s="13"/>
      <c r="AB210" s="13"/>
      <c r="AC210" s="13"/>
      <c r="AD210" s="13"/>
      <c r="AE210" s="13"/>
      <c r="AT210" s="240" t="s">
        <v>199</v>
      </c>
      <c r="AU210" s="240" t="s">
        <v>141</v>
      </c>
      <c r="AV210" s="13" t="s">
        <v>141</v>
      </c>
      <c r="AW210" s="13" t="s">
        <v>41</v>
      </c>
      <c r="AX210" s="13" t="s">
        <v>79</v>
      </c>
      <c r="AY210" s="240" t="s">
        <v>132</v>
      </c>
    </row>
    <row r="211" s="13" customFormat="1">
      <c r="A211" s="13"/>
      <c r="B211" s="230"/>
      <c r="C211" s="231"/>
      <c r="D211" s="225" t="s">
        <v>199</v>
      </c>
      <c r="E211" s="232" t="s">
        <v>32</v>
      </c>
      <c r="F211" s="233" t="s">
        <v>888</v>
      </c>
      <c r="G211" s="231"/>
      <c r="H211" s="234">
        <v>-18</v>
      </c>
      <c r="I211" s="235"/>
      <c r="J211" s="231"/>
      <c r="K211" s="231"/>
      <c r="L211" s="236"/>
      <c r="M211" s="237"/>
      <c r="N211" s="238"/>
      <c r="O211" s="238"/>
      <c r="P211" s="238"/>
      <c r="Q211" s="238"/>
      <c r="R211" s="238"/>
      <c r="S211" s="238"/>
      <c r="T211" s="239"/>
      <c r="U211" s="13"/>
      <c r="V211" s="13"/>
      <c r="W211" s="13"/>
      <c r="X211" s="13"/>
      <c r="Y211" s="13"/>
      <c r="Z211" s="13"/>
      <c r="AA211" s="13"/>
      <c r="AB211" s="13"/>
      <c r="AC211" s="13"/>
      <c r="AD211" s="13"/>
      <c r="AE211" s="13"/>
      <c r="AT211" s="240" t="s">
        <v>199</v>
      </c>
      <c r="AU211" s="240" t="s">
        <v>141</v>
      </c>
      <c r="AV211" s="13" t="s">
        <v>141</v>
      </c>
      <c r="AW211" s="13" t="s">
        <v>41</v>
      </c>
      <c r="AX211" s="13" t="s">
        <v>79</v>
      </c>
      <c r="AY211" s="240" t="s">
        <v>132</v>
      </c>
    </row>
    <row r="212" s="13" customFormat="1">
      <c r="A212" s="13"/>
      <c r="B212" s="230"/>
      <c r="C212" s="231"/>
      <c r="D212" s="225" t="s">
        <v>199</v>
      </c>
      <c r="E212" s="232" t="s">
        <v>32</v>
      </c>
      <c r="F212" s="233" t="s">
        <v>889</v>
      </c>
      <c r="G212" s="231"/>
      <c r="H212" s="234">
        <v>-13.5</v>
      </c>
      <c r="I212" s="235"/>
      <c r="J212" s="231"/>
      <c r="K212" s="231"/>
      <c r="L212" s="236"/>
      <c r="M212" s="237"/>
      <c r="N212" s="238"/>
      <c r="O212" s="238"/>
      <c r="P212" s="238"/>
      <c r="Q212" s="238"/>
      <c r="R212" s="238"/>
      <c r="S212" s="238"/>
      <c r="T212" s="239"/>
      <c r="U212" s="13"/>
      <c r="V212" s="13"/>
      <c r="W212" s="13"/>
      <c r="X212" s="13"/>
      <c r="Y212" s="13"/>
      <c r="Z212" s="13"/>
      <c r="AA212" s="13"/>
      <c r="AB212" s="13"/>
      <c r="AC212" s="13"/>
      <c r="AD212" s="13"/>
      <c r="AE212" s="13"/>
      <c r="AT212" s="240" t="s">
        <v>199</v>
      </c>
      <c r="AU212" s="240" t="s">
        <v>141</v>
      </c>
      <c r="AV212" s="13" t="s">
        <v>141</v>
      </c>
      <c r="AW212" s="13" t="s">
        <v>41</v>
      </c>
      <c r="AX212" s="13" t="s">
        <v>79</v>
      </c>
      <c r="AY212" s="240" t="s">
        <v>132</v>
      </c>
    </row>
    <row r="213" s="13" customFormat="1">
      <c r="A213" s="13"/>
      <c r="B213" s="230"/>
      <c r="C213" s="231"/>
      <c r="D213" s="225" t="s">
        <v>199</v>
      </c>
      <c r="E213" s="232" t="s">
        <v>32</v>
      </c>
      <c r="F213" s="233" t="s">
        <v>890</v>
      </c>
      <c r="G213" s="231"/>
      <c r="H213" s="234">
        <v>-3.0800000000000001</v>
      </c>
      <c r="I213" s="235"/>
      <c r="J213" s="231"/>
      <c r="K213" s="231"/>
      <c r="L213" s="236"/>
      <c r="M213" s="237"/>
      <c r="N213" s="238"/>
      <c r="O213" s="238"/>
      <c r="P213" s="238"/>
      <c r="Q213" s="238"/>
      <c r="R213" s="238"/>
      <c r="S213" s="238"/>
      <c r="T213" s="239"/>
      <c r="U213" s="13"/>
      <c r="V213" s="13"/>
      <c r="W213" s="13"/>
      <c r="X213" s="13"/>
      <c r="Y213" s="13"/>
      <c r="Z213" s="13"/>
      <c r="AA213" s="13"/>
      <c r="AB213" s="13"/>
      <c r="AC213" s="13"/>
      <c r="AD213" s="13"/>
      <c r="AE213" s="13"/>
      <c r="AT213" s="240" t="s">
        <v>199</v>
      </c>
      <c r="AU213" s="240" t="s">
        <v>141</v>
      </c>
      <c r="AV213" s="13" t="s">
        <v>141</v>
      </c>
      <c r="AW213" s="13" t="s">
        <v>41</v>
      </c>
      <c r="AX213" s="13" t="s">
        <v>79</v>
      </c>
      <c r="AY213" s="240" t="s">
        <v>132</v>
      </c>
    </row>
    <row r="214" s="13" customFormat="1">
      <c r="A214" s="13"/>
      <c r="B214" s="230"/>
      <c r="C214" s="231"/>
      <c r="D214" s="225" t="s">
        <v>199</v>
      </c>
      <c r="E214" s="232" t="s">
        <v>32</v>
      </c>
      <c r="F214" s="233" t="s">
        <v>891</v>
      </c>
      <c r="G214" s="231"/>
      <c r="H214" s="234">
        <v>-2.1000000000000001</v>
      </c>
      <c r="I214" s="235"/>
      <c r="J214" s="231"/>
      <c r="K214" s="231"/>
      <c r="L214" s="236"/>
      <c r="M214" s="237"/>
      <c r="N214" s="238"/>
      <c r="O214" s="238"/>
      <c r="P214" s="238"/>
      <c r="Q214" s="238"/>
      <c r="R214" s="238"/>
      <c r="S214" s="238"/>
      <c r="T214" s="239"/>
      <c r="U214" s="13"/>
      <c r="V214" s="13"/>
      <c r="W214" s="13"/>
      <c r="X214" s="13"/>
      <c r="Y214" s="13"/>
      <c r="Z214" s="13"/>
      <c r="AA214" s="13"/>
      <c r="AB214" s="13"/>
      <c r="AC214" s="13"/>
      <c r="AD214" s="13"/>
      <c r="AE214" s="13"/>
      <c r="AT214" s="240" t="s">
        <v>199</v>
      </c>
      <c r="AU214" s="240" t="s">
        <v>141</v>
      </c>
      <c r="AV214" s="13" t="s">
        <v>141</v>
      </c>
      <c r="AW214" s="13" t="s">
        <v>41</v>
      </c>
      <c r="AX214" s="13" t="s">
        <v>79</v>
      </c>
      <c r="AY214" s="240" t="s">
        <v>132</v>
      </c>
    </row>
    <row r="215" s="13" customFormat="1">
      <c r="A215" s="13"/>
      <c r="B215" s="230"/>
      <c r="C215" s="231"/>
      <c r="D215" s="225" t="s">
        <v>199</v>
      </c>
      <c r="E215" s="232" t="s">
        <v>32</v>
      </c>
      <c r="F215" s="233" t="s">
        <v>892</v>
      </c>
      <c r="G215" s="231"/>
      <c r="H215" s="234">
        <v>-2.25</v>
      </c>
      <c r="I215" s="235"/>
      <c r="J215" s="231"/>
      <c r="K215" s="231"/>
      <c r="L215" s="236"/>
      <c r="M215" s="237"/>
      <c r="N215" s="238"/>
      <c r="O215" s="238"/>
      <c r="P215" s="238"/>
      <c r="Q215" s="238"/>
      <c r="R215" s="238"/>
      <c r="S215" s="238"/>
      <c r="T215" s="239"/>
      <c r="U215" s="13"/>
      <c r="V215" s="13"/>
      <c r="W215" s="13"/>
      <c r="X215" s="13"/>
      <c r="Y215" s="13"/>
      <c r="Z215" s="13"/>
      <c r="AA215" s="13"/>
      <c r="AB215" s="13"/>
      <c r="AC215" s="13"/>
      <c r="AD215" s="13"/>
      <c r="AE215" s="13"/>
      <c r="AT215" s="240" t="s">
        <v>199</v>
      </c>
      <c r="AU215" s="240" t="s">
        <v>141</v>
      </c>
      <c r="AV215" s="13" t="s">
        <v>141</v>
      </c>
      <c r="AW215" s="13" t="s">
        <v>41</v>
      </c>
      <c r="AX215" s="13" t="s">
        <v>79</v>
      </c>
      <c r="AY215" s="240" t="s">
        <v>132</v>
      </c>
    </row>
    <row r="216" s="13" customFormat="1">
      <c r="A216" s="13"/>
      <c r="B216" s="230"/>
      <c r="C216" s="231"/>
      <c r="D216" s="225" t="s">
        <v>199</v>
      </c>
      <c r="E216" s="232" t="s">
        <v>32</v>
      </c>
      <c r="F216" s="233" t="s">
        <v>893</v>
      </c>
      <c r="G216" s="231"/>
      <c r="H216" s="234">
        <v>-2.7000000000000002</v>
      </c>
      <c r="I216" s="235"/>
      <c r="J216" s="231"/>
      <c r="K216" s="231"/>
      <c r="L216" s="236"/>
      <c r="M216" s="237"/>
      <c r="N216" s="238"/>
      <c r="O216" s="238"/>
      <c r="P216" s="238"/>
      <c r="Q216" s="238"/>
      <c r="R216" s="238"/>
      <c r="S216" s="238"/>
      <c r="T216" s="239"/>
      <c r="U216" s="13"/>
      <c r="V216" s="13"/>
      <c r="W216" s="13"/>
      <c r="X216" s="13"/>
      <c r="Y216" s="13"/>
      <c r="Z216" s="13"/>
      <c r="AA216" s="13"/>
      <c r="AB216" s="13"/>
      <c r="AC216" s="13"/>
      <c r="AD216" s="13"/>
      <c r="AE216" s="13"/>
      <c r="AT216" s="240" t="s">
        <v>199</v>
      </c>
      <c r="AU216" s="240" t="s">
        <v>141</v>
      </c>
      <c r="AV216" s="13" t="s">
        <v>141</v>
      </c>
      <c r="AW216" s="13" t="s">
        <v>41</v>
      </c>
      <c r="AX216" s="13" t="s">
        <v>79</v>
      </c>
      <c r="AY216" s="240" t="s">
        <v>132</v>
      </c>
    </row>
    <row r="217" s="14" customFormat="1">
      <c r="A217" s="14"/>
      <c r="B217" s="241"/>
      <c r="C217" s="242"/>
      <c r="D217" s="225" t="s">
        <v>199</v>
      </c>
      <c r="E217" s="243" t="s">
        <v>32</v>
      </c>
      <c r="F217" s="244" t="s">
        <v>201</v>
      </c>
      <c r="G217" s="242"/>
      <c r="H217" s="245">
        <v>287.84500000000003</v>
      </c>
      <c r="I217" s="246"/>
      <c r="J217" s="242"/>
      <c r="K217" s="242"/>
      <c r="L217" s="247"/>
      <c r="M217" s="248"/>
      <c r="N217" s="249"/>
      <c r="O217" s="249"/>
      <c r="P217" s="249"/>
      <c r="Q217" s="249"/>
      <c r="R217" s="249"/>
      <c r="S217" s="249"/>
      <c r="T217" s="250"/>
      <c r="U217" s="14"/>
      <c r="V217" s="14"/>
      <c r="W217" s="14"/>
      <c r="X217" s="14"/>
      <c r="Y217" s="14"/>
      <c r="Z217" s="14"/>
      <c r="AA217" s="14"/>
      <c r="AB217" s="14"/>
      <c r="AC217" s="14"/>
      <c r="AD217" s="14"/>
      <c r="AE217" s="14"/>
      <c r="AT217" s="251" t="s">
        <v>199</v>
      </c>
      <c r="AU217" s="251" t="s">
        <v>141</v>
      </c>
      <c r="AV217" s="14" t="s">
        <v>150</v>
      </c>
      <c r="AW217" s="14" t="s">
        <v>41</v>
      </c>
      <c r="AX217" s="14" t="s">
        <v>21</v>
      </c>
      <c r="AY217" s="251" t="s">
        <v>132</v>
      </c>
    </row>
    <row r="218" s="2" customFormat="1" ht="14.4" customHeight="1">
      <c r="A218" s="40"/>
      <c r="B218" s="41"/>
      <c r="C218" s="252" t="s">
        <v>447</v>
      </c>
      <c r="D218" s="252" t="s">
        <v>246</v>
      </c>
      <c r="E218" s="253" t="s">
        <v>295</v>
      </c>
      <c r="F218" s="254" t="s">
        <v>894</v>
      </c>
      <c r="G218" s="255" t="s">
        <v>195</v>
      </c>
      <c r="H218" s="256">
        <v>293.60199999999998</v>
      </c>
      <c r="I218" s="257"/>
      <c r="J218" s="258">
        <f>ROUND(I218*H218,2)</f>
        <v>0</v>
      </c>
      <c r="K218" s="254" t="s">
        <v>139</v>
      </c>
      <c r="L218" s="259"/>
      <c r="M218" s="260" t="s">
        <v>32</v>
      </c>
      <c r="N218" s="261" t="s">
        <v>51</v>
      </c>
      <c r="O218" s="86"/>
      <c r="P218" s="214">
        <f>O218*H218</f>
        <v>0</v>
      </c>
      <c r="Q218" s="214">
        <v>0.0023999999999999998</v>
      </c>
      <c r="R218" s="214">
        <f>Q218*H218</f>
        <v>0.70464479999999985</v>
      </c>
      <c r="S218" s="214">
        <v>0</v>
      </c>
      <c r="T218" s="215">
        <f>S218*H218</f>
        <v>0</v>
      </c>
      <c r="U218" s="40"/>
      <c r="V218" s="40"/>
      <c r="W218" s="40"/>
      <c r="X218" s="40"/>
      <c r="Y218" s="40"/>
      <c r="Z218" s="40"/>
      <c r="AA218" s="40"/>
      <c r="AB218" s="40"/>
      <c r="AC218" s="40"/>
      <c r="AD218" s="40"/>
      <c r="AE218" s="40"/>
      <c r="AR218" s="216" t="s">
        <v>228</v>
      </c>
      <c r="AT218" s="216" t="s">
        <v>246</v>
      </c>
      <c r="AU218" s="216" t="s">
        <v>141</v>
      </c>
      <c r="AY218" s="18" t="s">
        <v>132</v>
      </c>
      <c r="BE218" s="217">
        <f>IF(N218="základní",J218,0)</f>
        <v>0</v>
      </c>
      <c r="BF218" s="217">
        <f>IF(N218="snížená",J218,0)</f>
        <v>0</v>
      </c>
      <c r="BG218" s="217">
        <f>IF(N218="zákl. přenesená",J218,0)</f>
        <v>0</v>
      </c>
      <c r="BH218" s="217">
        <f>IF(N218="sníž. přenesená",J218,0)</f>
        <v>0</v>
      </c>
      <c r="BI218" s="217">
        <f>IF(N218="nulová",J218,0)</f>
        <v>0</v>
      </c>
      <c r="BJ218" s="18" t="s">
        <v>141</v>
      </c>
      <c r="BK218" s="217">
        <f>ROUND(I218*H218,2)</f>
        <v>0</v>
      </c>
      <c r="BL218" s="18" t="s">
        <v>150</v>
      </c>
      <c r="BM218" s="216" t="s">
        <v>1639</v>
      </c>
    </row>
    <row r="219" s="13" customFormat="1">
      <c r="A219" s="13"/>
      <c r="B219" s="230"/>
      <c r="C219" s="231"/>
      <c r="D219" s="225" t="s">
        <v>199</v>
      </c>
      <c r="E219" s="231"/>
      <c r="F219" s="233" t="s">
        <v>1447</v>
      </c>
      <c r="G219" s="231"/>
      <c r="H219" s="234">
        <v>293.60199999999998</v>
      </c>
      <c r="I219" s="235"/>
      <c r="J219" s="231"/>
      <c r="K219" s="231"/>
      <c r="L219" s="236"/>
      <c r="M219" s="237"/>
      <c r="N219" s="238"/>
      <c r="O219" s="238"/>
      <c r="P219" s="238"/>
      <c r="Q219" s="238"/>
      <c r="R219" s="238"/>
      <c r="S219" s="238"/>
      <c r="T219" s="239"/>
      <c r="U219" s="13"/>
      <c r="V219" s="13"/>
      <c r="W219" s="13"/>
      <c r="X219" s="13"/>
      <c r="Y219" s="13"/>
      <c r="Z219" s="13"/>
      <c r="AA219" s="13"/>
      <c r="AB219" s="13"/>
      <c r="AC219" s="13"/>
      <c r="AD219" s="13"/>
      <c r="AE219" s="13"/>
      <c r="AT219" s="240" t="s">
        <v>199</v>
      </c>
      <c r="AU219" s="240" t="s">
        <v>141</v>
      </c>
      <c r="AV219" s="13" t="s">
        <v>141</v>
      </c>
      <c r="AW219" s="13" t="s">
        <v>4</v>
      </c>
      <c r="AX219" s="13" t="s">
        <v>21</v>
      </c>
      <c r="AY219" s="240" t="s">
        <v>132</v>
      </c>
    </row>
    <row r="220" s="2" customFormat="1" ht="24.15" customHeight="1">
      <c r="A220" s="40"/>
      <c r="B220" s="41"/>
      <c r="C220" s="205" t="s">
        <v>453</v>
      </c>
      <c r="D220" s="205" t="s">
        <v>135</v>
      </c>
      <c r="E220" s="206" t="s">
        <v>304</v>
      </c>
      <c r="F220" s="207" t="s">
        <v>305</v>
      </c>
      <c r="G220" s="208" t="s">
        <v>231</v>
      </c>
      <c r="H220" s="209">
        <v>114</v>
      </c>
      <c r="I220" s="210"/>
      <c r="J220" s="211">
        <f>ROUND(I220*H220,2)</f>
        <v>0</v>
      </c>
      <c r="K220" s="207" t="s">
        <v>139</v>
      </c>
      <c r="L220" s="46"/>
      <c r="M220" s="212" t="s">
        <v>32</v>
      </c>
      <c r="N220" s="213" t="s">
        <v>51</v>
      </c>
      <c r="O220" s="86"/>
      <c r="P220" s="214">
        <f>O220*H220</f>
        <v>0</v>
      </c>
      <c r="Q220" s="214">
        <v>0.0033899999999999998</v>
      </c>
      <c r="R220" s="214">
        <f>Q220*H220</f>
        <v>0.38645999999999997</v>
      </c>
      <c r="S220" s="214">
        <v>0</v>
      </c>
      <c r="T220" s="215">
        <f>S220*H220</f>
        <v>0</v>
      </c>
      <c r="U220" s="40"/>
      <c r="V220" s="40"/>
      <c r="W220" s="40"/>
      <c r="X220" s="40"/>
      <c r="Y220" s="40"/>
      <c r="Z220" s="40"/>
      <c r="AA220" s="40"/>
      <c r="AB220" s="40"/>
      <c r="AC220" s="40"/>
      <c r="AD220" s="40"/>
      <c r="AE220" s="40"/>
      <c r="AR220" s="216" t="s">
        <v>150</v>
      </c>
      <c r="AT220" s="216" t="s">
        <v>135</v>
      </c>
      <c r="AU220" s="216" t="s">
        <v>141</v>
      </c>
      <c r="AY220" s="18" t="s">
        <v>132</v>
      </c>
      <c r="BE220" s="217">
        <f>IF(N220="základní",J220,0)</f>
        <v>0</v>
      </c>
      <c r="BF220" s="217">
        <f>IF(N220="snížená",J220,0)</f>
        <v>0</v>
      </c>
      <c r="BG220" s="217">
        <f>IF(N220="zákl. přenesená",J220,0)</f>
        <v>0</v>
      </c>
      <c r="BH220" s="217">
        <f>IF(N220="sníž. přenesená",J220,0)</f>
        <v>0</v>
      </c>
      <c r="BI220" s="217">
        <f>IF(N220="nulová",J220,0)</f>
        <v>0</v>
      </c>
      <c r="BJ220" s="18" t="s">
        <v>141</v>
      </c>
      <c r="BK220" s="217">
        <f>ROUND(I220*H220,2)</f>
        <v>0</v>
      </c>
      <c r="BL220" s="18" t="s">
        <v>150</v>
      </c>
      <c r="BM220" s="216" t="s">
        <v>1640</v>
      </c>
    </row>
    <row r="221" s="2" customFormat="1">
      <c r="A221" s="40"/>
      <c r="B221" s="41"/>
      <c r="C221" s="42"/>
      <c r="D221" s="225" t="s">
        <v>197</v>
      </c>
      <c r="E221" s="42"/>
      <c r="F221" s="226" t="s">
        <v>307</v>
      </c>
      <c r="G221" s="42"/>
      <c r="H221" s="42"/>
      <c r="I221" s="227"/>
      <c r="J221" s="42"/>
      <c r="K221" s="42"/>
      <c r="L221" s="46"/>
      <c r="M221" s="228"/>
      <c r="N221" s="229"/>
      <c r="O221" s="86"/>
      <c r="P221" s="86"/>
      <c r="Q221" s="86"/>
      <c r="R221" s="86"/>
      <c r="S221" s="86"/>
      <c r="T221" s="87"/>
      <c r="U221" s="40"/>
      <c r="V221" s="40"/>
      <c r="W221" s="40"/>
      <c r="X221" s="40"/>
      <c r="Y221" s="40"/>
      <c r="Z221" s="40"/>
      <c r="AA221" s="40"/>
      <c r="AB221" s="40"/>
      <c r="AC221" s="40"/>
      <c r="AD221" s="40"/>
      <c r="AE221" s="40"/>
      <c r="AT221" s="18" t="s">
        <v>197</v>
      </c>
      <c r="AU221" s="18" t="s">
        <v>141</v>
      </c>
    </row>
    <row r="222" s="13" customFormat="1">
      <c r="A222" s="13"/>
      <c r="B222" s="230"/>
      <c r="C222" s="231"/>
      <c r="D222" s="225" t="s">
        <v>199</v>
      </c>
      <c r="E222" s="232" t="s">
        <v>32</v>
      </c>
      <c r="F222" s="233" t="s">
        <v>898</v>
      </c>
      <c r="G222" s="231"/>
      <c r="H222" s="234">
        <v>114</v>
      </c>
      <c r="I222" s="235"/>
      <c r="J222" s="231"/>
      <c r="K222" s="231"/>
      <c r="L222" s="236"/>
      <c r="M222" s="237"/>
      <c r="N222" s="238"/>
      <c r="O222" s="238"/>
      <c r="P222" s="238"/>
      <c r="Q222" s="238"/>
      <c r="R222" s="238"/>
      <c r="S222" s="238"/>
      <c r="T222" s="239"/>
      <c r="U222" s="13"/>
      <c r="V222" s="13"/>
      <c r="W222" s="13"/>
      <c r="X222" s="13"/>
      <c r="Y222" s="13"/>
      <c r="Z222" s="13"/>
      <c r="AA222" s="13"/>
      <c r="AB222" s="13"/>
      <c r="AC222" s="13"/>
      <c r="AD222" s="13"/>
      <c r="AE222" s="13"/>
      <c r="AT222" s="240" t="s">
        <v>199</v>
      </c>
      <c r="AU222" s="240" t="s">
        <v>141</v>
      </c>
      <c r="AV222" s="13" t="s">
        <v>141</v>
      </c>
      <c r="AW222" s="13" t="s">
        <v>41</v>
      </c>
      <c r="AX222" s="13" t="s">
        <v>79</v>
      </c>
      <c r="AY222" s="240" t="s">
        <v>132</v>
      </c>
    </row>
    <row r="223" s="14" customFormat="1">
      <c r="A223" s="14"/>
      <c r="B223" s="241"/>
      <c r="C223" s="242"/>
      <c r="D223" s="225" t="s">
        <v>199</v>
      </c>
      <c r="E223" s="243" t="s">
        <v>32</v>
      </c>
      <c r="F223" s="244" t="s">
        <v>201</v>
      </c>
      <c r="G223" s="242"/>
      <c r="H223" s="245">
        <v>114</v>
      </c>
      <c r="I223" s="246"/>
      <c r="J223" s="242"/>
      <c r="K223" s="242"/>
      <c r="L223" s="247"/>
      <c r="M223" s="248"/>
      <c r="N223" s="249"/>
      <c r="O223" s="249"/>
      <c r="P223" s="249"/>
      <c r="Q223" s="249"/>
      <c r="R223" s="249"/>
      <c r="S223" s="249"/>
      <c r="T223" s="250"/>
      <c r="U223" s="14"/>
      <c r="V223" s="14"/>
      <c r="W223" s="14"/>
      <c r="X223" s="14"/>
      <c r="Y223" s="14"/>
      <c r="Z223" s="14"/>
      <c r="AA223" s="14"/>
      <c r="AB223" s="14"/>
      <c r="AC223" s="14"/>
      <c r="AD223" s="14"/>
      <c r="AE223" s="14"/>
      <c r="AT223" s="251" t="s">
        <v>199</v>
      </c>
      <c r="AU223" s="251" t="s">
        <v>141</v>
      </c>
      <c r="AV223" s="14" t="s">
        <v>150</v>
      </c>
      <c r="AW223" s="14" t="s">
        <v>41</v>
      </c>
      <c r="AX223" s="14" t="s">
        <v>21</v>
      </c>
      <c r="AY223" s="251" t="s">
        <v>132</v>
      </c>
    </row>
    <row r="224" s="2" customFormat="1" ht="14.4" customHeight="1">
      <c r="A224" s="40"/>
      <c r="B224" s="41"/>
      <c r="C224" s="252" t="s">
        <v>458</v>
      </c>
      <c r="D224" s="252" t="s">
        <v>246</v>
      </c>
      <c r="E224" s="253" t="s">
        <v>310</v>
      </c>
      <c r="F224" s="254" t="s">
        <v>311</v>
      </c>
      <c r="G224" s="255" t="s">
        <v>195</v>
      </c>
      <c r="H224" s="256">
        <v>37.619999999999997</v>
      </c>
      <c r="I224" s="257"/>
      <c r="J224" s="258">
        <f>ROUND(I224*H224,2)</f>
        <v>0</v>
      </c>
      <c r="K224" s="254" t="s">
        <v>139</v>
      </c>
      <c r="L224" s="259"/>
      <c r="M224" s="260" t="s">
        <v>32</v>
      </c>
      <c r="N224" s="261" t="s">
        <v>51</v>
      </c>
      <c r="O224" s="86"/>
      <c r="P224" s="214">
        <f>O224*H224</f>
        <v>0</v>
      </c>
      <c r="Q224" s="214">
        <v>0.00051000000000000004</v>
      </c>
      <c r="R224" s="214">
        <f>Q224*H224</f>
        <v>0.0191862</v>
      </c>
      <c r="S224" s="214">
        <v>0</v>
      </c>
      <c r="T224" s="215">
        <f>S224*H224</f>
        <v>0</v>
      </c>
      <c r="U224" s="40"/>
      <c r="V224" s="40"/>
      <c r="W224" s="40"/>
      <c r="X224" s="40"/>
      <c r="Y224" s="40"/>
      <c r="Z224" s="40"/>
      <c r="AA224" s="40"/>
      <c r="AB224" s="40"/>
      <c r="AC224" s="40"/>
      <c r="AD224" s="40"/>
      <c r="AE224" s="40"/>
      <c r="AR224" s="216" t="s">
        <v>228</v>
      </c>
      <c r="AT224" s="216" t="s">
        <v>246</v>
      </c>
      <c r="AU224" s="216" t="s">
        <v>141</v>
      </c>
      <c r="AY224" s="18" t="s">
        <v>132</v>
      </c>
      <c r="BE224" s="217">
        <f>IF(N224="základní",J224,0)</f>
        <v>0</v>
      </c>
      <c r="BF224" s="217">
        <f>IF(N224="snížená",J224,0)</f>
        <v>0</v>
      </c>
      <c r="BG224" s="217">
        <f>IF(N224="zákl. přenesená",J224,0)</f>
        <v>0</v>
      </c>
      <c r="BH224" s="217">
        <f>IF(N224="sníž. přenesená",J224,0)</f>
        <v>0</v>
      </c>
      <c r="BI224" s="217">
        <f>IF(N224="nulová",J224,0)</f>
        <v>0</v>
      </c>
      <c r="BJ224" s="18" t="s">
        <v>141</v>
      </c>
      <c r="BK224" s="217">
        <f>ROUND(I224*H224,2)</f>
        <v>0</v>
      </c>
      <c r="BL224" s="18" t="s">
        <v>150</v>
      </c>
      <c r="BM224" s="216" t="s">
        <v>1641</v>
      </c>
    </row>
    <row r="225" s="13" customFormat="1">
      <c r="A225" s="13"/>
      <c r="B225" s="230"/>
      <c r="C225" s="231"/>
      <c r="D225" s="225" t="s">
        <v>199</v>
      </c>
      <c r="E225" s="232" t="s">
        <v>32</v>
      </c>
      <c r="F225" s="233" t="s">
        <v>851</v>
      </c>
      <c r="G225" s="231"/>
      <c r="H225" s="234">
        <v>34.200000000000003</v>
      </c>
      <c r="I225" s="235"/>
      <c r="J225" s="231"/>
      <c r="K225" s="231"/>
      <c r="L225" s="236"/>
      <c r="M225" s="237"/>
      <c r="N225" s="238"/>
      <c r="O225" s="238"/>
      <c r="P225" s="238"/>
      <c r="Q225" s="238"/>
      <c r="R225" s="238"/>
      <c r="S225" s="238"/>
      <c r="T225" s="239"/>
      <c r="U225" s="13"/>
      <c r="V225" s="13"/>
      <c r="W225" s="13"/>
      <c r="X225" s="13"/>
      <c r="Y225" s="13"/>
      <c r="Z225" s="13"/>
      <c r="AA225" s="13"/>
      <c r="AB225" s="13"/>
      <c r="AC225" s="13"/>
      <c r="AD225" s="13"/>
      <c r="AE225" s="13"/>
      <c r="AT225" s="240" t="s">
        <v>199</v>
      </c>
      <c r="AU225" s="240" t="s">
        <v>141</v>
      </c>
      <c r="AV225" s="13" t="s">
        <v>141</v>
      </c>
      <c r="AW225" s="13" t="s">
        <v>41</v>
      </c>
      <c r="AX225" s="13" t="s">
        <v>21</v>
      </c>
      <c r="AY225" s="240" t="s">
        <v>132</v>
      </c>
    </row>
    <row r="226" s="13" customFormat="1">
      <c r="A226" s="13"/>
      <c r="B226" s="230"/>
      <c r="C226" s="231"/>
      <c r="D226" s="225" t="s">
        <v>199</v>
      </c>
      <c r="E226" s="231"/>
      <c r="F226" s="233" t="s">
        <v>900</v>
      </c>
      <c r="G226" s="231"/>
      <c r="H226" s="234">
        <v>37.619999999999997</v>
      </c>
      <c r="I226" s="235"/>
      <c r="J226" s="231"/>
      <c r="K226" s="231"/>
      <c r="L226" s="236"/>
      <c r="M226" s="237"/>
      <c r="N226" s="238"/>
      <c r="O226" s="238"/>
      <c r="P226" s="238"/>
      <c r="Q226" s="238"/>
      <c r="R226" s="238"/>
      <c r="S226" s="238"/>
      <c r="T226" s="239"/>
      <c r="U226" s="13"/>
      <c r="V226" s="13"/>
      <c r="W226" s="13"/>
      <c r="X226" s="13"/>
      <c r="Y226" s="13"/>
      <c r="Z226" s="13"/>
      <c r="AA226" s="13"/>
      <c r="AB226" s="13"/>
      <c r="AC226" s="13"/>
      <c r="AD226" s="13"/>
      <c r="AE226" s="13"/>
      <c r="AT226" s="240" t="s">
        <v>199</v>
      </c>
      <c r="AU226" s="240" t="s">
        <v>141</v>
      </c>
      <c r="AV226" s="13" t="s">
        <v>141</v>
      </c>
      <c r="AW226" s="13" t="s">
        <v>4</v>
      </c>
      <c r="AX226" s="13" t="s">
        <v>21</v>
      </c>
      <c r="AY226" s="240" t="s">
        <v>132</v>
      </c>
    </row>
    <row r="227" s="2" customFormat="1" ht="14.4" customHeight="1">
      <c r="A227" s="40"/>
      <c r="B227" s="41"/>
      <c r="C227" s="205" t="s">
        <v>465</v>
      </c>
      <c r="D227" s="205" t="s">
        <v>135</v>
      </c>
      <c r="E227" s="206" t="s">
        <v>315</v>
      </c>
      <c r="F227" s="207" t="s">
        <v>316</v>
      </c>
      <c r="G227" s="208" t="s">
        <v>231</v>
      </c>
      <c r="H227" s="209">
        <v>47.75</v>
      </c>
      <c r="I227" s="210"/>
      <c r="J227" s="211">
        <f>ROUND(I227*H227,2)</f>
        <v>0</v>
      </c>
      <c r="K227" s="207" t="s">
        <v>139</v>
      </c>
      <c r="L227" s="46"/>
      <c r="M227" s="212" t="s">
        <v>32</v>
      </c>
      <c r="N227" s="213" t="s">
        <v>51</v>
      </c>
      <c r="O227" s="86"/>
      <c r="P227" s="214">
        <f>O227*H227</f>
        <v>0</v>
      </c>
      <c r="Q227" s="214">
        <v>6.0000000000000002E-05</v>
      </c>
      <c r="R227" s="214">
        <f>Q227*H227</f>
        <v>0.0028649999999999999</v>
      </c>
      <c r="S227" s="214">
        <v>0</v>
      </c>
      <c r="T227" s="215">
        <f>S227*H227</f>
        <v>0</v>
      </c>
      <c r="U227" s="40"/>
      <c r="V227" s="40"/>
      <c r="W227" s="40"/>
      <c r="X227" s="40"/>
      <c r="Y227" s="40"/>
      <c r="Z227" s="40"/>
      <c r="AA227" s="40"/>
      <c r="AB227" s="40"/>
      <c r="AC227" s="40"/>
      <c r="AD227" s="40"/>
      <c r="AE227" s="40"/>
      <c r="AR227" s="216" t="s">
        <v>150</v>
      </c>
      <c r="AT227" s="216" t="s">
        <v>135</v>
      </c>
      <c r="AU227" s="216" t="s">
        <v>141</v>
      </c>
      <c r="AY227" s="18" t="s">
        <v>132</v>
      </c>
      <c r="BE227" s="217">
        <f>IF(N227="základní",J227,0)</f>
        <v>0</v>
      </c>
      <c r="BF227" s="217">
        <f>IF(N227="snížená",J227,0)</f>
        <v>0</v>
      </c>
      <c r="BG227" s="217">
        <f>IF(N227="zákl. přenesená",J227,0)</f>
        <v>0</v>
      </c>
      <c r="BH227" s="217">
        <f>IF(N227="sníž. přenesená",J227,0)</f>
        <v>0</v>
      </c>
      <c r="BI227" s="217">
        <f>IF(N227="nulová",J227,0)</f>
        <v>0</v>
      </c>
      <c r="BJ227" s="18" t="s">
        <v>141</v>
      </c>
      <c r="BK227" s="217">
        <f>ROUND(I227*H227,2)</f>
        <v>0</v>
      </c>
      <c r="BL227" s="18" t="s">
        <v>150</v>
      </c>
      <c r="BM227" s="216" t="s">
        <v>1642</v>
      </c>
    </row>
    <row r="228" s="2" customFormat="1">
      <c r="A228" s="40"/>
      <c r="B228" s="41"/>
      <c r="C228" s="42"/>
      <c r="D228" s="225" t="s">
        <v>197</v>
      </c>
      <c r="E228" s="42"/>
      <c r="F228" s="226" t="s">
        <v>318</v>
      </c>
      <c r="G228" s="42"/>
      <c r="H228" s="42"/>
      <c r="I228" s="227"/>
      <c r="J228" s="42"/>
      <c r="K228" s="42"/>
      <c r="L228" s="46"/>
      <c r="M228" s="228"/>
      <c r="N228" s="229"/>
      <c r="O228" s="86"/>
      <c r="P228" s="86"/>
      <c r="Q228" s="86"/>
      <c r="R228" s="86"/>
      <c r="S228" s="86"/>
      <c r="T228" s="87"/>
      <c r="U228" s="40"/>
      <c r="V228" s="40"/>
      <c r="W228" s="40"/>
      <c r="X228" s="40"/>
      <c r="Y228" s="40"/>
      <c r="Z228" s="40"/>
      <c r="AA228" s="40"/>
      <c r="AB228" s="40"/>
      <c r="AC228" s="40"/>
      <c r="AD228" s="40"/>
      <c r="AE228" s="40"/>
      <c r="AT228" s="18" t="s">
        <v>197</v>
      </c>
      <c r="AU228" s="18" t="s">
        <v>141</v>
      </c>
    </row>
    <row r="229" s="2" customFormat="1" ht="14.4" customHeight="1">
      <c r="A229" s="40"/>
      <c r="B229" s="41"/>
      <c r="C229" s="252" t="s">
        <v>472</v>
      </c>
      <c r="D229" s="252" t="s">
        <v>246</v>
      </c>
      <c r="E229" s="253" t="s">
        <v>320</v>
      </c>
      <c r="F229" s="254" t="s">
        <v>321</v>
      </c>
      <c r="G229" s="255" t="s">
        <v>231</v>
      </c>
      <c r="H229" s="256">
        <v>52.645000000000003</v>
      </c>
      <c r="I229" s="257"/>
      <c r="J229" s="258">
        <f>ROUND(I229*H229,2)</f>
        <v>0</v>
      </c>
      <c r="K229" s="254" t="s">
        <v>139</v>
      </c>
      <c r="L229" s="259"/>
      <c r="M229" s="260" t="s">
        <v>32</v>
      </c>
      <c r="N229" s="261" t="s">
        <v>51</v>
      </c>
      <c r="O229" s="86"/>
      <c r="P229" s="214">
        <f>O229*H229</f>
        <v>0</v>
      </c>
      <c r="Q229" s="214">
        <v>0.00059999999999999995</v>
      </c>
      <c r="R229" s="214">
        <f>Q229*H229</f>
        <v>0.031586999999999997</v>
      </c>
      <c r="S229" s="214">
        <v>0</v>
      </c>
      <c r="T229" s="215">
        <f>S229*H229</f>
        <v>0</v>
      </c>
      <c r="U229" s="40"/>
      <c r="V229" s="40"/>
      <c r="W229" s="40"/>
      <c r="X229" s="40"/>
      <c r="Y229" s="40"/>
      <c r="Z229" s="40"/>
      <c r="AA229" s="40"/>
      <c r="AB229" s="40"/>
      <c r="AC229" s="40"/>
      <c r="AD229" s="40"/>
      <c r="AE229" s="40"/>
      <c r="AR229" s="216" t="s">
        <v>228</v>
      </c>
      <c r="AT229" s="216" t="s">
        <v>246</v>
      </c>
      <c r="AU229" s="216" t="s">
        <v>141</v>
      </c>
      <c r="AY229" s="18" t="s">
        <v>132</v>
      </c>
      <c r="BE229" s="217">
        <f>IF(N229="základní",J229,0)</f>
        <v>0</v>
      </c>
      <c r="BF229" s="217">
        <f>IF(N229="snížená",J229,0)</f>
        <v>0</v>
      </c>
      <c r="BG229" s="217">
        <f>IF(N229="zákl. přenesená",J229,0)</f>
        <v>0</v>
      </c>
      <c r="BH229" s="217">
        <f>IF(N229="sníž. přenesená",J229,0)</f>
        <v>0</v>
      </c>
      <c r="BI229" s="217">
        <f>IF(N229="nulová",J229,0)</f>
        <v>0</v>
      </c>
      <c r="BJ229" s="18" t="s">
        <v>141</v>
      </c>
      <c r="BK229" s="217">
        <f>ROUND(I229*H229,2)</f>
        <v>0</v>
      </c>
      <c r="BL229" s="18" t="s">
        <v>150</v>
      </c>
      <c r="BM229" s="216" t="s">
        <v>1643</v>
      </c>
    </row>
    <row r="230" s="13" customFormat="1">
      <c r="A230" s="13"/>
      <c r="B230" s="230"/>
      <c r="C230" s="231"/>
      <c r="D230" s="225" t="s">
        <v>199</v>
      </c>
      <c r="E230" s="231"/>
      <c r="F230" s="233" t="s">
        <v>1452</v>
      </c>
      <c r="G230" s="231"/>
      <c r="H230" s="234">
        <v>52.645000000000003</v>
      </c>
      <c r="I230" s="235"/>
      <c r="J230" s="231"/>
      <c r="K230" s="231"/>
      <c r="L230" s="236"/>
      <c r="M230" s="237"/>
      <c r="N230" s="238"/>
      <c r="O230" s="238"/>
      <c r="P230" s="238"/>
      <c r="Q230" s="238"/>
      <c r="R230" s="238"/>
      <c r="S230" s="238"/>
      <c r="T230" s="239"/>
      <c r="U230" s="13"/>
      <c r="V230" s="13"/>
      <c r="W230" s="13"/>
      <c r="X230" s="13"/>
      <c r="Y230" s="13"/>
      <c r="Z230" s="13"/>
      <c r="AA230" s="13"/>
      <c r="AB230" s="13"/>
      <c r="AC230" s="13"/>
      <c r="AD230" s="13"/>
      <c r="AE230" s="13"/>
      <c r="AT230" s="240" t="s">
        <v>199</v>
      </c>
      <c r="AU230" s="240" t="s">
        <v>141</v>
      </c>
      <c r="AV230" s="13" t="s">
        <v>141</v>
      </c>
      <c r="AW230" s="13" t="s">
        <v>4</v>
      </c>
      <c r="AX230" s="13" t="s">
        <v>21</v>
      </c>
      <c r="AY230" s="240" t="s">
        <v>132</v>
      </c>
    </row>
    <row r="231" s="2" customFormat="1" ht="14.4" customHeight="1">
      <c r="A231" s="40"/>
      <c r="B231" s="41"/>
      <c r="C231" s="205" t="s">
        <v>476</v>
      </c>
      <c r="D231" s="205" t="s">
        <v>135</v>
      </c>
      <c r="E231" s="206" t="s">
        <v>326</v>
      </c>
      <c r="F231" s="207" t="s">
        <v>327</v>
      </c>
      <c r="G231" s="208" t="s">
        <v>231</v>
      </c>
      <c r="H231" s="209">
        <v>38</v>
      </c>
      <c r="I231" s="210"/>
      <c r="J231" s="211">
        <f>ROUND(I231*H231,2)</f>
        <v>0</v>
      </c>
      <c r="K231" s="207" t="s">
        <v>139</v>
      </c>
      <c r="L231" s="46"/>
      <c r="M231" s="212" t="s">
        <v>32</v>
      </c>
      <c r="N231" s="213" t="s">
        <v>51</v>
      </c>
      <c r="O231" s="86"/>
      <c r="P231" s="214">
        <f>O231*H231</f>
        <v>0</v>
      </c>
      <c r="Q231" s="214">
        <v>0.00025000000000000001</v>
      </c>
      <c r="R231" s="214">
        <f>Q231*H231</f>
        <v>0.0094999999999999998</v>
      </c>
      <c r="S231" s="214">
        <v>0</v>
      </c>
      <c r="T231" s="215">
        <f>S231*H231</f>
        <v>0</v>
      </c>
      <c r="U231" s="40"/>
      <c r="V231" s="40"/>
      <c r="W231" s="40"/>
      <c r="X231" s="40"/>
      <c r="Y231" s="40"/>
      <c r="Z231" s="40"/>
      <c r="AA231" s="40"/>
      <c r="AB231" s="40"/>
      <c r="AC231" s="40"/>
      <c r="AD231" s="40"/>
      <c r="AE231" s="40"/>
      <c r="AR231" s="216" t="s">
        <v>150</v>
      </c>
      <c r="AT231" s="216" t="s">
        <v>135</v>
      </c>
      <c r="AU231" s="216" t="s">
        <v>141</v>
      </c>
      <c r="AY231" s="18" t="s">
        <v>132</v>
      </c>
      <c r="BE231" s="217">
        <f>IF(N231="základní",J231,0)</f>
        <v>0</v>
      </c>
      <c r="BF231" s="217">
        <f>IF(N231="snížená",J231,0)</f>
        <v>0</v>
      </c>
      <c r="BG231" s="217">
        <f>IF(N231="zákl. přenesená",J231,0)</f>
        <v>0</v>
      </c>
      <c r="BH231" s="217">
        <f>IF(N231="sníž. přenesená",J231,0)</f>
        <v>0</v>
      </c>
      <c r="BI231" s="217">
        <f>IF(N231="nulová",J231,0)</f>
        <v>0</v>
      </c>
      <c r="BJ231" s="18" t="s">
        <v>141</v>
      </c>
      <c r="BK231" s="217">
        <f>ROUND(I231*H231,2)</f>
        <v>0</v>
      </c>
      <c r="BL231" s="18" t="s">
        <v>150</v>
      </c>
      <c r="BM231" s="216" t="s">
        <v>1644</v>
      </c>
    </row>
    <row r="232" s="2" customFormat="1">
      <c r="A232" s="40"/>
      <c r="B232" s="41"/>
      <c r="C232" s="42"/>
      <c r="D232" s="225" t="s">
        <v>197</v>
      </c>
      <c r="E232" s="42"/>
      <c r="F232" s="226" t="s">
        <v>318</v>
      </c>
      <c r="G232" s="42"/>
      <c r="H232" s="42"/>
      <c r="I232" s="227"/>
      <c r="J232" s="42"/>
      <c r="K232" s="42"/>
      <c r="L232" s="46"/>
      <c r="M232" s="228"/>
      <c r="N232" s="229"/>
      <c r="O232" s="86"/>
      <c r="P232" s="86"/>
      <c r="Q232" s="86"/>
      <c r="R232" s="86"/>
      <c r="S232" s="86"/>
      <c r="T232" s="87"/>
      <c r="U232" s="40"/>
      <c r="V232" s="40"/>
      <c r="W232" s="40"/>
      <c r="X232" s="40"/>
      <c r="Y232" s="40"/>
      <c r="Z232" s="40"/>
      <c r="AA232" s="40"/>
      <c r="AB232" s="40"/>
      <c r="AC232" s="40"/>
      <c r="AD232" s="40"/>
      <c r="AE232" s="40"/>
      <c r="AT232" s="18" t="s">
        <v>197</v>
      </c>
      <c r="AU232" s="18" t="s">
        <v>141</v>
      </c>
    </row>
    <row r="233" s="2" customFormat="1" ht="14.4" customHeight="1">
      <c r="A233" s="40"/>
      <c r="B233" s="41"/>
      <c r="C233" s="252" t="s">
        <v>480</v>
      </c>
      <c r="D233" s="252" t="s">
        <v>246</v>
      </c>
      <c r="E233" s="253" t="s">
        <v>330</v>
      </c>
      <c r="F233" s="254" t="s">
        <v>331</v>
      </c>
      <c r="G233" s="255" t="s">
        <v>231</v>
      </c>
      <c r="H233" s="256">
        <v>39.899999999999999</v>
      </c>
      <c r="I233" s="257"/>
      <c r="J233" s="258">
        <f>ROUND(I233*H233,2)</f>
        <v>0</v>
      </c>
      <c r="K233" s="254" t="s">
        <v>139</v>
      </c>
      <c r="L233" s="259"/>
      <c r="M233" s="260" t="s">
        <v>32</v>
      </c>
      <c r="N233" s="261" t="s">
        <v>51</v>
      </c>
      <c r="O233" s="86"/>
      <c r="P233" s="214">
        <f>O233*H233</f>
        <v>0</v>
      </c>
      <c r="Q233" s="214">
        <v>0</v>
      </c>
      <c r="R233" s="214">
        <f>Q233*H233</f>
        <v>0</v>
      </c>
      <c r="S233" s="214">
        <v>0</v>
      </c>
      <c r="T233" s="215">
        <f>S233*H233</f>
        <v>0</v>
      </c>
      <c r="U233" s="40"/>
      <c r="V233" s="40"/>
      <c r="W233" s="40"/>
      <c r="X233" s="40"/>
      <c r="Y233" s="40"/>
      <c r="Z233" s="40"/>
      <c r="AA233" s="40"/>
      <c r="AB233" s="40"/>
      <c r="AC233" s="40"/>
      <c r="AD233" s="40"/>
      <c r="AE233" s="40"/>
      <c r="AR233" s="216" t="s">
        <v>228</v>
      </c>
      <c r="AT233" s="216" t="s">
        <v>246</v>
      </c>
      <c r="AU233" s="216" t="s">
        <v>141</v>
      </c>
      <c r="AY233" s="18" t="s">
        <v>132</v>
      </c>
      <c r="BE233" s="217">
        <f>IF(N233="základní",J233,0)</f>
        <v>0</v>
      </c>
      <c r="BF233" s="217">
        <f>IF(N233="snížená",J233,0)</f>
        <v>0</v>
      </c>
      <c r="BG233" s="217">
        <f>IF(N233="zákl. přenesená",J233,0)</f>
        <v>0</v>
      </c>
      <c r="BH233" s="217">
        <f>IF(N233="sníž. přenesená",J233,0)</f>
        <v>0</v>
      </c>
      <c r="BI233" s="217">
        <f>IF(N233="nulová",J233,0)</f>
        <v>0</v>
      </c>
      <c r="BJ233" s="18" t="s">
        <v>141</v>
      </c>
      <c r="BK233" s="217">
        <f>ROUND(I233*H233,2)</f>
        <v>0</v>
      </c>
      <c r="BL233" s="18" t="s">
        <v>150</v>
      </c>
      <c r="BM233" s="216" t="s">
        <v>1645</v>
      </c>
    </row>
    <row r="234" s="13" customFormat="1">
      <c r="A234" s="13"/>
      <c r="B234" s="230"/>
      <c r="C234" s="231"/>
      <c r="D234" s="225" t="s">
        <v>199</v>
      </c>
      <c r="E234" s="232" t="s">
        <v>32</v>
      </c>
      <c r="F234" s="233" t="s">
        <v>1455</v>
      </c>
      <c r="G234" s="231"/>
      <c r="H234" s="234">
        <v>39.899999999999999</v>
      </c>
      <c r="I234" s="235"/>
      <c r="J234" s="231"/>
      <c r="K234" s="231"/>
      <c r="L234" s="236"/>
      <c r="M234" s="237"/>
      <c r="N234" s="238"/>
      <c r="O234" s="238"/>
      <c r="P234" s="238"/>
      <c r="Q234" s="238"/>
      <c r="R234" s="238"/>
      <c r="S234" s="238"/>
      <c r="T234" s="239"/>
      <c r="U234" s="13"/>
      <c r="V234" s="13"/>
      <c r="W234" s="13"/>
      <c r="X234" s="13"/>
      <c r="Y234" s="13"/>
      <c r="Z234" s="13"/>
      <c r="AA234" s="13"/>
      <c r="AB234" s="13"/>
      <c r="AC234" s="13"/>
      <c r="AD234" s="13"/>
      <c r="AE234" s="13"/>
      <c r="AT234" s="240" t="s">
        <v>199</v>
      </c>
      <c r="AU234" s="240" t="s">
        <v>141</v>
      </c>
      <c r="AV234" s="13" t="s">
        <v>141</v>
      </c>
      <c r="AW234" s="13" t="s">
        <v>41</v>
      </c>
      <c r="AX234" s="13" t="s">
        <v>79</v>
      </c>
      <c r="AY234" s="240" t="s">
        <v>132</v>
      </c>
    </row>
    <row r="235" s="14" customFormat="1">
      <c r="A235" s="14"/>
      <c r="B235" s="241"/>
      <c r="C235" s="242"/>
      <c r="D235" s="225" t="s">
        <v>199</v>
      </c>
      <c r="E235" s="243" t="s">
        <v>32</v>
      </c>
      <c r="F235" s="244" t="s">
        <v>201</v>
      </c>
      <c r="G235" s="242"/>
      <c r="H235" s="245">
        <v>39.899999999999999</v>
      </c>
      <c r="I235" s="246"/>
      <c r="J235" s="242"/>
      <c r="K235" s="242"/>
      <c r="L235" s="247"/>
      <c r="M235" s="248"/>
      <c r="N235" s="249"/>
      <c r="O235" s="249"/>
      <c r="P235" s="249"/>
      <c r="Q235" s="249"/>
      <c r="R235" s="249"/>
      <c r="S235" s="249"/>
      <c r="T235" s="250"/>
      <c r="U235" s="14"/>
      <c r="V235" s="14"/>
      <c r="W235" s="14"/>
      <c r="X235" s="14"/>
      <c r="Y235" s="14"/>
      <c r="Z235" s="14"/>
      <c r="AA235" s="14"/>
      <c r="AB235" s="14"/>
      <c r="AC235" s="14"/>
      <c r="AD235" s="14"/>
      <c r="AE235" s="14"/>
      <c r="AT235" s="251" t="s">
        <v>199</v>
      </c>
      <c r="AU235" s="251" t="s">
        <v>141</v>
      </c>
      <c r="AV235" s="14" t="s">
        <v>150</v>
      </c>
      <c r="AW235" s="14" t="s">
        <v>41</v>
      </c>
      <c r="AX235" s="14" t="s">
        <v>21</v>
      </c>
      <c r="AY235" s="251" t="s">
        <v>132</v>
      </c>
    </row>
    <row r="236" s="2" customFormat="1" ht="24.15" customHeight="1">
      <c r="A236" s="40"/>
      <c r="B236" s="41"/>
      <c r="C236" s="205" t="s">
        <v>484</v>
      </c>
      <c r="D236" s="205" t="s">
        <v>135</v>
      </c>
      <c r="E236" s="206" t="s">
        <v>335</v>
      </c>
      <c r="F236" s="207" t="s">
        <v>336</v>
      </c>
      <c r="G236" s="208" t="s">
        <v>195</v>
      </c>
      <c r="H236" s="209">
        <v>72</v>
      </c>
      <c r="I236" s="210"/>
      <c r="J236" s="211">
        <f>ROUND(I236*H236,2)</f>
        <v>0</v>
      </c>
      <c r="K236" s="207" t="s">
        <v>139</v>
      </c>
      <c r="L236" s="46"/>
      <c r="M236" s="212" t="s">
        <v>32</v>
      </c>
      <c r="N236" s="213" t="s">
        <v>51</v>
      </c>
      <c r="O236" s="86"/>
      <c r="P236" s="214">
        <f>O236*H236</f>
        <v>0</v>
      </c>
      <c r="Q236" s="214">
        <v>0.01188</v>
      </c>
      <c r="R236" s="214">
        <f>Q236*H236</f>
        <v>0.85536000000000001</v>
      </c>
      <c r="S236" s="214">
        <v>0</v>
      </c>
      <c r="T236" s="215">
        <f>S236*H236</f>
        <v>0</v>
      </c>
      <c r="U236" s="40"/>
      <c r="V236" s="40"/>
      <c r="W236" s="40"/>
      <c r="X236" s="40"/>
      <c r="Y236" s="40"/>
      <c r="Z236" s="40"/>
      <c r="AA236" s="40"/>
      <c r="AB236" s="40"/>
      <c r="AC236" s="40"/>
      <c r="AD236" s="40"/>
      <c r="AE236" s="40"/>
      <c r="AR236" s="216" t="s">
        <v>150</v>
      </c>
      <c r="AT236" s="216" t="s">
        <v>135</v>
      </c>
      <c r="AU236" s="216" t="s">
        <v>141</v>
      </c>
      <c r="AY236" s="18" t="s">
        <v>132</v>
      </c>
      <c r="BE236" s="217">
        <f>IF(N236="základní",J236,0)</f>
        <v>0</v>
      </c>
      <c r="BF236" s="217">
        <f>IF(N236="snížená",J236,0)</f>
        <v>0</v>
      </c>
      <c r="BG236" s="217">
        <f>IF(N236="zákl. přenesená",J236,0)</f>
        <v>0</v>
      </c>
      <c r="BH236" s="217">
        <f>IF(N236="sníž. přenesená",J236,0)</f>
        <v>0</v>
      </c>
      <c r="BI236" s="217">
        <f>IF(N236="nulová",J236,0)</f>
        <v>0</v>
      </c>
      <c r="BJ236" s="18" t="s">
        <v>141</v>
      </c>
      <c r="BK236" s="217">
        <f>ROUND(I236*H236,2)</f>
        <v>0</v>
      </c>
      <c r="BL236" s="18" t="s">
        <v>150</v>
      </c>
      <c r="BM236" s="216" t="s">
        <v>1646</v>
      </c>
    </row>
    <row r="237" s="2" customFormat="1" ht="24.15" customHeight="1">
      <c r="A237" s="40"/>
      <c r="B237" s="41"/>
      <c r="C237" s="205" t="s">
        <v>488</v>
      </c>
      <c r="D237" s="205" t="s">
        <v>135</v>
      </c>
      <c r="E237" s="206" t="s">
        <v>339</v>
      </c>
      <c r="F237" s="207" t="s">
        <v>340</v>
      </c>
      <c r="G237" s="208" t="s">
        <v>195</v>
      </c>
      <c r="H237" s="209">
        <v>298.33300000000003</v>
      </c>
      <c r="I237" s="210"/>
      <c r="J237" s="211">
        <f>ROUND(I237*H237,2)</f>
        <v>0</v>
      </c>
      <c r="K237" s="207" t="s">
        <v>139</v>
      </c>
      <c r="L237" s="46"/>
      <c r="M237" s="212" t="s">
        <v>32</v>
      </c>
      <c r="N237" s="213" t="s">
        <v>51</v>
      </c>
      <c r="O237" s="86"/>
      <c r="P237" s="214">
        <f>O237*H237</f>
        <v>0</v>
      </c>
      <c r="Q237" s="214">
        <v>0.00348</v>
      </c>
      <c r="R237" s="214">
        <f>Q237*H237</f>
        <v>1.0381988400000002</v>
      </c>
      <c r="S237" s="214">
        <v>0</v>
      </c>
      <c r="T237" s="215">
        <f>S237*H237</f>
        <v>0</v>
      </c>
      <c r="U237" s="40"/>
      <c r="V237" s="40"/>
      <c r="W237" s="40"/>
      <c r="X237" s="40"/>
      <c r="Y237" s="40"/>
      <c r="Z237" s="40"/>
      <c r="AA237" s="40"/>
      <c r="AB237" s="40"/>
      <c r="AC237" s="40"/>
      <c r="AD237" s="40"/>
      <c r="AE237" s="40"/>
      <c r="AR237" s="216" t="s">
        <v>150</v>
      </c>
      <c r="AT237" s="216" t="s">
        <v>135</v>
      </c>
      <c r="AU237" s="216" t="s">
        <v>141</v>
      </c>
      <c r="AY237" s="18" t="s">
        <v>132</v>
      </c>
      <c r="BE237" s="217">
        <f>IF(N237="základní",J237,0)</f>
        <v>0</v>
      </c>
      <c r="BF237" s="217">
        <f>IF(N237="snížená",J237,0)</f>
        <v>0</v>
      </c>
      <c r="BG237" s="217">
        <f>IF(N237="zákl. přenesená",J237,0)</f>
        <v>0</v>
      </c>
      <c r="BH237" s="217">
        <f>IF(N237="sníž. přenesená",J237,0)</f>
        <v>0</v>
      </c>
      <c r="BI237" s="217">
        <f>IF(N237="nulová",J237,0)</f>
        <v>0</v>
      </c>
      <c r="BJ237" s="18" t="s">
        <v>141</v>
      </c>
      <c r="BK237" s="217">
        <f>ROUND(I237*H237,2)</f>
        <v>0</v>
      </c>
      <c r="BL237" s="18" t="s">
        <v>150</v>
      </c>
      <c r="BM237" s="216" t="s">
        <v>1647</v>
      </c>
    </row>
    <row r="238" s="13" customFormat="1">
      <c r="A238" s="13"/>
      <c r="B238" s="230"/>
      <c r="C238" s="231"/>
      <c r="D238" s="225" t="s">
        <v>199</v>
      </c>
      <c r="E238" s="232" t="s">
        <v>32</v>
      </c>
      <c r="F238" s="233" t="s">
        <v>1458</v>
      </c>
      <c r="G238" s="231"/>
      <c r="H238" s="234">
        <v>339.96300000000002</v>
      </c>
      <c r="I238" s="235"/>
      <c r="J238" s="231"/>
      <c r="K238" s="231"/>
      <c r="L238" s="236"/>
      <c r="M238" s="237"/>
      <c r="N238" s="238"/>
      <c r="O238" s="238"/>
      <c r="P238" s="238"/>
      <c r="Q238" s="238"/>
      <c r="R238" s="238"/>
      <c r="S238" s="238"/>
      <c r="T238" s="239"/>
      <c r="U238" s="13"/>
      <c r="V238" s="13"/>
      <c r="W238" s="13"/>
      <c r="X238" s="13"/>
      <c r="Y238" s="13"/>
      <c r="Z238" s="13"/>
      <c r="AA238" s="13"/>
      <c r="AB238" s="13"/>
      <c r="AC238" s="13"/>
      <c r="AD238" s="13"/>
      <c r="AE238" s="13"/>
      <c r="AT238" s="240" t="s">
        <v>199</v>
      </c>
      <c r="AU238" s="240" t="s">
        <v>141</v>
      </c>
      <c r="AV238" s="13" t="s">
        <v>141</v>
      </c>
      <c r="AW238" s="13" t="s">
        <v>41</v>
      </c>
      <c r="AX238" s="13" t="s">
        <v>79</v>
      </c>
      <c r="AY238" s="240" t="s">
        <v>132</v>
      </c>
    </row>
    <row r="239" s="13" customFormat="1">
      <c r="A239" s="13"/>
      <c r="B239" s="230"/>
      <c r="C239" s="231"/>
      <c r="D239" s="225" t="s">
        <v>199</v>
      </c>
      <c r="E239" s="232" t="s">
        <v>32</v>
      </c>
      <c r="F239" s="233" t="s">
        <v>888</v>
      </c>
      <c r="G239" s="231"/>
      <c r="H239" s="234">
        <v>-18</v>
      </c>
      <c r="I239" s="235"/>
      <c r="J239" s="231"/>
      <c r="K239" s="231"/>
      <c r="L239" s="236"/>
      <c r="M239" s="237"/>
      <c r="N239" s="238"/>
      <c r="O239" s="238"/>
      <c r="P239" s="238"/>
      <c r="Q239" s="238"/>
      <c r="R239" s="238"/>
      <c r="S239" s="238"/>
      <c r="T239" s="239"/>
      <c r="U239" s="13"/>
      <c r="V239" s="13"/>
      <c r="W239" s="13"/>
      <c r="X239" s="13"/>
      <c r="Y239" s="13"/>
      <c r="Z239" s="13"/>
      <c r="AA239" s="13"/>
      <c r="AB239" s="13"/>
      <c r="AC239" s="13"/>
      <c r="AD239" s="13"/>
      <c r="AE239" s="13"/>
      <c r="AT239" s="240" t="s">
        <v>199</v>
      </c>
      <c r="AU239" s="240" t="s">
        <v>141</v>
      </c>
      <c r="AV239" s="13" t="s">
        <v>141</v>
      </c>
      <c r="AW239" s="13" t="s">
        <v>41</v>
      </c>
      <c r="AX239" s="13" t="s">
        <v>79</v>
      </c>
      <c r="AY239" s="240" t="s">
        <v>132</v>
      </c>
    </row>
    <row r="240" s="13" customFormat="1">
      <c r="A240" s="13"/>
      <c r="B240" s="230"/>
      <c r="C240" s="231"/>
      <c r="D240" s="225" t="s">
        <v>199</v>
      </c>
      <c r="E240" s="232" t="s">
        <v>32</v>
      </c>
      <c r="F240" s="233" t="s">
        <v>889</v>
      </c>
      <c r="G240" s="231"/>
      <c r="H240" s="234">
        <v>-13.5</v>
      </c>
      <c r="I240" s="235"/>
      <c r="J240" s="231"/>
      <c r="K240" s="231"/>
      <c r="L240" s="236"/>
      <c r="M240" s="237"/>
      <c r="N240" s="238"/>
      <c r="O240" s="238"/>
      <c r="P240" s="238"/>
      <c r="Q240" s="238"/>
      <c r="R240" s="238"/>
      <c r="S240" s="238"/>
      <c r="T240" s="239"/>
      <c r="U240" s="13"/>
      <c r="V240" s="13"/>
      <c r="W240" s="13"/>
      <c r="X240" s="13"/>
      <c r="Y240" s="13"/>
      <c r="Z240" s="13"/>
      <c r="AA240" s="13"/>
      <c r="AB240" s="13"/>
      <c r="AC240" s="13"/>
      <c r="AD240" s="13"/>
      <c r="AE240" s="13"/>
      <c r="AT240" s="240" t="s">
        <v>199</v>
      </c>
      <c r="AU240" s="240" t="s">
        <v>141</v>
      </c>
      <c r="AV240" s="13" t="s">
        <v>141</v>
      </c>
      <c r="AW240" s="13" t="s">
        <v>41</v>
      </c>
      <c r="AX240" s="13" t="s">
        <v>79</v>
      </c>
      <c r="AY240" s="240" t="s">
        <v>132</v>
      </c>
    </row>
    <row r="241" s="13" customFormat="1">
      <c r="A241" s="13"/>
      <c r="B241" s="230"/>
      <c r="C241" s="231"/>
      <c r="D241" s="225" t="s">
        <v>199</v>
      </c>
      <c r="E241" s="232" t="s">
        <v>32</v>
      </c>
      <c r="F241" s="233" t="s">
        <v>890</v>
      </c>
      <c r="G241" s="231"/>
      <c r="H241" s="234">
        <v>-3.0800000000000001</v>
      </c>
      <c r="I241" s="235"/>
      <c r="J241" s="231"/>
      <c r="K241" s="231"/>
      <c r="L241" s="236"/>
      <c r="M241" s="237"/>
      <c r="N241" s="238"/>
      <c r="O241" s="238"/>
      <c r="P241" s="238"/>
      <c r="Q241" s="238"/>
      <c r="R241" s="238"/>
      <c r="S241" s="238"/>
      <c r="T241" s="239"/>
      <c r="U241" s="13"/>
      <c r="V241" s="13"/>
      <c r="W241" s="13"/>
      <c r="X241" s="13"/>
      <c r="Y241" s="13"/>
      <c r="Z241" s="13"/>
      <c r="AA241" s="13"/>
      <c r="AB241" s="13"/>
      <c r="AC241" s="13"/>
      <c r="AD241" s="13"/>
      <c r="AE241" s="13"/>
      <c r="AT241" s="240" t="s">
        <v>199</v>
      </c>
      <c r="AU241" s="240" t="s">
        <v>141</v>
      </c>
      <c r="AV241" s="13" t="s">
        <v>141</v>
      </c>
      <c r="AW241" s="13" t="s">
        <v>41</v>
      </c>
      <c r="AX241" s="13" t="s">
        <v>79</v>
      </c>
      <c r="AY241" s="240" t="s">
        <v>132</v>
      </c>
    </row>
    <row r="242" s="13" customFormat="1">
      <c r="A242" s="13"/>
      <c r="B242" s="230"/>
      <c r="C242" s="231"/>
      <c r="D242" s="225" t="s">
        <v>199</v>
      </c>
      <c r="E242" s="232" t="s">
        <v>32</v>
      </c>
      <c r="F242" s="233" t="s">
        <v>891</v>
      </c>
      <c r="G242" s="231"/>
      <c r="H242" s="234">
        <v>-2.1000000000000001</v>
      </c>
      <c r="I242" s="235"/>
      <c r="J242" s="231"/>
      <c r="K242" s="231"/>
      <c r="L242" s="236"/>
      <c r="M242" s="237"/>
      <c r="N242" s="238"/>
      <c r="O242" s="238"/>
      <c r="P242" s="238"/>
      <c r="Q242" s="238"/>
      <c r="R242" s="238"/>
      <c r="S242" s="238"/>
      <c r="T242" s="239"/>
      <c r="U242" s="13"/>
      <c r="V242" s="13"/>
      <c r="W242" s="13"/>
      <c r="X242" s="13"/>
      <c r="Y242" s="13"/>
      <c r="Z242" s="13"/>
      <c r="AA242" s="13"/>
      <c r="AB242" s="13"/>
      <c r="AC242" s="13"/>
      <c r="AD242" s="13"/>
      <c r="AE242" s="13"/>
      <c r="AT242" s="240" t="s">
        <v>199</v>
      </c>
      <c r="AU242" s="240" t="s">
        <v>141</v>
      </c>
      <c r="AV242" s="13" t="s">
        <v>141</v>
      </c>
      <c r="AW242" s="13" t="s">
        <v>41</v>
      </c>
      <c r="AX242" s="13" t="s">
        <v>79</v>
      </c>
      <c r="AY242" s="240" t="s">
        <v>132</v>
      </c>
    </row>
    <row r="243" s="13" customFormat="1">
      <c r="A243" s="13"/>
      <c r="B243" s="230"/>
      <c r="C243" s="231"/>
      <c r="D243" s="225" t="s">
        <v>199</v>
      </c>
      <c r="E243" s="232" t="s">
        <v>32</v>
      </c>
      <c r="F243" s="233" t="s">
        <v>892</v>
      </c>
      <c r="G243" s="231"/>
      <c r="H243" s="234">
        <v>-2.25</v>
      </c>
      <c r="I243" s="235"/>
      <c r="J243" s="231"/>
      <c r="K243" s="231"/>
      <c r="L243" s="236"/>
      <c r="M243" s="237"/>
      <c r="N243" s="238"/>
      <c r="O243" s="238"/>
      <c r="P243" s="238"/>
      <c r="Q243" s="238"/>
      <c r="R243" s="238"/>
      <c r="S243" s="238"/>
      <c r="T243" s="239"/>
      <c r="U243" s="13"/>
      <c r="V243" s="13"/>
      <c r="W243" s="13"/>
      <c r="X243" s="13"/>
      <c r="Y243" s="13"/>
      <c r="Z243" s="13"/>
      <c r="AA243" s="13"/>
      <c r="AB243" s="13"/>
      <c r="AC243" s="13"/>
      <c r="AD243" s="13"/>
      <c r="AE243" s="13"/>
      <c r="AT243" s="240" t="s">
        <v>199</v>
      </c>
      <c r="AU243" s="240" t="s">
        <v>141</v>
      </c>
      <c r="AV243" s="13" t="s">
        <v>141</v>
      </c>
      <c r="AW243" s="13" t="s">
        <v>41</v>
      </c>
      <c r="AX243" s="13" t="s">
        <v>79</v>
      </c>
      <c r="AY243" s="240" t="s">
        <v>132</v>
      </c>
    </row>
    <row r="244" s="13" customFormat="1">
      <c r="A244" s="13"/>
      <c r="B244" s="230"/>
      <c r="C244" s="231"/>
      <c r="D244" s="225" t="s">
        <v>199</v>
      </c>
      <c r="E244" s="232" t="s">
        <v>32</v>
      </c>
      <c r="F244" s="233" t="s">
        <v>893</v>
      </c>
      <c r="G244" s="231"/>
      <c r="H244" s="234">
        <v>-2.7000000000000002</v>
      </c>
      <c r="I244" s="235"/>
      <c r="J244" s="231"/>
      <c r="K244" s="231"/>
      <c r="L244" s="236"/>
      <c r="M244" s="237"/>
      <c r="N244" s="238"/>
      <c r="O244" s="238"/>
      <c r="P244" s="238"/>
      <c r="Q244" s="238"/>
      <c r="R244" s="238"/>
      <c r="S244" s="238"/>
      <c r="T244" s="239"/>
      <c r="U244" s="13"/>
      <c r="V244" s="13"/>
      <c r="W244" s="13"/>
      <c r="X244" s="13"/>
      <c r="Y244" s="13"/>
      <c r="Z244" s="13"/>
      <c r="AA244" s="13"/>
      <c r="AB244" s="13"/>
      <c r="AC244" s="13"/>
      <c r="AD244" s="13"/>
      <c r="AE244" s="13"/>
      <c r="AT244" s="240" t="s">
        <v>199</v>
      </c>
      <c r="AU244" s="240" t="s">
        <v>141</v>
      </c>
      <c r="AV244" s="13" t="s">
        <v>141</v>
      </c>
      <c r="AW244" s="13" t="s">
        <v>41</v>
      </c>
      <c r="AX244" s="13" t="s">
        <v>79</v>
      </c>
      <c r="AY244" s="240" t="s">
        <v>132</v>
      </c>
    </row>
    <row r="245" s="14" customFormat="1">
      <c r="A245" s="14"/>
      <c r="B245" s="241"/>
      <c r="C245" s="242"/>
      <c r="D245" s="225" t="s">
        <v>199</v>
      </c>
      <c r="E245" s="243" t="s">
        <v>32</v>
      </c>
      <c r="F245" s="244" t="s">
        <v>201</v>
      </c>
      <c r="G245" s="242"/>
      <c r="H245" s="245">
        <v>298.33300000000003</v>
      </c>
      <c r="I245" s="246"/>
      <c r="J245" s="242"/>
      <c r="K245" s="242"/>
      <c r="L245" s="247"/>
      <c r="M245" s="248"/>
      <c r="N245" s="249"/>
      <c r="O245" s="249"/>
      <c r="P245" s="249"/>
      <c r="Q245" s="249"/>
      <c r="R245" s="249"/>
      <c r="S245" s="249"/>
      <c r="T245" s="250"/>
      <c r="U245" s="14"/>
      <c r="V245" s="14"/>
      <c r="W245" s="14"/>
      <c r="X245" s="14"/>
      <c r="Y245" s="14"/>
      <c r="Z245" s="14"/>
      <c r="AA245" s="14"/>
      <c r="AB245" s="14"/>
      <c r="AC245" s="14"/>
      <c r="AD245" s="14"/>
      <c r="AE245" s="14"/>
      <c r="AT245" s="251" t="s">
        <v>199</v>
      </c>
      <c r="AU245" s="251" t="s">
        <v>141</v>
      </c>
      <c r="AV245" s="14" t="s">
        <v>150</v>
      </c>
      <c r="AW245" s="14" t="s">
        <v>41</v>
      </c>
      <c r="AX245" s="14" t="s">
        <v>21</v>
      </c>
      <c r="AY245" s="251" t="s">
        <v>132</v>
      </c>
    </row>
    <row r="246" s="2" customFormat="1" ht="24.15" customHeight="1">
      <c r="A246" s="40"/>
      <c r="B246" s="41"/>
      <c r="C246" s="205" t="s">
        <v>493</v>
      </c>
      <c r="D246" s="205" t="s">
        <v>135</v>
      </c>
      <c r="E246" s="206" t="s">
        <v>339</v>
      </c>
      <c r="F246" s="207" t="s">
        <v>340</v>
      </c>
      <c r="G246" s="208" t="s">
        <v>195</v>
      </c>
      <c r="H246" s="209">
        <v>1.224</v>
      </c>
      <c r="I246" s="210"/>
      <c r="J246" s="211">
        <f>ROUND(I246*H246,2)</f>
        <v>0</v>
      </c>
      <c r="K246" s="207" t="s">
        <v>139</v>
      </c>
      <c r="L246" s="46"/>
      <c r="M246" s="212" t="s">
        <v>32</v>
      </c>
      <c r="N246" s="213" t="s">
        <v>51</v>
      </c>
      <c r="O246" s="86"/>
      <c r="P246" s="214">
        <f>O246*H246</f>
        <v>0</v>
      </c>
      <c r="Q246" s="214">
        <v>0.00348</v>
      </c>
      <c r="R246" s="214">
        <f>Q246*H246</f>
        <v>0.0042595200000000001</v>
      </c>
      <c r="S246" s="214">
        <v>0</v>
      </c>
      <c r="T246" s="215">
        <f>S246*H246</f>
        <v>0</v>
      </c>
      <c r="U246" s="40"/>
      <c r="V246" s="40"/>
      <c r="W246" s="40"/>
      <c r="X246" s="40"/>
      <c r="Y246" s="40"/>
      <c r="Z246" s="40"/>
      <c r="AA246" s="40"/>
      <c r="AB246" s="40"/>
      <c r="AC246" s="40"/>
      <c r="AD246" s="40"/>
      <c r="AE246" s="40"/>
      <c r="AR246" s="216" t="s">
        <v>150</v>
      </c>
      <c r="AT246" s="216" t="s">
        <v>135</v>
      </c>
      <c r="AU246" s="216" t="s">
        <v>141</v>
      </c>
      <c r="AY246" s="18" t="s">
        <v>132</v>
      </c>
      <c r="BE246" s="217">
        <f>IF(N246="základní",J246,0)</f>
        <v>0</v>
      </c>
      <c r="BF246" s="217">
        <f>IF(N246="snížená",J246,0)</f>
        <v>0</v>
      </c>
      <c r="BG246" s="217">
        <f>IF(N246="zákl. přenesená",J246,0)</f>
        <v>0</v>
      </c>
      <c r="BH246" s="217">
        <f>IF(N246="sníž. přenesená",J246,0)</f>
        <v>0</v>
      </c>
      <c r="BI246" s="217">
        <f>IF(N246="nulová",J246,0)</f>
        <v>0</v>
      </c>
      <c r="BJ246" s="18" t="s">
        <v>141</v>
      </c>
      <c r="BK246" s="217">
        <f>ROUND(I246*H246,2)</f>
        <v>0</v>
      </c>
      <c r="BL246" s="18" t="s">
        <v>150</v>
      </c>
      <c r="BM246" s="216" t="s">
        <v>1648</v>
      </c>
    </row>
    <row r="247" s="13" customFormat="1">
      <c r="A247" s="13"/>
      <c r="B247" s="230"/>
      <c r="C247" s="231"/>
      <c r="D247" s="225" t="s">
        <v>199</v>
      </c>
      <c r="E247" s="232" t="s">
        <v>32</v>
      </c>
      <c r="F247" s="233" t="s">
        <v>911</v>
      </c>
      <c r="G247" s="231"/>
      <c r="H247" s="234">
        <v>1.224</v>
      </c>
      <c r="I247" s="235"/>
      <c r="J247" s="231"/>
      <c r="K247" s="231"/>
      <c r="L247" s="236"/>
      <c r="M247" s="237"/>
      <c r="N247" s="238"/>
      <c r="O247" s="238"/>
      <c r="P247" s="238"/>
      <c r="Q247" s="238"/>
      <c r="R247" s="238"/>
      <c r="S247" s="238"/>
      <c r="T247" s="239"/>
      <c r="U247" s="13"/>
      <c r="V247" s="13"/>
      <c r="W247" s="13"/>
      <c r="X247" s="13"/>
      <c r="Y247" s="13"/>
      <c r="Z247" s="13"/>
      <c r="AA247" s="13"/>
      <c r="AB247" s="13"/>
      <c r="AC247" s="13"/>
      <c r="AD247" s="13"/>
      <c r="AE247" s="13"/>
      <c r="AT247" s="240" t="s">
        <v>199</v>
      </c>
      <c r="AU247" s="240" t="s">
        <v>141</v>
      </c>
      <c r="AV247" s="13" t="s">
        <v>141</v>
      </c>
      <c r="AW247" s="13" t="s">
        <v>41</v>
      </c>
      <c r="AX247" s="13" t="s">
        <v>79</v>
      </c>
      <c r="AY247" s="240" t="s">
        <v>132</v>
      </c>
    </row>
    <row r="248" s="14" customFormat="1">
      <c r="A248" s="14"/>
      <c r="B248" s="241"/>
      <c r="C248" s="242"/>
      <c r="D248" s="225" t="s">
        <v>199</v>
      </c>
      <c r="E248" s="243" t="s">
        <v>32</v>
      </c>
      <c r="F248" s="244" t="s">
        <v>201</v>
      </c>
      <c r="G248" s="242"/>
      <c r="H248" s="245">
        <v>1.224</v>
      </c>
      <c r="I248" s="246"/>
      <c r="J248" s="242"/>
      <c r="K248" s="242"/>
      <c r="L248" s="247"/>
      <c r="M248" s="248"/>
      <c r="N248" s="249"/>
      <c r="O248" s="249"/>
      <c r="P248" s="249"/>
      <c r="Q248" s="249"/>
      <c r="R248" s="249"/>
      <c r="S248" s="249"/>
      <c r="T248" s="250"/>
      <c r="U248" s="14"/>
      <c r="V248" s="14"/>
      <c r="W248" s="14"/>
      <c r="X248" s="14"/>
      <c r="Y248" s="14"/>
      <c r="Z248" s="14"/>
      <c r="AA248" s="14"/>
      <c r="AB248" s="14"/>
      <c r="AC248" s="14"/>
      <c r="AD248" s="14"/>
      <c r="AE248" s="14"/>
      <c r="AT248" s="251" t="s">
        <v>199</v>
      </c>
      <c r="AU248" s="251" t="s">
        <v>141</v>
      </c>
      <c r="AV248" s="14" t="s">
        <v>150</v>
      </c>
      <c r="AW248" s="14" t="s">
        <v>41</v>
      </c>
      <c r="AX248" s="14" t="s">
        <v>21</v>
      </c>
      <c r="AY248" s="251" t="s">
        <v>132</v>
      </c>
    </row>
    <row r="249" s="2" customFormat="1" ht="14.4" customHeight="1">
      <c r="A249" s="40"/>
      <c r="B249" s="41"/>
      <c r="C249" s="205" t="s">
        <v>497</v>
      </c>
      <c r="D249" s="205" t="s">
        <v>135</v>
      </c>
      <c r="E249" s="206" t="s">
        <v>344</v>
      </c>
      <c r="F249" s="207" t="s">
        <v>345</v>
      </c>
      <c r="G249" s="208" t="s">
        <v>195</v>
      </c>
      <c r="H249" s="209">
        <v>298.33300000000003</v>
      </c>
      <c r="I249" s="210"/>
      <c r="J249" s="211">
        <f>ROUND(I249*H249,2)</f>
        <v>0</v>
      </c>
      <c r="K249" s="207" t="s">
        <v>139</v>
      </c>
      <c r="L249" s="46"/>
      <c r="M249" s="212" t="s">
        <v>32</v>
      </c>
      <c r="N249" s="213" t="s">
        <v>51</v>
      </c>
      <c r="O249" s="86"/>
      <c r="P249" s="214">
        <f>O249*H249</f>
        <v>0</v>
      </c>
      <c r="Q249" s="214">
        <v>0</v>
      </c>
      <c r="R249" s="214">
        <f>Q249*H249</f>
        <v>0</v>
      </c>
      <c r="S249" s="214">
        <v>0</v>
      </c>
      <c r="T249" s="215">
        <f>S249*H249</f>
        <v>0</v>
      </c>
      <c r="U249" s="40"/>
      <c r="V249" s="40"/>
      <c r="W249" s="40"/>
      <c r="X249" s="40"/>
      <c r="Y249" s="40"/>
      <c r="Z249" s="40"/>
      <c r="AA249" s="40"/>
      <c r="AB249" s="40"/>
      <c r="AC249" s="40"/>
      <c r="AD249" s="40"/>
      <c r="AE249" s="40"/>
      <c r="AR249" s="216" t="s">
        <v>150</v>
      </c>
      <c r="AT249" s="216" t="s">
        <v>135</v>
      </c>
      <c r="AU249" s="216" t="s">
        <v>141</v>
      </c>
      <c r="AY249" s="18" t="s">
        <v>132</v>
      </c>
      <c r="BE249" s="217">
        <f>IF(N249="základní",J249,0)</f>
        <v>0</v>
      </c>
      <c r="BF249" s="217">
        <f>IF(N249="snížená",J249,0)</f>
        <v>0</v>
      </c>
      <c r="BG249" s="217">
        <f>IF(N249="zákl. přenesená",J249,0)</f>
        <v>0</v>
      </c>
      <c r="BH249" s="217">
        <f>IF(N249="sníž. přenesená",J249,0)</f>
        <v>0</v>
      </c>
      <c r="BI249" s="217">
        <f>IF(N249="nulová",J249,0)</f>
        <v>0</v>
      </c>
      <c r="BJ249" s="18" t="s">
        <v>141</v>
      </c>
      <c r="BK249" s="217">
        <f>ROUND(I249*H249,2)</f>
        <v>0</v>
      </c>
      <c r="BL249" s="18" t="s">
        <v>150</v>
      </c>
      <c r="BM249" s="216" t="s">
        <v>1649</v>
      </c>
    </row>
    <row r="250" s="2" customFormat="1" ht="14.4" customHeight="1">
      <c r="A250" s="40"/>
      <c r="B250" s="41"/>
      <c r="C250" s="205" t="s">
        <v>501</v>
      </c>
      <c r="D250" s="205" t="s">
        <v>135</v>
      </c>
      <c r="E250" s="206" t="s">
        <v>348</v>
      </c>
      <c r="F250" s="207" t="s">
        <v>349</v>
      </c>
      <c r="G250" s="208" t="s">
        <v>195</v>
      </c>
      <c r="H250" s="209">
        <v>66.849999999999994</v>
      </c>
      <c r="I250" s="210"/>
      <c r="J250" s="211">
        <f>ROUND(I250*H250,2)</f>
        <v>0</v>
      </c>
      <c r="K250" s="207" t="s">
        <v>139</v>
      </c>
      <c r="L250" s="46"/>
      <c r="M250" s="212" t="s">
        <v>32</v>
      </c>
      <c r="N250" s="213" t="s">
        <v>51</v>
      </c>
      <c r="O250" s="86"/>
      <c r="P250" s="214">
        <f>O250*H250</f>
        <v>0</v>
      </c>
      <c r="Q250" s="214">
        <v>0.0047800000000000004</v>
      </c>
      <c r="R250" s="214">
        <f>Q250*H250</f>
        <v>0.31954300000000002</v>
      </c>
      <c r="S250" s="214">
        <v>0</v>
      </c>
      <c r="T250" s="215">
        <f>S250*H250</f>
        <v>0</v>
      </c>
      <c r="U250" s="40"/>
      <c r="V250" s="40"/>
      <c r="W250" s="40"/>
      <c r="X250" s="40"/>
      <c r="Y250" s="40"/>
      <c r="Z250" s="40"/>
      <c r="AA250" s="40"/>
      <c r="AB250" s="40"/>
      <c r="AC250" s="40"/>
      <c r="AD250" s="40"/>
      <c r="AE250" s="40"/>
      <c r="AR250" s="216" t="s">
        <v>150</v>
      </c>
      <c r="AT250" s="216" t="s">
        <v>135</v>
      </c>
      <c r="AU250" s="216" t="s">
        <v>141</v>
      </c>
      <c r="AY250" s="18" t="s">
        <v>132</v>
      </c>
      <c r="BE250" s="217">
        <f>IF(N250="základní",J250,0)</f>
        <v>0</v>
      </c>
      <c r="BF250" s="217">
        <f>IF(N250="snížená",J250,0)</f>
        <v>0</v>
      </c>
      <c r="BG250" s="217">
        <f>IF(N250="zákl. přenesená",J250,0)</f>
        <v>0</v>
      </c>
      <c r="BH250" s="217">
        <f>IF(N250="sníž. přenesená",J250,0)</f>
        <v>0</v>
      </c>
      <c r="BI250" s="217">
        <f>IF(N250="nulová",J250,0)</f>
        <v>0</v>
      </c>
      <c r="BJ250" s="18" t="s">
        <v>141</v>
      </c>
      <c r="BK250" s="217">
        <f>ROUND(I250*H250,2)</f>
        <v>0</v>
      </c>
      <c r="BL250" s="18" t="s">
        <v>150</v>
      </c>
      <c r="BM250" s="216" t="s">
        <v>1650</v>
      </c>
    </row>
    <row r="251" s="2" customFormat="1" ht="24.15" customHeight="1">
      <c r="A251" s="40"/>
      <c r="B251" s="41"/>
      <c r="C251" s="205" t="s">
        <v>505</v>
      </c>
      <c r="D251" s="205" t="s">
        <v>135</v>
      </c>
      <c r="E251" s="206" t="s">
        <v>357</v>
      </c>
      <c r="F251" s="207" t="s">
        <v>358</v>
      </c>
      <c r="G251" s="208" t="s">
        <v>195</v>
      </c>
      <c r="H251" s="209">
        <v>55.625</v>
      </c>
      <c r="I251" s="210"/>
      <c r="J251" s="211">
        <f>ROUND(I251*H251,2)</f>
        <v>0</v>
      </c>
      <c r="K251" s="207" t="s">
        <v>139</v>
      </c>
      <c r="L251" s="46"/>
      <c r="M251" s="212" t="s">
        <v>32</v>
      </c>
      <c r="N251" s="213" t="s">
        <v>51</v>
      </c>
      <c r="O251" s="86"/>
      <c r="P251" s="214">
        <f>O251*H251</f>
        <v>0</v>
      </c>
      <c r="Q251" s="214">
        <v>0.037999999999999999</v>
      </c>
      <c r="R251" s="214">
        <f>Q251*H251</f>
        <v>2.11375</v>
      </c>
      <c r="S251" s="214">
        <v>0</v>
      </c>
      <c r="T251" s="215">
        <f>S251*H251</f>
        <v>0</v>
      </c>
      <c r="U251" s="40"/>
      <c r="V251" s="40"/>
      <c r="W251" s="40"/>
      <c r="X251" s="40"/>
      <c r="Y251" s="40"/>
      <c r="Z251" s="40"/>
      <c r="AA251" s="40"/>
      <c r="AB251" s="40"/>
      <c r="AC251" s="40"/>
      <c r="AD251" s="40"/>
      <c r="AE251" s="40"/>
      <c r="AR251" s="216" t="s">
        <v>150</v>
      </c>
      <c r="AT251" s="216" t="s">
        <v>135</v>
      </c>
      <c r="AU251" s="216" t="s">
        <v>141</v>
      </c>
      <c r="AY251" s="18" t="s">
        <v>132</v>
      </c>
      <c r="BE251" s="217">
        <f>IF(N251="základní",J251,0)</f>
        <v>0</v>
      </c>
      <c r="BF251" s="217">
        <f>IF(N251="snížená",J251,0)</f>
        <v>0</v>
      </c>
      <c r="BG251" s="217">
        <f>IF(N251="zákl. přenesená",J251,0)</f>
        <v>0</v>
      </c>
      <c r="BH251" s="217">
        <f>IF(N251="sníž. přenesená",J251,0)</f>
        <v>0</v>
      </c>
      <c r="BI251" s="217">
        <f>IF(N251="nulová",J251,0)</f>
        <v>0</v>
      </c>
      <c r="BJ251" s="18" t="s">
        <v>141</v>
      </c>
      <c r="BK251" s="217">
        <f>ROUND(I251*H251,2)</f>
        <v>0</v>
      </c>
      <c r="BL251" s="18" t="s">
        <v>150</v>
      </c>
      <c r="BM251" s="216" t="s">
        <v>1651</v>
      </c>
    </row>
    <row r="252" s="2" customFormat="1">
      <c r="A252" s="40"/>
      <c r="B252" s="41"/>
      <c r="C252" s="42"/>
      <c r="D252" s="225" t="s">
        <v>197</v>
      </c>
      <c r="E252" s="42"/>
      <c r="F252" s="226" t="s">
        <v>360</v>
      </c>
      <c r="G252" s="42"/>
      <c r="H252" s="42"/>
      <c r="I252" s="227"/>
      <c r="J252" s="42"/>
      <c r="K252" s="42"/>
      <c r="L252" s="46"/>
      <c r="M252" s="228"/>
      <c r="N252" s="229"/>
      <c r="O252" s="86"/>
      <c r="P252" s="86"/>
      <c r="Q252" s="86"/>
      <c r="R252" s="86"/>
      <c r="S252" s="86"/>
      <c r="T252" s="87"/>
      <c r="U252" s="40"/>
      <c r="V252" s="40"/>
      <c r="W252" s="40"/>
      <c r="X252" s="40"/>
      <c r="Y252" s="40"/>
      <c r="Z252" s="40"/>
      <c r="AA252" s="40"/>
      <c r="AB252" s="40"/>
      <c r="AC252" s="40"/>
      <c r="AD252" s="40"/>
      <c r="AE252" s="40"/>
      <c r="AT252" s="18" t="s">
        <v>197</v>
      </c>
      <c r="AU252" s="18" t="s">
        <v>141</v>
      </c>
    </row>
    <row r="253" s="13" customFormat="1">
      <c r="A253" s="13"/>
      <c r="B253" s="230"/>
      <c r="C253" s="231"/>
      <c r="D253" s="225" t="s">
        <v>199</v>
      </c>
      <c r="E253" s="232" t="s">
        <v>32</v>
      </c>
      <c r="F253" s="233" t="s">
        <v>1464</v>
      </c>
      <c r="G253" s="231"/>
      <c r="H253" s="234">
        <v>55.625</v>
      </c>
      <c r="I253" s="235"/>
      <c r="J253" s="231"/>
      <c r="K253" s="231"/>
      <c r="L253" s="236"/>
      <c r="M253" s="237"/>
      <c r="N253" s="238"/>
      <c r="O253" s="238"/>
      <c r="P253" s="238"/>
      <c r="Q253" s="238"/>
      <c r="R253" s="238"/>
      <c r="S253" s="238"/>
      <c r="T253" s="239"/>
      <c r="U253" s="13"/>
      <c r="V253" s="13"/>
      <c r="W253" s="13"/>
      <c r="X253" s="13"/>
      <c r="Y253" s="13"/>
      <c r="Z253" s="13"/>
      <c r="AA253" s="13"/>
      <c r="AB253" s="13"/>
      <c r="AC253" s="13"/>
      <c r="AD253" s="13"/>
      <c r="AE253" s="13"/>
      <c r="AT253" s="240" t="s">
        <v>199</v>
      </c>
      <c r="AU253" s="240" t="s">
        <v>141</v>
      </c>
      <c r="AV253" s="13" t="s">
        <v>141</v>
      </c>
      <c r="AW253" s="13" t="s">
        <v>41</v>
      </c>
      <c r="AX253" s="13" t="s">
        <v>79</v>
      </c>
      <c r="AY253" s="240" t="s">
        <v>132</v>
      </c>
    </row>
    <row r="254" s="14" customFormat="1">
      <c r="A254" s="14"/>
      <c r="B254" s="241"/>
      <c r="C254" s="242"/>
      <c r="D254" s="225" t="s">
        <v>199</v>
      </c>
      <c r="E254" s="243" t="s">
        <v>32</v>
      </c>
      <c r="F254" s="244" t="s">
        <v>201</v>
      </c>
      <c r="G254" s="242"/>
      <c r="H254" s="245">
        <v>55.625</v>
      </c>
      <c r="I254" s="246"/>
      <c r="J254" s="242"/>
      <c r="K254" s="242"/>
      <c r="L254" s="247"/>
      <c r="M254" s="248"/>
      <c r="N254" s="249"/>
      <c r="O254" s="249"/>
      <c r="P254" s="249"/>
      <c r="Q254" s="249"/>
      <c r="R254" s="249"/>
      <c r="S254" s="249"/>
      <c r="T254" s="250"/>
      <c r="U254" s="14"/>
      <c r="V254" s="14"/>
      <c r="W254" s="14"/>
      <c r="X254" s="14"/>
      <c r="Y254" s="14"/>
      <c r="Z254" s="14"/>
      <c r="AA254" s="14"/>
      <c r="AB254" s="14"/>
      <c r="AC254" s="14"/>
      <c r="AD254" s="14"/>
      <c r="AE254" s="14"/>
      <c r="AT254" s="251" t="s">
        <v>199</v>
      </c>
      <c r="AU254" s="251" t="s">
        <v>141</v>
      </c>
      <c r="AV254" s="14" t="s">
        <v>150</v>
      </c>
      <c r="AW254" s="14" t="s">
        <v>41</v>
      </c>
      <c r="AX254" s="14" t="s">
        <v>21</v>
      </c>
      <c r="AY254" s="251" t="s">
        <v>132</v>
      </c>
    </row>
    <row r="255" s="2" customFormat="1" ht="24.15" customHeight="1">
      <c r="A255" s="40"/>
      <c r="B255" s="41"/>
      <c r="C255" s="205" t="s">
        <v>509</v>
      </c>
      <c r="D255" s="205" t="s">
        <v>135</v>
      </c>
      <c r="E255" s="206" t="s">
        <v>363</v>
      </c>
      <c r="F255" s="207" t="s">
        <v>364</v>
      </c>
      <c r="G255" s="208" t="s">
        <v>195</v>
      </c>
      <c r="H255" s="209">
        <v>40.359999999999999</v>
      </c>
      <c r="I255" s="210"/>
      <c r="J255" s="211">
        <f>ROUND(I255*H255,2)</f>
        <v>0</v>
      </c>
      <c r="K255" s="207" t="s">
        <v>139</v>
      </c>
      <c r="L255" s="46"/>
      <c r="M255" s="212" t="s">
        <v>32</v>
      </c>
      <c r="N255" s="213" t="s">
        <v>51</v>
      </c>
      <c r="O255" s="86"/>
      <c r="P255" s="214">
        <f>O255*H255</f>
        <v>0</v>
      </c>
      <c r="Q255" s="214">
        <v>0.00012</v>
      </c>
      <c r="R255" s="214">
        <f>Q255*H255</f>
        <v>0.0048431999999999998</v>
      </c>
      <c r="S255" s="214">
        <v>0</v>
      </c>
      <c r="T255" s="215">
        <f>S255*H255</f>
        <v>0</v>
      </c>
      <c r="U255" s="40"/>
      <c r="V255" s="40"/>
      <c r="W255" s="40"/>
      <c r="X255" s="40"/>
      <c r="Y255" s="40"/>
      <c r="Z255" s="40"/>
      <c r="AA255" s="40"/>
      <c r="AB255" s="40"/>
      <c r="AC255" s="40"/>
      <c r="AD255" s="40"/>
      <c r="AE255" s="40"/>
      <c r="AR255" s="216" t="s">
        <v>150</v>
      </c>
      <c r="AT255" s="216" t="s">
        <v>135</v>
      </c>
      <c r="AU255" s="216" t="s">
        <v>141</v>
      </c>
      <c r="AY255" s="18" t="s">
        <v>132</v>
      </c>
      <c r="BE255" s="217">
        <f>IF(N255="základní",J255,0)</f>
        <v>0</v>
      </c>
      <c r="BF255" s="217">
        <f>IF(N255="snížená",J255,0)</f>
        <v>0</v>
      </c>
      <c r="BG255" s="217">
        <f>IF(N255="zákl. přenesená",J255,0)</f>
        <v>0</v>
      </c>
      <c r="BH255" s="217">
        <f>IF(N255="sníž. přenesená",J255,0)</f>
        <v>0</v>
      </c>
      <c r="BI255" s="217">
        <f>IF(N255="nulová",J255,0)</f>
        <v>0</v>
      </c>
      <c r="BJ255" s="18" t="s">
        <v>141</v>
      </c>
      <c r="BK255" s="217">
        <f>ROUND(I255*H255,2)</f>
        <v>0</v>
      </c>
      <c r="BL255" s="18" t="s">
        <v>150</v>
      </c>
      <c r="BM255" s="216" t="s">
        <v>1652</v>
      </c>
    </row>
    <row r="256" s="2" customFormat="1">
      <c r="A256" s="40"/>
      <c r="B256" s="41"/>
      <c r="C256" s="42"/>
      <c r="D256" s="225" t="s">
        <v>197</v>
      </c>
      <c r="E256" s="42"/>
      <c r="F256" s="226" t="s">
        <v>366</v>
      </c>
      <c r="G256" s="42"/>
      <c r="H256" s="42"/>
      <c r="I256" s="227"/>
      <c r="J256" s="42"/>
      <c r="K256" s="42"/>
      <c r="L256" s="46"/>
      <c r="M256" s="228"/>
      <c r="N256" s="229"/>
      <c r="O256" s="86"/>
      <c r="P256" s="86"/>
      <c r="Q256" s="86"/>
      <c r="R256" s="86"/>
      <c r="S256" s="86"/>
      <c r="T256" s="87"/>
      <c r="U256" s="40"/>
      <c r="V256" s="40"/>
      <c r="W256" s="40"/>
      <c r="X256" s="40"/>
      <c r="Y256" s="40"/>
      <c r="Z256" s="40"/>
      <c r="AA256" s="40"/>
      <c r="AB256" s="40"/>
      <c r="AC256" s="40"/>
      <c r="AD256" s="40"/>
      <c r="AE256" s="40"/>
      <c r="AT256" s="18" t="s">
        <v>197</v>
      </c>
      <c r="AU256" s="18" t="s">
        <v>141</v>
      </c>
    </row>
    <row r="257" s="13" customFormat="1">
      <c r="A257" s="13"/>
      <c r="B257" s="230"/>
      <c r="C257" s="231"/>
      <c r="D257" s="225" t="s">
        <v>199</v>
      </c>
      <c r="E257" s="232" t="s">
        <v>32</v>
      </c>
      <c r="F257" s="233" t="s">
        <v>919</v>
      </c>
      <c r="G257" s="231"/>
      <c r="H257" s="234">
        <v>40.359999999999999</v>
      </c>
      <c r="I257" s="235"/>
      <c r="J257" s="231"/>
      <c r="K257" s="231"/>
      <c r="L257" s="236"/>
      <c r="M257" s="237"/>
      <c r="N257" s="238"/>
      <c r="O257" s="238"/>
      <c r="P257" s="238"/>
      <c r="Q257" s="238"/>
      <c r="R257" s="238"/>
      <c r="S257" s="238"/>
      <c r="T257" s="239"/>
      <c r="U257" s="13"/>
      <c r="V257" s="13"/>
      <c r="W257" s="13"/>
      <c r="X257" s="13"/>
      <c r="Y257" s="13"/>
      <c r="Z257" s="13"/>
      <c r="AA257" s="13"/>
      <c r="AB257" s="13"/>
      <c r="AC257" s="13"/>
      <c r="AD257" s="13"/>
      <c r="AE257" s="13"/>
      <c r="AT257" s="240" t="s">
        <v>199</v>
      </c>
      <c r="AU257" s="240" t="s">
        <v>141</v>
      </c>
      <c r="AV257" s="13" t="s">
        <v>141</v>
      </c>
      <c r="AW257" s="13" t="s">
        <v>41</v>
      </c>
      <c r="AX257" s="13" t="s">
        <v>79</v>
      </c>
      <c r="AY257" s="240" t="s">
        <v>132</v>
      </c>
    </row>
    <row r="258" s="14" customFormat="1">
      <c r="A258" s="14"/>
      <c r="B258" s="241"/>
      <c r="C258" s="242"/>
      <c r="D258" s="225" t="s">
        <v>199</v>
      </c>
      <c r="E258" s="243" t="s">
        <v>32</v>
      </c>
      <c r="F258" s="244" t="s">
        <v>201</v>
      </c>
      <c r="G258" s="242"/>
      <c r="H258" s="245">
        <v>40.359999999999999</v>
      </c>
      <c r="I258" s="246"/>
      <c r="J258" s="242"/>
      <c r="K258" s="242"/>
      <c r="L258" s="247"/>
      <c r="M258" s="248"/>
      <c r="N258" s="249"/>
      <c r="O258" s="249"/>
      <c r="P258" s="249"/>
      <c r="Q258" s="249"/>
      <c r="R258" s="249"/>
      <c r="S258" s="249"/>
      <c r="T258" s="250"/>
      <c r="U258" s="14"/>
      <c r="V258" s="14"/>
      <c r="W258" s="14"/>
      <c r="X258" s="14"/>
      <c r="Y258" s="14"/>
      <c r="Z258" s="14"/>
      <c r="AA258" s="14"/>
      <c r="AB258" s="14"/>
      <c r="AC258" s="14"/>
      <c r="AD258" s="14"/>
      <c r="AE258" s="14"/>
      <c r="AT258" s="251" t="s">
        <v>199</v>
      </c>
      <c r="AU258" s="251" t="s">
        <v>141</v>
      </c>
      <c r="AV258" s="14" t="s">
        <v>150</v>
      </c>
      <c r="AW258" s="14" t="s">
        <v>41</v>
      </c>
      <c r="AX258" s="14" t="s">
        <v>21</v>
      </c>
      <c r="AY258" s="251" t="s">
        <v>132</v>
      </c>
    </row>
    <row r="259" s="2" customFormat="1" ht="14.4" customHeight="1">
      <c r="A259" s="40"/>
      <c r="B259" s="41"/>
      <c r="C259" s="205" t="s">
        <v>513</v>
      </c>
      <c r="D259" s="205" t="s">
        <v>135</v>
      </c>
      <c r="E259" s="206" t="s">
        <v>369</v>
      </c>
      <c r="F259" s="207" t="s">
        <v>370</v>
      </c>
      <c r="G259" s="208" t="s">
        <v>195</v>
      </c>
      <c r="H259" s="209">
        <v>354.69499999999999</v>
      </c>
      <c r="I259" s="210"/>
      <c r="J259" s="211">
        <f>ROUND(I259*H259,2)</f>
        <v>0</v>
      </c>
      <c r="K259" s="207" t="s">
        <v>139</v>
      </c>
      <c r="L259" s="46"/>
      <c r="M259" s="212" t="s">
        <v>32</v>
      </c>
      <c r="N259" s="213" t="s">
        <v>51</v>
      </c>
      <c r="O259" s="86"/>
      <c r="P259" s="214">
        <f>O259*H259</f>
        <v>0</v>
      </c>
      <c r="Q259" s="214">
        <v>0</v>
      </c>
      <c r="R259" s="214">
        <f>Q259*H259</f>
        <v>0</v>
      </c>
      <c r="S259" s="214">
        <v>0</v>
      </c>
      <c r="T259" s="215">
        <f>S259*H259</f>
        <v>0</v>
      </c>
      <c r="U259" s="40"/>
      <c r="V259" s="40"/>
      <c r="W259" s="40"/>
      <c r="X259" s="40"/>
      <c r="Y259" s="40"/>
      <c r="Z259" s="40"/>
      <c r="AA259" s="40"/>
      <c r="AB259" s="40"/>
      <c r="AC259" s="40"/>
      <c r="AD259" s="40"/>
      <c r="AE259" s="40"/>
      <c r="AR259" s="216" t="s">
        <v>150</v>
      </c>
      <c r="AT259" s="216" t="s">
        <v>135</v>
      </c>
      <c r="AU259" s="216" t="s">
        <v>141</v>
      </c>
      <c r="AY259" s="18" t="s">
        <v>132</v>
      </c>
      <c r="BE259" s="217">
        <f>IF(N259="základní",J259,0)</f>
        <v>0</v>
      </c>
      <c r="BF259" s="217">
        <f>IF(N259="snížená",J259,0)</f>
        <v>0</v>
      </c>
      <c r="BG259" s="217">
        <f>IF(N259="zákl. přenesená",J259,0)</f>
        <v>0</v>
      </c>
      <c r="BH259" s="217">
        <f>IF(N259="sníž. přenesená",J259,0)</f>
        <v>0</v>
      </c>
      <c r="BI259" s="217">
        <f>IF(N259="nulová",J259,0)</f>
        <v>0</v>
      </c>
      <c r="BJ259" s="18" t="s">
        <v>141</v>
      </c>
      <c r="BK259" s="217">
        <f>ROUND(I259*H259,2)</f>
        <v>0</v>
      </c>
      <c r="BL259" s="18" t="s">
        <v>150</v>
      </c>
      <c r="BM259" s="216" t="s">
        <v>1653</v>
      </c>
    </row>
    <row r="260" s="13" customFormat="1">
      <c r="A260" s="13"/>
      <c r="B260" s="230"/>
      <c r="C260" s="231"/>
      <c r="D260" s="225" t="s">
        <v>199</v>
      </c>
      <c r="E260" s="232" t="s">
        <v>32</v>
      </c>
      <c r="F260" s="233" t="s">
        <v>1467</v>
      </c>
      <c r="G260" s="231"/>
      <c r="H260" s="234">
        <v>354.69499999999999</v>
      </c>
      <c r="I260" s="235"/>
      <c r="J260" s="231"/>
      <c r="K260" s="231"/>
      <c r="L260" s="236"/>
      <c r="M260" s="237"/>
      <c r="N260" s="238"/>
      <c r="O260" s="238"/>
      <c r="P260" s="238"/>
      <c r="Q260" s="238"/>
      <c r="R260" s="238"/>
      <c r="S260" s="238"/>
      <c r="T260" s="239"/>
      <c r="U260" s="13"/>
      <c r="V260" s="13"/>
      <c r="W260" s="13"/>
      <c r="X260" s="13"/>
      <c r="Y260" s="13"/>
      <c r="Z260" s="13"/>
      <c r="AA260" s="13"/>
      <c r="AB260" s="13"/>
      <c r="AC260" s="13"/>
      <c r="AD260" s="13"/>
      <c r="AE260" s="13"/>
      <c r="AT260" s="240" t="s">
        <v>199</v>
      </c>
      <c r="AU260" s="240" t="s">
        <v>141</v>
      </c>
      <c r="AV260" s="13" t="s">
        <v>141</v>
      </c>
      <c r="AW260" s="13" t="s">
        <v>41</v>
      </c>
      <c r="AX260" s="13" t="s">
        <v>79</v>
      </c>
      <c r="AY260" s="240" t="s">
        <v>132</v>
      </c>
    </row>
    <row r="261" s="14" customFormat="1">
      <c r="A261" s="14"/>
      <c r="B261" s="241"/>
      <c r="C261" s="242"/>
      <c r="D261" s="225" t="s">
        <v>199</v>
      </c>
      <c r="E261" s="243" t="s">
        <v>32</v>
      </c>
      <c r="F261" s="244" t="s">
        <v>201</v>
      </c>
      <c r="G261" s="242"/>
      <c r="H261" s="245">
        <v>354.69499999999999</v>
      </c>
      <c r="I261" s="246"/>
      <c r="J261" s="242"/>
      <c r="K261" s="242"/>
      <c r="L261" s="247"/>
      <c r="M261" s="248"/>
      <c r="N261" s="249"/>
      <c r="O261" s="249"/>
      <c r="P261" s="249"/>
      <c r="Q261" s="249"/>
      <c r="R261" s="249"/>
      <c r="S261" s="249"/>
      <c r="T261" s="250"/>
      <c r="U261" s="14"/>
      <c r="V261" s="14"/>
      <c r="W261" s="14"/>
      <c r="X261" s="14"/>
      <c r="Y261" s="14"/>
      <c r="Z261" s="14"/>
      <c r="AA261" s="14"/>
      <c r="AB261" s="14"/>
      <c r="AC261" s="14"/>
      <c r="AD261" s="14"/>
      <c r="AE261" s="14"/>
      <c r="AT261" s="251" t="s">
        <v>199</v>
      </c>
      <c r="AU261" s="251" t="s">
        <v>141</v>
      </c>
      <c r="AV261" s="14" t="s">
        <v>150</v>
      </c>
      <c r="AW261" s="14" t="s">
        <v>41</v>
      </c>
      <c r="AX261" s="14" t="s">
        <v>21</v>
      </c>
      <c r="AY261" s="251" t="s">
        <v>132</v>
      </c>
    </row>
    <row r="262" s="2" customFormat="1" ht="24.15" customHeight="1">
      <c r="A262" s="40"/>
      <c r="B262" s="41"/>
      <c r="C262" s="205" t="s">
        <v>518</v>
      </c>
      <c r="D262" s="205" t="s">
        <v>135</v>
      </c>
      <c r="E262" s="206" t="s">
        <v>374</v>
      </c>
      <c r="F262" s="207" t="s">
        <v>375</v>
      </c>
      <c r="G262" s="208" t="s">
        <v>376</v>
      </c>
      <c r="H262" s="209">
        <v>2</v>
      </c>
      <c r="I262" s="210"/>
      <c r="J262" s="211">
        <f>ROUND(I262*H262,2)</f>
        <v>0</v>
      </c>
      <c r="K262" s="207" t="s">
        <v>139</v>
      </c>
      <c r="L262" s="46"/>
      <c r="M262" s="212" t="s">
        <v>32</v>
      </c>
      <c r="N262" s="213" t="s">
        <v>51</v>
      </c>
      <c r="O262" s="86"/>
      <c r="P262" s="214">
        <f>O262*H262</f>
        <v>0</v>
      </c>
      <c r="Q262" s="214">
        <v>0.017770000000000001</v>
      </c>
      <c r="R262" s="214">
        <f>Q262*H262</f>
        <v>0.035540000000000002</v>
      </c>
      <c r="S262" s="214">
        <v>0</v>
      </c>
      <c r="T262" s="215">
        <f>S262*H262</f>
        <v>0</v>
      </c>
      <c r="U262" s="40"/>
      <c r="V262" s="40"/>
      <c r="W262" s="40"/>
      <c r="X262" s="40"/>
      <c r="Y262" s="40"/>
      <c r="Z262" s="40"/>
      <c r="AA262" s="40"/>
      <c r="AB262" s="40"/>
      <c r="AC262" s="40"/>
      <c r="AD262" s="40"/>
      <c r="AE262" s="40"/>
      <c r="AR262" s="216" t="s">
        <v>150</v>
      </c>
      <c r="AT262" s="216" t="s">
        <v>135</v>
      </c>
      <c r="AU262" s="216" t="s">
        <v>141</v>
      </c>
      <c r="AY262" s="18" t="s">
        <v>132</v>
      </c>
      <c r="BE262" s="217">
        <f>IF(N262="základní",J262,0)</f>
        <v>0</v>
      </c>
      <c r="BF262" s="217">
        <f>IF(N262="snížená",J262,0)</f>
        <v>0</v>
      </c>
      <c r="BG262" s="217">
        <f>IF(N262="zákl. přenesená",J262,0)</f>
        <v>0</v>
      </c>
      <c r="BH262" s="217">
        <f>IF(N262="sníž. přenesená",J262,0)</f>
        <v>0</v>
      </c>
      <c r="BI262" s="217">
        <f>IF(N262="nulová",J262,0)</f>
        <v>0</v>
      </c>
      <c r="BJ262" s="18" t="s">
        <v>141</v>
      </c>
      <c r="BK262" s="217">
        <f>ROUND(I262*H262,2)</f>
        <v>0</v>
      </c>
      <c r="BL262" s="18" t="s">
        <v>150</v>
      </c>
      <c r="BM262" s="216" t="s">
        <v>1654</v>
      </c>
    </row>
    <row r="263" s="2" customFormat="1">
      <c r="A263" s="40"/>
      <c r="B263" s="41"/>
      <c r="C263" s="42"/>
      <c r="D263" s="225" t="s">
        <v>197</v>
      </c>
      <c r="E263" s="42"/>
      <c r="F263" s="226" t="s">
        <v>378</v>
      </c>
      <c r="G263" s="42"/>
      <c r="H263" s="42"/>
      <c r="I263" s="227"/>
      <c r="J263" s="42"/>
      <c r="K263" s="42"/>
      <c r="L263" s="46"/>
      <c r="M263" s="228"/>
      <c r="N263" s="229"/>
      <c r="O263" s="86"/>
      <c r="P263" s="86"/>
      <c r="Q263" s="86"/>
      <c r="R263" s="86"/>
      <c r="S263" s="86"/>
      <c r="T263" s="87"/>
      <c r="U263" s="40"/>
      <c r="V263" s="40"/>
      <c r="W263" s="40"/>
      <c r="X263" s="40"/>
      <c r="Y263" s="40"/>
      <c r="Z263" s="40"/>
      <c r="AA263" s="40"/>
      <c r="AB263" s="40"/>
      <c r="AC263" s="40"/>
      <c r="AD263" s="40"/>
      <c r="AE263" s="40"/>
      <c r="AT263" s="18" t="s">
        <v>197</v>
      </c>
      <c r="AU263" s="18" t="s">
        <v>141</v>
      </c>
    </row>
    <row r="264" s="2" customFormat="1" ht="14.4" customHeight="1">
      <c r="A264" s="40"/>
      <c r="B264" s="41"/>
      <c r="C264" s="252" t="s">
        <v>523</v>
      </c>
      <c r="D264" s="252" t="s">
        <v>246</v>
      </c>
      <c r="E264" s="253" t="s">
        <v>380</v>
      </c>
      <c r="F264" s="254" t="s">
        <v>381</v>
      </c>
      <c r="G264" s="255" t="s">
        <v>376</v>
      </c>
      <c r="H264" s="256">
        <v>2</v>
      </c>
      <c r="I264" s="257"/>
      <c r="J264" s="258">
        <f>ROUND(I264*H264,2)</f>
        <v>0</v>
      </c>
      <c r="K264" s="254" t="s">
        <v>139</v>
      </c>
      <c r="L264" s="259"/>
      <c r="M264" s="260" t="s">
        <v>32</v>
      </c>
      <c r="N264" s="261" t="s">
        <v>51</v>
      </c>
      <c r="O264" s="86"/>
      <c r="P264" s="214">
        <f>O264*H264</f>
        <v>0</v>
      </c>
      <c r="Q264" s="214">
        <v>0.01992</v>
      </c>
      <c r="R264" s="214">
        <f>Q264*H264</f>
        <v>0.03984</v>
      </c>
      <c r="S264" s="214">
        <v>0</v>
      </c>
      <c r="T264" s="215">
        <f>S264*H264</f>
        <v>0</v>
      </c>
      <c r="U264" s="40"/>
      <c r="V264" s="40"/>
      <c r="W264" s="40"/>
      <c r="X264" s="40"/>
      <c r="Y264" s="40"/>
      <c r="Z264" s="40"/>
      <c r="AA264" s="40"/>
      <c r="AB264" s="40"/>
      <c r="AC264" s="40"/>
      <c r="AD264" s="40"/>
      <c r="AE264" s="40"/>
      <c r="AR264" s="216" t="s">
        <v>228</v>
      </c>
      <c r="AT264" s="216" t="s">
        <v>246</v>
      </c>
      <c r="AU264" s="216" t="s">
        <v>141</v>
      </c>
      <c r="AY264" s="18" t="s">
        <v>132</v>
      </c>
      <c r="BE264" s="217">
        <f>IF(N264="základní",J264,0)</f>
        <v>0</v>
      </c>
      <c r="BF264" s="217">
        <f>IF(N264="snížená",J264,0)</f>
        <v>0</v>
      </c>
      <c r="BG264" s="217">
        <f>IF(N264="zákl. přenesená",J264,0)</f>
        <v>0</v>
      </c>
      <c r="BH264" s="217">
        <f>IF(N264="sníž. přenesená",J264,0)</f>
        <v>0</v>
      </c>
      <c r="BI264" s="217">
        <f>IF(N264="nulová",J264,0)</f>
        <v>0</v>
      </c>
      <c r="BJ264" s="18" t="s">
        <v>141</v>
      </c>
      <c r="BK264" s="217">
        <f>ROUND(I264*H264,2)</f>
        <v>0</v>
      </c>
      <c r="BL264" s="18" t="s">
        <v>150</v>
      </c>
      <c r="BM264" s="216" t="s">
        <v>1655</v>
      </c>
    </row>
    <row r="265" s="12" customFormat="1" ht="22.8" customHeight="1">
      <c r="A265" s="12"/>
      <c r="B265" s="189"/>
      <c r="C265" s="190"/>
      <c r="D265" s="191" t="s">
        <v>78</v>
      </c>
      <c r="E265" s="203" t="s">
        <v>234</v>
      </c>
      <c r="F265" s="203" t="s">
        <v>401</v>
      </c>
      <c r="G265" s="190"/>
      <c r="H265" s="190"/>
      <c r="I265" s="193"/>
      <c r="J265" s="204">
        <f>BK265</f>
        <v>0</v>
      </c>
      <c r="K265" s="190"/>
      <c r="L265" s="195"/>
      <c r="M265" s="196"/>
      <c r="N265" s="197"/>
      <c r="O265" s="197"/>
      <c r="P265" s="198">
        <f>SUM(P266:P288)</f>
        <v>0</v>
      </c>
      <c r="Q265" s="197"/>
      <c r="R265" s="198">
        <f>SUM(R266:R288)</f>
        <v>0.04739680000000001</v>
      </c>
      <c r="S265" s="197"/>
      <c r="T265" s="199">
        <f>SUM(T266:T288)</f>
        <v>11.596753000000001</v>
      </c>
      <c r="U265" s="12"/>
      <c r="V265" s="12"/>
      <c r="W265" s="12"/>
      <c r="X265" s="12"/>
      <c r="Y265" s="12"/>
      <c r="Z265" s="12"/>
      <c r="AA265" s="12"/>
      <c r="AB265" s="12"/>
      <c r="AC265" s="12"/>
      <c r="AD265" s="12"/>
      <c r="AE265" s="12"/>
      <c r="AR265" s="200" t="s">
        <v>21</v>
      </c>
      <c r="AT265" s="201" t="s">
        <v>78</v>
      </c>
      <c r="AU265" s="201" t="s">
        <v>21</v>
      </c>
      <c r="AY265" s="200" t="s">
        <v>132</v>
      </c>
      <c r="BK265" s="202">
        <f>SUM(BK266:BK288)</f>
        <v>0</v>
      </c>
    </row>
    <row r="266" s="2" customFormat="1" ht="24.15" customHeight="1">
      <c r="A266" s="40"/>
      <c r="B266" s="41"/>
      <c r="C266" s="205" t="s">
        <v>527</v>
      </c>
      <c r="D266" s="205" t="s">
        <v>135</v>
      </c>
      <c r="E266" s="206" t="s">
        <v>924</v>
      </c>
      <c r="F266" s="207" t="s">
        <v>925</v>
      </c>
      <c r="G266" s="208" t="s">
        <v>231</v>
      </c>
      <c r="H266" s="209">
        <v>6.7999999999999998</v>
      </c>
      <c r="I266" s="210"/>
      <c r="J266" s="211">
        <f>ROUND(I266*H266,2)</f>
        <v>0</v>
      </c>
      <c r="K266" s="207" t="s">
        <v>139</v>
      </c>
      <c r="L266" s="46"/>
      <c r="M266" s="212" t="s">
        <v>32</v>
      </c>
      <c r="N266" s="213" t="s">
        <v>51</v>
      </c>
      <c r="O266" s="86"/>
      <c r="P266" s="214">
        <f>O266*H266</f>
        <v>0</v>
      </c>
      <c r="Q266" s="214">
        <v>5.0000000000000002E-05</v>
      </c>
      <c r="R266" s="214">
        <f>Q266*H266</f>
        <v>0.00034000000000000002</v>
      </c>
      <c r="S266" s="214">
        <v>0</v>
      </c>
      <c r="T266" s="215">
        <f>S266*H266</f>
        <v>0</v>
      </c>
      <c r="U266" s="40"/>
      <c r="V266" s="40"/>
      <c r="W266" s="40"/>
      <c r="X266" s="40"/>
      <c r="Y266" s="40"/>
      <c r="Z266" s="40"/>
      <c r="AA266" s="40"/>
      <c r="AB266" s="40"/>
      <c r="AC266" s="40"/>
      <c r="AD266" s="40"/>
      <c r="AE266" s="40"/>
      <c r="AR266" s="216" t="s">
        <v>150</v>
      </c>
      <c r="AT266" s="216" t="s">
        <v>135</v>
      </c>
      <c r="AU266" s="216" t="s">
        <v>141</v>
      </c>
      <c r="AY266" s="18" t="s">
        <v>132</v>
      </c>
      <c r="BE266" s="217">
        <f>IF(N266="základní",J266,0)</f>
        <v>0</v>
      </c>
      <c r="BF266" s="217">
        <f>IF(N266="snížená",J266,0)</f>
        <v>0</v>
      </c>
      <c r="BG266" s="217">
        <f>IF(N266="zákl. přenesená",J266,0)</f>
        <v>0</v>
      </c>
      <c r="BH266" s="217">
        <f>IF(N266="sníž. přenesená",J266,0)</f>
        <v>0</v>
      </c>
      <c r="BI266" s="217">
        <f>IF(N266="nulová",J266,0)</f>
        <v>0</v>
      </c>
      <c r="BJ266" s="18" t="s">
        <v>141</v>
      </c>
      <c r="BK266" s="217">
        <f>ROUND(I266*H266,2)</f>
        <v>0</v>
      </c>
      <c r="BL266" s="18" t="s">
        <v>150</v>
      </c>
      <c r="BM266" s="216" t="s">
        <v>1656</v>
      </c>
    </row>
    <row r="267" s="2" customFormat="1">
      <c r="A267" s="40"/>
      <c r="B267" s="41"/>
      <c r="C267" s="42"/>
      <c r="D267" s="225" t="s">
        <v>197</v>
      </c>
      <c r="E267" s="42"/>
      <c r="F267" s="226" t="s">
        <v>927</v>
      </c>
      <c r="G267" s="42"/>
      <c r="H267" s="42"/>
      <c r="I267" s="227"/>
      <c r="J267" s="42"/>
      <c r="K267" s="42"/>
      <c r="L267" s="46"/>
      <c r="M267" s="228"/>
      <c r="N267" s="229"/>
      <c r="O267" s="86"/>
      <c r="P267" s="86"/>
      <c r="Q267" s="86"/>
      <c r="R267" s="86"/>
      <c r="S267" s="86"/>
      <c r="T267" s="87"/>
      <c r="U267" s="40"/>
      <c r="V267" s="40"/>
      <c r="W267" s="40"/>
      <c r="X267" s="40"/>
      <c r="Y267" s="40"/>
      <c r="Z267" s="40"/>
      <c r="AA267" s="40"/>
      <c r="AB267" s="40"/>
      <c r="AC267" s="40"/>
      <c r="AD267" s="40"/>
      <c r="AE267" s="40"/>
      <c r="AT267" s="18" t="s">
        <v>197</v>
      </c>
      <c r="AU267" s="18" t="s">
        <v>141</v>
      </c>
    </row>
    <row r="268" s="13" customFormat="1">
      <c r="A268" s="13"/>
      <c r="B268" s="230"/>
      <c r="C268" s="231"/>
      <c r="D268" s="225" t="s">
        <v>199</v>
      </c>
      <c r="E268" s="232" t="s">
        <v>32</v>
      </c>
      <c r="F268" s="233" t="s">
        <v>869</v>
      </c>
      <c r="G268" s="231"/>
      <c r="H268" s="234">
        <v>6.7999999999999998</v>
      </c>
      <c r="I268" s="235"/>
      <c r="J268" s="231"/>
      <c r="K268" s="231"/>
      <c r="L268" s="236"/>
      <c r="M268" s="237"/>
      <c r="N268" s="238"/>
      <c r="O268" s="238"/>
      <c r="P268" s="238"/>
      <c r="Q268" s="238"/>
      <c r="R268" s="238"/>
      <c r="S268" s="238"/>
      <c r="T268" s="239"/>
      <c r="U268" s="13"/>
      <c r="V268" s="13"/>
      <c r="W268" s="13"/>
      <c r="X268" s="13"/>
      <c r="Y268" s="13"/>
      <c r="Z268" s="13"/>
      <c r="AA268" s="13"/>
      <c r="AB268" s="13"/>
      <c r="AC268" s="13"/>
      <c r="AD268" s="13"/>
      <c r="AE268" s="13"/>
      <c r="AT268" s="240" t="s">
        <v>199</v>
      </c>
      <c r="AU268" s="240" t="s">
        <v>141</v>
      </c>
      <c r="AV268" s="13" t="s">
        <v>141</v>
      </c>
      <c r="AW268" s="13" t="s">
        <v>41</v>
      </c>
      <c r="AX268" s="13" t="s">
        <v>21</v>
      </c>
      <c r="AY268" s="240" t="s">
        <v>132</v>
      </c>
    </row>
    <row r="269" s="2" customFormat="1" ht="24.15" customHeight="1">
      <c r="A269" s="40"/>
      <c r="B269" s="41"/>
      <c r="C269" s="205" t="s">
        <v>531</v>
      </c>
      <c r="D269" s="205" t="s">
        <v>135</v>
      </c>
      <c r="E269" s="206" t="s">
        <v>402</v>
      </c>
      <c r="F269" s="207" t="s">
        <v>403</v>
      </c>
      <c r="G269" s="208" t="s">
        <v>195</v>
      </c>
      <c r="H269" s="209">
        <v>427.60000000000002</v>
      </c>
      <c r="I269" s="210"/>
      <c r="J269" s="211">
        <f>ROUND(I269*H269,2)</f>
        <v>0</v>
      </c>
      <c r="K269" s="207" t="s">
        <v>139</v>
      </c>
      <c r="L269" s="46"/>
      <c r="M269" s="212" t="s">
        <v>32</v>
      </c>
      <c r="N269" s="213" t="s">
        <v>51</v>
      </c>
      <c r="O269" s="86"/>
      <c r="P269" s="214">
        <f>O269*H269</f>
        <v>0</v>
      </c>
      <c r="Q269" s="214">
        <v>0</v>
      </c>
      <c r="R269" s="214">
        <f>Q269*H269</f>
        <v>0</v>
      </c>
      <c r="S269" s="214">
        <v>0</v>
      </c>
      <c r="T269" s="215">
        <f>S269*H269</f>
        <v>0</v>
      </c>
      <c r="U269" s="40"/>
      <c r="V269" s="40"/>
      <c r="W269" s="40"/>
      <c r="X269" s="40"/>
      <c r="Y269" s="40"/>
      <c r="Z269" s="40"/>
      <c r="AA269" s="40"/>
      <c r="AB269" s="40"/>
      <c r="AC269" s="40"/>
      <c r="AD269" s="40"/>
      <c r="AE269" s="40"/>
      <c r="AR269" s="216" t="s">
        <v>150</v>
      </c>
      <c r="AT269" s="216" t="s">
        <v>135</v>
      </c>
      <c r="AU269" s="216" t="s">
        <v>141</v>
      </c>
      <c r="AY269" s="18" t="s">
        <v>132</v>
      </c>
      <c r="BE269" s="217">
        <f>IF(N269="základní",J269,0)</f>
        <v>0</v>
      </c>
      <c r="BF269" s="217">
        <f>IF(N269="snížená",J269,0)</f>
        <v>0</v>
      </c>
      <c r="BG269" s="217">
        <f>IF(N269="zákl. přenesená",J269,0)</f>
        <v>0</v>
      </c>
      <c r="BH269" s="217">
        <f>IF(N269="sníž. přenesená",J269,0)</f>
        <v>0</v>
      </c>
      <c r="BI269" s="217">
        <f>IF(N269="nulová",J269,0)</f>
        <v>0</v>
      </c>
      <c r="BJ269" s="18" t="s">
        <v>141</v>
      </c>
      <c r="BK269" s="217">
        <f>ROUND(I269*H269,2)</f>
        <v>0</v>
      </c>
      <c r="BL269" s="18" t="s">
        <v>150</v>
      </c>
      <c r="BM269" s="216" t="s">
        <v>1657</v>
      </c>
    </row>
    <row r="270" s="2" customFormat="1">
      <c r="A270" s="40"/>
      <c r="B270" s="41"/>
      <c r="C270" s="42"/>
      <c r="D270" s="225" t="s">
        <v>197</v>
      </c>
      <c r="E270" s="42"/>
      <c r="F270" s="226" t="s">
        <v>405</v>
      </c>
      <c r="G270" s="42"/>
      <c r="H270" s="42"/>
      <c r="I270" s="227"/>
      <c r="J270" s="42"/>
      <c r="K270" s="42"/>
      <c r="L270" s="46"/>
      <c r="M270" s="228"/>
      <c r="N270" s="229"/>
      <c r="O270" s="86"/>
      <c r="P270" s="86"/>
      <c r="Q270" s="86"/>
      <c r="R270" s="86"/>
      <c r="S270" s="86"/>
      <c r="T270" s="87"/>
      <c r="U270" s="40"/>
      <c r="V270" s="40"/>
      <c r="W270" s="40"/>
      <c r="X270" s="40"/>
      <c r="Y270" s="40"/>
      <c r="Z270" s="40"/>
      <c r="AA270" s="40"/>
      <c r="AB270" s="40"/>
      <c r="AC270" s="40"/>
      <c r="AD270" s="40"/>
      <c r="AE270" s="40"/>
      <c r="AT270" s="18" t="s">
        <v>197</v>
      </c>
      <c r="AU270" s="18" t="s">
        <v>141</v>
      </c>
    </row>
    <row r="271" s="13" customFormat="1">
      <c r="A271" s="13"/>
      <c r="B271" s="230"/>
      <c r="C271" s="231"/>
      <c r="D271" s="225" t="s">
        <v>199</v>
      </c>
      <c r="E271" s="232" t="s">
        <v>32</v>
      </c>
      <c r="F271" s="233" t="s">
        <v>1658</v>
      </c>
      <c r="G271" s="231"/>
      <c r="H271" s="234">
        <v>427.60000000000002</v>
      </c>
      <c r="I271" s="235"/>
      <c r="J271" s="231"/>
      <c r="K271" s="231"/>
      <c r="L271" s="236"/>
      <c r="M271" s="237"/>
      <c r="N271" s="238"/>
      <c r="O271" s="238"/>
      <c r="P271" s="238"/>
      <c r="Q271" s="238"/>
      <c r="R271" s="238"/>
      <c r="S271" s="238"/>
      <c r="T271" s="239"/>
      <c r="U271" s="13"/>
      <c r="V271" s="13"/>
      <c r="W271" s="13"/>
      <c r="X271" s="13"/>
      <c r="Y271" s="13"/>
      <c r="Z271" s="13"/>
      <c r="AA271" s="13"/>
      <c r="AB271" s="13"/>
      <c r="AC271" s="13"/>
      <c r="AD271" s="13"/>
      <c r="AE271" s="13"/>
      <c r="AT271" s="240" t="s">
        <v>199</v>
      </c>
      <c r="AU271" s="240" t="s">
        <v>141</v>
      </c>
      <c r="AV271" s="13" t="s">
        <v>141</v>
      </c>
      <c r="AW271" s="13" t="s">
        <v>41</v>
      </c>
      <c r="AX271" s="13" t="s">
        <v>79</v>
      </c>
      <c r="AY271" s="240" t="s">
        <v>132</v>
      </c>
    </row>
    <row r="272" s="14" customFormat="1">
      <c r="A272" s="14"/>
      <c r="B272" s="241"/>
      <c r="C272" s="242"/>
      <c r="D272" s="225" t="s">
        <v>199</v>
      </c>
      <c r="E272" s="243" t="s">
        <v>32</v>
      </c>
      <c r="F272" s="244" t="s">
        <v>201</v>
      </c>
      <c r="G272" s="242"/>
      <c r="H272" s="245">
        <v>427.60000000000002</v>
      </c>
      <c r="I272" s="246"/>
      <c r="J272" s="242"/>
      <c r="K272" s="242"/>
      <c r="L272" s="247"/>
      <c r="M272" s="248"/>
      <c r="N272" s="249"/>
      <c r="O272" s="249"/>
      <c r="P272" s="249"/>
      <c r="Q272" s="249"/>
      <c r="R272" s="249"/>
      <c r="S272" s="249"/>
      <c r="T272" s="250"/>
      <c r="U272" s="14"/>
      <c r="V272" s="14"/>
      <c r="W272" s="14"/>
      <c r="X272" s="14"/>
      <c r="Y272" s="14"/>
      <c r="Z272" s="14"/>
      <c r="AA272" s="14"/>
      <c r="AB272" s="14"/>
      <c r="AC272" s="14"/>
      <c r="AD272" s="14"/>
      <c r="AE272" s="14"/>
      <c r="AT272" s="251" t="s">
        <v>199</v>
      </c>
      <c r="AU272" s="251" t="s">
        <v>141</v>
      </c>
      <c r="AV272" s="14" t="s">
        <v>150</v>
      </c>
      <c r="AW272" s="14" t="s">
        <v>41</v>
      </c>
      <c r="AX272" s="14" t="s">
        <v>21</v>
      </c>
      <c r="AY272" s="251" t="s">
        <v>132</v>
      </c>
    </row>
    <row r="273" s="2" customFormat="1" ht="24.15" customHeight="1">
      <c r="A273" s="40"/>
      <c r="B273" s="41"/>
      <c r="C273" s="205" t="s">
        <v>536</v>
      </c>
      <c r="D273" s="205" t="s">
        <v>135</v>
      </c>
      <c r="E273" s="206" t="s">
        <v>408</v>
      </c>
      <c r="F273" s="207" t="s">
        <v>409</v>
      </c>
      <c r="G273" s="208" t="s">
        <v>195</v>
      </c>
      <c r="H273" s="209">
        <v>12828</v>
      </c>
      <c r="I273" s="210"/>
      <c r="J273" s="211">
        <f>ROUND(I273*H273,2)</f>
        <v>0</v>
      </c>
      <c r="K273" s="207" t="s">
        <v>139</v>
      </c>
      <c r="L273" s="46"/>
      <c r="M273" s="212" t="s">
        <v>32</v>
      </c>
      <c r="N273" s="213" t="s">
        <v>51</v>
      </c>
      <c r="O273" s="86"/>
      <c r="P273" s="214">
        <f>O273*H273</f>
        <v>0</v>
      </c>
      <c r="Q273" s="214">
        <v>0</v>
      </c>
      <c r="R273" s="214">
        <f>Q273*H273</f>
        <v>0</v>
      </c>
      <c r="S273" s="214">
        <v>0</v>
      </c>
      <c r="T273" s="215">
        <f>S273*H273</f>
        <v>0</v>
      </c>
      <c r="U273" s="40"/>
      <c r="V273" s="40"/>
      <c r="W273" s="40"/>
      <c r="X273" s="40"/>
      <c r="Y273" s="40"/>
      <c r="Z273" s="40"/>
      <c r="AA273" s="40"/>
      <c r="AB273" s="40"/>
      <c r="AC273" s="40"/>
      <c r="AD273" s="40"/>
      <c r="AE273" s="40"/>
      <c r="AR273" s="216" t="s">
        <v>150</v>
      </c>
      <c r="AT273" s="216" t="s">
        <v>135</v>
      </c>
      <c r="AU273" s="216" t="s">
        <v>141</v>
      </c>
      <c r="AY273" s="18" t="s">
        <v>132</v>
      </c>
      <c r="BE273" s="217">
        <f>IF(N273="základní",J273,0)</f>
        <v>0</v>
      </c>
      <c r="BF273" s="217">
        <f>IF(N273="snížená",J273,0)</f>
        <v>0</v>
      </c>
      <c r="BG273" s="217">
        <f>IF(N273="zákl. přenesená",J273,0)</f>
        <v>0</v>
      </c>
      <c r="BH273" s="217">
        <f>IF(N273="sníž. přenesená",J273,0)</f>
        <v>0</v>
      </c>
      <c r="BI273" s="217">
        <f>IF(N273="nulová",J273,0)</f>
        <v>0</v>
      </c>
      <c r="BJ273" s="18" t="s">
        <v>141</v>
      </c>
      <c r="BK273" s="217">
        <f>ROUND(I273*H273,2)</f>
        <v>0</v>
      </c>
      <c r="BL273" s="18" t="s">
        <v>150</v>
      </c>
      <c r="BM273" s="216" t="s">
        <v>1659</v>
      </c>
    </row>
    <row r="274" s="2" customFormat="1">
      <c r="A274" s="40"/>
      <c r="B274" s="41"/>
      <c r="C274" s="42"/>
      <c r="D274" s="225" t="s">
        <v>197</v>
      </c>
      <c r="E274" s="42"/>
      <c r="F274" s="226" t="s">
        <v>405</v>
      </c>
      <c r="G274" s="42"/>
      <c r="H274" s="42"/>
      <c r="I274" s="227"/>
      <c r="J274" s="42"/>
      <c r="K274" s="42"/>
      <c r="L274" s="46"/>
      <c r="M274" s="228"/>
      <c r="N274" s="229"/>
      <c r="O274" s="86"/>
      <c r="P274" s="86"/>
      <c r="Q274" s="86"/>
      <c r="R274" s="86"/>
      <c r="S274" s="86"/>
      <c r="T274" s="87"/>
      <c r="U274" s="40"/>
      <c r="V274" s="40"/>
      <c r="W274" s="40"/>
      <c r="X274" s="40"/>
      <c r="Y274" s="40"/>
      <c r="Z274" s="40"/>
      <c r="AA274" s="40"/>
      <c r="AB274" s="40"/>
      <c r="AC274" s="40"/>
      <c r="AD274" s="40"/>
      <c r="AE274" s="40"/>
      <c r="AT274" s="18" t="s">
        <v>197</v>
      </c>
      <c r="AU274" s="18" t="s">
        <v>141</v>
      </c>
    </row>
    <row r="275" s="13" customFormat="1">
      <c r="A275" s="13"/>
      <c r="B275" s="230"/>
      <c r="C275" s="231"/>
      <c r="D275" s="225" t="s">
        <v>199</v>
      </c>
      <c r="E275" s="232" t="s">
        <v>32</v>
      </c>
      <c r="F275" s="233" t="s">
        <v>1660</v>
      </c>
      <c r="G275" s="231"/>
      <c r="H275" s="234">
        <v>12828</v>
      </c>
      <c r="I275" s="235"/>
      <c r="J275" s="231"/>
      <c r="K275" s="231"/>
      <c r="L275" s="236"/>
      <c r="M275" s="237"/>
      <c r="N275" s="238"/>
      <c r="O275" s="238"/>
      <c r="P275" s="238"/>
      <c r="Q275" s="238"/>
      <c r="R275" s="238"/>
      <c r="S275" s="238"/>
      <c r="T275" s="239"/>
      <c r="U275" s="13"/>
      <c r="V275" s="13"/>
      <c r="W275" s="13"/>
      <c r="X275" s="13"/>
      <c r="Y275" s="13"/>
      <c r="Z275" s="13"/>
      <c r="AA275" s="13"/>
      <c r="AB275" s="13"/>
      <c r="AC275" s="13"/>
      <c r="AD275" s="13"/>
      <c r="AE275" s="13"/>
      <c r="AT275" s="240" t="s">
        <v>199</v>
      </c>
      <c r="AU275" s="240" t="s">
        <v>141</v>
      </c>
      <c r="AV275" s="13" t="s">
        <v>141</v>
      </c>
      <c r="AW275" s="13" t="s">
        <v>41</v>
      </c>
      <c r="AX275" s="13" t="s">
        <v>79</v>
      </c>
      <c r="AY275" s="240" t="s">
        <v>132</v>
      </c>
    </row>
    <row r="276" s="14" customFormat="1">
      <c r="A276" s="14"/>
      <c r="B276" s="241"/>
      <c r="C276" s="242"/>
      <c r="D276" s="225" t="s">
        <v>199</v>
      </c>
      <c r="E276" s="243" t="s">
        <v>32</v>
      </c>
      <c r="F276" s="244" t="s">
        <v>201</v>
      </c>
      <c r="G276" s="242"/>
      <c r="H276" s="245">
        <v>12828</v>
      </c>
      <c r="I276" s="246"/>
      <c r="J276" s="242"/>
      <c r="K276" s="242"/>
      <c r="L276" s="247"/>
      <c r="M276" s="248"/>
      <c r="N276" s="249"/>
      <c r="O276" s="249"/>
      <c r="P276" s="249"/>
      <c r="Q276" s="249"/>
      <c r="R276" s="249"/>
      <c r="S276" s="249"/>
      <c r="T276" s="250"/>
      <c r="U276" s="14"/>
      <c r="V276" s="14"/>
      <c r="W276" s="14"/>
      <c r="X276" s="14"/>
      <c r="Y276" s="14"/>
      <c r="Z276" s="14"/>
      <c r="AA276" s="14"/>
      <c r="AB276" s="14"/>
      <c r="AC276" s="14"/>
      <c r="AD276" s="14"/>
      <c r="AE276" s="14"/>
      <c r="AT276" s="251" t="s">
        <v>199</v>
      </c>
      <c r="AU276" s="251" t="s">
        <v>141</v>
      </c>
      <c r="AV276" s="14" t="s">
        <v>150</v>
      </c>
      <c r="AW276" s="14" t="s">
        <v>41</v>
      </c>
      <c r="AX276" s="14" t="s">
        <v>21</v>
      </c>
      <c r="AY276" s="251" t="s">
        <v>132</v>
      </c>
    </row>
    <row r="277" s="2" customFormat="1" ht="24.15" customHeight="1">
      <c r="A277" s="40"/>
      <c r="B277" s="41"/>
      <c r="C277" s="205" t="s">
        <v>540</v>
      </c>
      <c r="D277" s="205" t="s">
        <v>135</v>
      </c>
      <c r="E277" s="206" t="s">
        <v>413</v>
      </c>
      <c r="F277" s="207" t="s">
        <v>414</v>
      </c>
      <c r="G277" s="208" t="s">
        <v>195</v>
      </c>
      <c r="H277" s="209">
        <v>427.60000000000002</v>
      </c>
      <c r="I277" s="210"/>
      <c r="J277" s="211">
        <f>ROUND(I277*H277,2)</f>
        <v>0</v>
      </c>
      <c r="K277" s="207" t="s">
        <v>139</v>
      </c>
      <c r="L277" s="46"/>
      <c r="M277" s="212" t="s">
        <v>32</v>
      </c>
      <c r="N277" s="213" t="s">
        <v>51</v>
      </c>
      <c r="O277" s="86"/>
      <c r="P277" s="214">
        <f>O277*H277</f>
        <v>0</v>
      </c>
      <c r="Q277" s="214">
        <v>0</v>
      </c>
      <c r="R277" s="214">
        <f>Q277*H277</f>
        <v>0</v>
      </c>
      <c r="S277" s="214">
        <v>0</v>
      </c>
      <c r="T277" s="215">
        <f>S277*H277</f>
        <v>0</v>
      </c>
      <c r="U277" s="40"/>
      <c r="V277" s="40"/>
      <c r="W277" s="40"/>
      <c r="X277" s="40"/>
      <c r="Y277" s="40"/>
      <c r="Z277" s="40"/>
      <c r="AA277" s="40"/>
      <c r="AB277" s="40"/>
      <c r="AC277" s="40"/>
      <c r="AD277" s="40"/>
      <c r="AE277" s="40"/>
      <c r="AR277" s="216" t="s">
        <v>150</v>
      </c>
      <c r="AT277" s="216" t="s">
        <v>135</v>
      </c>
      <c r="AU277" s="216" t="s">
        <v>141</v>
      </c>
      <c r="AY277" s="18" t="s">
        <v>132</v>
      </c>
      <c r="BE277" s="217">
        <f>IF(N277="základní",J277,0)</f>
        <v>0</v>
      </c>
      <c r="BF277" s="217">
        <f>IF(N277="snížená",J277,0)</f>
        <v>0</v>
      </c>
      <c r="BG277" s="217">
        <f>IF(N277="zákl. přenesená",J277,0)</f>
        <v>0</v>
      </c>
      <c r="BH277" s="217">
        <f>IF(N277="sníž. přenesená",J277,0)</f>
        <v>0</v>
      </c>
      <c r="BI277" s="217">
        <f>IF(N277="nulová",J277,0)</f>
        <v>0</v>
      </c>
      <c r="BJ277" s="18" t="s">
        <v>141</v>
      </c>
      <c r="BK277" s="217">
        <f>ROUND(I277*H277,2)</f>
        <v>0</v>
      </c>
      <c r="BL277" s="18" t="s">
        <v>150</v>
      </c>
      <c r="BM277" s="216" t="s">
        <v>1661</v>
      </c>
    </row>
    <row r="278" s="2" customFormat="1">
      <c r="A278" s="40"/>
      <c r="B278" s="41"/>
      <c r="C278" s="42"/>
      <c r="D278" s="225" t="s">
        <v>197</v>
      </c>
      <c r="E278" s="42"/>
      <c r="F278" s="226" t="s">
        <v>416</v>
      </c>
      <c r="G278" s="42"/>
      <c r="H278" s="42"/>
      <c r="I278" s="227"/>
      <c r="J278" s="42"/>
      <c r="K278" s="42"/>
      <c r="L278" s="46"/>
      <c r="M278" s="228"/>
      <c r="N278" s="229"/>
      <c r="O278" s="86"/>
      <c r="P278" s="86"/>
      <c r="Q278" s="86"/>
      <c r="R278" s="86"/>
      <c r="S278" s="86"/>
      <c r="T278" s="87"/>
      <c r="U278" s="40"/>
      <c r="V278" s="40"/>
      <c r="W278" s="40"/>
      <c r="X278" s="40"/>
      <c r="Y278" s="40"/>
      <c r="Z278" s="40"/>
      <c r="AA278" s="40"/>
      <c r="AB278" s="40"/>
      <c r="AC278" s="40"/>
      <c r="AD278" s="40"/>
      <c r="AE278" s="40"/>
      <c r="AT278" s="18" t="s">
        <v>197</v>
      </c>
      <c r="AU278" s="18" t="s">
        <v>141</v>
      </c>
    </row>
    <row r="279" s="2" customFormat="1" ht="24.15" customHeight="1">
      <c r="A279" s="40"/>
      <c r="B279" s="41"/>
      <c r="C279" s="205" t="s">
        <v>544</v>
      </c>
      <c r="D279" s="205" t="s">
        <v>135</v>
      </c>
      <c r="E279" s="206" t="s">
        <v>418</v>
      </c>
      <c r="F279" s="207" t="s">
        <v>419</v>
      </c>
      <c r="G279" s="208" t="s">
        <v>195</v>
      </c>
      <c r="H279" s="209">
        <v>22.800000000000001</v>
      </c>
      <c r="I279" s="210"/>
      <c r="J279" s="211">
        <f>ROUND(I279*H279,2)</f>
        <v>0</v>
      </c>
      <c r="K279" s="207" t="s">
        <v>139</v>
      </c>
      <c r="L279" s="46"/>
      <c r="M279" s="212" t="s">
        <v>32</v>
      </c>
      <c r="N279" s="213" t="s">
        <v>51</v>
      </c>
      <c r="O279" s="86"/>
      <c r="P279" s="214">
        <f>O279*H279</f>
        <v>0</v>
      </c>
      <c r="Q279" s="214">
        <v>0.00021000000000000001</v>
      </c>
      <c r="R279" s="214">
        <f>Q279*H279</f>
        <v>0.0047880000000000006</v>
      </c>
      <c r="S279" s="214">
        <v>0</v>
      </c>
      <c r="T279" s="215">
        <f>S279*H279</f>
        <v>0</v>
      </c>
      <c r="U279" s="40"/>
      <c r="V279" s="40"/>
      <c r="W279" s="40"/>
      <c r="X279" s="40"/>
      <c r="Y279" s="40"/>
      <c r="Z279" s="40"/>
      <c r="AA279" s="40"/>
      <c r="AB279" s="40"/>
      <c r="AC279" s="40"/>
      <c r="AD279" s="40"/>
      <c r="AE279" s="40"/>
      <c r="AR279" s="216" t="s">
        <v>150</v>
      </c>
      <c r="AT279" s="216" t="s">
        <v>135</v>
      </c>
      <c r="AU279" s="216" t="s">
        <v>141</v>
      </c>
      <c r="AY279" s="18" t="s">
        <v>132</v>
      </c>
      <c r="BE279" s="217">
        <f>IF(N279="základní",J279,0)</f>
        <v>0</v>
      </c>
      <c r="BF279" s="217">
        <f>IF(N279="snížená",J279,0)</f>
        <v>0</v>
      </c>
      <c r="BG279" s="217">
        <f>IF(N279="zákl. přenesená",J279,0)</f>
        <v>0</v>
      </c>
      <c r="BH279" s="217">
        <f>IF(N279="sníž. přenesená",J279,0)</f>
        <v>0</v>
      </c>
      <c r="BI279" s="217">
        <f>IF(N279="nulová",J279,0)</f>
        <v>0</v>
      </c>
      <c r="BJ279" s="18" t="s">
        <v>141</v>
      </c>
      <c r="BK279" s="217">
        <f>ROUND(I279*H279,2)</f>
        <v>0</v>
      </c>
      <c r="BL279" s="18" t="s">
        <v>150</v>
      </c>
      <c r="BM279" s="216" t="s">
        <v>1662</v>
      </c>
    </row>
    <row r="280" s="2" customFormat="1">
      <c r="A280" s="40"/>
      <c r="B280" s="41"/>
      <c r="C280" s="42"/>
      <c r="D280" s="225" t="s">
        <v>197</v>
      </c>
      <c r="E280" s="42"/>
      <c r="F280" s="226" t="s">
        <v>421</v>
      </c>
      <c r="G280" s="42"/>
      <c r="H280" s="42"/>
      <c r="I280" s="227"/>
      <c r="J280" s="42"/>
      <c r="K280" s="42"/>
      <c r="L280" s="46"/>
      <c r="M280" s="228"/>
      <c r="N280" s="229"/>
      <c r="O280" s="86"/>
      <c r="P280" s="86"/>
      <c r="Q280" s="86"/>
      <c r="R280" s="86"/>
      <c r="S280" s="86"/>
      <c r="T280" s="87"/>
      <c r="U280" s="40"/>
      <c r="V280" s="40"/>
      <c r="W280" s="40"/>
      <c r="X280" s="40"/>
      <c r="Y280" s="40"/>
      <c r="Z280" s="40"/>
      <c r="AA280" s="40"/>
      <c r="AB280" s="40"/>
      <c r="AC280" s="40"/>
      <c r="AD280" s="40"/>
      <c r="AE280" s="40"/>
      <c r="AT280" s="18" t="s">
        <v>197</v>
      </c>
      <c r="AU280" s="18" t="s">
        <v>141</v>
      </c>
    </row>
    <row r="281" s="2" customFormat="1" ht="24.15" customHeight="1">
      <c r="A281" s="40"/>
      <c r="B281" s="41"/>
      <c r="C281" s="205" t="s">
        <v>548</v>
      </c>
      <c r="D281" s="205" t="s">
        <v>135</v>
      </c>
      <c r="E281" s="206" t="s">
        <v>427</v>
      </c>
      <c r="F281" s="207" t="s">
        <v>428</v>
      </c>
      <c r="G281" s="208" t="s">
        <v>195</v>
      </c>
      <c r="H281" s="209">
        <v>83.563000000000002</v>
      </c>
      <c r="I281" s="210"/>
      <c r="J281" s="211">
        <f>ROUND(I281*H281,2)</f>
        <v>0</v>
      </c>
      <c r="K281" s="207" t="s">
        <v>139</v>
      </c>
      <c r="L281" s="46"/>
      <c r="M281" s="212" t="s">
        <v>32</v>
      </c>
      <c r="N281" s="213" t="s">
        <v>51</v>
      </c>
      <c r="O281" s="86"/>
      <c r="P281" s="214">
        <f>O281*H281</f>
        <v>0</v>
      </c>
      <c r="Q281" s="214">
        <v>0</v>
      </c>
      <c r="R281" s="214">
        <f>Q281*H281</f>
        <v>0</v>
      </c>
      <c r="S281" s="214">
        <v>0.13100000000000001</v>
      </c>
      <c r="T281" s="215">
        <f>S281*H281</f>
        <v>10.946753000000001</v>
      </c>
      <c r="U281" s="40"/>
      <c r="V281" s="40"/>
      <c r="W281" s="40"/>
      <c r="X281" s="40"/>
      <c r="Y281" s="40"/>
      <c r="Z281" s="40"/>
      <c r="AA281" s="40"/>
      <c r="AB281" s="40"/>
      <c r="AC281" s="40"/>
      <c r="AD281" s="40"/>
      <c r="AE281" s="40"/>
      <c r="AR281" s="216" t="s">
        <v>150</v>
      </c>
      <c r="AT281" s="216" t="s">
        <v>135</v>
      </c>
      <c r="AU281" s="216" t="s">
        <v>141</v>
      </c>
      <c r="AY281" s="18" t="s">
        <v>132</v>
      </c>
      <c r="BE281" s="217">
        <f>IF(N281="základní",J281,0)</f>
        <v>0</v>
      </c>
      <c r="BF281" s="217">
        <f>IF(N281="snížená",J281,0)</f>
        <v>0</v>
      </c>
      <c r="BG281" s="217">
        <f>IF(N281="zákl. přenesená",J281,0)</f>
        <v>0</v>
      </c>
      <c r="BH281" s="217">
        <f>IF(N281="sníž. přenesená",J281,0)</f>
        <v>0</v>
      </c>
      <c r="BI281" s="217">
        <f>IF(N281="nulová",J281,0)</f>
        <v>0</v>
      </c>
      <c r="BJ281" s="18" t="s">
        <v>141</v>
      </c>
      <c r="BK281" s="217">
        <f>ROUND(I281*H281,2)</f>
        <v>0</v>
      </c>
      <c r="BL281" s="18" t="s">
        <v>150</v>
      </c>
      <c r="BM281" s="216" t="s">
        <v>1663</v>
      </c>
    </row>
    <row r="282" s="13" customFormat="1">
      <c r="A282" s="13"/>
      <c r="B282" s="230"/>
      <c r="C282" s="231"/>
      <c r="D282" s="225" t="s">
        <v>199</v>
      </c>
      <c r="E282" s="232" t="s">
        <v>32</v>
      </c>
      <c r="F282" s="233" t="s">
        <v>1664</v>
      </c>
      <c r="G282" s="231"/>
      <c r="H282" s="234">
        <v>83.563000000000002</v>
      </c>
      <c r="I282" s="235"/>
      <c r="J282" s="231"/>
      <c r="K282" s="231"/>
      <c r="L282" s="236"/>
      <c r="M282" s="237"/>
      <c r="N282" s="238"/>
      <c r="O282" s="238"/>
      <c r="P282" s="238"/>
      <c r="Q282" s="238"/>
      <c r="R282" s="238"/>
      <c r="S282" s="238"/>
      <c r="T282" s="239"/>
      <c r="U282" s="13"/>
      <c r="V282" s="13"/>
      <c r="W282" s="13"/>
      <c r="X282" s="13"/>
      <c r="Y282" s="13"/>
      <c r="Z282" s="13"/>
      <c r="AA282" s="13"/>
      <c r="AB282" s="13"/>
      <c r="AC282" s="13"/>
      <c r="AD282" s="13"/>
      <c r="AE282" s="13"/>
      <c r="AT282" s="240" t="s">
        <v>199</v>
      </c>
      <c r="AU282" s="240" t="s">
        <v>141</v>
      </c>
      <c r="AV282" s="13" t="s">
        <v>141</v>
      </c>
      <c r="AW282" s="13" t="s">
        <v>41</v>
      </c>
      <c r="AX282" s="13" t="s">
        <v>79</v>
      </c>
      <c r="AY282" s="240" t="s">
        <v>132</v>
      </c>
    </row>
    <row r="283" s="14" customFormat="1">
      <c r="A283" s="14"/>
      <c r="B283" s="241"/>
      <c r="C283" s="242"/>
      <c r="D283" s="225" t="s">
        <v>199</v>
      </c>
      <c r="E283" s="243" t="s">
        <v>32</v>
      </c>
      <c r="F283" s="244" t="s">
        <v>201</v>
      </c>
      <c r="G283" s="242"/>
      <c r="H283" s="245">
        <v>83.563000000000002</v>
      </c>
      <c r="I283" s="246"/>
      <c r="J283" s="242"/>
      <c r="K283" s="242"/>
      <c r="L283" s="247"/>
      <c r="M283" s="248"/>
      <c r="N283" s="249"/>
      <c r="O283" s="249"/>
      <c r="P283" s="249"/>
      <c r="Q283" s="249"/>
      <c r="R283" s="249"/>
      <c r="S283" s="249"/>
      <c r="T283" s="250"/>
      <c r="U283" s="14"/>
      <c r="V283" s="14"/>
      <c r="W283" s="14"/>
      <c r="X283" s="14"/>
      <c r="Y283" s="14"/>
      <c r="Z283" s="14"/>
      <c r="AA283" s="14"/>
      <c r="AB283" s="14"/>
      <c r="AC283" s="14"/>
      <c r="AD283" s="14"/>
      <c r="AE283" s="14"/>
      <c r="AT283" s="251" t="s">
        <v>199</v>
      </c>
      <c r="AU283" s="251" t="s">
        <v>141</v>
      </c>
      <c r="AV283" s="14" t="s">
        <v>150</v>
      </c>
      <c r="AW283" s="14" t="s">
        <v>41</v>
      </c>
      <c r="AX283" s="14" t="s">
        <v>21</v>
      </c>
      <c r="AY283" s="251" t="s">
        <v>132</v>
      </c>
    </row>
    <row r="284" s="2" customFormat="1" ht="24.15" customHeight="1">
      <c r="A284" s="40"/>
      <c r="B284" s="41"/>
      <c r="C284" s="205" t="s">
        <v>552</v>
      </c>
      <c r="D284" s="205" t="s">
        <v>135</v>
      </c>
      <c r="E284" s="206" t="s">
        <v>437</v>
      </c>
      <c r="F284" s="207" t="s">
        <v>438</v>
      </c>
      <c r="G284" s="208" t="s">
        <v>195</v>
      </c>
      <c r="H284" s="209">
        <v>65</v>
      </c>
      <c r="I284" s="210"/>
      <c r="J284" s="211">
        <f>ROUND(I284*H284,2)</f>
        <v>0</v>
      </c>
      <c r="K284" s="207" t="s">
        <v>139</v>
      </c>
      <c r="L284" s="46"/>
      <c r="M284" s="212" t="s">
        <v>32</v>
      </c>
      <c r="N284" s="213" t="s">
        <v>51</v>
      </c>
      <c r="O284" s="86"/>
      <c r="P284" s="214">
        <f>O284*H284</f>
        <v>0</v>
      </c>
      <c r="Q284" s="214">
        <v>0</v>
      </c>
      <c r="R284" s="214">
        <f>Q284*H284</f>
        <v>0</v>
      </c>
      <c r="S284" s="214">
        <v>0.01</v>
      </c>
      <c r="T284" s="215">
        <f>S284*H284</f>
        <v>0.65000000000000002</v>
      </c>
      <c r="U284" s="40"/>
      <c r="V284" s="40"/>
      <c r="W284" s="40"/>
      <c r="X284" s="40"/>
      <c r="Y284" s="40"/>
      <c r="Z284" s="40"/>
      <c r="AA284" s="40"/>
      <c r="AB284" s="40"/>
      <c r="AC284" s="40"/>
      <c r="AD284" s="40"/>
      <c r="AE284" s="40"/>
      <c r="AR284" s="216" t="s">
        <v>150</v>
      </c>
      <c r="AT284" s="216" t="s">
        <v>135</v>
      </c>
      <c r="AU284" s="216" t="s">
        <v>141</v>
      </c>
      <c r="AY284" s="18" t="s">
        <v>132</v>
      </c>
      <c r="BE284" s="217">
        <f>IF(N284="základní",J284,0)</f>
        <v>0</v>
      </c>
      <c r="BF284" s="217">
        <f>IF(N284="snížená",J284,0)</f>
        <v>0</v>
      </c>
      <c r="BG284" s="217">
        <f>IF(N284="zákl. přenesená",J284,0)</f>
        <v>0</v>
      </c>
      <c r="BH284" s="217">
        <f>IF(N284="sníž. přenesená",J284,0)</f>
        <v>0</v>
      </c>
      <c r="BI284" s="217">
        <f>IF(N284="nulová",J284,0)</f>
        <v>0</v>
      </c>
      <c r="BJ284" s="18" t="s">
        <v>141</v>
      </c>
      <c r="BK284" s="217">
        <f>ROUND(I284*H284,2)</f>
        <v>0</v>
      </c>
      <c r="BL284" s="18" t="s">
        <v>150</v>
      </c>
      <c r="BM284" s="216" t="s">
        <v>1665</v>
      </c>
    </row>
    <row r="285" s="2" customFormat="1" ht="14.4" customHeight="1">
      <c r="A285" s="40"/>
      <c r="B285" s="41"/>
      <c r="C285" s="205" t="s">
        <v>557</v>
      </c>
      <c r="D285" s="205" t="s">
        <v>135</v>
      </c>
      <c r="E285" s="206" t="s">
        <v>938</v>
      </c>
      <c r="F285" s="207" t="s">
        <v>939</v>
      </c>
      <c r="G285" s="208" t="s">
        <v>195</v>
      </c>
      <c r="H285" s="209">
        <v>1.0880000000000001</v>
      </c>
      <c r="I285" s="210"/>
      <c r="J285" s="211">
        <f>ROUND(I285*H285,2)</f>
        <v>0</v>
      </c>
      <c r="K285" s="207" t="s">
        <v>139</v>
      </c>
      <c r="L285" s="46"/>
      <c r="M285" s="212" t="s">
        <v>32</v>
      </c>
      <c r="N285" s="213" t="s">
        <v>51</v>
      </c>
      <c r="O285" s="86"/>
      <c r="P285" s="214">
        <f>O285*H285</f>
        <v>0</v>
      </c>
      <c r="Q285" s="214">
        <v>0.038850000000000003</v>
      </c>
      <c r="R285" s="214">
        <f>Q285*H285</f>
        <v>0.042268800000000009</v>
      </c>
      <c r="S285" s="214">
        <v>0</v>
      </c>
      <c r="T285" s="215">
        <f>S285*H285</f>
        <v>0</v>
      </c>
      <c r="U285" s="40"/>
      <c r="V285" s="40"/>
      <c r="W285" s="40"/>
      <c r="X285" s="40"/>
      <c r="Y285" s="40"/>
      <c r="Z285" s="40"/>
      <c r="AA285" s="40"/>
      <c r="AB285" s="40"/>
      <c r="AC285" s="40"/>
      <c r="AD285" s="40"/>
      <c r="AE285" s="40"/>
      <c r="AR285" s="216" t="s">
        <v>150</v>
      </c>
      <c r="AT285" s="216" t="s">
        <v>135</v>
      </c>
      <c r="AU285" s="216" t="s">
        <v>141</v>
      </c>
      <c r="AY285" s="18" t="s">
        <v>132</v>
      </c>
      <c r="BE285" s="217">
        <f>IF(N285="základní",J285,0)</f>
        <v>0</v>
      </c>
      <c r="BF285" s="217">
        <f>IF(N285="snížená",J285,0)</f>
        <v>0</v>
      </c>
      <c r="BG285" s="217">
        <f>IF(N285="zákl. přenesená",J285,0)</f>
        <v>0</v>
      </c>
      <c r="BH285" s="217">
        <f>IF(N285="sníž. přenesená",J285,0)</f>
        <v>0</v>
      </c>
      <c r="BI285" s="217">
        <f>IF(N285="nulová",J285,0)</f>
        <v>0</v>
      </c>
      <c r="BJ285" s="18" t="s">
        <v>141</v>
      </c>
      <c r="BK285" s="217">
        <f>ROUND(I285*H285,2)</f>
        <v>0</v>
      </c>
      <c r="BL285" s="18" t="s">
        <v>150</v>
      </c>
      <c r="BM285" s="216" t="s">
        <v>1666</v>
      </c>
    </row>
    <row r="286" s="2" customFormat="1">
      <c r="A286" s="40"/>
      <c r="B286" s="41"/>
      <c r="C286" s="42"/>
      <c r="D286" s="225" t="s">
        <v>197</v>
      </c>
      <c r="E286" s="42"/>
      <c r="F286" s="226" t="s">
        <v>941</v>
      </c>
      <c r="G286" s="42"/>
      <c r="H286" s="42"/>
      <c r="I286" s="227"/>
      <c r="J286" s="42"/>
      <c r="K286" s="42"/>
      <c r="L286" s="46"/>
      <c r="M286" s="228"/>
      <c r="N286" s="229"/>
      <c r="O286" s="86"/>
      <c r="P286" s="86"/>
      <c r="Q286" s="86"/>
      <c r="R286" s="86"/>
      <c r="S286" s="86"/>
      <c r="T286" s="87"/>
      <c r="U286" s="40"/>
      <c r="V286" s="40"/>
      <c r="W286" s="40"/>
      <c r="X286" s="40"/>
      <c r="Y286" s="40"/>
      <c r="Z286" s="40"/>
      <c r="AA286" s="40"/>
      <c r="AB286" s="40"/>
      <c r="AC286" s="40"/>
      <c r="AD286" s="40"/>
      <c r="AE286" s="40"/>
      <c r="AT286" s="18" t="s">
        <v>197</v>
      </c>
      <c r="AU286" s="18" t="s">
        <v>141</v>
      </c>
    </row>
    <row r="287" s="13" customFormat="1">
      <c r="A287" s="13"/>
      <c r="B287" s="230"/>
      <c r="C287" s="231"/>
      <c r="D287" s="225" t="s">
        <v>199</v>
      </c>
      <c r="E287" s="232" t="s">
        <v>32</v>
      </c>
      <c r="F287" s="233" t="s">
        <v>942</v>
      </c>
      <c r="G287" s="231"/>
      <c r="H287" s="234">
        <v>1.0880000000000001</v>
      </c>
      <c r="I287" s="235"/>
      <c r="J287" s="231"/>
      <c r="K287" s="231"/>
      <c r="L287" s="236"/>
      <c r="M287" s="237"/>
      <c r="N287" s="238"/>
      <c r="O287" s="238"/>
      <c r="P287" s="238"/>
      <c r="Q287" s="238"/>
      <c r="R287" s="238"/>
      <c r="S287" s="238"/>
      <c r="T287" s="239"/>
      <c r="U287" s="13"/>
      <c r="V287" s="13"/>
      <c r="W287" s="13"/>
      <c r="X287" s="13"/>
      <c r="Y287" s="13"/>
      <c r="Z287" s="13"/>
      <c r="AA287" s="13"/>
      <c r="AB287" s="13"/>
      <c r="AC287" s="13"/>
      <c r="AD287" s="13"/>
      <c r="AE287" s="13"/>
      <c r="AT287" s="240" t="s">
        <v>199</v>
      </c>
      <c r="AU287" s="240" t="s">
        <v>141</v>
      </c>
      <c r="AV287" s="13" t="s">
        <v>141</v>
      </c>
      <c r="AW287" s="13" t="s">
        <v>41</v>
      </c>
      <c r="AX287" s="13" t="s">
        <v>79</v>
      </c>
      <c r="AY287" s="240" t="s">
        <v>132</v>
      </c>
    </row>
    <row r="288" s="14" customFormat="1">
      <c r="A288" s="14"/>
      <c r="B288" s="241"/>
      <c r="C288" s="242"/>
      <c r="D288" s="225" t="s">
        <v>199</v>
      </c>
      <c r="E288" s="243" t="s">
        <v>32</v>
      </c>
      <c r="F288" s="244" t="s">
        <v>201</v>
      </c>
      <c r="G288" s="242"/>
      <c r="H288" s="245">
        <v>1.0880000000000001</v>
      </c>
      <c r="I288" s="246"/>
      <c r="J288" s="242"/>
      <c r="K288" s="242"/>
      <c r="L288" s="247"/>
      <c r="M288" s="248"/>
      <c r="N288" s="249"/>
      <c r="O288" s="249"/>
      <c r="P288" s="249"/>
      <c r="Q288" s="249"/>
      <c r="R288" s="249"/>
      <c r="S288" s="249"/>
      <c r="T288" s="250"/>
      <c r="U288" s="14"/>
      <c r="V288" s="14"/>
      <c r="W288" s="14"/>
      <c r="X288" s="14"/>
      <c r="Y288" s="14"/>
      <c r="Z288" s="14"/>
      <c r="AA288" s="14"/>
      <c r="AB288" s="14"/>
      <c r="AC288" s="14"/>
      <c r="AD288" s="14"/>
      <c r="AE288" s="14"/>
      <c r="AT288" s="251" t="s">
        <v>199</v>
      </c>
      <c r="AU288" s="251" t="s">
        <v>141</v>
      </c>
      <c r="AV288" s="14" t="s">
        <v>150</v>
      </c>
      <c r="AW288" s="14" t="s">
        <v>41</v>
      </c>
      <c r="AX288" s="14" t="s">
        <v>21</v>
      </c>
      <c r="AY288" s="251" t="s">
        <v>132</v>
      </c>
    </row>
    <row r="289" s="12" customFormat="1" ht="22.8" customHeight="1">
      <c r="A289" s="12"/>
      <c r="B289" s="189"/>
      <c r="C289" s="190"/>
      <c r="D289" s="191" t="s">
        <v>78</v>
      </c>
      <c r="E289" s="203" t="s">
        <v>440</v>
      </c>
      <c r="F289" s="203" t="s">
        <v>441</v>
      </c>
      <c r="G289" s="190"/>
      <c r="H289" s="190"/>
      <c r="I289" s="193"/>
      <c r="J289" s="204">
        <f>BK289</f>
        <v>0</v>
      </c>
      <c r="K289" s="190"/>
      <c r="L289" s="195"/>
      <c r="M289" s="196"/>
      <c r="N289" s="197"/>
      <c r="O289" s="197"/>
      <c r="P289" s="198">
        <f>SUM(P290:P299)</f>
        <v>0</v>
      </c>
      <c r="Q289" s="197"/>
      <c r="R289" s="198">
        <f>SUM(R290:R299)</f>
        <v>0</v>
      </c>
      <c r="S289" s="197"/>
      <c r="T289" s="199">
        <f>SUM(T290:T299)</f>
        <v>0</v>
      </c>
      <c r="U289" s="12"/>
      <c r="V289" s="12"/>
      <c r="W289" s="12"/>
      <c r="X289" s="12"/>
      <c r="Y289" s="12"/>
      <c r="Z289" s="12"/>
      <c r="AA289" s="12"/>
      <c r="AB289" s="12"/>
      <c r="AC289" s="12"/>
      <c r="AD289" s="12"/>
      <c r="AE289" s="12"/>
      <c r="AR289" s="200" t="s">
        <v>21</v>
      </c>
      <c r="AT289" s="201" t="s">
        <v>78</v>
      </c>
      <c r="AU289" s="201" t="s">
        <v>21</v>
      </c>
      <c r="AY289" s="200" t="s">
        <v>132</v>
      </c>
      <c r="BK289" s="202">
        <f>SUM(BK290:BK299)</f>
        <v>0</v>
      </c>
    </row>
    <row r="290" s="2" customFormat="1" ht="24.15" customHeight="1">
      <c r="A290" s="40"/>
      <c r="B290" s="41"/>
      <c r="C290" s="205" t="s">
        <v>561</v>
      </c>
      <c r="D290" s="205" t="s">
        <v>135</v>
      </c>
      <c r="E290" s="206" t="s">
        <v>443</v>
      </c>
      <c r="F290" s="207" t="s">
        <v>444</v>
      </c>
      <c r="G290" s="208" t="s">
        <v>254</v>
      </c>
      <c r="H290" s="209">
        <v>13.824999999999999</v>
      </c>
      <c r="I290" s="210"/>
      <c r="J290" s="211">
        <f>ROUND(I290*H290,2)</f>
        <v>0</v>
      </c>
      <c r="K290" s="207" t="s">
        <v>139</v>
      </c>
      <c r="L290" s="46"/>
      <c r="M290" s="212" t="s">
        <v>32</v>
      </c>
      <c r="N290" s="213" t="s">
        <v>51</v>
      </c>
      <c r="O290" s="86"/>
      <c r="P290" s="214">
        <f>O290*H290</f>
        <v>0</v>
      </c>
      <c r="Q290" s="214">
        <v>0</v>
      </c>
      <c r="R290" s="214">
        <f>Q290*H290</f>
        <v>0</v>
      </c>
      <c r="S290" s="214">
        <v>0</v>
      </c>
      <c r="T290" s="215">
        <f>S290*H290</f>
        <v>0</v>
      </c>
      <c r="U290" s="40"/>
      <c r="V290" s="40"/>
      <c r="W290" s="40"/>
      <c r="X290" s="40"/>
      <c r="Y290" s="40"/>
      <c r="Z290" s="40"/>
      <c r="AA290" s="40"/>
      <c r="AB290" s="40"/>
      <c r="AC290" s="40"/>
      <c r="AD290" s="40"/>
      <c r="AE290" s="40"/>
      <c r="AR290" s="216" t="s">
        <v>150</v>
      </c>
      <c r="AT290" s="216" t="s">
        <v>135</v>
      </c>
      <c r="AU290" s="216" t="s">
        <v>141</v>
      </c>
      <c r="AY290" s="18" t="s">
        <v>132</v>
      </c>
      <c r="BE290" s="217">
        <f>IF(N290="základní",J290,0)</f>
        <v>0</v>
      </c>
      <c r="BF290" s="217">
        <f>IF(N290="snížená",J290,0)</f>
        <v>0</v>
      </c>
      <c r="BG290" s="217">
        <f>IF(N290="zákl. přenesená",J290,0)</f>
        <v>0</v>
      </c>
      <c r="BH290" s="217">
        <f>IF(N290="sníž. přenesená",J290,0)</f>
        <v>0</v>
      </c>
      <c r="BI290" s="217">
        <f>IF(N290="nulová",J290,0)</f>
        <v>0</v>
      </c>
      <c r="BJ290" s="18" t="s">
        <v>141</v>
      </c>
      <c r="BK290" s="217">
        <f>ROUND(I290*H290,2)</f>
        <v>0</v>
      </c>
      <c r="BL290" s="18" t="s">
        <v>150</v>
      </c>
      <c r="BM290" s="216" t="s">
        <v>1667</v>
      </c>
    </row>
    <row r="291" s="2" customFormat="1">
      <c r="A291" s="40"/>
      <c r="B291" s="41"/>
      <c r="C291" s="42"/>
      <c r="D291" s="225" t="s">
        <v>197</v>
      </c>
      <c r="E291" s="42"/>
      <c r="F291" s="226" t="s">
        <v>446</v>
      </c>
      <c r="G291" s="42"/>
      <c r="H291" s="42"/>
      <c r="I291" s="227"/>
      <c r="J291" s="42"/>
      <c r="K291" s="42"/>
      <c r="L291" s="46"/>
      <c r="M291" s="228"/>
      <c r="N291" s="229"/>
      <c r="O291" s="86"/>
      <c r="P291" s="86"/>
      <c r="Q291" s="86"/>
      <c r="R291" s="86"/>
      <c r="S291" s="86"/>
      <c r="T291" s="87"/>
      <c r="U291" s="40"/>
      <c r="V291" s="40"/>
      <c r="W291" s="40"/>
      <c r="X291" s="40"/>
      <c r="Y291" s="40"/>
      <c r="Z291" s="40"/>
      <c r="AA291" s="40"/>
      <c r="AB291" s="40"/>
      <c r="AC291" s="40"/>
      <c r="AD291" s="40"/>
      <c r="AE291" s="40"/>
      <c r="AT291" s="18" t="s">
        <v>197</v>
      </c>
      <c r="AU291" s="18" t="s">
        <v>141</v>
      </c>
    </row>
    <row r="292" s="2" customFormat="1" ht="24.15" customHeight="1">
      <c r="A292" s="40"/>
      <c r="B292" s="41"/>
      <c r="C292" s="205" t="s">
        <v>570</v>
      </c>
      <c r="D292" s="205" t="s">
        <v>135</v>
      </c>
      <c r="E292" s="206" t="s">
        <v>448</v>
      </c>
      <c r="F292" s="207" t="s">
        <v>449</v>
      </c>
      <c r="G292" s="208" t="s">
        <v>254</v>
      </c>
      <c r="H292" s="209">
        <v>193.55000000000001</v>
      </c>
      <c r="I292" s="210"/>
      <c r="J292" s="211">
        <f>ROUND(I292*H292,2)</f>
        <v>0</v>
      </c>
      <c r="K292" s="207" t="s">
        <v>139</v>
      </c>
      <c r="L292" s="46"/>
      <c r="M292" s="212" t="s">
        <v>32</v>
      </c>
      <c r="N292" s="213" t="s">
        <v>51</v>
      </c>
      <c r="O292" s="86"/>
      <c r="P292" s="214">
        <f>O292*H292</f>
        <v>0</v>
      </c>
      <c r="Q292" s="214">
        <v>0</v>
      </c>
      <c r="R292" s="214">
        <f>Q292*H292</f>
        <v>0</v>
      </c>
      <c r="S292" s="214">
        <v>0</v>
      </c>
      <c r="T292" s="215">
        <f>S292*H292</f>
        <v>0</v>
      </c>
      <c r="U292" s="40"/>
      <c r="V292" s="40"/>
      <c r="W292" s="40"/>
      <c r="X292" s="40"/>
      <c r="Y292" s="40"/>
      <c r="Z292" s="40"/>
      <c r="AA292" s="40"/>
      <c r="AB292" s="40"/>
      <c r="AC292" s="40"/>
      <c r="AD292" s="40"/>
      <c r="AE292" s="40"/>
      <c r="AR292" s="216" t="s">
        <v>150</v>
      </c>
      <c r="AT292" s="216" t="s">
        <v>135</v>
      </c>
      <c r="AU292" s="216" t="s">
        <v>141</v>
      </c>
      <c r="AY292" s="18" t="s">
        <v>132</v>
      </c>
      <c r="BE292" s="217">
        <f>IF(N292="základní",J292,0)</f>
        <v>0</v>
      </c>
      <c r="BF292" s="217">
        <f>IF(N292="snížená",J292,0)</f>
        <v>0</v>
      </c>
      <c r="BG292" s="217">
        <f>IF(N292="zákl. přenesená",J292,0)</f>
        <v>0</v>
      </c>
      <c r="BH292" s="217">
        <f>IF(N292="sníž. přenesená",J292,0)</f>
        <v>0</v>
      </c>
      <c r="BI292" s="217">
        <f>IF(N292="nulová",J292,0)</f>
        <v>0</v>
      </c>
      <c r="BJ292" s="18" t="s">
        <v>141</v>
      </c>
      <c r="BK292" s="217">
        <f>ROUND(I292*H292,2)</f>
        <v>0</v>
      </c>
      <c r="BL292" s="18" t="s">
        <v>150</v>
      </c>
      <c r="BM292" s="216" t="s">
        <v>1668</v>
      </c>
    </row>
    <row r="293" s="2" customFormat="1">
      <c r="A293" s="40"/>
      <c r="B293" s="41"/>
      <c r="C293" s="42"/>
      <c r="D293" s="225" t="s">
        <v>197</v>
      </c>
      <c r="E293" s="42"/>
      <c r="F293" s="226" t="s">
        <v>451</v>
      </c>
      <c r="G293" s="42"/>
      <c r="H293" s="42"/>
      <c r="I293" s="227"/>
      <c r="J293" s="42"/>
      <c r="K293" s="42"/>
      <c r="L293" s="46"/>
      <c r="M293" s="228"/>
      <c r="N293" s="229"/>
      <c r="O293" s="86"/>
      <c r="P293" s="86"/>
      <c r="Q293" s="86"/>
      <c r="R293" s="86"/>
      <c r="S293" s="86"/>
      <c r="T293" s="87"/>
      <c r="U293" s="40"/>
      <c r="V293" s="40"/>
      <c r="W293" s="40"/>
      <c r="X293" s="40"/>
      <c r="Y293" s="40"/>
      <c r="Z293" s="40"/>
      <c r="AA293" s="40"/>
      <c r="AB293" s="40"/>
      <c r="AC293" s="40"/>
      <c r="AD293" s="40"/>
      <c r="AE293" s="40"/>
      <c r="AT293" s="18" t="s">
        <v>197</v>
      </c>
      <c r="AU293" s="18" t="s">
        <v>141</v>
      </c>
    </row>
    <row r="294" s="13" customFormat="1">
      <c r="A294" s="13"/>
      <c r="B294" s="230"/>
      <c r="C294" s="231"/>
      <c r="D294" s="225" t="s">
        <v>199</v>
      </c>
      <c r="E294" s="232" t="s">
        <v>32</v>
      </c>
      <c r="F294" s="233" t="s">
        <v>1487</v>
      </c>
      <c r="G294" s="231"/>
      <c r="H294" s="234">
        <v>193.55000000000001</v>
      </c>
      <c r="I294" s="235"/>
      <c r="J294" s="231"/>
      <c r="K294" s="231"/>
      <c r="L294" s="236"/>
      <c r="M294" s="237"/>
      <c r="N294" s="238"/>
      <c r="O294" s="238"/>
      <c r="P294" s="238"/>
      <c r="Q294" s="238"/>
      <c r="R294" s="238"/>
      <c r="S294" s="238"/>
      <c r="T294" s="239"/>
      <c r="U294" s="13"/>
      <c r="V294" s="13"/>
      <c r="W294" s="13"/>
      <c r="X294" s="13"/>
      <c r="Y294" s="13"/>
      <c r="Z294" s="13"/>
      <c r="AA294" s="13"/>
      <c r="AB294" s="13"/>
      <c r="AC294" s="13"/>
      <c r="AD294" s="13"/>
      <c r="AE294" s="13"/>
      <c r="AT294" s="240" t="s">
        <v>199</v>
      </c>
      <c r="AU294" s="240" t="s">
        <v>141</v>
      </c>
      <c r="AV294" s="13" t="s">
        <v>141</v>
      </c>
      <c r="AW294" s="13" t="s">
        <v>41</v>
      </c>
      <c r="AX294" s="13" t="s">
        <v>79</v>
      </c>
      <c r="AY294" s="240" t="s">
        <v>132</v>
      </c>
    </row>
    <row r="295" s="14" customFormat="1">
      <c r="A295" s="14"/>
      <c r="B295" s="241"/>
      <c r="C295" s="242"/>
      <c r="D295" s="225" t="s">
        <v>199</v>
      </c>
      <c r="E295" s="243" t="s">
        <v>32</v>
      </c>
      <c r="F295" s="244" t="s">
        <v>201</v>
      </c>
      <c r="G295" s="242"/>
      <c r="H295" s="245">
        <v>193.55000000000001</v>
      </c>
      <c r="I295" s="246"/>
      <c r="J295" s="242"/>
      <c r="K295" s="242"/>
      <c r="L295" s="247"/>
      <c r="M295" s="248"/>
      <c r="N295" s="249"/>
      <c r="O295" s="249"/>
      <c r="P295" s="249"/>
      <c r="Q295" s="249"/>
      <c r="R295" s="249"/>
      <c r="S295" s="249"/>
      <c r="T295" s="250"/>
      <c r="U295" s="14"/>
      <c r="V295" s="14"/>
      <c r="W295" s="14"/>
      <c r="X295" s="14"/>
      <c r="Y295" s="14"/>
      <c r="Z295" s="14"/>
      <c r="AA295" s="14"/>
      <c r="AB295" s="14"/>
      <c r="AC295" s="14"/>
      <c r="AD295" s="14"/>
      <c r="AE295" s="14"/>
      <c r="AT295" s="251" t="s">
        <v>199</v>
      </c>
      <c r="AU295" s="251" t="s">
        <v>141</v>
      </c>
      <c r="AV295" s="14" t="s">
        <v>150</v>
      </c>
      <c r="AW295" s="14" t="s">
        <v>41</v>
      </c>
      <c r="AX295" s="14" t="s">
        <v>21</v>
      </c>
      <c r="AY295" s="251" t="s">
        <v>132</v>
      </c>
    </row>
    <row r="296" s="2" customFormat="1" ht="14.4" customHeight="1">
      <c r="A296" s="40"/>
      <c r="B296" s="41"/>
      <c r="C296" s="205" t="s">
        <v>576</v>
      </c>
      <c r="D296" s="205" t="s">
        <v>135</v>
      </c>
      <c r="E296" s="206" t="s">
        <v>454</v>
      </c>
      <c r="F296" s="207" t="s">
        <v>455</v>
      </c>
      <c r="G296" s="208" t="s">
        <v>254</v>
      </c>
      <c r="H296" s="209">
        <v>13.824999999999999</v>
      </c>
      <c r="I296" s="210"/>
      <c r="J296" s="211">
        <f>ROUND(I296*H296,2)</f>
        <v>0</v>
      </c>
      <c r="K296" s="207" t="s">
        <v>139</v>
      </c>
      <c r="L296" s="46"/>
      <c r="M296" s="212" t="s">
        <v>32</v>
      </c>
      <c r="N296" s="213" t="s">
        <v>51</v>
      </c>
      <c r="O296" s="86"/>
      <c r="P296" s="214">
        <f>O296*H296</f>
        <v>0</v>
      </c>
      <c r="Q296" s="214">
        <v>0</v>
      </c>
      <c r="R296" s="214">
        <f>Q296*H296</f>
        <v>0</v>
      </c>
      <c r="S296" s="214">
        <v>0</v>
      </c>
      <c r="T296" s="215">
        <f>S296*H296</f>
        <v>0</v>
      </c>
      <c r="U296" s="40"/>
      <c r="V296" s="40"/>
      <c r="W296" s="40"/>
      <c r="X296" s="40"/>
      <c r="Y296" s="40"/>
      <c r="Z296" s="40"/>
      <c r="AA296" s="40"/>
      <c r="AB296" s="40"/>
      <c r="AC296" s="40"/>
      <c r="AD296" s="40"/>
      <c r="AE296" s="40"/>
      <c r="AR296" s="216" t="s">
        <v>150</v>
      </c>
      <c r="AT296" s="216" t="s">
        <v>135</v>
      </c>
      <c r="AU296" s="216" t="s">
        <v>141</v>
      </c>
      <c r="AY296" s="18" t="s">
        <v>132</v>
      </c>
      <c r="BE296" s="217">
        <f>IF(N296="základní",J296,0)</f>
        <v>0</v>
      </c>
      <c r="BF296" s="217">
        <f>IF(N296="snížená",J296,0)</f>
        <v>0</v>
      </c>
      <c r="BG296" s="217">
        <f>IF(N296="zákl. přenesená",J296,0)</f>
        <v>0</v>
      </c>
      <c r="BH296" s="217">
        <f>IF(N296="sníž. přenesená",J296,0)</f>
        <v>0</v>
      </c>
      <c r="BI296" s="217">
        <f>IF(N296="nulová",J296,0)</f>
        <v>0</v>
      </c>
      <c r="BJ296" s="18" t="s">
        <v>141</v>
      </c>
      <c r="BK296" s="217">
        <f>ROUND(I296*H296,2)</f>
        <v>0</v>
      </c>
      <c r="BL296" s="18" t="s">
        <v>150</v>
      </c>
      <c r="BM296" s="216" t="s">
        <v>1669</v>
      </c>
    </row>
    <row r="297" s="2" customFormat="1">
      <c r="A297" s="40"/>
      <c r="B297" s="41"/>
      <c r="C297" s="42"/>
      <c r="D297" s="225" t="s">
        <v>197</v>
      </c>
      <c r="E297" s="42"/>
      <c r="F297" s="226" t="s">
        <v>457</v>
      </c>
      <c r="G297" s="42"/>
      <c r="H297" s="42"/>
      <c r="I297" s="227"/>
      <c r="J297" s="42"/>
      <c r="K297" s="42"/>
      <c r="L297" s="46"/>
      <c r="M297" s="228"/>
      <c r="N297" s="229"/>
      <c r="O297" s="86"/>
      <c r="P297" s="86"/>
      <c r="Q297" s="86"/>
      <c r="R297" s="86"/>
      <c r="S297" s="86"/>
      <c r="T297" s="87"/>
      <c r="U297" s="40"/>
      <c r="V297" s="40"/>
      <c r="W297" s="40"/>
      <c r="X297" s="40"/>
      <c r="Y297" s="40"/>
      <c r="Z297" s="40"/>
      <c r="AA297" s="40"/>
      <c r="AB297" s="40"/>
      <c r="AC297" s="40"/>
      <c r="AD297" s="40"/>
      <c r="AE297" s="40"/>
      <c r="AT297" s="18" t="s">
        <v>197</v>
      </c>
      <c r="AU297" s="18" t="s">
        <v>141</v>
      </c>
    </row>
    <row r="298" s="2" customFormat="1" ht="24.15" customHeight="1">
      <c r="A298" s="40"/>
      <c r="B298" s="41"/>
      <c r="C298" s="205" t="s">
        <v>581</v>
      </c>
      <c r="D298" s="205" t="s">
        <v>135</v>
      </c>
      <c r="E298" s="206" t="s">
        <v>459</v>
      </c>
      <c r="F298" s="207" t="s">
        <v>460</v>
      </c>
      <c r="G298" s="208" t="s">
        <v>254</v>
      </c>
      <c r="H298" s="209">
        <v>13.824999999999999</v>
      </c>
      <c r="I298" s="210"/>
      <c r="J298" s="211">
        <f>ROUND(I298*H298,2)</f>
        <v>0</v>
      </c>
      <c r="K298" s="207" t="s">
        <v>139</v>
      </c>
      <c r="L298" s="46"/>
      <c r="M298" s="212" t="s">
        <v>32</v>
      </c>
      <c r="N298" s="213" t="s">
        <v>51</v>
      </c>
      <c r="O298" s="86"/>
      <c r="P298" s="214">
        <f>O298*H298</f>
        <v>0</v>
      </c>
      <c r="Q298" s="214">
        <v>0</v>
      </c>
      <c r="R298" s="214">
        <f>Q298*H298</f>
        <v>0</v>
      </c>
      <c r="S298" s="214">
        <v>0</v>
      </c>
      <c r="T298" s="215">
        <f>S298*H298</f>
        <v>0</v>
      </c>
      <c r="U298" s="40"/>
      <c r="V298" s="40"/>
      <c r="W298" s="40"/>
      <c r="X298" s="40"/>
      <c r="Y298" s="40"/>
      <c r="Z298" s="40"/>
      <c r="AA298" s="40"/>
      <c r="AB298" s="40"/>
      <c r="AC298" s="40"/>
      <c r="AD298" s="40"/>
      <c r="AE298" s="40"/>
      <c r="AR298" s="216" t="s">
        <v>150</v>
      </c>
      <c r="AT298" s="216" t="s">
        <v>135</v>
      </c>
      <c r="AU298" s="216" t="s">
        <v>141</v>
      </c>
      <c r="AY298" s="18" t="s">
        <v>132</v>
      </c>
      <c r="BE298" s="217">
        <f>IF(N298="základní",J298,0)</f>
        <v>0</v>
      </c>
      <c r="BF298" s="217">
        <f>IF(N298="snížená",J298,0)</f>
        <v>0</v>
      </c>
      <c r="BG298" s="217">
        <f>IF(N298="zákl. přenesená",J298,0)</f>
        <v>0</v>
      </c>
      <c r="BH298" s="217">
        <f>IF(N298="sníž. přenesená",J298,0)</f>
        <v>0</v>
      </c>
      <c r="BI298" s="217">
        <f>IF(N298="nulová",J298,0)</f>
        <v>0</v>
      </c>
      <c r="BJ298" s="18" t="s">
        <v>141</v>
      </c>
      <c r="BK298" s="217">
        <f>ROUND(I298*H298,2)</f>
        <v>0</v>
      </c>
      <c r="BL298" s="18" t="s">
        <v>150</v>
      </c>
      <c r="BM298" s="216" t="s">
        <v>1670</v>
      </c>
    </row>
    <row r="299" s="2" customFormat="1">
      <c r="A299" s="40"/>
      <c r="B299" s="41"/>
      <c r="C299" s="42"/>
      <c r="D299" s="225" t="s">
        <v>197</v>
      </c>
      <c r="E299" s="42"/>
      <c r="F299" s="226" t="s">
        <v>462</v>
      </c>
      <c r="G299" s="42"/>
      <c r="H299" s="42"/>
      <c r="I299" s="227"/>
      <c r="J299" s="42"/>
      <c r="K299" s="42"/>
      <c r="L299" s="46"/>
      <c r="M299" s="228"/>
      <c r="N299" s="229"/>
      <c r="O299" s="86"/>
      <c r="P299" s="86"/>
      <c r="Q299" s="86"/>
      <c r="R299" s="86"/>
      <c r="S299" s="86"/>
      <c r="T299" s="87"/>
      <c r="U299" s="40"/>
      <c r="V299" s="40"/>
      <c r="W299" s="40"/>
      <c r="X299" s="40"/>
      <c r="Y299" s="40"/>
      <c r="Z299" s="40"/>
      <c r="AA299" s="40"/>
      <c r="AB299" s="40"/>
      <c r="AC299" s="40"/>
      <c r="AD299" s="40"/>
      <c r="AE299" s="40"/>
      <c r="AT299" s="18" t="s">
        <v>197</v>
      </c>
      <c r="AU299" s="18" t="s">
        <v>141</v>
      </c>
    </row>
    <row r="300" s="12" customFormat="1" ht="22.8" customHeight="1">
      <c r="A300" s="12"/>
      <c r="B300" s="189"/>
      <c r="C300" s="190"/>
      <c r="D300" s="191" t="s">
        <v>78</v>
      </c>
      <c r="E300" s="203" t="s">
        <v>463</v>
      </c>
      <c r="F300" s="203" t="s">
        <v>464</v>
      </c>
      <c r="G300" s="190"/>
      <c r="H300" s="190"/>
      <c r="I300" s="193"/>
      <c r="J300" s="204">
        <f>BK300</f>
        <v>0</v>
      </c>
      <c r="K300" s="190"/>
      <c r="L300" s="195"/>
      <c r="M300" s="196"/>
      <c r="N300" s="197"/>
      <c r="O300" s="197"/>
      <c r="P300" s="198">
        <f>SUM(P301:P302)</f>
        <v>0</v>
      </c>
      <c r="Q300" s="197"/>
      <c r="R300" s="198">
        <f>SUM(R301:R302)</f>
        <v>0</v>
      </c>
      <c r="S300" s="197"/>
      <c r="T300" s="199">
        <f>SUM(T301:T302)</f>
        <v>0</v>
      </c>
      <c r="U300" s="12"/>
      <c r="V300" s="12"/>
      <c r="W300" s="12"/>
      <c r="X300" s="12"/>
      <c r="Y300" s="12"/>
      <c r="Z300" s="12"/>
      <c r="AA300" s="12"/>
      <c r="AB300" s="12"/>
      <c r="AC300" s="12"/>
      <c r="AD300" s="12"/>
      <c r="AE300" s="12"/>
      <c r="AR300" s="200" t="s">
        <v>21</v>
      </c>
      <c r="AT300" s="201" t="s">
        <v>78</v>
      </c>
      <c r="AU300" s="201" t="s">
        <v>21</v>
      </c>
      <c r="AY300" s="200" t="s">
        <v>132</v>
      </c>
      <c r="BK300" s="202">
        <f>SUM(BK301:BK302)</f>
        <v>0</v>
      </c>
    </row>
    <row r="301" s="2" customFormat="1" ht="24.15" customHeight="1">
      <c r="A301" s="40"/>
      <c r="B301" s="41"/>
      <c r="C301" s="205" t="s">
        <v>586</v>
      </c>
      <c r="D301" s="205" t="s">
        <v>135</v>
      </c>
      <c r="E301" s="206" t="s">
        <v>466</v>
      </c>
      <c r="F301" s="207" t="s">
        <v>467</v>
      </c>
      <c r="G301" s="208" t="s">
        <v>254</v>
      </c>
      <c r="H301" s="209">
        <v>32.652999999999999</v>
      </c>
      <c r="I301" s="210"/>
      <c r="J301" s="211">
        <f>ROUND(I301*H301,2)</f>
        <v>0</v>
      </c>
      <c r="K301" s="207" t="s">
        <v>139</v>
      </c>
      <c r="L301" s="46"/>
      <c r="M301" s="212" t="s">
        <v>32</v>
      </c>
      <c r="N301" s="213" t="s">
        <v>51</v>
      </c>
      <c r="O301" s="86"/>
      <c r="P301" s="214">
        <f>O301*H301</f>
        <v>0</v>
      </c>
      <c r="Q301" s="214">
        <v>0</v>
      </c>
      <c r="R301" s="214">
        <f>Q301*H301</f>
        <v>0</v>
      </c>
      <c r="S301" s="214">
        <v>0</v>
      </c>
      <c r="T301" s="215">
        <f>S301*H301</f>
        <v>0</v>
      </c>
      <c r="U301" s="40"/>
      <c r="V301" s="40"/>
      <c r="W301" s="40"/>
      <c r="X301" s="40"/>
      <c r="Y301" s="40"/>
      <c r="Z301" s="40"/>
      <c r="AA301" s="40"/>
      <c r="AB301" s="40"/>
      <c r="AC301" s="40"/>
      <c r="AD301" s="40"/>
      <c r="AE301" s="40"/>
      <c r="AR301" s="216" t="s">
        <v>150</v>
      </c>
      <c r="AT301" s="216" t="s">
        <v>135</v>
      </c>
      <c r="AU301" s="216" t="s">
        <v>141</v>
      </c>
      <c r="AY301" s="18" t="s">
        <v>132</v>
      </c>
      <c r="BE301" s="217">
        <f>IF(N301="základní",J301,0)</f>
        <v>0</v>
      </c>
      <c r="BF301" s="217">
        <f>IF(N301="snížená",J301,0)</f>
        <v>0</v>
      </c>
      <c r="BG301" s="217">
        <f>IF(N301="zákl. přenesená",J301,0)</f>
        <v>0</v>
      </c>
      <c r="BH301" s="217">
        <f>IF(N301="sníž. přenesená",J301,0)</f>
        <v>0</v>
      </c>
      <c r="BI301" s="217">
        <f>IF(N301="nulová",J301,0)</f>
        <v>0</v>
      </c>
      <c r="BJ301" s="18" t="s">
        <v>141</v>
      </c>
      <c r="BK301" s="217">
        <f>ROUND(I301*H301,2)</f>
        <v>0</v>
      </c>
      <c r="BL301" s="18" t="s">
        <v>150</v>
      </c>
      <c r="BM301" s="216" t="s">
        <v>1671</v>
      </c>
    </row>
    <row r="302" s="2" customFormat="1">
      <c r="A302" s="40"/>
      <c r="B302" s="41"/>
      <c r="C302" s="42"/>
      <c r="D302" s="225" t="s">
        <v>197</v>
      </c>
      <c r="E302" s="42"/>
      <c r="F302" s="226" t="s">
        <v>469</v>
      </c>
      <c r="G302" s="42"/>
      <c r="H302" s="42"/>
      <c r="I302" s="227"/>
      <c r="J302" s="42"/>
      <c r="K302" s="42"/>
      <c r="L302" s="46"/>
      <c r="M302" s="228"/>
      <c r="N302" s="229"/>
      <c r="O302" s="86"/>
      <c r="P302" s="86"/>
      <c r="Q302" s="86"/>
      <c r="R302" s="86"/>
      <c r="S302" s="86"/>
      <c r="T302" s="87"/>
      <c r="U302" s="40"/>
      <c r="V302" s="40"/>
      <c r="W302" s="40"/>
      <c r="X302" s="40"/>
      <c r="Y302" s="40"/>
      <c r="Z302" s="40"/>
      <c r="AA302" s="40"/>
      <c r="AB302" s="40"/>
      <c r="AC302" s="40"/>
      <c r="AD302" s="40"/>
      <c r="AE302" s="40"/>
      <c r="AT302" s="18" t="s">
        <v>197</v>
      </c>
      <c r="AU302" s="18" t="s">
        <v>141</v>
      </c>
    </row>
    <row r="303" s="12" customFormat="1" ht="25.92" customHeight="1">
      <c r="A303" s="12"/>
      <c r="B303" s="189"/>
      <c r="C303" s="190"/>
      <c r="D303" s="191" t="s">
        <v>78</v>
      </c>
      <c r="E303" s="192" t="s">
        <v>566</v>
      </c>
      <c r="F303" s="192" t="s">
        <v>567</v>
      </c>
      <c r="G303" s="190"/>
      <c r="H303" s="190"/>
      <c r="I303" s="193"/>
      <c r="J303" s="194">
        <f>BK303</f>
        <v>0</v>
      </c>
      <c r="K303" s="190"/>
      <c r="L303" s="195"/>
      <c r="M303" s="196"/>
      <c r="N303" s="197"/>
      <c r="O303" s="197"/>
      <c r="P303" s="198">
        <f>P304+P324+P356+P361+P364+P367+P383+P388+P394+P405+P428+P435</f>
        <v>0</v>
      </c>
      <c r="Q303" s="197"/>
      <c r="R303" s="198">
        <f>R304+R324+R356+R361+R364+R367+R383+R388+R394+R405+R428+R435</f>
        <v>8.6205474199999976</v>
      </c>
      <c r="S303" s="197"/>
      <c r="T303" s="199">
        <f>T304+T324+T356+T361+T364+T367+T383+T388+T394+T405+T428+T435</f>
        <v>0.91170156999999996</v>
      </c>
      <c r="U303" s="12"/>
      <c r="V303" s="12"/>
      <c r="W303" s="12"/>
      <c r="X303" s="12"/>
      <c r="Y303" s="12"/>
      <c r="Z303" s="12"/>
      <c r="AA303" s="12"/>
      <c r="AB303" s="12"/>
      <c r="AC303" s="12"/>
      <c r="AD303" s="12"/>
      <c r="AE303" s="12"/>
      <c r="AR303" s="200" t="s">
        <v>141</v>
      </c>
      <c r="AT303" s="201" t="s">
        <v>78</v>
      </c>
      <c r="AU303" s="201" t="s">
        <v>79</v>
      </c>
      <c r="AY303" s="200" t="s">
        <v>132</v>
      </c>
      <c r="BK303" s="202">
        <f>BK304+BK324+BK356+BK361+BK364+BK367+BK383+BK388+BK394+BK405+BK428+BK435</f>
        <v>0</v>
      </c>
    </row>
    <row r="304" s="12" customFormat="1" ht="22.8" customHeight="1">
      <c r="A304" s="12"/>
      <c r="B304" s="189"/>
      <c r="C304" s="190"/>
      <c r="D304" s="191" t="s">
        <v>78</v>
      </c>
      <c r="E304" s="203" t="s">
        <v>568</v>
      </c>
      <c r="F304" s="203" t="s">
        <v>569</v>
      </c>
      <c r="G304" s="190"/>
      <c r="H304" s="190"/>
      <c r="I304" s="193"/>
      <c r="J304" s="204">
        <f>BK304</f>
        <v>0</v>
      </c>
      <c r="K304" s="190"/>
      <c r="L304" s="195"/>
      <c r="M304" s="196"/>
      <c r="N304" s="197"/>
      <c r="O304" s="197"/>
      <c r="P304" s="198">
        <f>SUM(P305:P323)</f>
        <v>0</v>
      </c>
      <c r="Q304" s="197"/>
      <c r="R304" s="198">
        <f>SUM(R305:R323)</f>
        <v>0.57249760000000005</v>
      </c>
      <c r="S304" s="197"/>
      <c r="T304" s="199">
        <f>SUM(T305:T323)</f>
        <v>0</v>
      </c>
      <c r="U304" s="12"/>
      <c r="V304" s="12"/>
      <c r="W304" s="12"/>
      <c r="X304" s="12"/>
      <c r="Y304" s="12"/>
      <c r="Z304" s="12"/>
      <c r="AA304" s="12"/>
      <c r="AB304" s="12"/>
      <c r="AC304" s="12"/>
      <c r="AD304" s="12"/>
      <c r="AE304" s="12"/>
      <c r="AR304" s="200" t="s">
        <v>141</v>
      </c>
      <c r="AT304" s="201" t="s">
        <v>78</v>
      </c>
      <c r="AU304" s="201" t="s">
        <v>21</v>
      </c>
      <c r="AY304" s="200" t="s">
        <v>132</v>
      </c>
      <c r="BK304" s="202">
        <f>SUM(BK305:BK323)</f>
        <v>0</v>
      </c>
    </row>
    <row r="305" s="2" customFormat="1" ht="24.15" customHeight="1">
      <c r="A305" s="40"/>
      <c r="B305" s="41"/>
      <c r="C305" s="205" t="s">
        <v>591</v>
      </c>
      <c r="D305" s="205" t="s">
        <v>135</v>
      </c>
      <c r="E305" s="206" t="s">
        <v>571</v>
      </c>
      <c r="F305" s="207" t="s">
        <v>572</v>
      </c>
      <c r="G305" s="208" t="s">
        <v>195</v>
      </c>
      <c r="H305" s="209">
        <v>83.563000000000002</v>
      </c>
      <c r="I305" s="210"/>
      <c r="J305" s="211">
        <f>ROUND(I305*H305,2)</f>
        <v>0</v>
      </c>
      <c r="K305" s="207" t="s">
        <v>139</v>
      </c>
      <c r="L305" s="46"/>
      <c r="M305" s="212" t="s">
        <v>32</v>
      </c>
      <c r="N305" s="213" t="s">
        <v>51</v>
      </c>
      <c r="O305" s="86"/>
      <c r="P305" s="214">
        <f>O305*H305</f>
        <v>0</v>
      </c>
      <c r="Q305" s="214">
        <v>0</v>
      </c>
      <c r="R305" s="214">
        <f>Q305*H305</f>
        <v>0</v>
      </c>
      <c r="S305" s="214">
        <v>0</v>
      </c>
      <c r="T305" s="215">
        <f>S305*H305</f>
        <v>0</v>
      </c>
      <c r="U305" s="40"/>
      <c r="V305" s="40"/>
      <c r="W305" s="40"/>
      <c r="X305" s="40"/>
      <c r="Y305" s="40"/>
      <c r="Z305" s="40"/>
      <c r="AA305" s="40"/>
      <c r="AB305" s="40"/>
      <c r="AC305" s="40"/>
      <c r="AD305" s="40"/>
      <c r="AE305" s="40"/>
      <c r="AR305" s="216" t="s">
        <v>270</v>
      </c>
      <c r="AT305" s="216" t="s">
        <v>135</v>
      </c>
      <c r="AU305" s="216" t="s">
        <v>141</v>
      </c>
      <c r="AY305" s="18" t="s">
        <v>132</v>
      </c>
      <c r="BE305" s="217">
        <f>IF(N305="základní",J305,0)</f>
        <v>0</v>
      </c>
      <c r="BF305" s="217">
        <f>IF(N305="snížená",J305,0)</f>
        <v>0</v>
      </c>
      <c r="BG305" s="217">
        <f>IF(N305="zákl. přenesená",J305,0)</f>
        <v>0</v>
      </c>
      <c r="BH305" s="217">
        <f>IF(N305="sníž. přenesená",J305,0)</f>
        <v>0</v>
      </c>
      <c r="BI305" s="217">
        <f>IF(N305="nulová",J305,0)</f>
        <v>0</v>
      </c>
      <c r="BJ305" s="18" t="s">
        <v>141</v>
      </c>
      <c r="BK305" s="217">
        <f>ROUND(I305*H305,2)</f>
        <v>0</v>
      </c>
      <c r="BL305" s="18" t="s">
        <v>270</v>
      </c>
      <c r="BM305" s="216" t="s">
        <v>1672</v>
      </c>
    </row>
    <row r="306" s="2" customFormat="1">
      <c r="A306" s="40"/>
      <c r="B306" s="41"/>
      <c r="C306" s="42"/>
      <c r="D306" s="225" t="s">
        <v>197</v>
      </c>
      <c r="E306" s="42"/>
      <c r="F306" s="226" t="s">
        <v>574</v>
      </c>
      <c r="G306" s="42"/>
      <c r="H306" s="42"/>
      <c r="I306" s="227"/>
      <c r="J306" s="42"/>
      <c r="K306" s="42"/>
      <c r="L306" s="46"/>
      <c r="M306" s="228"/>
      <c r="N306" s="229"/>
      <c r="O306" s="86"/>
      <c r="P306" s="86"/>
      <c r="Q306" s="86"/>
      <c r="R306" s="86"/>
      <c r="S306" s="86"/>
      <c r="T306" s="87"/>
      <c r="U306" s="40"/>
      <c r="V306" s="40"/>
      <c r="W306" s="40"/>
      <c r="X306" s="40"/>
      <c r="Y306" s="40"/>
      <c r="Z306" s="40"/>
      <c r="AA306" s="40"/>
      <c r="AB306" s="40"/>
      <c r="AC306" s="40"/>
      <c r="AD306" s="40"/>
      <c r="AE306" s="40"/>
      <c r="AT306" s="18" t="s">
        <v>197</v>
      </c>
      <c r="AU306" s="18" t="s">
        <v>141</v>
      </c>
    </row>
    <row r="307" s="13" customFormat="1">
      <c r="A307" s="13"/>
      <c r="B307" s="230"/>
      <c r="C307" s="231"/>
      <c r="D307" s="225" t="s">
        <v>199</v>
      </c>
      <c r="E307" s="232" t="s">
        <v>32</v>
      </c>
      <c r="F307" s="233" t="s">
        <v>1519</v>
      </c>
      <c r="G307" s="231"/>
      <c r="H307" s="234">
        <v>83.563000000000002</v>
      </c>
      <c r="I307" s="235"/>
      <c r="J307" s="231"/>
      <c r="K307" s="231"/>
      <c r="L307" s="236"/>
      <c r="M307" s="237"/>
      <c r="N307" s="238"/>
      <c r="O307" s="238"/>
      <c r="P307" s="238"/>
      <c r="Q307" s="238"/>
      <c r="R307" s="238"/>
      <c r="S307" s="238"/>
      <c r="T307" s="239"/>
      <c r="U307" s="13"/>
      <c r="V307" s="13"/>
      <c r="W307" s="13"/>
      <c r="X307" s="13"/>
      <c r="Y307" s="13"/>
      <c r="Z307" s="13"/>
      <c r="AA307" s="13"/>
      <c r="AB307" s="13"/>
      <c r="AC307" s="13"/>
      <c r="AD307" s="13"/>
      <c r="AE307" s="13"/>
      <c r="AT307" s="240" t="s">
        <v>199</v>
      </c>
      <c r="AU307" s="240" t="s">
        <v>141</v>
      </c>
      <c r="AV307" s="13" t="s">
        <v>141</v>
      </c>
      <c r="AW307" s="13" t="s">
        <v>41</v>
      </c>
      <c r="AX307" s="13" t="s">
        <v>79</v>
      </c>
      <c r="AY307" s="240" t="s">
        <v>132</v>
      </c>
    </row>
    <row r="308" s="14" customFormat="1">
      <c r="A308" s="14"/>
      <c r="B308" s="241"/>
      <c r="C308" s="242"/>
      <c r="D308" s="225" t="s">
        <v>199</v>
      </c>
      <c r="E308" s="243" t="s">
        <v>32</v>
      </c>
      <c r="F308" s="244" t="s">
        <v>201</v>
      </c>
      <c r="G308" s="242"/>
      <c r="H308" s="245">
        <v>83.563000000000002</v>
      </c>
      <c r="I308" s="246"/>
      <c r="J308" s="242"/>
      <c r="K308" s="242"/>
      <c r="L308" s="247"/>
      <c r="M308" s="248"/>
      <c r="N308" s="249"/>
      <c r="O308" s="249"/>
      <c r="P308" s="249"/>
      <c r="Q308" s="249"/>
      <c r="R308" s="249"/>
      <c r="S308" s="249"/>
      <c r="T308" s="250"/>
      <c r="U308" s="14"/>
      <c r="V308" s="14"/>
      <c r="W308" s="14"/>
      <c r="X308" s="14"/>
      <c r="Y308" s="14"/>
      <c r="Z308" s="14"/>
      <c r="AA308" s="14"/>
      <c r="AB308" s="14"/>
      <c r="AC308" s="14"/>
      <c r="AD308" s="14"/>
      <c r="AE308" s="14"/>
      <c r="AT308" s="251" t="s">
        <v>199</v>
      </c>
      <c r="AU308" s="251" t="s">
        <v>141</v>
      </c>
      <c r="AV308" s="14" t="s">
        <v>150</v>
      </c>
      <c r="AW308" s="14" t="s">
        <v>41</v>
      </c>
      <c r="AX308" s="14" t="s">
        <v>21</v>
      </c>
      <c r="AY308" s="251" t="s">
        <v>132</v>
      </c>
    </row>
    <row r="309" s="2" customFormat="1" ht="14.4" customHeight="1">
      <c r="A309" s="40"/>
      <c r="B309" s="41"/>
      <c r="C309" s="252" t="s">
        <v>596</v>
      </c>
      <c r="D309" s="252" t="s">
        <v>246</v>
      </c>
      <c r="E309" s="253" t="s">
        <v>980</v>
      </c>
      <c r="F309" s="254" t="s">
        <v>981</v>
      </c>
      <c r="G309" s="255" t="s">
        <v>982</v>
      </c>
      <c r="H309" s="256">
        <v>91.521000000000001</v>
      </c>
      <c r="I309" s="257"/>
      <c r="J309" s="258">
        <f>ROUND(I309*H309,2)</f>
        <v>0</v>
      </c>
      <c r="K309" s="254" t="s">
        <v>139</v>
      </c>
      <c r="L309" s="259"/>
      <c r="M309" s="260" t="s">
        <v>32</v>
      </c>
      <c r="N309" s="261" t="s">
        <v>51</v>
      </c>
      <c r="O309" s="86"/>
      <c r="P309" s="214">
        <f>O309*H309</f>
        <v>0</v>
      </c>
      <c r="Q309" s="214">
        <v>0.001</v>
      </c>
      <c r="R309" s="214">
        <f>Q309*H309</f>
        <v>0.091521000000000005</v>
      </c>
      <c r="S309" s="214">
        <v>0</v>
      </c>
      <c r="T309" s="215">
        <f>S309*H309</f>
        <v>0</v>
      </c>
      <c r="U309" s="40"/>
      <c r="V309" s="40"/>
      <c r="W309" s="40"/>
      <c r="X309" s="40"/>
      <c r="Y309" s="40"/>
      <c r="Z309" s="40"/>
      <c r="AA309" s="40"/>
      <c r="AB309" s="40"/>
      <c r="AC309" s="40"/>
      <c r="AD309" s="40"/>
      <c r="AE309" s="40"/>
      <c r="AR309" s="216" t="s">
        <v>356</v>
      </c>
      <c r="AT309" s="216" t="s">
        <v>246</v>
      </c>
      <c r="AU309" s="216" t="s">
        <v>141</v>
      </c>
      <c r="AY309" s="18" t="s">
        <v>132</v>
      </c>
      <c r="BE309" s="217">
        <f>IF(N309="základní",J309,0)</f>
        <v>0</v>
      </c>
      <c r="BF309" s="217">
        <f>IF(N309="snížená",J309,0)</f>
        <v>0</v>
      </c>
      <c r="BG309" s="217">
        <f>IF(N309="zákl. přenesená",J309,0)</f>
        <v>0</v>
      </c>
      <c r="BH309" s="217">
        <f>IF(N309="sníž. přenesená",J309,0)</f>
        <v>0</v>
      </c>
      <c r="BI309" s="217">
        <f>IF(N309="nulová",J309,0)</f>
        <v>0</v>
      </c>
      <c r="BJ309" s="18" t="s">
        <v>141</v>
      </c>
      <c r="BK309" s="217">
        <f>ROUND(I309*H309,2)</f>
        <v>0</v>
      </c>
      <c r="BL309" s="18" t="s">
        <v>270</v>
      </c>
      <c r="BM309" s="216" t="s">
        <v>1673</v>
      </c>
    </row>
    <row r="310" s="2" customFormat="1" ht="24.15" customHeight="1">
      <c r="A310" s="40"/>
      <c r="B310" s="41"/>
      <c r="C310" s="205" t="s">
        <v>600</v>
      </c>
      <c r="D310" s="205" t="s">
        <v>135</v>
      </c>
      <c r="E310" s="206" t="s">
        <v>984</v>
      </c>
      <c r="F310" s="207" t="s">
        <v>985</v>
      </c>
      <c r="G310" s="208" t="s">
        <v>195</v>
      </c>
      <c r="H310" s="209">
        <v>4.9059999999999997</v>
      </c>
      <c r="I310" s="210"/>
      <c r="J310" s="211">
        <f>ROUND(I310*H310,2)</f>
        <v>0</v>
      </c>
      <c r="K310" s="207" t="s">
        <v>139</v>
      </c>
      <c r="L310" s="46"/>
      <c r="M310" s="212" t="s">
        <v>32</v>
      </c>
      <c r="N310" s="213" t="s">
        <v>51</v>
      </c>
      <c r="O310" s="86"/>
      <c r="P310" s="214">
        <f>O310*H310</f>
        <v>0</v>
      </c>
      <c r="Q310" s="214">
        <v>0</v>
      </c>
      <c r="R310" s="214">
        <f>Q310*H310</f>
        <v>0</v>
      </c>
      <c r="S310" s="214">
        <v>0</v>
      </c>
      <c r="T310" s="215">
        <f>S310*H310</f>
        <v>0</v>
      </c>
      <c r="U310" s="40"/>
      <c r="V310" s="40"/>
      <c r="W310" s="40"/>
      <c r="X310" s="40"/>
      <c r="Y310" s="40"/>
      <c r="Z310" s="40"/>
      <c r="AA310" s="40"/>
      <c r="AB310" s="40"/>
      <c r="AC310" s="40"/>
      <c r="AD310" s="40"/>
      <c r="AE310" s="40"/>
      <c r="AR310" s="216" t="s">
        <v>270</v>
      </c>
      <c r="AT310" s="216" t="s">
        <v>135</v>
      </c>
      <c r="AU310" s="216" t="s">
        <v>141</v>
      </c>
      <c r="AY310" s="18" t="s">
        <v>132</v>
      </c>
      <c r="BE310" s="217">
        <f>IF(N310="základní",J310,0)</f>
        <v>0</v>
      </c>
      <c r="BF310" s="217">
        <f>IF(N310="snížená",J310,0)</f>
        <v>0</v>
      </c>
      <c r="BG310" s="217">
        <f>IF(N310="zákl. přenesená",J310,0)</f>
        <v>0</v>
      </c>
      <c r="BH310" s="217">
        <f>IF(N310="sníž. přenesená",J310,0)</f>
        <v>0</v>
      </c>
      <c r="BI310" s="217">
        <f>IF(N310="nulová",J310,0)</f>
        <v>0</v>
      </c>
      <c r="BJ310" s="18" t="s">
        <v>141</v>
      </c>
      <c r="BK310" s="217">
        <f>ROUND(I310*H310,2)</f>
        <v>0</v>
      </c>
      <c r="BL310" s="18" t="s">
        <v>270</v>
      </c>
      <c r="BM310" s="216" t="s">
        <v>1674</v>
      </c>
    </row>
    <row r="311" s="2" customFormat="1">
      <c r="A311" s="40"/>
      <c r="B311" s="41"/>
      <c r="C311" s="42"/>
      <c r="D311" s="225" t="s">
        <v>197</v>
      </c>
      <c r="E311" s="42"/>
      <c r="F311" s="226" t="s">
        <v>987</v>
      </c>
      <c r="G311" s="42"/>
      <c r="H311" s="42"/>
      <c r="I311" s="227"/>
      <c r="J311" s="42"/>
      <c r="K311" s="42"/>
      <c r="L311" s="46"/>
      <c r="M311" s="228"/>
      <c r="N311" s="229"/>
      <c r="O311" s="86"/>
      <c r="P311" s="86"/>
      <c r="Q311" s="86"/>
      <c r="R311" s="86"/>
      <c r="S311" s="86"/>
      <c r="T311" s="87"/>
      <c r="U311" s="40"/>
      <c r="V311" s="40"/>
      <c r="W311" s="40"/>
      <c r="X311" s="40"/>
      <c r="Y311" s="40"/>
      <c r="Z311" s="40"/>
      <c r="AA311" s="40"/>
      <c r="AB311" s="40"/>
      <c r="AC311" s="40"/>
      <c r="AD311" s="40"/>
      <c r="AE311" s="40"/>
      <c r="AT311" s="18" t="s">
        <v>197</v>
      </c>
      <c r="AU311" s="18" t="s">
        <v>141</v>
      </c>
    </row>
    <row r="312" s="2" customFormat="1" ht="14.4" customHeight="1">
      <c r="A312" s="40"/>
      <c r="B312" s="41"/>
      <c r="C312" s="252" t="s">
        <v>607</v>
      </c>
      <c r="D312" s="252" t="s">
        <v>246</v>
      </c>
      <c r="E312" s="253" t="s">
        <v>988</v>
      </c>
      <c r="F312" s="254" t="s">
        <v>989</v>
      </c>
      <c r="G312" s="255" t="s">
        <v>254</v>
      </c>
      <c r="H312" s="256">
        <v>0.0050000000000000001</v>
      </c>
      <c r="I312" s="257"/>
      <c r="J312" s="258">
        <f>ROUND(I312*H312,2)</f>
        <v>0</v>
      </c>
      <c r="K312" s="254" t="s">
        <v>32</v>
      </c>
      <c r="L312" s="259"/>
      <c r="M312" s="260" t="s">
        <v>32</v>
      </c>
      <c r="N312" s="261" t="s">
        <v>51</v>
      </c>
      <c r="O312" s="86"/>
      <c r="P312" s="214">
        <f>O312*H312</f>
        <v>0</v>
      </c>
      <c r="Q312" s="214">
        <v>1</v>
      </c>
      <c r="R312" s="214">
        <f>Q312*H312</f>
        <v>0.0050000000000000001</v>
      </c>
      <c r="S312" s="214">
        <v>0</v>
      </c>
      <c r="T312" s="215">
        <f>S312*H312</f>
        <v>0</v>
      </c>
      <c r="U312" s="40"/>
      <c r="V312" s="40"/>
      <c r="W312" s="40"/>
      <c r="X312" s="40"/>
      <c r="Y312" s="40"/>
      <c r="Z312" s="40"/>
      <c r="AA312" s="40"/>
      <c r="AB312" s="40"/>
      <c r="AC312" s="40"/>
      <c r="AD312" s="40"/>
      <c r="AE312" s="40"/>
      <c r="AR312" s="216" t="s">
        <v>356</v>
      </c>
      <c r="AT312" s="216" t="s">
        <v>246</v>
      </c>
      <c r="AU312" s="216" t="s">
        <v>141</v>
      </c>
      <c r="AY312" s="18" t="s">
        <v>132</v>
      </c>
      <c r="BE312" s="217">
        <f>IF(N312="základní",J312,0)</f>
        <v>0</v>
      </c>
      <c r="BF312" s="217">
        <f>IF(N312="snížená",J312,0)</f>
        <v>0</v>
      </c>
      <c r="BG312" s="217">
        <f>IF(N312="zákl. přenesená",J312,0)</f>
        <v>0</v>
      </c>
      <c r="BH312" s="217">
        <f>IF(N312="sníž. přenesená",J312,0)</f>
        <v>0</v>
      </c>
      <c r="BI312" s="217">
        <f>IF(N312="nulová",J312,0)</f>
        <v>0</v>
      </c>
      <c r="BJ312" s="18" t="s">
        <v>141</v>
      </c>
      <c r="BK312" s="217">
        <f>ROUND(I312*H312,2)</f>
        <v>0</v>
      </c>
      <c r="BL312" s="18" t="s">
        <v>270</v>
      </c>
      <c r="BM312" s="216" t="s">
        <v>1675</v>
      </c>
    </row>
    <row r="313" s="13" customFormat="1">
      <c r="A313" s="13"/>
      <c r="B313" s="230"/>
      <c r="C313" s="231"/>
      <c r="D313" s="225" t="s">
        <v>199</v>
      </c>
      <c r="E313" s="231"/>
      <c r="F313" s="233" t="s">
        <v>991</v>
      </c>
      <c r="G313" s="231"/>
      <c r="H313" s="234">
        <v>0.0050000000000000001</v>
      </c>
      <c r="I313" s="235"/>
      <c r="J313" s="231"/>
      <c r="K313" s="231"/>
      <c r="L313" s="236"/>
      <c r="M313" s="237"/>
      <c r="N313" s="238"/>
      <c r="O313" s="238"/>
      <c r="P313" s="238"/>
      <c r="Q313" s="238"/>
      <c r="R313" s="238"/>
      <c r="S313" s="238"/>
      <c r="T313" s="239"/>
      <c r="U313" s="13"/>
      <c r="V313" s="13"/>
      <c r="W313" s="13"/>
      <c r="X313" s="13"/>
      <c r="Y313" s="13"/>
      <c r="Z313" s="13"/>
      <c r="AA313" s="13"/>
      <c r="AB313" s="13"/>
      <c r="AC313" s="13"/>
      <c r="AD313" s="13"/>
      <c r="AE313" s="13"/>
      <c r="AT313" s="240" t="s">
        <v>199</v>
      </c>
      <c r="AU313" s="240" t="s">
        <v>141</v>
      </c>
      <c r="AV313" s="13" t="s">
        <v>141</v>
      </c>
      <c r="AW313" s="13" t="s">
        <v>4</v>
      </c>
      <c r="AX313" s="13" t="s">
        <v>21</v>
      </c>
      <c r="AY313" s="240" t="s">
        <v>132</v>
      </c>
    </row>
    <row r="314" s="2" customFormat="1" ht="14.4" customHeight="1">
      <c r="A314" s="40"/>
      <c r="B314" s="41"/>
      <c r="C314" s="205" t="s">
        <v>611</v>
      </c>
      <c r="D314" s="205" t="s">
        <v>135</v>
      </c>
      <c r="E314" s="206" t="s">
        <v>582</v>
      </c>
      <c r="F314" s="207" t="s">
        <v>583</v>
      </c>
      <c r="G314" s="208" t="s">
        <v>195</v>
      </c>
      <c r="H314" s="209">
        <v>83.563000000000002</v>
      </c>
      <c r="I314" s="210"/>
      <c r="J314" s="211">
        <f>ROUND(I314*H314,2)</f>
        <v>0</v>
      </c>
      <c r="K314" s="207" t="s">
        <v>139</v>
      </c>
      <c r="L314" s="46"/>
      <c r="M314" s="212" t="s">
        <v>32</v>
      </c>
      <c r="N314" s="213" t="s">
        <v>51</v>
      </c>
      <c r="O314" s="86"/>
      <c r="P314" s="214">
        <f>O314*H314</f>
        <v>0</v>
      </c>
      <c r="Q314" s="214">
        <v>0.00040000000000000002</v>
      </c>
      <c r="R314" s="214">
        <f>Q314*H314</f>
        <v>0.033425200000000002</v>
      </c>
      <c r="S314" s="214">
        <v>0</v>
      </c>
      <c r="T314" s="215">
        <f>S314*H314</f>
        <v>0</v>
      </c>
      <c r="U314" s="40"/>
      <c r="V314" s="40"/>
      <c r="W314" s="40"/>
      <c r="X314" s="40"/>
      <c r="Y314" s="40"/>
      <c r="Z314" s="40"/>
      <c r="AA314" s="40"/>
      <c r="AB314" s="40"/>
      <c r="AC314" s="40"/>
      <c r="AD314" s="40"/>
      <c r="AE314" s="40"/>
      <c r="AR314" s="216" t="s">
        <v>270</v>
      </c>
      <c r="AT314" s="216" t="s">
        <v>135</v>
      </c>
      <c r="AU314" s="216" t="s">
        <v>141</v>
      </c>
      <c r="AY314" s="18" t="s">
        <v>132</v>
      </c>
      <c r="BE314" s="217">
        <f>IF(N314="základní",J314,0)</f>
        <v>0</v>
      </c>
      <c r="BF314" s="217">
        <f>IF(N314="snížená",J314,0)</f>
        <v>0</v>
      </c>
      <c r="BG314" s="217">
        <f>IF(N314="zákl. přenesená",J314,0)</f>
        <v>0</v>
      </c>
      <c r="BH314" s="217">
        <f>IF(N314="sníž. přenesená",J314,0)</f>
        <v>0</v>
      </c>
      <c r="BI314" s="217">
        <f>IF(N314="nulová",J314,0)</f>
        <v>0</v>
      </c>
      <c r="BJ314" s="18" t="s">
        <v>141</v>
      </c>
      <c r="BK314" s="217">
        <f>ROUND(I314*H314,2)</f>
        <v>0</v>
      </c>
      <c r="BL314" s="18" t="s">
        <v>270</v>
      </c>
      <c r="BM314" s="216" t="s">
        <v>1676</v>
      </c>
    </row>
    <row r="315" s="2" customFormat="1">
      <c r="A315" s="40"/>
      <c r="B315" s="41"/>
      <c r="C315" s="42"/>
      <c r="D315" s="225" t="s">
        <v>197</v>
      </c>
      <c r="E315" s="42"/>
      <c r="F315" s="226" t="s">
        <v>585</v>
      </c>
      <c r="G315" s="42"/>
      <c r="H315" s="42"/>
      <c r="I315" s="227"/>
      <c r="J315" s="42"/>
      <c r="K315" s="42"/>
      <c r="L315" s="46"/>
      <c r="M315" s="228"/>
      <c r="N315" s="229"/>
      <c r="O315" s="86"/>
      <c r="P315" s="86"/>
      <c r="Q315" s="86"/>
      <c r="R315" s="86"/>
      <c r="S315" s="86"/>
      <c r="T315" s="87"/>
      <c r="U315" s="40"/>
      <c r="V315" s="40"/>
      <c r="W315" s="40"/>
      <c r="X315" s="40"/>
      <c r="Y315" s="40"/>
      <c r="Z315" s="40"/>
      <c r="AA315" s="40"/>
      <c r="AB315" s="40"/>
      <c r="AC315" s="40"/>
      <c r="AD315" s="40"/>
      <c r="AE315" s="40"/>
      <c r="AT315" s="18" t="s">
        <v>197</v>
      </c>
      <c r="AU315" s="18" t="s">
        <v>141</v>
      </c>
    </row>
    <row r="316" s="2" customFormat="1" ht="14.4" customHeight="1">
      <c r="A316" s="40"/>
      <c r="B316" s="41"/>
      <c r="C316" s="252" t="s">
        <v>617</v>
      </c>
      <c r="D316" s="252" t="s">
        <v>246</v>
      </c>
      <c r="E316" s="253" t="s">
        <v>587</v>
      </c>
      <c r="F316" s="254" t="s">
        <v>993</v>
      </c>
      <c r="G316" s="255" t="s">
        <v>195</v>
      </c>
      <c r="H316" s="256">
        <v>100.276</v>
      </c>
      <c r="I316" s="257"/>
      <c r="J316" s="258">
        <f>ROUND(I316*H316,2)</f>
        <v>0</v>
      </c>
      <c r="K316" s="254" t="s">
        <v>139</v>
      </c>
      <c r="L316" s="259"/>
      <c r="M316" s="260" t="s">
        <v>32</v>
      </c>
      <c r="N316" s="261" t="s">
        <v>51</v>
      </c>
      <c r="O316" s="86"/>
      <c r="P316" s="214">
        <f>O316*H316</f>
        <v>0</v>
      </c>
      <c r="Q316" s="214">
        <v>0.0038800000000000002</v>
      </c>
      <c r="R316" s="214">
        <f>Q316*H316</f>
        <v>0.38907088000000001</v>
      </c>
      <c r="S316" s="214">
        <v>0</v>
      </c>
      <c r="T316" s="215">
        <f>S316*H316</f>
        <v>0</v>
      </c>
      <c r="U316" s="40"/>
      <c r="V316" s="40"/>
      <c r="W316" s="40"/>
      <c r="X316" s="40"/>
      <c r="Y316" s="40"/>
      <c r="Z316" s="40"/>
      <c r="AA316" s="40"/>
      <c r="AB316" s="40"/>
      <c r="AC316" s="40"/>
      <c r="AD316" s="40"/>
      <c r="AE316" s="40"/>
      <c r="AR316" s="216" t="s">
        <v>356</v>
      </c>
      <c r="AT316" s="216" t="s">
        <v>246</v>
      </c>
      <c r="AU316" s="216" t="s">
        <v>141</v>
      </c>
      <c r="AY316" s="18" t="s">
        <v>132</v>
      </c>
      <c r="BE316" s="217">
        <f>IF(N316="základní",J316,0)</f>
        <v>0</v>
      </c>
      <c r="BF316" s="217">
        <f>IF(N316="snížená",J316,0)</f>
        <v>0</v>
      </c>
      <c r="BG316" s="217">
        <f>IF(N316="zákl. přenesená",J316,0)</f>
        <v>0</v>
      </c>
      <c r="BH316" s="217">
        <f>IF(N316="sníž. přenesená",J316,0)</f>
        <v>0</v>
      </c>
      <c r="BI316" s="217">
        <f>IF(N316="nulová",J316,0)</f>
        <v>0</v>
      </c>
      <c r="BJ316" s="18" t="s">
        <v>141</v>
      </c>
      <c r="BK316" s="217">
        <f>ROUND(I316*H316,2)</f>
        <v>0</v>
      </c>
      <c r="BL316" s="18" t="s">
        <v>270</v>
      </c>
      <c r="BM316" s="216" t="s">
        <v>1677</v>
      </c>
    </row>
    <row r="317" s="13" customFormat="1">
      <c r="A317" s="13"/>
      <c r="B317" s="230"/>
      <c r="C317" s="231"/>
      <c r="D317" s="225" t="s">
        <v>199</v>
      </c>
      <c r="E317" s="231"/>
      <c r="F317" s="233" t="s">
        <v>1525</v>
      </c>
      <c r="G317" s="231"/>
      <c r="H317" s="234">
        <v>100.276</v>
      </c>
      <c r="I317" s="235"/>
      <c r="J317" s="231"/>
      <c r="K317" s="231"/>
      <c r="L317" s="236"/>
      <c r="M317" s="237"/>
      <c r="N317" s="238"/>
      <c r="O317" s="238"/>
      <c r="P317" s="238"/>
      <c r="Q317" s="238"/>
      <c r="R317" s="238"/>
      <c r="S317" s="238"/>
      <c r="T317" s="239"/>
      <c r="U317" s="13"/>
      <c r="V317" s="13"/>
      <c r="W317" s="13"/>
      <c r="X317" s="13"/>
      <c r="Y317" s="13"/>
      <c r="Z317" s="13"/>
      <c r="AA317" s="13"/>
      <c r="AB317" s="13"/>
      <c r="AC317" s="13"/>
      <c r="AD317" s="13"/>
      <c r="AE317" s="13"/>
      <c r="AT317" s="240" t="s">
        <v>199</v>
      </c>
      <c r="AU317" s="240" t="s">
        <v>141</v>
      </c>
      <c r="AV317" s="13" t="s">
        <v>141</v>
      </c>
      <c r="AW317" s="13" t="s">
        <v>4</v>
      </c>
      <c r="AX317" s="13" t="s">
        <v>21</v>
      </c>
      <c r="AY317" s="240" t="s">
        <v>132</v>
      </c>
    </row>
    <row r="318" s="2" customFormat="1" ht="24.15" customHeight="1">
      <c r="A318" s="40"/>
      <c r="B318" s="41"/>
      <c r="C318" s="205" t="s">
        <v>623</v>
      </c>
      <c r="D318" s="205" t="s">
        <v>135</v>
      </c>
      <c r="E318" s="206" t="s">
        <v>592</v>
      </c>
      <c r="F318" s="207" t="s">
        <v>593</v>
      </c>
      <c r="G318" s="208" t="s">
        <v>195</v>
      </c>
      <c r="H318" s="209">
        <v>83.563000000000002</v>
      </c>
      <c r="I318" s="210"/>
      <c r="J318" s="211">
        <f>ROUND(I318*H318,2)</f>
        <v>0</v>
      </c>
      <c r="K318" s="207" t="s">
        <v>139</v>
      </c>
      <c r="L318" s="46"/>
      <c r="M318" s="212" t="s">
        <v>32</v>
      </c>
      <c r="N318" s="213" t="s">
        <v>51</v>
      </c>
      <c r="O318" s="86"/>
      <c r="P318" s="214">
        <f>O318*H318</f>
        <v>0</v>
      </c>
      <c r="Q318" s="214">
        <v>4.0000000000000003E-05</v>
      </c>
      <c r="R318" s="214">
        <f>Q318*H318</f>
        <v>0.0033425200000000003</v>
      </c>
      <c r="S318" s="214">
        <v>0</v>
      </c>
      <c r="T318" s="215">
        <f>S318*H318</f>
        <v>0</v>
      </c>
      <c r="U318" s="40"/>
      <c r="V318" s="40"/>
      <c r="W318" s="40"/>
      <c r="X318" s="40"/>
      <c r="Y318" s="40"/>
      <c r="Z318" s="40"/>
      <c r="AA318" s="40"/>
      <c r="AB318" s="40"/>
      <c r="AC318" s="40"/>
      <c r="AD318" s="40"/>
      <c r="AE318" s="40"/>
      <c r="AR318" s="216" t="s">
        <v>270</v>
      </c>
      <c r="AT318" s="216" t="s">
        <v>135</v>
      </c>
      <c r="AU318" s="216" t="s">
        <v>141</v>
      </c>
      <c r="AY318" s="18" t="s">
        <v>132</v>
      </c>
      <c r="BE318" s="217">
        <f>IF(N318="základní",J318,0)</f>
        <v>0</v>
      </c>
      <c r="BF318" s="217">
        <f>IF(N318="snížená",J318,0)</f>
        <v>0</v>
      </c>
      <c r="BG318" s="217">
        <f>IF(N318="zákl. přenesená",J318,0)</f>
        <v>0</v>
      </c>
      <c r="BH318" s="217">
        <f>IF(N318="sníž. přenesená",J318,0)</f>
        <v>0</v>
      </c>
      <c r="BI318" s="217">
        <f>IF(N318="nulová",J318,0)</f>
        <v>0</v>
      </c>
      <c r="BJ318" s="18" t="s">
        <v>141</v>
      </c>
      <c r="BK318" s="217">
        <f>ROUND(I318*H318,2)</f>
        <v>0</v>
      </c>
      <c r="BL318" s="18" t="s">
        <v>270</v>
      </c>
      <c r="BM318" s="216" t="s">
        <v>1678</v>
      </c>
    </row>
    <row r="319" s="2" customFormat="1">
      <c r="A319" s="40"/>
      <c r="B319" s="41"/>
      <c r="C319" s="42"/>
      <c r="D319" s="225" t="s">
        <v>197</v>
      </c>
      <c r="E319" s="42"/>
      <c r="F319" s="226" t="s">
        <v>595</v>
      </c>
      <c r="G319" s="42"/>
      <c r="H319" s="42"/>
      <c r="I319" s="227"/>
      <c r="J319" s="42"/>
      <c r="K319" s="42"/>
      <c r="L319" s="46"/>
      <c r="M319" s="228"/>
      <c r="N319" s="229"/>
      <c r="O319" s="86"/>
      <c r="P319" s="86"/>
      <c r="Q319" s="86"/>
      <c r="R319" s="86"/>
      <c r="S319" s="86"/>
      <c r="T319" s="87"/>
      <c r="U319" s="40"/>
      <c r="V319" s="40"/>
      <c r="W319" s="40"/>
      <c r="X319" s="40"/>
      <c r="Y319" s="40"/>
      <c r="Z319" s="40"/>
      <c r="AA319" s="40"/>
      <c r="AB319" s="40"/>
      <c r="AC319" s="40"/>
      <c r="AD319" s="40"/>
      <c r="AE319" s="40"/>
      <c r="AT319" s="18" t="s">
        <v>197</v>
      </c>
      <c r="AU319" s="18" t="s">
        <v>141</v>
      </c>
    </row>
    <row r="320" s="2" customFormat="1" ht="14.4" customHeight="1">
      <c r="A320" s="40"/>
      <c r="B320" s="41"/>
      <c r="C320" s="252" t="s">
        <v>628</v>
      </c>
      <c r="D320" s="252" t="s">
        <v>246</v>
      </c>
      <c r="E320" s="253" t="s">
        <v>597</v>
      </c>
      <c r="F320" s="254" t="s">
        <v>598</v>
      </c>
      <c r="G320" s="255" t="s">
        <v>195</v>
      </c>
      <c r="H320" s="256">
        <v>100.276</v>
      </c>
      <c r="I320" s="257"/>
      <c r="J320" s="258">
        <f>ROUND(I320*H320,2)</f>
        <v>0</v>
      </c>
      <c r="K320" s="254" t="s">
        <v>139</v>
      </c>
      <c r="L320" s="259"/>
      <c r="M320" s="260" t="s">
        <v>32</v>
      </c>
      <c r="N320" s="261" t="s">
        <v>51</v>
      </c>
      <c r="O320" s="86"/>
      <c r="P320" s="214">
        <f>O320*H320</f>
        <v>0</v>
      </c>
      <c r="Q320" s="214">
        <v>0.00050000000000000001</v>
      </c>
      <c r="R320" s="214">
        <f>Q320*H320</f>
        <v>0.050138000000000002</v>
      </c>
      <c r="S320" s="214">
        <v>0</v>
      </c>
      <c r="T320" s="215">
        <f>S320*H320</f>
        <v>0</v>
      </c>
      <c r="U320" s="40"/>
      <c r="V320" s="40"/>
      <c r="W320" s="40"/>
      <c r="X320" s="40"/>
      <c r="Y320" s="40"/>
      <c r="Z320" s="40"/>
      <c r="AA320" s="40"/>
      <c r="AB320" s="40"/>
      <c r="AC320" s="40"/>
      <c r="AD320" s="40"/>
      <c r="AE320" s="40"/>
      <c r="AR320" s="216" t="s">
        <v>356</v>
      </c>
      <c r="AT320" s="216" t="s">
        <v>246</v>
      </c>
      <c r="AU320" s="216" t="s">
        <v>141</v>
      </c>
      <c r="AY320" s="18" t="s">
        <v>132</v>
      </c>
      <c r="BE320" s="217">
        <f>IF(N320="základní",J320,0)</f>
        <v>0</v>
      </c>
      <c r="BF320" s="217">
        <f>IF(N320="snížená",J320,0)</f>
        <v>0</v>
      </c>
      <c r="BG320" s="217">
        <f>IF(N320="zákl. přenesená",J320,0)</f>
        <v>0</v>
      </c>
      <c r="BH320" s="217">
        <f>IF(N320="sníž. přenesená",J320,0)</f>
        <v>0</v>
      </c>
      <c r="BI320" s="217">
        <f>IF(N320="nulová",J320,0)</f>
        <v>0</v>
      </c>
      <c r="BJ320" s="18" t="s">
        <v>141</v>
      </c>
      <c r="BK320" s="217">
        <f>ROUND(I320*H320,2)</f>
        <v>0</v>
      </c>
      <c r="BL320" s="18" t="s">
        <v>270</v>
      </c>
      <c r="BM320" s="216" t="s">
        <v>1679</v>
      </c>
    </row>
    <row r="321" s="13" customFormat="1">
      <c r="A321" s="13"/>
      <c r="B321" s="230"/>
      <c r="C321" s="231"/>
      <c r="D321" s="225" t="s">
        <v>199</v>
      </c>
      <c r="E321" s="231"/>
      <c r="F321" s="233" t="s">
        <v>1525</v>
      </c>
      <c r="G321" s="231"/>
      <c r="H321" s="234">
        <v>100.276</v>
      </c>
      <c r="I321" s="235"/>
      <c r="J321" s="231"/>
      <c r="K321" s="231"/>
      <c r="L321" s="236"/>
      <c r="M321" s="237"/>
      <c r="N321" s="238"/>
      <c r="O321" s="238"/>
      <c r="P321" s="238"/>
      <c r="Q321" s="238"/>
      <c r="R321" s="238"/>
      <c r="S321" s="238"/>
      <c r="T321" s="239"/>
      <c r="U321" s="13"/>
      <c r="V321" s="13"/>
      <c r="W321" s="13"/>
      <c r="X321" s="13"/>
      <c r="Y321" s="13"/>
      <c r="Z321" s="13"/>
      <c r="AA321" s="13"/>
      <c r="AB321" s="13"/>
      <c r="AC321" s="13"/>
      <c r="AD321" s="13"/>
      <c r="AE321" s="13"/>
      <c r="AT321" s="240" t="s">
        <v>199</v>
      </c>
      <c r="AU321" s="240" t="s">
        <v>141</v>
      </c>
      <c r="AV321" s="13" t="s">
        <v>141</v>
      </c>
      <c r="AW321" s="13" t="s">
        <v>4</v>
      </c>
      <c r="AX321" s="13" t="s">
        <v>21</v>
      </c>
      <c r="AY321" s="240" t="s">
        <v>132</v>
      </c>
    </row>
    <row r="322" s="2" customFormat="1" ht="24.15" customHeight="1">
      <c r="A322" s="40"/>
      <c r="B322" s="41"/>
      <c r="C322" s="205" t="s">
        <v>632</v>
      </c>
      <c r="D322" s="205" t="s">
        <v>135</v>
      </c>
      <c r="E322" s="206" t="s">
        <v>1380</v>
      </c>
      <c r="F322" s="207" t="s">
        <v>1381</v>
      </c>
      <c r="G322" s="208" t="s">
        <v>254</v>
      </c>
      <c r="H322" s="209">
        <v>0.57199999999999995</v>
      </c>
      <c r="I322" s="210"/>
      <c r="J322" s="211">
        <f>ROUND(I322*H322,2)</f>
        <v>0</v>
      </c>
      <c r="K322" s="207" t="s">
        <v>139</v>
      </c>
      <c r="L322" s="46"/>
      <c r="M322" s="212" t="s">
        <v>32</v>
      </c>
      <c r="N322" s="213" t="s">
        <v>51</v>
      </c>
      <c r="O322" s="86"/>
      <c r="P322" s="214">
        <f>O322*H322</f>
        <v>0</v>
      </c>
      <c r="Q322" s="214">
        <v>0</v>
      </c>
      <c r="R322" s="214">
        <f>Q322*H322</f>
        <v>0</v>
      </c>
      <c r="S322" s="214">
        <v>0</v>
      </c>
      <c r="T322" s="215">
        <f>S322*H322</f>
        <v>0</v>
      </c>
      <c r="U322" s="40"/>
      <c r="V322" s="40"/>
      <c r="W322" s="40"/>
      <c r="X322" s="40"/>
      <c r="Y322" s="40"/>
      <c r="Z322" s="40"/>
      <c r="AA322" s="40"/>
      <c r="AB322" s="40"/>
      <c r="AC322" s="40"/>
      <c r="AD322" s="40"/>
      <c r="AE322" s="40"/>
      <c r="AR322" s="216" t="s">
        <v>270</v>
      </c>
      <c r="AT322" s="216" t="s">
        <v>135</v>
      </c>
      <c r="AU322" s="216" t="s">
        <v>141</v>
      </c>
      <c r="AY322" s="18" t="s">
        <v>132</v>
      </c>
      <c r="BE322" s="217">
        <f>IF(N322="základní",J322,0)</f>
        <v>0</v>
      </c>
      <c r="BF322" s="217">
        <f>IF(N322="snížená",J322,0)</f>
        <v>0</v>
      </c>
      <c r="BG322" s="217">
        <f>IF(N322="zákl. přenesená",J322,0)</f>
        <v>0</v>
      </c>
      <c r="BH322" s="217">
        <f>IF(N322="sníž. přenesená",J322,0)</f>
        <v>0</v>
      </c>
      <c r="BI322" s="217">
        <f>IF(N322="nulová",J322,0)</f>
        <v>0</v>
      </c>
      <c r="BJ322" s="18" t="s">
        <v>141</v>
      </c>
      <c r="BK322" s="217">
        <f>ROUND(I322*H322,2)</f>
        <v>0</v>
      </c>
      <c r="BL322" s="18" t="s">
        <v>270</v>
      </c>
      <c r="BM322" s="216" t="s">
        <v>1680</v>
      </c>
    </row>
    <row r="323" s="2" customFormat="1">
      <c r="A323" s="40"/>
      <c r="B323" s="41"/>
      <c r="C323" s="42"/>
      <c r="D323" s="225" t="s">
        <v>197</v>
      </c>
      <c r="E323" s="42"/>
      <c r="F323" s="226" t="s">
        <v>604</v>
      </c>
      <c r="G323" s="42"/>
      <c r="H323" s="42"/>
      <c r="I323" s="227"/>
      <c r="J323" s="42"/>
      <c r="K323" s="42"/>
      <c r="L323" s="46"/>
      <c r="M323" s="228"/>
      <c r="N323" s="229"/>
      <c r="O323" s="86"/>
      <c r="P323" s="86"/>
      <c r="Q323" s="86"/>
      <c r="R323" s="86"/>
      <c r="S323" s="86"/>
      <c r="T323" s="87"/>
      <c r="U323" s="40"/>
      <c r="V323" s="40"/>
      <c r="W323" s="40"/>
      <c r="X323" s="40"/>
      <c r="Y323" s="40"/>
      <c r="Z323" s="40"/>
      <c r="AA323" s="40"/>
      <c r="AB323" s="40"/>
      <c r="AC323" s="40"/>
      <c r="AD323" s="40"/>
      <c r="AE323" s="40"/>
      <c r="AT323" s="18" t="s">
        <v>197</v>
      </c>
      <c r="AU323" s="18" t="s">
        <v>141</v>
      </c>
    </row>
    <row r="324" s="12" customFormat="1" ht="22.8" customHeight="1">
      <c r="A324" s="12"/>
      <c r="B324" s="189"/>
      <c r="C324" s="190"/>
      <c r="D324" s="191" t="s">
        <v>78</v>
      </c>
      <c r="E324" s="203" t="s">
        <v>605</v>
      </c>
      <c r="F324" s="203" t="s">
        <v>606</v>
      </c>
      <c r="G324" s="190"/>
      <c r="H324" s="190"/>
      <c r="I324" s="193"/>
      <c r="J324" s="204">
        <f>BK324</f>
        <v>0</v>
      </c>
      <c r="K324" s="190"/>
      <c r="L324" s="195"/>
      <c r="M324" s="196"/>
      <c r="N324" s="197"/>
      <c r="O324" s="197"/>
      <c r="P324" s="198">
        <f>SUM(P325:P355)</f>
        <v>0</v>
      </c>
      <c r="Q324" s="197"/>
      <c r="R324" s="198">
        <f>SUM(R325:R355)</f>
        <v>2.9866145999999998</v>
      </c>
      <c r="S324" s="197"/>
      <c r="T324" s="199">
        <f>SUM(T325:T355)</f>
        <v>0</v>
      </c>
      <c r="U324" s="12"/>
      <c r="V324" s="12"/>
      <c r="W324" s="12"/>
      <c r="X324" s="12"/>
      <c r="Y324" s="12"/>
      <c r="Z324" s="12"/>
      <c r="AA324" s="12"/>
      <c r="AB324" s="12"/>
      <c r="AC324" s="12"/>
      <c r="AD324" s="12"/>
      <c r="AE324" s="12"/>
      <c r="AR324" s="200" t="s">
        <v>141</v>
      </c>
      <c r="AT324" s="201" t="s">
        <v>78</v>
      </c>
      <c r="AU324" s="201" t="s">
        <v>21</v>
      </c>
      <c r="AY324" s="200" t="s">
        <v>132</v>
      </c>
      <c r="BK324" s="202">
        <f>SUM(BK325:BK355)</f>
        <v>0</v>
      </c>
    </row>
    <row r="325" s="2" customFormat="1" ht="14.4" customHeight="1">
      <c r="A325" s="40"/>
      <c r="B325" s="41"/>
      <c r="C325" s="205" t="s">
        <v>637</v>
      </c>
      <c r="D325" s="205" t="s">
        <v>135</v>
      </c>
      <c r="E325" s="206" t="s">
        <v>608</v>
      </c>
      <c r="F325" s="207" t="s">
        <v>609</v>
      </c>
      <c r="G325" s="208" t="s">
        <v>195</v>
      </c>
      <c r="H325" s="209">
        <v>122.72</v>
      </c>
      <c r="I325" s="210"/>
      <c r="J325" s="211">
        <f>ROUND(I325*H325,2)</f>
        <v>0</v>
      </c>
      <c r="K325" s="207" t="s">
        <v>139</v>
      </c>
      <c r="L325" s="46"/>
      <c r="M325" s="212" t="s">
        <v>32</v>
      </c>
      <c r="N325" s="213" t="s">
        <v>51</v>
      </c>
      <c r="O325" s="86"/>
      <c r="P325" s="214">
        <f>O325*H325</f>
        <v>0</v>
      </c>
      <c r="Q325" s="214">
        <v>0.0060299999999999998</v>
      </c>
      <c r="R325" s="214">
        <f>Q325*H325</f>
        <v>0.74000159999999993</v>
      </c>
      <c r="S325" s="214">
        <v>0</v>
      </c>
      <c r="T325" s="215">
        <f>S325*H325</f>
        <v>0</v>
      </c>
      <c r="U325" s="40"/>
      <c r="V325" s="40"/>
      <c r="W325" s="40"/>
      <c r="X325" s="40"/>
      <c r="Y325" s="40"/>
      <c r="Z325" s="40"/>
      <c r="AA325" s="40"/>
      <c r="AB325" s="40"/>
      <c r="AC325" s="40"/>
      <c r="AD325" s="40"/>
      <c r="AE325" s="40"/>
      <c r="AR325" s="216" t="s">
        <v>270</v>
      </c>
      <c r="AT325" s="216" t="s">
        <v>135</v>
      </c>
      <c r="AU325" s="216" t="s">
        <v>141</v>
      </c>
      <c r="AY325" s="18" t="s">
        <v>132</v>
      </c>
      <c r="BE325" s="217">
        <f>IF(N325="základní",J325,0)</f>
        <v>0</v>
      </c>
      <c r="BF325" s="217">
        <f>IF(N325="snížená",J325,0)</f>
        <v>0</v>
      </c>
      <c r="BG325" s="217">
        <f>IF(N325="zákl. přenesená",J325,0)</f>
        <v>0</v>
      </c>
      <c r="BH325" s="217">
        <f>IF(N325="sníž. přenesená",J325,0)</f>
        <v>0</v>
      </c>
      <c r="BI325" s="217">
        <f>IF(N325="nulová",J325,0)</f>
        <v>0</v>
      </c>
      <c r="BJ325" s="18" t="s">
        <v>141</v>
      </c>
      <c r="BK325" s="217">
        <f>ROUND(I325*H325,2)</f>
        <v>0</v>
      </c>
      <c r="BL325" s="18" t="s">
        <v>270</v>
      </c>
      <c r="BM325" s="216" t="s">
        <v>1681</v>
      </c>
    </row>
    <row r="326" s="2" customFormat="1" ht="14.4" customHeight="1">
      <c r="A326" s="40"/>
      <c r="B326" s="41"/>
      <c r="C326" s="252" t="s">
        <v>644</v>
      </c>
      <c r="D326" s="252" t="s">
        <v>246</v>
      </c>
      <c r="E326" s="253" t="s">
        <v>612</v>
      </c>
      <c r="F326" s="254" t="s">
        <v>613</v>
      </c>
      <c r="G326" s="255" t="s">
        <v>204</v>
      </c>
      <c r="H326" s="256">
        <v>15.462</v>
      </c>
      <c r="I326" s="257"/>
      <c r="J326" s="258">
        <f>ROUND(I326*H326,2)</f>
        <v>0</v>
      </c>
      <c r="K326" s="254" t="s">
        <v>139</v>
      </c>
      <c r="L326" s="259"/>
      <c r="M326" s="260" t="s">
        <v>32</v>
      </c>
      <c r="N326" s="261" t="s">
        <v>51</v>
      </c>
      <c r="O326" s="86"/>
      <c r="P326" s="214">
        <f>O326*H326</f>
        <v>0</v>
      </c>
      <c r="Q326" s="214">
        <v>0.040000000000000001</v>
      </c>
      <c r="R326" s="214">
        <f>Q326*H326</f>
        <v>0.61848000000000003</v>
      </c>
      <c r="S326" s="214">
        <v>0</v>
      </c>
      <c r="T326" s="215">
        <f>S326*H326</f>
        <v>0</v>
      </c>
      <c r="U326" s="40"/>
      <c r="V326" s="40"/>
      <c r="W326" s="40"/>
      <c r="X326" s="40"/>
      <c r="Y326" s="40"/>
      <c r="Z326" s="40"/>
      <c r="AA326" s="40"/>
      <c r="AB326" s="40"/>
      <c r="AC326" s="40"/>
      <c r="AD326" s="40"/>
      <c r="AE326" s="40"/>
      <c r="AR326" s="216" t="s">
        <v>356</v>
      </c>
      <c r="AT326" s="216" t="s">
        <v>246</v>
      </c>
      <c r="AU326" s="216" t="s">
        <v>141</v>
      </c>
      <c r="AY326" s="18" t="s">
        <v>132</v>
      </c>
      <c r="BE326" s="217">
        <f>IF(N326="základní",J326,0)</f>
        <v>0</v>
      </c>
      <c r="BF326" s="217">
        <f>IF(N326="snížená",J326,0)</f>
        <v>0</v>
      </c>
      <c r="BG326" s="217">
        <f>IF(N326="zákl. přenesená",J326,0)</f>
        <v>0</v>
      </c>
      <c r="BH326" s="217">
        <f>IF(N326="sníž. přenesená",J326,0)</f>
        <v>0</v>
      </c>
      <c r="BI326" s="217">
        <f>IF(N326="nulová",J326,0)</f>
        <v>0</v>
      </c>
      <c r="BJ326" s="18" t="s">
        <v>141</v>
      </c>
      <c r="BK326" s="217">
        <f>ROUND(I326*H326,2)</f>
        <v>0</v>
      </c>
      <c r="BL326" s="18" t="s">
        <v>270</v>
      </c>
      <c r="BM326" s="216" t="s">
        <v>1682</v>
      </c>
    </row>
    <row r="327" s="13" customFormat="1">
      <c r="A327" s="13"/>
      <c r="B327" s="230"/>
      <c r="C327" s="231"/>
      <c r="D327" s="225" t="s">
        <v>199</v>
      </c>
      <c r="E327" s="232" t="s">
        <v>32</v>
      </c>
      <c r="F327" s="233" t="s">
        <v>615</v>
      </c>
      <c r="G327" s="231"/>
      <c r="H327" s="234">
        <v>14.726000000000001</v>
      </c>
      <c r="I327" s="235"/>
      <c r="J327" s="231"/>
      <c r="K327" s="231"/>
      <c r="L327" s="236"/>
      <c r="M327" s="237"/>
      <c r="N327" s="238"/>
      <c r="O327" s="238"/>
      <c r="P327" s="238"/>
      <c r="Q327" s="238"/>
      <c r="R327" s="238"/>
      <c r="S327" s="238"/>
      <c r="T327" s="239"/>
      <c r="U327" s="13"/>
      <c r="V327" s="13"/>
      <c r="W327" s="13"/>
      <c r="X327" s="13"/>
      <c r="Y327" s="13"/>
      <c r="Z327" s="13"/>
      <c r="AA327" s="13"/>
      <c r="AB327" s="13"/>
      <c r="AC327" s="13"/>
      <c r="AD327" s="13"/>
      <c r="AE327" s="13"/>
      <c r="AT327" s="240" t="s">
        <v>199</v>
      </c>
      <c r="AU327" s="240" t="s">
        <v>141</v>
      </c>
      <c r="AV327" s="13" t="s">
        <v>141</v>
      </c>
      <c r="AW327" s="13" t="s">
        <v>41</v>
      </c>
      <c r="AX327" s="13" t="s">
        <v>21</v>
      </c>
      <c r="AY327" s="240" t="s">
        <v>132</v>
      </c>
    </row>
    <row r="328" s="13" customFormat="1">
      <c r="A328" s="13"/>
      <c r="B328" s="230"/>
      <c r="C328" s="231"/>
      <c r="D328" s="225" t="s">
        <v>199</v>
      </c>
      <c r="E328" s="231"/>
      <c r="F328" s="233" t="s">
        <v>616</v>
      </c>
      <c r="G328" s="231"/>
      <c r="H328" s="234">
        <v>15.462</v>
      </c>
      <c r="I328" s="235"/>
      <c r="J328" s="231"/>
      <c r="K328" s="231"/>
      <c r="L328" s="236"/>
      <c r="M328" s="237"/>
      <c r="N328" s="238"/>
      <c r="O328" s="238"/>
      <c r="P328" s="238"/>
      <c r="Q328" s="238"/>
      <c r="R328" s="238"/>
      <c r="S328" s="238"/>
      <c r="T328" s="239"/>
      <c r="U328" s="13"/>
      <c r="V328" s="13"/>
      <c r="W328" s="13"/>
      <c r="X328" s="13"/>
      <c r="Y328" s="13"/>
      <c r="Z328" s="13"/>
      <c r="AA328" s="13"/>
      <c r="AB328" s="13"/>
      <c r="AC328" s="13"/>
      <c r="AD328" s="13"/>
      <c r="AE328" s="13"/>
      <c r="AT328" s="240" t="s">
        <v>199</v>
      </c>
      <c r="AU328" s="240" t="s">
        <v>141</v>
      </c>
      <c r="AV328" s="13" t="s">
        <v>141</v>
      </c>
      <c r="AW328" s="13" t="s">
        <v>4</v>
      </c>
      <c r="AX328" s="13" t="s">
        <v>21</v>
      </c>
      <c r="AY328" s="240" t="s">
        <v>132</v>
      </c>
    </row>
    <row r="329" s="2" customFormat="1" ht="24.15" customHeight="1">
      <c r="A329" s="40"/>
      <c r="B329" s="41"/>
      <c r="C329" s="205" t="s">
        <v>649</v>
      </c>
      <c r="D329" s="205" t="s">
        <v>135</v>
      </c>
      <c r="E329" s="206" t="s">
        <v>618</v>
      </c>
      <c r="F329" s="207" t="s">
        <v>619</v>
      </c>
      <c r="G329" s="208" t="s">
        <v>195</v>
      </c>
      <c r="H329" s="209">
        <v>152.31999999999999</v>
      </c>
      <c r="I329" s="210"/>
      <c r="J329" s="211">
        <f>ROUND(I329*H329,2)</f>
        <v>0</v>
      </c>
      <c r="K329" s="207" t="s">
        <v>139</v>
      </c>
      <c r="L329" s="46"/>
      <c r="M329" s="212" t="s">
        <v>32</v>
      </c>
      <c r="N329" s="213" t="s">
        <v>51</v>
      </c>
      <c r="O329" s="86"/>
      <c r="P329" s="214">
        <f>O329*H329</f>
        <v>0</v>
      </c>
      <c r="Q329" s="214">
        <v>0</v>
      </c>
      <c r="R329" s="214">
        <f>Q329*H329</f>
        <v>0</v>
      </c>
      <c r="S329" s="214">
        <v>0</v>
      </c>
      <c r="T329" s="215">
        <f>S329*H329</f>
        <v>0</v>
      </c>
      <c r="U329" s="40"/>
      <c r="V329" s="40"/>
      <c r="W329" s="40"/>
      <c r="X329" s="40"/>
      <c r="Y329" s="40"/>
      <c r="Z329" s="40"/>
      <c r="AA329" s="40"/>
      <c r="AB329" s="40"/>
      <c r="AC329" s="40"/>
      <c r="AD329" s="40"/>
      <c r="AE329" s="40"/>
      <c r="AR329" s="216" t="s">
        <v>270</v>
      </c>
      <c r="AT329" s="216" t="s">
        <v>135</v>
      </c>
      <c r="AU329" s="216" t="s">
        <v>141</v>
      </c>
      <c r="AY329" s="18" t="s">
        <v>132</v>
      </c>
      <c r="BE329" s="217">
        <f>IF(N329="základní",J329,0)</f>
        <v>0</v>
      </c>
      <c r="BF329" s="217">
        <f>IF(N329="snížená",J329,0)</f>
        <v>0</v>
      </c>
      <c r="BG329" s="217">
        <f>IF(N329="zákl. přenesená",J329,0)</f>
        <v>0</v>
      </c>
      <c r="BH329" s="217">
        <f>IF(N329="sníž. přenesená",J329,0)</f>
        <v>0</v>
      </c>
      <c r="BI329" s="217">
        <f>IF(N329="nulová",J329,0)</f>
        <v>0</v>
      </c>
      <c r="BJ329" s="18" t="s">
        <v>141</v>
      </c>
      <c r="BK329" s="217">
        <f>ROUND(I329*H329,2)</f>
        <v>0</v>
      </c>
      <c r="BL329" s="18" t="s">
        <v>270</v>
      </c>
      <c r="BM329" s="216" t="s">
        <v>1683</v>
      </c>
    </row>
    <row r="330" s="2" customFormat="1">
      <c r="A330" s="40"/>
      <c r="B330" s="41"/>
      <c r="C330" s="42"/>
      <c r="D330" s="225" t="s">
        <v>197</v>
      </c>
      <c r="E330" s="42"/>
      <c r="F330" s="226" t="s">
        <v>622</v>
      </c>
      <c r="G330" s="42"/>
      <c r="H330" s="42"/>
      <c r="I330" s="227"/>
      <c r="J330" s="42"/>
      <c r="K330" s="42"/>
      <c r="L330" s="46"/>
      <c r="M330" s="228"/>
      <c r="N330" s="229"/>
      <c r="O330" s="86"/>
      <c r="P330" s="86"/>
      <c r="Q330" s="86"/>
      <c r="R330" s="86"/>
      <c r="S330" s="86"/>
      <c r="T330" s="87"/>
      <c r="U330" s="40"/>
      <c r="V330" s="40"/>
      <c r="W330" s="40"/>
      <c r="X330" s="40"/>
      <c r="Y330" s="40"/>
      <c r="Z330" s="40"/>
      <c r="AA330" s="40"/>
      <c r="AB330" s="40"/>
      <c r="AC330" s="40"/>
      <c r="AD330" s="40"/>
      <c r="AE330" s="40"/>
      <c r="AT330" s="18" t="s">
        <v>197</v>
      </c>
      <c r="AU330" s="18" t="s">
        <v>141</v>
      </c>
    </row>
    <row r="331" s="2" customFormat="1" ht="14.4" customHeight="1">
      <c r="A331" s="40"/>
      <c r="B331" s="41"/>
      <c r="C331" s="252" t="s">
        <v>655</v>
      </c>
      <c r="D331" s="252" t="s">
        <v>246</v>
      </c>
      <c r="E331" s="253" t="s">
        <v>624</v>
      </c>
      <c r="F331" s="254" t="s">
        <v>625</v>
      </c>
      <c r="G331" s="255" t="s">
        <v>195</v>
      </c>
      <c r="H331" s="256">
        <v>307.68599999999998</v>
      </c>
      <c r="I331" s="257"/>
      <c r="J331" s="258">
        <f>ROUND(I331*H331,2)</f>
        <v>0</v>
      </c>
      <c r="K331" s="254" t="s">
        <v>139</v>
      </c>
      <c r="L331" s="259"/>
      <c r="M331" s="260" t="s">
        <v>32</v>
      </c>
      <c r="N331" s="261" t="s">
        <v>51</v>
      </c>
      <c r="O331" s="86"/>
      <c r="P331" s="214">
        <f>O331*H331</f>
        <v>0</v>
      </c>
      <c r="Q331" s="214">
        <v>0.0039199999999999999</v>
      </c>
      <c r="R331" s="214">
        <f>Q331*H331</f>
        <v>1.2061291199999999</v>
      </c>
      <c r="S331" s="214">
        <v>0</v>
      </c>
      <c r="T331" s="215">
        <f>S331*H331</f>
        <v>0</v>
      </c>
      <c r="U331" s="40"/>
      <c r="V331" s="40"/>
      <c r="W331" s="40"/>
      <c r="X331" s="40"/>
      <c r="Y331" s="40"/>
      <c r="Z331" s="40"/>
      <c r="AA331" s="40"/>
      <c r="AB331" s="40"/>
      <c r="AC331" s="40"/>
      <c r="AD331" s="40"/>
      <c r="AE331" s="40"/>
      <c r="AR331" s="216" t="s">
        <v>356</v>
      </c>
      <c r="AT331" s="216" t="s">
        <v>246</v>
      </c>
      <c r="AU331" s="216" t="s">
        <v>141</v>
      </c>
      <c r="AY331" s="18" t="s">
        <v>132</v>
      </c>
      <c r="BE331" s="217">
        <f>IF(N331="základní",J331,0)</f>
        <v>0</v>
      </c>
      <c r="BF331" s="217">
        <f>IF(N331="snížená",J331,0)</f>
        <v>0</v>
      </c>
      <c r="BG331" s="217">
        <f>IF(N331="zákl. přenesená",J331,0)</f>
        <v>0</v>
      </c>
      <c r="BH331" s="217">
        <f>IF(N331="sníž. přenesená",J331,0)</f>
        <v>0</v>
      </c>
      <c r="BI331" s="217">
        <f>IF(N331="nulová",J331,0)</f>
        <v>0</v>
      </c>
      <c r="BJ331" s="18" t="s">
        <v>141</v>
      </c>
      <c r="BK331" s="217">
        <f>ROUND(I331*H331,2)</f>
        <v>0</v>
      </c>
      <c r="BL331" s="18" t="s">
        <v>270</v>
      </c>
      <c r="BM331" s="216" t="s">
        <v>1684</v>
      </c>
    </row>
    <row r="332" s="13" customFormat="1">
      <c r="A332" s="13"/>
      <c r="B332" s="230"/>
      <c r="C332" s="231"/>
      <c r="D332" s="225" t="s">
        <v>199</v>
      </c>
      <c r="E332" s="231"/>
      <c r="F332" s="233" t="s">
        <v>1002</v>
      </c>
      <c r="G332" s="231"/>
      <c r="H332" s="234">
        <v>307.68599999999998</v>
      </c>
      <c r="I332" s="235"/>
      <c r="J332" s="231"/>
      <c r="K332" s="231"/>
      <c r="L332" s="236"/>
      <c r="M332" s="237"/>
      <c r="N332" s="238"/>
      <c r="O332" s="238"/>
      <c r="P332" s="238"/>
      <c r="Q332" s="238"/>
      <c r="R332" s="238"/>
      <c r="S332" s="238"/>
      <c r="T332" s="239"/>
      <c r="U332" s="13"/>
      <c r="V332" s="13"/>
      <c r="W332" s="13"/>
      <c r="X332" s="13"/>
      <c r="Y332" s="13"/>
      <c r="Z332" s="13"/>
      <c r="AA332" s="13"/>
      <c r="AB332" s="13"/>
      <c r="AC332" s="13"/>
      <c r="AD332" s="13"/>
      <c r="AE332" s="13"/>
      <c r="AT332" s="240" t="s">
        <v>199</v>
      </c>
      <c r="AU332" s="240" t="s">
        <v>141</v>
      </c>
      <c r="AV332" s="13" t="s">
        <v>141</v>
      </c>
      <c r="AW332" s="13" t="s">
        <v>4</v>
      </c>
      <c r="AX332" s="13" t="s">
        <v>21</v>
      </c>
      <c r="AY332" s="240" t="s">
        <v>132</v>
      </c>
    </row>
    <row r="333" s="2" customFormat="1" ht="14.4" customHeight="1">
      <c r="A333" s="40"/>
      <c r="B333" s="41"/>
      <c r="C333" s="205" t="s">
        <v>660</v>
      </c>
      <c r="D333" s="205" t="s">
        <v>135</v>
      </c>
      <c r="E333" s="206" t="s">
        <v>629</v>
      </c>
      <c r="F333" s="207" t="s">
        <v>630</v>
      </c>
      <c r="G333" s="208" t="s">
        <v>195</v>
      </c>
      <c r="H333" s="209">
        <v>152.31999999999999</v>
      </c>
      <c r="I333" s="210"/>
      <c r="J333" s="211">
        <f>ROUND(I333*H333,2)</f>
        <v>0</v>
      </c>
      <c r="K333" s="207" t="s">
        <v>139</v>
      </c>
      <c r="L333" s="46"/>
      <c r="M333" s="212" t="s">
        <v>32</v>
      </c>
      <c r="N333" s="213" t="s">
        <v>51</v>
      </c>
      <c r="O333" s="86"/>
      <c r="P333" s="214">
        <f>O333*H333</f>
        <v>0</v>
      </c>
      <c r="Q333" s="214">
        <v>3.0000000000000001E-05</v>
      </c>
      <c r="R333" s="214">
        <f>Q333*H333</f>
        <v>0.0045696000000000001</v>
      </c>
      <c r="S333" s="214">
        <v>0</v>
      </c>
      <c r="T333" s="215">
        <f>S333*H333</f>
        <v>0</v>
      </c>
      <c r="U333" s="40"/>
      <c r="V333" s="40"/>
      <c r="W333" s="40"/>
      <c r="X333" s="40"/>
      <c r="Y333" s="40"/>
      <c r="Z333" s="40"/>
      <c r="AA333" s="40"/>
      <c r="AB333" s="40"/>
      <c r="AC333" s="40"/>
      <c r="AD333" s="40"/>
      <c r="AE333" s="40"/>
      <c r="AR333" s="216" t="s">
        <v>270</v>
      </c>
      <c r="AT333" s="216" t="s">
        <v>135</v>
      </c>
      <c r="AU333" s="216" t="s">
        <v>141</v>
      </c>
      <c r="AY333" s="18" t="s">
        <v>132</v>
      </c>
      <c r="BE333" s="217">
        <f>IF(N333="základní",J333,0)</f>
        <v>0</v>
      </c>
      <c r="BF333" s="217">
        <f>IF(N333="snížená",J333,0)</f>
        <v>0</v>
      </c>
      <c r="BG333" s="217">
        <f>IF(N333="zákl. přenesená",J333,0)</f>
        <v>0</v>
      </c>
      <c r="BH333" s="217">
        <f>IF(N333="sníž. přenesená",J333,0)</f>
        <v>0</v>
      </c>
      <c r="BI333" s="217">
        <f>IF(N333="nulová",J333,0)</f>
        <v>0</v>
      </c>
      <c r="BJ333" s="18" t="s">
        <v>141</v>
      </c>
      <c r="BK333" s="217">
        <f>ROUND(I333*H333,2)</f>
        <v>0</v>
      </c>
      <c r="BL333" s="18" t="s">
        <v>270</v>
      </c>
      <c r="BM333" s="216" t="s">
        <v>1685</v>
      </c>
    </row>
    <row r="334" s="2" customFormat="1">
      <c r="A334" s="40"/>
      <c r="B334" s="41"/>
      <c r="C334" s="42"/>
      <c r="D334" s="225" t="s">
        <v>197</v>
      </c>
      <c r="E334" s="42"/>
      <c r="F334" s="226" t="s">
        <v>622</v>
      </c>
      <c r="G334" s="42"/>
      <c r="H334" s="42"/>
      <c r="I334" s="227"/>
      <c r="J334" s="42"/>
      <c r="K334" s="42"/>
      <c r="L334" s="46"/>
      <c r="M334" s="228"/>
      <c r="N334" s="229"/>
      <c r="O334" s="86"/>
      <c r="P334" s="86"/>
      <c r="Q334" s="86"/>
      <c r="R334" s="86"/>
      <c r="S334" s="86"/>
      <c r="T334" s="87"/>
      <c r="U334" s="40"/>
      <c r="V334" s="40"/>
      <c r="W334" s="40"/>
      <c r="X334" s="40"/>
      <c r="Y334" s="40"/>
      <c r="Z334" s="40"/>
      <c r="AA334" s="40"/>
      <c r="AB334" s="40"/>
      <c r="AC334" s="40"/>
      <c r="AD334" s="40"/>
      <c r="AE334" s="40"/>
      <c r="AT334" s="18" t="s">
        <v>197</v>
      </c>
      <c r="AU334" s="18" t="s">
        <v>141</v>
      </c>
    </row>
    <row r="335" s="2" customFormat="1" ht="14.4" customHeight="1">
      <c r="A335" s="40"/>
      <c r="B335" s="41"/>
      <c r="C335" s="252" t="s">
        <v>664</v>
      </c>
      <c r="D335" s="252" t="s">
        <v>246</v>
      </c>
      <c r="E335" s="253" t="s">
        <v>633</v>
      </c>
      <c r="F335" s="254" t="s">
        <v>634</v>
      </c>
      <c r="G335" s="255" t="s">
        <v>195</v>
      </c>
      <c r="H335" s="256">
        <v>159.93600000000001</v>
      </c>
      <c r="I335" s="257"/>
      <c r="J335" s="258">
        <f>ROUND(I335*H335,2)</f>
        <v>0</v>
      </c>
      <c r="K335" s="254" t="s">
        <v>139</v>
      </c>
      <c r="L335" s="259"/>
      <c r="M335" s="260" t="s">
        <v>32</v>
      </c>
      <c r="N335" s="261" t="s">
        <v>51</v>
      </c>
      <c r="O335" s="86"/>
      <c r="P335" s="214">
        <f>O335*H335</f>
        <v>0</v>
      </c>
      <c r="Q335" s="214">
        <v>0.00018000000000000001</v>
      </c>
      <c r="R335" s="214">
        <f>Q335*H335</f>
        <v>0.028788480000000002</v>
      </c>
      <c r="S335" s="214">
        <v>0</v>
      </c>
      <c r="T335" s="215">
        <f>S335*H335</f>
        <v>0</v>
      </c>
      <c r="U335" s="40"/>
      <c r="V335" s="40"/>
      <c r="W335" s="40"/>
      <c r="X335" s="40"/>
      <c r="Y335" s="40"/>
      <c r="Z335" s="40"/>
      <c r="AA335" s="40"/>
      <c r="AB335" s="40"/>
      <c r="AC335" s="40"/>
      <c r="AD335" s="40"/>
      <c r="AE335" s="40"/>
      <c r="AR335" s="216" t="s">
        <v>356</v>
      </c>
      <c r="AT335" s="216" t="s">
        <v>246</v>
      </c>
      <c r="AU335" s="216" t="s">
        <v>141</v>
      </c>
      <c r="AY335" s="18" t="s">
        <v>132</v>
      </c>
      <c r="BE335" s="217">
        <f>IF(N335="základní",J335,0)</f>
        <v>0</v>
      </c>
      <c r="BF335" s="217">
        <f>IF(N335="snížená",J335,0)</f>
        <v>0</v>
      </c>
      <c r="BG335" s="217">
        <f>IF(N335="zákl. přenesená",J335,0)</f>
        <v>0</v>
      </c>
      <c r="BH335" s="217">
        <f>IF(N335="sníž. přenesená",J335,0)</f>
        <v>0</v>
      </c>
      <c r="BI335" s="217">
        <f>IF(N335="nulová",J335,0)</f>
        <v>0</v>
      </c>
      <c r="BJ335" s="18" t="s">
        <v>141</v>
      </c>
      <c r="BK335" s="217">
        <f>ROUND(I335*H335,2)</f>
        <v>0</v>
      </c>
      <c r="BL335" s="18" t="s">
        <v>270</v>
      </c>
      <c r="BM335" s="216" t="s">
        <v>1686</v>
      </c>
    </row>
    <row r="336" s="13" customFormat="1">
      <c r="A336" s="13"/>
      <c r="B336" s="230"/>
      <c r="C336" s="231"/>
      <c r="D336" s="225" t="s">
        <v>199</v>
      </c>
      <c r="E336" s="231"/>
      <c r="F336" s="233" t="s">
        <v>1005</v>
      </c>
      <c r="G336" s="231"/>
      <c r="H336" s="234">
        <v>159.93600000000001</v>
      </c>
      <c r="I336" s="235"/>
      <c r="J336" s="231"/>
      <c r="K336" s="231"/>
      <c r="L336" s="236"/>
      <c r="M336" s="237"/>
      <c r="N336" s="238"/>
      <c r="O336" s="238"/>
      <c r="P336" s="238"/>
      <c r="Q336" s="238"/>
      <c r="R336" s="238"/>
      <c r="S336" s="238"/>
      <c r="T336" s="239"/>
      <c r="U336" s="13"/>
      <c r="V336" s="13"/>
      <c r="W336" s="13"/>
      <c r="X336" s="13"/>
      <c r="Y336" s="13"/>
      <c r="Z336" s="13"/>
      <c r="AA336" s="13"/>
      <c r="AB336" s="13"/>
      <c r="AC336" s="13"/>
      <c r="AD336" s="13"/>
      <c r="AE336" s="13"/>
      <c r="AT336" s="240" t="s">
        <v>199</v>
      </c>
      <c r="AU336" s="240" t="s">
        <v>141</v>
      </c>
      <c r="AV336" s="13" t="s">
        <v>141</v>
      </c>
      <c r="AW336" s="13" t="s">
        <v>4</v>
      </c>
      <c r="AX336" s="13" t="s">
        <v>21</v>
      </c>
      <c r="AY336" s="240" t="s">
        <v>132</v>
      </c>
    </row>
    <row r="337" s="2" customFormat="1" ht="24.15" customHeight="1">
      <c r="A337" s="40"/>
      <c r="B337" s="41"/>
      <c r="C337" s="205" t="s">
        <v>668</v>
      </c>
      <c r="D337" s="205" t="s">
        <v>135</v>
      </c>
      <c r="E337" s="206" t="s">
        <v>638</v>
      </c>
      <c r="F337" s="207" t="s">
        <v>639</v>
      </c>
      <c r="G337" s="208" t="s">
        <v>195</v>
      </c>
      <c r="H337" s="209">
        <v>24.629999999999999</v>
      </c>
      <c r="I337" s="210"/>
      <c r="J337" s="211">
        <f>ROUND(I337*H337,2)</f>
        <v>0</v>
      </c>
      <c r="K337" s="207" t="s">
        <v>139</v>
      </c>
      <c r="L337" s="46"/>
      <c r="M337" s="212" t="s">
        <v>32</v>
      </c>
      <c r="N337" s="213" t="s">
        <v>51</v>
      </c>
      <c r="O337" s="86"/>
      <c r="P337" s="214">
        <f>O337*H337</f>
        <v>0</v>
      </c>
      <c r="Q337" s="214">
        <v>0.0060600000000000003</v>
      </c>
      <c r="R337" s="214">
        <f>Q337*H337</f>
        <v>0.1492578</v>
      </c>
      <c r="S337" s="214">
        <v>0</v>
      </c>
      <c r="T337" s="215">
        <f>S337*H337</f>
        <v>0</v>
      </c>
      <c r="U337" s="40"/>
      <c r="V337" s="40"/>
      <c r="W337" s="40"/>
      <c r="X337" s="40"/>
      <c r="Y337" s="40"/>
      <c r="Z337" s="40"/>
      <c r="AA337" s="40"/>
      <c r="AB337" s="40"/>
      <c r="AC337" s="40"/>
      <c r="AD337" s="40"/>
      <c r="AE337" s="40"/>
      <c r="AR337" s="216" t="s">
        <v>270</v>
      </c>
      <c r="AT337" s="216" t="s">
        <v>135</v>
      </c>
      <c r="AU337" s="216" t="s">
        <v>141</v>
      </c>
      <c r="AY337" s="18" t="s">
        <v>132</v>
      </c>
      <c r="BE337" s="217">
        <f>IF(N337="základní",J337,0)</f>
        <v>0</v>
      </c>
      <c r="BF337" s="217">
        <f>IF(N337="snížená",J337,0)</f>
        <v>0</v>
      </c>
      <c r="BG337" s="217">
        <f>IF(N337="zákl. přenesená",J337,0)</f>
        <v>0</v>
      </c>
      <c r="BH337" s="217">
        <f>IF(N337="sníž. přenesená",J337,0)</f>
        <v>0</v>
      </c>
      <c r="BI337" s="217">
        <f>IF(N337="nulová",J337,0)</f>
        <v>0</v>
      </c>
      <c r="BJ337" s="18" t="s">
        <v>141</v>
      </c>
      <c r="BK337" s="217">
        <f>ROUND(I337*H337,2)</f>
        <v>0</v>
      </c>
      <c r="BL337" s="18" t="s">
        <v>270</v>
      </c>
      <c r="BM337" s="216" t="s">
        <v>1687</v>
      </c>
    </row>
    <row r="338" s="2" customFormat="1">
      <c r="A338" s="40"/>
      <c r="B338" s="41"/>
      <c r="C338" s="42"/>
      <c r="D338" s="225" t="s">
        <v>197</v>
      </c>
      <c r="E338" s="42"/>
      <c r="F338" s="226" t="s">
        <v>641</v>
      </c>
      <c r="G338" s="42"/>
      <c r="H338" s="42"/>
      <c r="I338" s="227"/>
      <c r="J338" s="42"/>
      <c r="K338" s="42"/>
      <c r="L338" s="46"/>
      <c r="M338" s="228"/>
      <c r="N338" s="229"/>
      <c r="O338" s="86"/>
      <c r="P338" s="86"/>
      <c r="Q338" s="86"/>
      <c r="R338" s="86"/>
      <c r="S338" s="86"/>
      <c r="T338" s="87"/>
      <c r="U338" s="40"/>
      <c r="V338" s="40"/>
      <c r="W338" s="40"/>
      <c r="X338" s="40"/>
      <c r="Y338" s="40"/>
      <c r="Z338" s="40"/>
      <c r="AA338" s="40"/>
      <c r="AB338" s="40"/>
      <c r="AC338" s="40"/>
      <c r="AD338" s="40"/>
      <c r="AE338" s="40"/>
      <c r="AT338" s="18" t="s">
        <v>197</v>
      </c>
      <c r="AU338" s="18" t="s">
        <v>141</v>
      </c>
    </row>
    <row r="339" s="13" customFormat="1">
      <c r="A339" s="13"/>
      <c r="B339" s="230"/>
      <c r="C339" s="231"/>
      <c r="D339" s="225" t="s">
        <v>199</v>
      </c>
      <c r="E339" s="232" t="s">
        <v>32</v>
      </c>
      <c r="F339" s="233" t="s">
        <v>1007</v>
      </c>
      <c r="G339" s="231"/>
      <c r="H339" s="234">
        <v>27.829999999999998</v>
      </c>
      <c r="I339" s="235"/>
      <c r="J339" s="231"/>
      <c r="K339" s="231"/>
      <c r="L339" s="236"/>
      <c r="M339" s="237"/>
      <c r="N339" s="238"/>
      <c r="O339" s="238"/>
      <c r="P339" s="238"/>
      <c r="Q339" s="238"/>
      <c r="R339" s="238"/>
      <c r="S339" s="238"/>
      <c r="T339" s="239"/>
      <c r="U339" s="13"/>
      <c r="V339" s="13"/>
      <c r="W339" s="13"/>
      <c r="X339" s="13"/>
      <c r="Y339" s="13"/>
      <c r="Z339" s="13"/>
      <c r="AA339" s="13"/>
      <c r="AB339" s="13"/>
      <c r="AC339" s="13"/>
      <c r="AD339" s="13"/>
      <c r="AE339" s="13"/>
      <c r="AT339" s="240" t="s">
        <v>199</v>
      </c>
      <c r="AU339" s="240" t="s">
        <v>141</v>
      </c>
      <c r="AV339" s="13" t="s">
        <v>141</v>
      </c>
      <c r="AW339" s="13" t="s">
        <v>41</v>
      </c>
      <c r="AX339" s="13" t="s">
        <v>79</v>
      </c>
      <c r="AY339" s="240" t="s">
        <v>132</v>
      </c>
    </row>
    <row r="340" s="13" customFormat="1">
      <c r="A340" s="13"/>
      <c r="B340" s="230"/>
      <c r="C340" s="231"/>
      <c r="D340" s="225" t="s">
        <v>199</v>
      </c>
      <c r="E340" s="232" t="s">
        <v>32</v>
      </c>
      <c r="F340" s="233" t="s">
        <v>1008</v>
      </c>
      <c r="G340" s="231"/>
      <c r="H340" s="234">
        <v>-3.2000000000000002</v>
      </c>
      <c r="I340" s="235"/>
      <c r="J340" s="231"/>
      <c r="K340" s="231"/>
      <c r="L340" s="236"/>
      <c r="M340" s="237"/>
      <c r="N340" s="238"/>
      <c r="O340" s="238"/>
      <c r="P340" s="238"/>
      <c r="Q340" s="238"/>
      <c r="R340" s="238"/>
      <c r="S340" s="238"/>
      <c r="T340" s="239"/>
      <c r="U340" s="13"/>
      <c r="V340" s="13"/>
      <c r="W340" s="13"/>
      <c r="X340" s="13"/>
      <c r="Y340" s="13"/>
      <c r="Z340" s="13"/>
      <c r="AA340" s="13"/>
      <c r="AB340" s="13"/>
      <c r="AC340" s="13"/>
      <c r="AD340" s="13"/>
      <c r="AE340" s="13"/>
      <c r="AT340" s="240" t="s">
        <v>199</v>
      </c>
      <c r="AU340" s="240" t="s">
        <v>141</v>
      </c>
      <c r="AV340" s="13" t="s">
        <v>141</v>
      </c>
      <c r="AW340" s="13" t="s">
        <v>41</v>
      </c>
      <c r="AX340" s="13" t="s">
        <v>79</v>
      </c>
      <c r="AY340" s="240" t="s">
        <v>132</v>
      </c>
    </row>
    <row r="341" s="14" customFormat="1">
      <c r="A341" s="14"/>
      <c r="B341" s="241"/>
      <c r="C341" s="242"/>
      <c r="D341" s="225" t="s">
        <v>199</v>
      </c>
      <c r="E341" s="243" t="s">
        <v>32</v>
      </c>
      <c r="F341" s="244" t="s">
        <v>201</v>
      </c>
      <c r="G341" s="242"/>
      <c r="H341" s="245">
        <v>24.629999999999999</v>
      </c>
      <c r="I341" s="246"/>
      <c r="J341" s="242"/>
      <c r="K341" s="242"/>
      <c r="L341" s="247"/>
      <c r="M341" s="248"/>
      <c r="N341" s="249"/>
      <c r="O341" s="249"/>
      <c r="P341" s="249"/>
      <c r="Q341" s="249"/>
      <c r="R341" s="249"/>
      <c r="S341" s="249"/>
      <c r="T341" s="250"/>
      <c r="U341" s="14"/>
      <c r="V341" s="14"/>
      <c r="W341" s="14"/>
      <c r="X341" s="14"/>
      <c r="Y341" s="14"/>
      <c r="Z341" s="14"/>
      <c r="AA341" s="14"/>
      <c r="AB341" s="14"/>
      <c r="AC341" s="14"/>
      <c r="AD341" s="14"/>
      <c r="AE341" s="14"/>
      <c r="AT341" s="251" t="s">
        <v>199</v>
      </c>
      <c r="AU341" s="251" t="s">
        <v>141</v>
      </c>
      <c r="AV341" s="14" t="s">
        <v>150</v>
      </c>
      <c r="AW341" s="14" t="s">
        <v>41</v>
      </c>
      <c r="AX341" s="14" t="s">
        <v>21</v>
      </c>
      <c r="AY341" s="251" t="s">
        <v>132</v>
      </c>
    </row>
    <row r="342" s="2" customFormat="1" ht="14.4" customHeight="1">
      <c r="A342" s="40"/>
      <c r="B342" s="41"/>
      <c r="C342" s="252" t="s">
        <v>675</v>
      </c>
      <c r="D342" s="252" t="s">
        <v>246</v>
      </c>
      <c r="E342" s="253" t="s">
        <v>645</v>
      </c>
      <c r="F342" s="254" t="s">
        <v>646</v>
      </c>
      <c r="G342" s="255" t="s">
        <v>195</v>
      </c>
      <c r="H342" s="256">
        <v>24.645</v>
      </c>
      <c r="I342" s="257"/>
      <c r="J342" s="258">
        <f>ROUND(I342*H342,2)</f>
        <v>0</v>
      </c>
      <c r="K342" s="254" t="s">
        <v>139</v>
      </c>
      <c r="L342" s="259"/>
      <c r="M342" s="260" t="s">
        <v>32</v>
      </c>
      <c r="N342" s="261" t="s">
        <v>51</v>
      </c>
      <c r="O342" s="86"/>
      <c r="P342" s="214">
        <f>O342*H342</f>
        <v>0</v>
      </c>
      <c r="Q342" s="214">
        <v>0.0080000000000000002</v>
      </c>
      <c r="R342" s="214">
        <f>Q342*H342</f>
        <v>0.19716</v>
      </c>
      <c r="S342" s="214">
        <v>0</v>
      </c>
      <c r="T342" s="215">
        <f>S342*H342</f>
        <v>0</v>
      </c>
      <c r="U342" s="40"/>
      <c r="V342" s="40"/>
      <c r="W342" s="40"/>
      <c r="X342" s="40"/>
      <c r="Y342" s="40"/>
      <c r="Z342" s="40"/>
      <c r="AA342" s="40"/>
      <c r="AB342" s="40"/>
      <c r="AC342" s="40"/>
      <c r="AD342" s="40"/>
      <c r="AE342" s="40"/>
      <c r="AR342" s="216" t="s">
        <v>356</v>
      </c>
      <c r="AT342" s="216" t="s">
        <v>246</v>
      </c>
      <c r="AU342" s="216" t="s">
        <v>141</v>
      </c>
      <c r="AY342" s="18" t="s">
        <v>132</v>
      </c>
      <c r="BE342" s="217">
        <f>IF(N342="základní",J342,0)</f>
        <v>0</v>
      </c>
      <c r="BF342" s="217">
        <f>IF(N342="snížená",J342,0)</f>
        <v>0</v>
      </c>
      <c r="BG342" s="217">
        <f>IF(N342="zákl. přenesená",J342,0)</f>
        <v>0</v>
      </c>
      <c r="BH342" s="217">
        <f>IF(N342="sníž. přenesená",J342,0)</f>
        <v>0</v>
      </c>
      <c r="BI342" s="217">
        <f>IF(N342="nulová",J342,0)</f>
        <v>0</v>
      </c>
      <c r="BJ342" s="18" t="s">
        <v>141</v>
      </c>
      <c r="BK342" s="217">
        <f>ROUND(I342*H342,2)</f>
        <v>0</v>
      </c>
      <c r="BL342" s="18" t="s">
        <v>270</v>
      </c>
      <c r="BM342" s="216" t="s">
        <v>1688</v>
      </c>
    </row>
    <row r="343" s="13" customFormat="1">
      <c r="A343" s="13"/>
      <c r="B343" s="230"/>
      <c r="C343" s="231"/>
      <c r="D343" s="225" t="s">
        <v>199</v>
      </c>
      <c r="E343" s="231"/>
      <c r="F343" s="233" t="s">
        <v>1010</v>
      </c>
      <c r="G343" s="231"/>
      <c r="H343" s="234">
        <v>24.645</v>
      </c>
      <c r="I343" s="235"/>
      <c r="J343" s="231"/>
      <c r="K343" s="231"/>
      <c r="L343" s="236"/>
      <c r="M343" s="237"/>
      <c r="N343" s="238"/>
      <c r="O343" s="238"/>
      <c r="P343" s="238"/>
      <c r="Q343" s="238"/>
      <c r="R343" s="238"/>
      <c r="S343" s="238"/>
      <c r="T343" s="239"/>
      <c r="U343" s="13"/>
      <c r="V343" s="13"/>
      <c r="W343" s="13"/>
      <c r="X343" s="13"/>
      <c r="Y343" s="13"/>
      <c r="Z343" s="13"/>
      <c r="AA343" s="13"/>
      <c r="AB343" s="13"/>
      <c r="AC343" s="13"/>
      <c r="AD343" s="13"/>
      <c r="AE343" s="13"/>
      <c r="AT343" s="240" t="s">
        <v>199</v>
      </c>
      <c r="AU343" s="240" t="s">
        <v>141</v>
      </c>
      <c r="AV343" s="13" t="s">
        <v>141</v>
      </c>
      <c r="AW343" s="13" t="s">
        <v>4</v>
      </c>
      <c r="AX343" s="13" t="s">
        <v>21</v>
      </c>
      <c r="AY343" s="240" t="s">
        <v>132</v>
      </c>
    </row>
    <row r="344" s="2" customFormat="1" ht="24.15" customHeight="1">
      <c r="A344" s="40"/>
      <c r="B344" s="41"/>
      <c r="C344" s="205" t="s">
        <v>679</v>
      </c>
      <c r="D344" s="205" t="s">
        <v>135</v>
      </c>
      <c r="E344" s="206" t="s">
        <v>650</v>
      </c>
      <c r="F344" s="207" t="s">
        <v>651</v>
      </c>
      <c r="G344" s="208" t="s">
        <v>195</v>
      </c>
      <c r="H344" s="209">
        <v>6.9000000000000004</v>
      </c>
      <c r="I344" s="210"/>
      <c r="J344" s="211">
        <f>ROUND(I344*H344,2)</f>
        <v>0</v>
      </c>
      <c r="K344" s="207" t="s">
        <v>139</v>
      </c>
      <c r="L344" s="46"/>
      <c r="M344" s="212" t="s">
        <v>32</v>
      </c>
      <c r="N344" s="213" t="s">
        <v>51</v>
      </c>
      <c r="O344" s="86"/>
      <c r="P344" s="214">
        <f>O344*H344</f>
        <v>0</v>
      </c>
      <c r="Q344" s="214">
        <v>0</v>
      </c>
      <c r="R344" s="214">
        <f>Q344*H344</f>
        <v>0</v>
      </c>
      <c r="S344" s="214">
        <v>0</v>
      </c>
      <c r="T344" s="215">
        <f>S344*H344</f>
        <v>0</v>
      </c>
      <c r="U344" s="40"/>
      <c r="V344" s="40"/>
      <c r="W344" s="40"/>
      <c r="X344" s="40"/>
      <c r="Y344" s="40"/>
      <c r="Z344" s="40"/>
      <c r="AA344" s="40"/>
      <c r="AB344" s="40"/>
      <c r="AC344" s="40"/>
      <c r="AD344" s="40"/>
      <c r="AE344" s="40"/>
      <c r="AR344" s="216" t="s">
        <v>270</v>
      </c>
      <c r="AT344" s="216" t="s">
        <v>135</v>
      </c>
      <c r="AU344" s="216" t="s">
        <v>141</v>
      </c>
      <c r="AY344" s="18" t="s">
        <v>132</v>
      </c>
      <c r="BE344" s="217">
        <f>IF(N344="základní",J344,0)</f>
        <v>0</v>
      </c>
      <c r="BF344" s="217">
        <f>IF(N344="snížená",J344,0)</f>
        <v>0</v>
      </c>
      <c r="BG344" s="217">
        <f>IF(N344="zákl. přenesená",J344,0)</f>
        <v>0</v>
      </c>
      <c r="BH344" s="217">
        <f>IF(N344="sníž. přenesená",J344,0)</f>
        <v>0</v>
      </c>
      <c r="BI344" s="217">
        <f>IF(N344="nulová",J344,0)</f>
        <v>0</v>
      </c>
      <c r="BJ344" s="18" t="s">
        <v>141</v>
      </c>
      <c r="BK344" s="217">
        <f>ROUND(I344*H344,2)</f>
        <v>0</v>
      </c>
      <c r="BL344" s="18" t="s">
        <v>270</v>
      </c>
      <c r="BM344" s="216" t="s">
        <v>1689</v>
      </c>
    </row>
    <row r="345" s="2" customFormat="1">
      <c r="A345" s="40"/>
      <c r="B345" s="41"/>
      <c r="C345" s="42"/>
      <c r="D345" s="225" t="s">
        <v>197</v>
      </c>
      <c r="E345" s="42"/>
      <c r="F345" s="226" t="s">
        <v>653</v>
      </c>
      <c r="G345" s="42"/>
      <c r="H345" s="42"/>
      <c r="I345" s="227"/>
      <c r="J345" s="42"/>
      <c r="K345" s="42"/>
      <c r="L345" s="46"/>
      <c r="M345" s="228"/>
      <c r="N345" s="229"/>
      <c r="O345" s="86"/>
      <c r="P345" s="86"/>
      <c r="Q345" s="86"/>
      <c r="R345" s="86"/>
      <c r="S345" s="86"/>
      <c r="T345" s="87"/>
      <c r="U345" s="40"/>
      <c r="V345" s="40"/>
      <c r="W345" s="40"/>
      <c r="X345" s="40"/>
      <c r="Y345" s="40"/>
      <c r="Z345" s="40"/>
      <c r="AA345" s="40"/>
      <c r="AB345" s="40"/>
      <c r="AC345" s="40"/>
      <c r="AD345" s="40"/>
      <c r="AE345" s="40"/>
      <c r="AT345" s="18" t="s">
        <v>197</v>
      </c>
      <c r="AU345" s="18" t="s">
        <v>141</v>
      </c>
    </row>
    <row r="346" s="13" customFormat="1">
      <c r="A346" s="13"/>
      <c r="B346" s="230"/>
      <c r="C346" s="231"/>
      <c r="D346" s="225" t="s">
        <v>199</v>
      </c>
      <c r="E346" s="232" t="s">
        <v>32</v>
      </c>
      <c r="F346" s="233" t="s">
        <v>1012</v>
      </c>
      <c r="G346" s="231"/>
      <c r="H346" s="234">
        <v>6.9000000000000004</v>
      </c>
      <c r="I346" s="235"/>
      <c r="J346" s="231"/>
      <c r="K346" s="231"/>
      <c r="L346" s="236"/>
      <c r="M346" s="237"/>
      <c r="N346" s="238"/>
      <c r="O346" s="238"/>
      <c r="P346" s="238"/>
      <c r="Q346" s="238"/>
      <c r="R346" s="238"/>
      <c r="S346" s="238"/>
      <c r="T346" s="239"/>
      <c r="U346" s="13"/>
      <c r="V346" s="13"/>
      <c r="W346" s="13"/>
      <c r="X346" s="13"/>
      <c r="Y346" s="13"/>
      <c r="Z346" s="13"/>
      <c r="AA346" s="13"/>
      <c r="AB346" s="13"/>
      <c r="AC346" s="13"/>
      <c r="AD346" s="13"/>
      <c r="AE346" s="13"/>
      <c r="AT346" s="240" t="s">
        <v>199</v>
      </c>
      <c r="AU346" s="240" t="s">
        <v>141</v>
      </c>
      <c r="AV346" s="13" t="s">
        <v>141</v>
      </c>
      <c r="AW346" s="13" t="s">
        <v>41</v>
      </c>
      <c r="AX346" s="13" t="s">
        <v>79</v>
      </c>
      <c r="AY346" s="240" t="s">
        <v>132</v>
      </c>
    </row>
    <row r="347" s="14" customFormat="1">
      <c r="A347" s="14"/>
      <c r="B347" s="241"/>
      <c r="C347" s="242"/>
      <c r="D347" s="225" t="s">
        <v>199</v>
      </c>
      <c r="E347" s="243" t="s">
        <v>32</v>
      </c>
      <c r="F347" s="244" t="s">
        <v>201</v>
      </c>
      <c r="G347" s="242"/>
      <c r="H347" s="245">
        <v>6.9000000000000004</v>
      </c>
      <c r="I347" s="246"/>
      <c r="J347" s="242"/>
      <c r="K347" s="242"/>
      <c r="L347" s="247"/>
      <c r="M347" s="248"/>
      <c r="N347" s="249"/>
      <c r="O347" s="249"/>
      <c r="P347" s="249"/>
      <c r="Q347" s="249"/>
      <c r="R347" s="249"/>
      <c r="S347" s="249"/>
      <c r="T347" s="250"/>
      <c r="U347" s="14"/>
      <c r="V347" s="14"/>
      <c r="W347" s="14"/>
      <c r="X347" s="14"/>
      <c r="Y347" s="14"/>
      <c r="Z347" s="14"/>
      <c r="AA347" s="14"/>
      <c r="AB347" s="14"/>
      <c r="AC347" s="14"/>
      <c r="AD347" s="14"/>
      <c r="AE347" s="14"/>
      <c r="AT347" s="251" t="s">
        <v>199</v>
      </c>
      <c r="AU347" s="251" t="s">
        <v>141</v>
      </c>
      <c r="AV347" s="14" t="s">
        <v>150</v>
      </c>
      <c r="AW347" s="14" t="s">
        <v>41</v>
      </c>
      <c r="AX347" s="14" t="s">
        <v>21</v>
      </c>
      <c r="AY347" s="251" t="s">
        <v>132</v>
      </c>
    </row>
    <row r="348" s="2" customFormat="1" ht="14.4" customHeight="1">
      <c r="A348" s="40"/>
      <c r="B348" s="41"/>
      <c r="C348" s="252" t="s">
        <v>683</v>
      </c>
      <c r="D348" s="252" t="s">
        <v>246</v>
      </c>
      <c r="E348" s="253" t="s">
        <v>656</v>
      </c>
      <c r="F348" s="254" t="s">
        <v>657</v>
      </c>
      <c r="G348" s="255" t="s">
        <v>195</v>
      </c>
      <c r="H348" s="256">
        <v>7.0380000000000003</v>
      </c>
      <c r="I348" s="257"/>
      <c r="J348" s="258">
        <f>ROUND(I348*H348,2)</f>
        <v>0</v>
      </c>
      <c r="K348" s="254" t="s">
        <v>139</v>
      </c>
      <c r="L348" s="259"/>
      <c r="M348" s="260" t="s">
        <v>32</v>
      </c>
      <c r="N348" s="261" t="s">
        <v>51</v>
      </c>
      <c r="O348" s="86"/>
      <c r="P348" s="214">
        <f>O348*H348</f>
        <v>0</v>
      </c>
      <c r="Q348" s="214">
        <v>0.0023999999999999998</v>
      </c>
      <c r="R348" s="214">
        <f>Q348*H348</f>
        <v>0.016891199999999999</v>
      </c>
      <c r="S348" s="214">
        <v>0</v>
      </c>
      <c r="T348" s="215">
        <f>S348*H348</f>
        <v>0</v>
      </c>
      <c r="U348" s="40"/>
      <c r="V348" s="40"/>
      <c r="W348" s="40"/>
      <c r="X348" s="40"/>
      <c r="Y348" s="40"/>
      <c r="Z348" s="40"/>
      <c r="AA348" s="40"/>
      <c r="AB348" s="40"/>
      <c r="AC348" s="40"/>
      <c r="AD348" s="40"/>
      <c r="AE348" s="40"/>
      <c r="AR348" s="216" t="s">
        <v>356</v>
      </c>
      <c r="AT348" s="216" t="s">
        <v>246</v>
      </c>
      <c r="AU348" s="216" t="s">
        <v>141</v>
      </c>
      <c r="AY348" s="18" t="s">
        <v>132</v>
      </c>
      <c r="BE348" s="217">
        <f>IF(N348="základní",J348,0)</f>
        <v>0</v>
      </c>
      <c r="BF348" s="217">
        <f>IF(N348="snížená",J348,0)</f>
        <v>0</v>
      </c>
      <c r="BG348" s="217">
        <f>IF(N348="zákl. přenesená",J348,0)</f>
        <v>0</v>
      </c>
      <c r="BH348" s="217">
        <f>IF(N348="sníž. přenesená",J348,0)</f>
        <v>0</v>
      </c>
      <c r="BI348" s="217">
        <f>IF(N348="nulová",J348,0)</f>
        <v>0</v>
      </c>
      <c r="BJ348" s="18" t="s">
        <v>141</v>
      </c>
      <c r="BK348" s="217">
        <f>ROUND(I348*H348,2)</f>
        <v>0</v>
      </c>
      <c r="BL348" s="18" t="s">
        <v>270</v>
      </c>
      <c r="BM348" s="216" t="s">
        <v>1690</v>
      </c>
    </row>
    <row r="349" s="13" customFormat="1">
      <c r="A349" s="13"/>
      <c r="B349" s="230"/>
      <c r="C349" s="231"/>
      <c r="D349" s="225" t="s">
        <v>199</v>
      </c>
      <c r="E349" s="231"/>
      <c r="F349" s="233" t="s">
        <v>1014</v>
      </c>
      <c r="G349" s="231"/>
      <c r="H349" s="234">
        <v>7.0380000000000003</v>
      </c>
      <c r="I349" s="235"/>
      <c r="J349" s="231"/>
      <c r="K349" s="231"/>
      <c r="L349" s="236"/>
      <c r="M349" s="237"/>
      <c r="N349" s="238"/>
      <c r="O349" s="238"/>
      <c r="P349" s="238"/>
      <c r="Q349" s="238"/>
      <c r="R349" s="238"/>
      <c r="S349" s="238"/>
      <c r="T349" s="239"/>
      <c r="U349" s="13"/>
      <c r="V349" s="13"/>
      <c r="W349" s="13"/>
      <c r="X349" s="13"/>
      <c r="Y349" s="13"/>
      <c r="Z349" s="13"/>
      <c r="AA349" s="13"/>
      <c r="AB349" s="13"/>
      <c r="AC349" s="13"/>
      <c r="AD349" s="13"/>
      <c r="AE349" s="13"/>
      <c r="AT349" s="240" t="s">
        <v>199</v>
      </c>
      <c r="AU349" s="240" t="s">
        <v>141</v>
      </c>
      <c r="AV349" s="13" t="s">
        <v>141</v>
      </c>
      <c r="AW349" s="13" t="s">
        <v>4</v>
      </c>
      <c r="AX349" s="13" t="s">
        <v>21</v>
      </c>
      <c r="AY349" s="240" t="s">
        <v>132</v>
      </c>
    </row>
    <row r="350" s="2" customFormat="1" ht="24.15" customHeight="1">
      <c r="A350" s="40"/>
      <c r="B350" s="41"/>
      <c r="C350" s="205" t="s">
        <v>687</v>
      </c>
      <c r="D350" s="205" t="s">
        <v>135</v>
      </c>
      <c r="E350" s="206" t="s">
        <v>661</v>
      </c>
      <c r="F350" s="207" t="s">
        <v>662</v>
      </c>
      <c r="G350" s="208" t="s">
        <v>195</v>
      </c>
      <c r="H350" s="209">
        <v>6.9000000000000004</v>
      </c>
      <c r="I350" s="210"/>
      <c r="J350" s="211">
        <f>ROUND(I350*H350,2)</f>
        <v>0</v>
      </c>
      <c r="K350" s="207" t="s">
        <v>139</v>
      </c>
      <c r="L350" s="46"/>
      <c r="M350" s="212" t="s">
        <v>32</v>
      </c>
      <c r="N350" s="213" t="s">
        <v>51</v>
      </c>
      <c r="O350" s="86"/>
      <c r="P350" s="214">
        <f>O350*H350</f>
        <v>0</v>
      </c>
      <c r="Q350" s="214">
        <v>0</v>
      </c>
      <c r="R350" s="214">
        <f>Q350*H350</f>
        <v>0</v>
      </c>
      <c r="S350" s="214">
        <v>0</v>
      </c>
      <c r="T350" s="215">
        <f>S350*H350</f>
        <v>0</v>
      </c>
      <c r="U350" s="40"/>
      <c r="V350" s="40"/>
      <c r="W350" s="40"/>
      <c r="X350" s="40"/>
      <c r="Y350" s="40"/>
      <c r="Z350" s="40"/>
      <c r="AA350" s="40"/>
      <c r="AB350" s="40"/>
      <c r="AC350" s="40"/>
      <c r="AD350" s="40"/>
      <c r="AE350" s="40"/>
      <c r="AR350" s="216" t="s">
        <v>270</v>
      </c>
      <c r="AT350" s="216" t="s">
        <v>135</v>
      </c>
      <c r="AU350" s="216" t="s">
        <v>141</v>
      </c>
      <c r="AY350" s="18" t="s">
        <v>132</v>
      </c>
      <c r="BE350" s="217">
        <f>IF(N350="základní",J350,0)</f>
        <v>0</v>
      </c>
      <c r="BF350" s="217">
        <f>IF(N350="snížená",J350,0)</f>
        <v>0</v>
      </c>
      <c r="BG350" s="217">
        <f>IF(N350="zákl. přenesená",J350,0)</f>
        <v>0</v>
      </c>
      <c r="BH350" s="217">
        <f>IF(N350="sníž. přenesená",J350,0)</f>
        <v>0</v>
      </c>
      <c r="BI350" s="217">
        <f>IF(N350="nulová",J350,0)</f>
        <v>0</v>
      </c>
      <c r="BJ350" s="18" t="s">
        <v>141</v>
      </c>
      <c r="BK350" s="217">
        <f>ROUND(I350*H350,2)</f>
        <v>0</v>
      </c>
      <c r="BL350" s="18" t="s">
        <v>270</v>
      </c>
      <c r="BM350" s="216" t="s">
        <v>1691</v>
      </c>
    </row>
    <row r="351" s="2" customFormat="1">
      <c r="A351" s="40"/>
      <c r="B351" s="41"/>
      <c r="C351" s="42"/>
      <c r="D351" s="225" t="s">
        <v>197</v>
      </c>
      <c r="E351" s="42"/>
      <c r="F351" s="226" t="s">
        <v>653</v>
      </c>
      <c r="G351" s="42"/>
      <c r="H351" s="42"/>
      <c r="I351" s="227"/>
      <c r="J351" s="42"/>
      <c r="K351" s="42"/>
      <c r="L351" s="46"/>
      <c r="M351" s="228"/>
      <c r="N351" s="229"/>
      <c r="O351" s="86"/>
      <c r="P351" s="86"/>
      <c r="Q351" s="86"/>
      <c r="R351" s="86"/>
      <c r="S351" s="86"/>
      <c r="T351" s="87"/>
      <c r="U351" s="40"/>
      <c r="V351" s="40"/>
      <c r="W351" s="40"/>
      <c r="X351" s="40"/>
      <c r="Y351" s="40"/>
      <c r="Z351" s="40"/>
      <c r="AA351" s="40"/>
      <c r="AB351" s="40"/>
      <c r="AC351" s="40"/>
      <c r="AD351" s="40"/>
      <c r="AE351" s="40"/>
      <c r="AT351" s="18" t="s">
        <v>197</v>
      </c>
      <c r="AU351" s="18" t="s">
        <v>141</v>
      </c>
    </row>
    <row r="352" s="2" customFormat="1" ht="14.4" customHeight="1">
      <c r="A352" s="40"/>
      <c r="B352" s="41"/>
      <c r="C352" s="252" t="s">
        <v>693</v>
      </c>
      <c r="D352" s="252" t="s">
        <v>246</v>
      </c>
      <c r="E352" s="253" t="s">
        <v>665</v>
      </c>
      <c r="F352" s="254" t="s">
        <v>666</v>
      </c>
      <c r="G352" s="255" t="s">
        <v>195</v>
      </c>
      <c r="H352" s="256">
        <v>7.0380000000000003</v>
      </c>
      <c r="I352" s="257"/>
      <c r="J352" s="258">
        <f>ROUND(I352*H352,2)</f>
        <v>0</v>
      </c>
      <c r="K352" s="254" t="s">
        <v>139</v>
      </c>
      <c r="L352" s="259"/>
      <c r="M352" s="260" t="s">
        <v>32</v>
      </c>
      <c r="N352" s="261" t="s">
        <v>51</v>
      </c>
      <c r="O352" s="86"/>
      <c r="P352" s="214">
        <f>O352*H352</f>
        <v>0</v>
      </c>
      <c r="Q352" s="214">
        <v>0.0035999999999999999</v>
      </c>
      <c r="R352" s="214">
        <f>Q352*H352</f>
        <v>0.0253368</v>
      </c>
      <c r="S352" s="214">
        <v>0</v>
      </c>
      <c r="T352" s="215">
        <f>S352*H352</f>
        <v>0</v>
      </c>
      <c r="U352" s="40"/>
      <c r="V352" s="40"/>
      <c r="W352" s="40"/>
      <c r="X352" s="40"/>
      <c r="Y352" s="40"/>
      <c r="Z352" s="40"/>
      <c r="AA352" s="40"/>
      <c r="AB352" s="40"/>
      <c r="AC352" s="40"/>
      <c r="AD352" s="40"/>
      <c r="AE352" s="40"/>
      <c r="AR352" s="216" t="s">
        <v>356</v>
      </c>
      <c r="AT352" s="216" t="s">
        <v>246</v>
      </c>
      <c r="AU352" s="216" t="s">
        <v>141</v>
      </c>
      <c r="AY352" s="18" t="s">
        <v>132</v>
      </c>
      <c r="BE352" s="217">
        <f>IF(N352="základní",J352,0)</f>
        <v>0</v>
      </c>
      <c r="BF352" s="217">
        <f>IF(N352="snížená",J352,0)</f>
        <v>0</v>
      </c>
      <c r="BG352" s="217">
        <f>IF(N352="zákl. přenesená",J352,0)</f>
        <v>0</v>
      </c>
      <c r="BH352" s="217">
        <f>IF(N352="sníž. přenesená",J352,0)</f>
        <v>0</v>
      </c>
      <c r="BI352" s="217">
        <f>IF(N352="nulová",J352,0)</f>
        <v>0</v>
      </c>
      <c r="BJ352" s="18" t="s">
        <v>141</v>
      </c>
      <c r="BK352" s="217">
        <f>ROUND(I352*H352,2)</f>
        <v>0</v>
      </c>
      <c r="BL352" s="18" t="s">
        <v>270</v>
      </c>
      <c r="BM352" s="216" t="s">
        <v>1692</v>
      </c>
    </row>
    <row r="353" s="13" customFormat="1">
      <c r="A353" s="13"/>
      <c r="B353" s="230"/>
      <c r="C353" s="231"/>
      <c r="D353" s="225" t="s">
        <v>199</v>
      </c>
      <c r="E353" s="231"/>
      <c r="F353" s="233" t="s">
        <v>1014</v>
      </c>
      <c r="G353" s="231"/>
      <c r="H353" s="234">
        <v>7.0380000000000003</v>
      </c>
      <c r="I353" s="235"/>
      <c r="J353" s="231"/>
      <c r="K353" s="231"/>
      <c r="L353" s="236"/>
      <c r="M353" s="237"/>
      <c r="N353" s="238"/>
      <c r="O353" s="238"/>
      <c r="P353" s="238"/>
      <c r="Q353" s="238"/>
      <c r="R353" s="238"/>
      <c r="S353" s="238"/>
      <c r="T353" s="239"/>
      <c r="U353" s="13"/>
      <c r="V353" s="13"/>
      <c r="W353" s="13"/>
      <c r="X353" s="13"/>
      <c r="Y353" s="13"/>
      <c r="Z353" s="13"/>
      <c r="AA353" s="13"/>
      <c r="AB353" s="13"/>
      <c r="AC353" s="13"/>
      <c r="AD353" s="13"/>
      <c r="AE353" s="13"/>
      <c r="AT353" s="240" t="s">
        <v>199</v>
      </c>
      <c r="AU353" s="240" t="s">
        <v>141</v>
      </c>
      <c r="AV353" s="13" t="s">
        <v>141</v>
      </c>
      <c r="AW353" s="13" t="s">
        <v>4</v>
      </c>
      <c r="AX353" s="13" t="s">
        <v>21</v>
      </c>
      <c r="AY353" s="240" t="s">
        <v>132</v>
      </c>
    </row>
    <row r="354" s="2" customFormat="1" ht="24.15" customHeight="1">
      <c r="A354" s="40"/>
      <c r="B354" s="41"/>
      <c r="C354" s="205" t="s">
        <v>701</v>
      </c>
      <c r="D354" s="205" t="s">
        <v>135</v>
      </c>
      <c r="E354" s="206" t="s">
        <v>669</v>
      </c>
      <c r="F354" s="207" t="s">
        <v>670</v>
      </c>
      <c r="G354" s="208" t="s">
        <v>254</v>
      </c>
      <c r="H354" s="209">
        <v>2.9870000000000001</v>
      </c>
      <c r="I354" s="210"/>
      <c r="J354" s="211">
        <f>ROUND(I354*H354,2)</f>
        <v>0</v>
      </c>
      <c r="K354" s="207" t="s">
        <v>139</v>
      </c>
      <c r="L354" s="46"/>
      <c r="M354" s="212" t="s">
        <v>32</v>
      </c>
      <c r="N354" s="213" t="s">
        <v>51</v>
      </c>
      <c r="O354" s="86"/>
      <c r="P354" s="214">
        <f>O354*H354</f>
        <v>0</v>
      </c>
      <c r="Q354" s="214">
        <v>0</v>
      </c>
      <c r="R354" s="214">
        <f>Q354*H354</f>
        <v>0</v>
      </c>
      <c r="S354" s="214">
        <v>0</v>
      </c>
      <c r="T354" s="215">
        <f>S354*H354</f>
        <v>0</v>
      </c>
      <c r="U354" s="40"/>
      <c r="V354" s="40"/>
      <c r="W354" s="40"/>
      <c r="X354" s="40"/>
      <c r="Y354" s="40"/>
      <c r="Z354" s="40"/>
      <c r="AA354" s="40"/>
      <c r="AB354" s="40"/>
      <c r="AC354" s="40"/>
      <c r="AD354" s="40"/>
      <c r="AE354" s="40"/>
      <c r="AR354" s="216" t="s">
        <v>270</v>
      </c>
      <c r="AT354" s="216" t="s">
        <v>135</v>
      </c>
      <c r="AU354" s="216" t="s">
        <v>141</v>
      </c>
      <c r="AY354" s="18" t="s">
        <v>132</v>
      </c>
      <c r="BE354" s="217">
        <f>IF(N354="základní",J354,0)</f>
        <v>0</v>
      </c>
      <c r="BF354" s="217">
        <f>IF(N354="snížená",J354,0)</f>
        <v>0</v>
      </c>
      <c r="BG354" s="217">
        <f>IF(N354="zákl. přenesená",J354,0)</f>
        <v>0</v>
      </c>
      <c r="BH354" s="217">
        <f>IF(N354="sníž. přenesená",J354,0)</f>
        <v>0</v>
      </c>
      <c r="BI354" s="217">
        <f>IF(N354="nulová",J354,0)</f>
        <v>0</v>
      </c>
      <c r="BJ354" s="18" t="s">
        <v>141</v>
      </c>
      <c r="BK354" s="217">
        <f>ROUND(I354*H354,2)</f>
        <v>0</v>
      </c>
      <c r="BL354" s="18" t="s">
        <v>270</v>
      </c>
      <c r="BM354" s="216" t="s">
        <v>1693</v>
      </c>
    </row>
    <row r="355" s="2" customFormat="1">
      <c r="A355" s="40"/>
      <c r="B355" s="41"/>
      <c r="C355" s="42"/>
      <c r="D355" s="225" t="s">
        <v>197</v>
      </c>
      <c r="E355" s="42"/>
      <c r="F355" s="226" t="s">
        <v>672</v>
      </c>
      <c r="G355" s="42"/>
      <c r="H355" s="42"/>
      <c r="I355" s="227"/>
      <c r="J355" s="42"/>
      <c r="K355" s="42"/>
      <c r="L355" s="46"/>
      <c r="M355" s="228"/>
      <c r="N355" s="229"/>
      <c r="O355" s="86"/>
      <c r="P355" s="86"/>
      <c r="Q355" s="86"/>
      <c r="R355" s="86"/>
      <c r="S355" s="86"/>
      <c r="T355" s="87"/>
      <c r="U355" s="40"/>
      <c r="V355" s="40"/>
      <c r="W355" s="40"/>
      <c r="X355" s="40"/>
      <c r="Y355" s="40"/>
      <c r="Z355" s="40"/>
      <c r="AA355" s="40"/>
      <c r="AB355" s="40"/>
      <c r="AC355" s="40"/>
      <c r="AD355" s="40"/>
      <c r="AE355" s="40"/>
      <c r="AT355" s="18" t="s">
        <v>197</v>
      </c>
      <c r="AU355" s="18" t="s">
        <v>141</v>
      </c>
    </row>
    <row r="356" s="12" customFormat="1" ht="22.8" customHeight="1">
      <c r="A356" s="12"/>
      <c r="B356" s="189"/>
      <c r="C356" s="190"/>
      <c r="D356" s="191" t="s">
        <v>78</v>
      </c>
      <c r="E356" s="203" t="s">
        <v>673</v>
      </c>
      <c r="F356" s="203" t="s">
        <v>674</v>
      </c>
      <c r="G356" s="190"/>
      <c r="H356" s="190"/>
      <c r="I356" s="193"/>
      <c r="J356" s="204">
        <f>BK356</f>
        <v>0</v>
      </c>
      <c r="K356" s="190"/>
      <c r="L356" s="195"/>
      <c r="M356" s="196"/>
      <c r="N356" s="197"/>
      <c r="O356" s="197"/>
      <c r="P356" s="198">
        <f>SUM(P357:P360)</f>
        <v>0</v>
      </c>
      <c r="Q356" s="197"/>
      <c r="R356" s="198">
        <f>SUM(R357:R360)</f>
        <v>0.0060000000000000001</v>
      </c>
      <c r="S356" s="197"/>
      <c r="T356" s="199">
        <f>SUM(T357:T360)</f>
        <v>0.084519999999999998</v>
      </c>
      <c r="U356" s="12"/>
      <c r="V356" s="12"/>
      <c r="W356" s="12"/>
      <c r="X356" s="12"/>
      <c r="Y356" s="12"/>
      <c r="Z356" s="12"/>
      <c r="AA356" s="12"/>
      <c r="AB356" s="12"/>
      <c r="AC356" s="12"/>
      <c r="AD356" s="12"/>
      <c r="AE356" s="12"/>
      <c r="AR356" s="200" t="s">
        <v>141</v>
      </c>
      <c r="AT356" s="201" t="s">
        <v>78</v>
      </c>
      <c r="AU356" s="201" t="s">
        <v>21</v>
      </c>
      <c r="AY356" s="200" t="s">
        <v>132</v>
      </c>
      <c r="BK356" s="202">
        <f>SUM(BK357:BK360)</f>
        <v>0</v>
      </c>
    </row>
    <row r="357" s="2" customFormat="1" ht="14.4" customHeight="1">
      <c r="A357" s="40"/>
      <c r="B357" s="41"/>
      <c r="C357" s="205" t="s">
        <v>708</v>
      </c>
      <c r="D357" s="205" t="s">
        <v>135</v>
      </c>
      <c r="E357" s="206" t="s">
        <v>680</v>
      </c>
      <c r="F357" s="207" t="s">
        <v>681</v>
      </c>
      <c r="G357" s="208" t="s">
        <v>376</v>
      </c>
      <c r="H357" s="209">
        <v>4</v>
      </c>
      <c r="I357" s="210"/>
      <c r="J357" s="211">
        <f>ROUND(I357*H357,2)</f>
        <v>0</v>
      </c>
      <c r="K357" s="207" t="s">
        <v>139</v>
      </c>
      <c r="L357" s="46"/>
      <c r="M357" s="212" t="s">
        <v>32</v>
      </c>
      <c r="N357" s="213" t="s">
        <v>51</v>
      </c>
      <c r="O357" s="86"/>
      <c r="P357" s="214">
        <f>O357*H357</f>
        <v>0</v>
      </c>
      <c r="Q357" s="214">
        <v>0.0015</v>
      </c>
      <c r="R357" s="214">
        <f>Q357*H357</f>
        <v>0.0060000000000000001</v>
      </c>
      <c r="S357" s="214">
        <v>0</v>
      </c>
      <c r="T357" s="215">
        <f>S357*H357</f>
        <v>0</v>
      </c>
      <c r="U357" s="40"/>
      <c r="V357" s="40"/>
      <c r="W357" s="40"/>
      <c r="X357" s="40"/>
      <c r="Y357" s="40"/>
      <c r="Z357" s="40"/>
      <c r="AA357" s="40"/>
      <c r="AB357" s="40"/>
      <c r="AC357" s="40"/>
      <c r="AD357" s="40"/>
      <c r="AE357" s="40"/>
      <c r="AR357" s="216" t="s">
        <v>270</v>
      </c>
      <c r="AT357" s="216" t="s">
        <v>135</v>
      </c>
      <c r="AU357" s="216" t="s">
        <v>141</v>
      </c>
      <c r="AY357" s="18" t="s">
        <v>132</v>
      </c>
      <c r="BE357" s="217">
        <f>IF(N357="základní",J357,0)</f>
        <v>0</v>
      </c>
      <c r="BF357" s="217">
        <f>IF(N357="snížená",J357,0)</f>
        <v>0</v>
      </c>
      <c r="BG357" s="217">
        <f>IF(N357="zákl. přenesená",J357,0)</f>
        <v>0</v>
      </c>
      <c r="BH357" s="217">
        <f>IF(N357="sníž. přenesená",J357,0)</f>
        <v>0</v>
      </c>
      <c r="BI357" s="217">
        <f>IF(N357="nulová",J357,0)</f>
        <v>0</v>
      </c>
      <c r="BJ357" s="18" t="s">
        <v>141</v>
      </c>
      <c r="BK357" s="217">
        <f>ROUND(I357*H357,2)</f>
        <v>0</v>
      </c>
      <c r="BL357" s="18" t="s">
        <v>270</v>
      </c>
      <c r="BM357" s="216" t="s">
        <v>1694</v>
      </c>
    </row>
    <row r="358" s="2" customFormat="1" ht="14.4" customHeight="1">
      <c r="A358" s="40"/>
      <c r="B358" s="41"/>
      <c r="C358" s="205" t="s">
        <v>713</v>
      </c>
      <c r="D358" s="205" t="s">
        <v>135</v>
      </c>
      <c r="E358" s="206" t="s">
        <v>684</v>
      </c>
      <c r="F358" s="207" t="s">
        <v>685</v>
      </c>
      <c r="G358" s="208" t="s">
        <v>376</v>
      </c>
      <c r="H358" s="209">
        <v>4</v>
      </c>
      <c r="I358" s="210"/>
      <c r="J358" s="211">
        <f>ROUND(I358*H358,2)</f>
        <v>0</v>
      </c>
      <c r="K358" s="207" t="s">
        <v>139</v>
      </c>
      <c r="L358" s="46"/>
      <c r="M358" s="212" t="s">
        <v>32</v>
      </c>
      <c r="N358" s="213" t="s">
        <v>51</v>
      </c>
      <c r="O358" s="86"/>
      <c r="P358" s="214">
        <f>O358*H358</f>
        <v>0</v>
      </c>
      <c r="Q358" s="214">
        <v>0</v>
      </c>
      <c r="R358" s="214">
        <f>Q358*H358</f>
        <v>0</v>
      </c>
      <c r="S358" s="214">
        <v>0.021129999999999999</v>
      </c>
      <c r="T358" s="215">
        <f>S358*H358</f>
        <v>0.084519999999999998</v>
      </c>
      <c r="U358" s="40"/>
      <c r="V358" s="40"/>
      <c r="W358" s="40"/>
      <c r="X358" s="40"/>
      <c r="Y358" s="40"/>
      <c r="Z358" s="40"/>
      <c r="AA358" s="40"/>
      <c r="AB358" s="40"/>
      <c r="AC358" s="40"/>
      <c r="AD358" s="40"/>
      <c r="AE358" s="40"/>
      <c r="AR358" s="216" t="s">
        <v>270</v>
      </c>
      <c r="AT358" s="216" t="s">
        <v>135</v>
      </c>
      <c r="AU358" s="216" t="s">
        <v>141</v>
      </c>
      <c r="AY358" s="18" t="s">
        <v>132</v>
      </c>
      <c r="BE358" s="217">
        <f>IF(N358="základní",J358,0)</f>
        <v>0</v>
      </c>
      <c r="BF358" s="217">
        <f>IF(N358="snížená",J358,0)</f>
        <v>0</v>
      </c>
      <c r="BG358" s="217">
        <f>IF(N358="zákl. přenesená",J358,0)</f>
        <v>0</v>
      </c>
      <c r="BH358" s="217">
        <f>IF(N358="sníž. přenesená",J358,0)</f>
        <v>0</v>
      </c>
      <c r="BI358" s="217">
        <f>IF(N358="nulová",J358,0)</f>
        <v>0</v>
      </c>
      <c r="BJ358" s="18" t="s">
        <v>141</v>
      </c>
      <c r="BK358" s="217">
        <f>ROUND(I358*H358,2)</f>
        <v>0</v>
      </c>
      <c r="BL358" s="18" t="s">
        <v>270</v>
      </c>
      <c r="BM358" s="216" t="s">
        <v>1695</v>
      </c>
    </row>
    <row r="359" s="2" customFormat="1" ht="24.15" customHeight="1">
      <c r="A359" s="40"/>
      <c r="B359" s="41"/>
      <c r="C359" s="205" t="s">
        <v>719</v>
      </c>
      <c r="D359" s="205" t="s">
        <v>135</v>
      </c>
      <c r="E359" s="206" t="s">
        <v>688</v>
      </c>
      <c r="F359" s="207" t="s">
        <v>689</v>
      </c>
      <c r="G359" s="208" t="s">
        <v>254</v>
      </c>
      <c r="H359" s="209">
        <v>0.0060000000000000001</v>
      </c>
      <c r="I359" s="210"/>
      <c r="J359" s="211">
        <f>ROUND(I359*H359,2)</f>
        <v>0</v>
      </c>
      <c r="K359" s="207" t="s">
        <v>139</v>
      </c>
      <c r="L359" s="46"/>
      <c r="M359" s="212" t="s">
        <v>32</v>
      </c>
      <c r="N359" s="213" t="s">
        <v>51</v>
      </c>
      <c r="O359" s="86"/>
      <c r="P359" s="214">
        <f>O359*H359</f>
        <v>0</v>
      </c>
      <c r="Q359" s="214">
        <v>0</v>
      </c>
      <c r="R359" s="214">
        <f>Q359*H359</f>
        <v>0</v>
      </c>
      <c r="S359" s="214">
        <v>0</v>
      </c>
      <c r="T359" s="215">
        <f>S359*H359</f>
        <v>0</v>
      </c>
      <c r="U359" s="40"/>
      <c r="V359" s="40"/>
      <c r="W359" s="40"/>
      <c r="X359" s="40"/>
      <c r="Y359" s="40"/>
      <c r="Z359" s="40"/>
      <c r="AA359" s="40"/>
      <c r="AB359" s="40"/>
      <c r="AC359" s="40"/>
      <c r="AD359" s="40"/>
      <c r="AE359" s="40"/>
      <c r="AR359" s="216" t="s">
        <v>270</v>
      </c>
      <c r="AT359" s="216" t="s">
        <v>135</v>
      </c>
      <c r="AU359" s="216" t="s">
        <v>141</v>
      </c>
      <c r="AY359" s="18" t="s">
        <v>132</v>
      </c>
      <c r="BE359" s="217">
        <f>IF(N359="základní",J359,0)</f>
        <v>0</v>
      </c>
      <c r="BF359" s="217">
        <f>IF(N359="snížená",J359,0)</f>
        <v>0</v>
      </c>
      <c r="BG359" s="217">
        <f>IF(N359="zákl. přenesená",J359,0)</f>
        <v>0</v>
      </c>
      <c r="BH359" s="217">
        <f>IF(N359="sníž. přenesená",J359,0)</f>
        <v>0</v>
      </c>
      <c r="BI359" s="217">
        <f>IF(N359="nulová",J359,0)</f>
        <v>0</v>
      </c>
      <c r="BJ359" s="18" t="s">
        <v>141</v>
      </c>
      <c r="BK359" s="217">
        <f>ROUND(I359*H359,2)</f>
        <v>0</v>
      </c>
      <c r="BL359" s="18" t="s">
        <v>270</v>
      </c>
      <c r="BM359" s="216" t="s">
        <v>1696</v>
      </c>
    </row>
    <row r="360" s="2" customFormat="1">
      <c r="A360" s="40"/>
      <c r="B360" s="41"/>
      <c r="C360" s="42"/>
      <c r="D360" s="225" t="s">
        <v>197</v>
      </c>
      <c r="E360" s="42"/>
      <c r="F360" s="226" t="s">
        <v>604</v>
      </c>
      <c r="G360" s="42"/>
      <c r="H360" s="42"/>
      <c r="I360" s="227"/>
      <c r="J360" s="42"/>
      <c r="K360" s="42"/>
      <c r="L360" s="46"/>
      <c r="M360" s="228"/>
      <c r="N360" s="229"/>
      <c r="O360" s="86"/>
      <c r="P360" s="86"/>
      <c r="Q360" s="86"/>
      <c r="R360" s="86"/>
      <c r="S360" s="86"/>
      <c r="T360" s="87"/>
      <c r="U360" s="40"/>
      <c r="V360" s="40"/>
      <c r="W360" s="40"/>
      <c r="X360" s="40"/>
      <c r="Y360" s="40"/>
      <c r="Z360" s="40"/>
      <c r="AA360" s="40"/>
      <c r="AB360" s="40"/>
      <c r="AC360" s="40"/>
      <c r="AD360" s="40"/>
      <c r="AE360" s="40"/>
      <c r="AT360" s="18" t="s">
        <v>197</v>
      </c>
      <c r="AU360" s="18" t="s">
        <v>141</v>
      </c>
    </row>
    <row r="361" s="12" customFormat="1" ht="22.8" customHeight="1">
      <c r="A361" s="12"/>
      <c r="B361" s="189"/>
      <c r="C361" s="190"/>
      <c r="D361" s="191" t="s">
        <v>78</v>
      </c>
      <c r="E361" s="203" t="s">
        <v>691</v>
      </c>
      <c r="F361" s="203" t="s">
        <v>692</v>
      </c>
      <c r="G361" s="190"/>
      <c r="H361" s="190"/>
      <c r="I361" s="193"/>
      <c r="J361" s="204">
        <f>BK361</f>
        <v>0</v>
      </c>
      <c r="K361" s="190"/>
      <c r="L361" s="195"/>
      <c r="M361" s="196"/>
      <c r="N361" s="197"/>
      <c r="O361" s="197"/>
      <c r="P361" s="198">
        <f>SUM(P362:P363)</f>
        <v>0</v>
      </c>
      <c r="Q361" s="197"/>
      <c r="R361" s="198">
        <f>SUM(R362:R363)</f>
        <v>0.0023400000000000001</v>
      </c>
      <c r="S361" s="197"/>
      <c r="T361" s="199">
        <f>SUM(T362:T363)</f>
        <v>0</v>
      </c>
      <c r="U361" s="12"/>
      <c r="V361" s="12"/>
      <c r="W361" s="12"/>
      <c r="X361" s="12"/>
      <c r="Y361" s="12"/>
      <c r="Z361" s="12"/>
      <c r="AA361" s="12"/>
      <c r="AB361" s="12"/>
      <c r="AC361" s="12"/>
      <c r="AD361" s="12"/>
      <c r="AE361" s="12"/>
      <c r="AR361" s="200" t="s">
        <v>141</v>
      </c>
      <c r="AT361" s="201" t="s">
        <v>78</v>
      </c>
      <c r="AU361" s="201" t="s">
        <v>21</v>
      </c>
      <c r="AY361" s="200" t="s">
        <v>132</v>
      </c>
      <c r="BK361" s="202">
        <f>SUM(BK362:BK363)</f>
        <v>0</v>
      </c>
    </row>
    <row r="362" s="2" customFormat="1" ht="14.4" customHeight="1">
      <c r="A362" s="40"/>
      <c r="B362" s="41"/>
      <c r="C362" s="205" t="s">
        <v>724</v>
      </c>
      <c r="D362" s="205" t="s">
        <v>135</v>
      </c>
      <c r="E362" s="206" t="s">
        <v>694</v>
      </c>
      <c r="F362" s="207" t="s">
        <v>695</v>
      </c>
      <c r="G362" s="208" t="s">
        <v>696</v>
      </c>
      <c r="H362" s="209">
        <v>3</v>
      </c>
      <c r="I362" s="210"/>
      <c r="J362" s="211">
        <f>ROUND(I362*H362,2)</f>
        <v>0</v>
      </c>
      <c r="K362" s="207" t="s">
        <v>32</v>
      </c>
      <c r="L362" s="46"/>
      <c r="M362" s="212" t="s">
        <v>32</v>
      </c>
      <c r="N362" s="213" t="s">
        <v>51</v>
      </c>
      <c r="O362" s="86"/>
      <c r="P362" s="214">
        <f>O362*H362</f>
        <v>0</v>
      </c>
      <c r="Q362" s="214">
        <v>0.00077999999999999999</v>
      </c>
      <c r="R362" s="214">
        <f>Q362*H362</f>
        <v>0.0023400000000000001</v>
      </c>
      <c r="S362" s="214">
        <v>0</v>
      </c>
      <c r="T362" s="215">
        <f>S362*H362</f>
        <v>0</v>
      </c>
      <c r="U362" s="40"/>
      <c r="V362" s="40"/>
      <c r="W362" s="40"/>
      <c r="X362" s="40"/>
      <c r="Y362" s="40"/>
      <c r="Z362" s="40"/>
      <c r="AA362" s="40"/>
      <c r="AB362" s="40"/>
      <c r="AC362" s="40"/>
      <c r="AD362" s="40"/>
      <c r="AE362" s="40"/>
      <c r="AR362" s="216" t="s">
        <v>270</v>
      </c>
      <c r="AT362" s="216" t="s">
        <v>135</v>
      </c>
      <c r="AU362" s="216" t="s">
        <v>141</v>
      </c>
      <c r="AY362" s="18" t="s">
        <v>132</v>
      </c>
      <c r="BE362" s="217">
        <f>IF(N362="základní",J362,0)</f>
        <v>0</v>
      </c>
      <c r="BF362" s="217">
        <f>IF(N362="snížená",J362,0)</f>
        <v>0</v>
      </c>
      <c r="BG362" s="217">
        <f>IF(N362="zákl. přenesená",J362,0)</f>
        <v>0</v>
      </c>
      <c r="BH362" s="217">
        <f>IF(N362="sníž. přenesená",J362,0)</f>
        <v>0</v>
      </c>
      <c r="BI362" s="217">
        <f>IF(N362="nulová",J362,0)</f>
        <v>0</v>
      </c>
      <c r="BJ362" s="18" t="s">
        <v>141</v>
      </c>
      <c r="BK362" s="217">
        <f>ROUND(I362*H362,2)</f>
        <v>0</v>
      </c>
      <c r="BL362" s="18" t="s">
        <v>270</v>
      </c>
      <c r="BM362" s="216" t="s">
        <v>1697</v>
      </c>
    </row>
    <row r="363" s="2" customFormat="1">
      <c r="A363" s="40"/>
      <c r="B363" s="41"/>
      <c r="C363" s="42"/>
      <c r="D363" s="225" t="s">
        <v>197</v>
      </c>
      <c r="E363" s="42"/>
      <c r="F363" s="226" t="s">
        <v>698</v>
      </c>
      <c r="G363" s="42"/>
      <c r="H363" s="42"/>
      <c r="I363" s="227"/>
      <c r="J363" s="42"/>
      <c r="K363" s="42"/>
      <c r="L363" s="46"/>
      <c r="M363" s="228"/>
      <c r="N363" s="229"/>
      <c r="O363" s="86"/>
      <c r="P363" s="86"/>
      <c r="Q363" s="86"/>
      <c r="R363" s="86"/>
      <c r="S363" s="86"/>
      <c r="T363" s="87"/>
      <c r="U363" s="40"/>
      <c r="V363" s="40"/>
      <c r="W363" s="40"/>
      <c r="X363" s="40"/>
      <c r="Y363" s="40"/>
      <c r="Z363" s="40"/>
      <c r="AA363" s="40"/>
      <c r="AB363" s="40"/>
      <c r="AC363" s="40"/>
      <c r="AD363" s="40"/>
      <c r="AE363" s="40"/>
      <c r="AT363" s="18" t="s">
        <v>197</v>
      </c>
      <c r="AU363" s="18" t="s">
        <v>141</v>
      </c>
    </row>
    <row r="364" s="12" customFormat="1" ht="22.8" customHeight="1">
      <c r="A364" s="12"/>
      <c r="B364" s="189"/>
      <c r="C364" s="190"/>
      <c r="D364" s="191" t="s">
        <v>78</v>
      </c>
      <c r="E364" s="203" t="s">
        <v>699</v>
      </c>
      <c r="F364" s="203" t="s">
        <v>700</v>
      </c>
      <c r="G364" s="190"/>
      <c r="H364" s="190"/>
      <c r="I364" s="193"/>
      <c r="J364" s="204">
        <f>BK364</f>
        <v>0</v>
      </c>
      <c r="K364" s="190"/>
      <c r="L364" s="195"/>
      <c r="M364" s="196"/>
      <c r="N364" s="197"/>
      <c r="O364" s="197"/>
      <c r="P364" s="198">
        <f>SUM(P365:P366)</f>
        <v>0</v>
      </c>
      <c r="Q364" s="197"/>
      <c r="R364" s="198">
        <f>SUM(R365:R366)</f>
        <v>0</v>
      </c>
      <c r="S364" s="197"/>
      <c r="T364" s="199">
        <f>SUM(T365:T366)</f>
        <v>0</v>
      </c>
      <c r="U364" s="12"/>
      <c r="V364" s="12"/>
      <c r="W364" s="12"/>
      <c r="X364" s="12"/>
      <c r="Y364" s="12"/>
      <c r="Z364" s="12"/>
      <c r="AA364" s="12"/>
      <c r="AB364" s="12"/>
      <c r="AC364" s="12"/>
      <c r="AD364" s="12"/>
      <c r="AE364" s="12"/>
      <c r="AR364" s="200" t="s">
        <v>141</v>
      </c>
      <c r="AT364" s="201" t="s">
        <v>78</v>
      </c>
      <c r="AU364" s="201" t="s">
        <v>21</v>
      </c>
      <c r="AY364" s="200" t="s">
        <v>132</v>
      </c>
      <c r="BK364" s="202">
        <f>SUM(BK365:BK366)</f>
        <v>0</v>
      </c>
    </row>
    <row r="365" s="2" customFormat="1" ht="24.15" customHeight="1">
      <c r="A365" s="40"/>
      <c r="B365" s="41"/>
      <c r="C365" s="205" t="s">
        <v>729</v>
      </c>
      <c r="D365" s="205" t="s">
        <v>135</v>
      </c>
      <c r="E365" s="206" t="s">
        <v>702</v>
      </c>
      <c r="F365" s="207" t="s">
        <v>1024</v>
      </c>
      <c r="G365" s="208" t="s">
        <v>138</v>
      </c>
      <c r="H365" s="209">
        <v>1</v>
      </c>
      <c r="I365" s="210"/>
      <c r="J365" s="211">
        <f>ROUND(I365*H365,2)</f>
        <v>0</v>
      </c>
      <c r="K365" s="207" t="s">
        <v>139</v>
      </c>
      <c r="L365" s="46"/>
      <c r="M365" s="212" t="s">
        <v>32</v>
      </c>
      <c r="N365" s="213" t="s">
        <v>51</v>
      </c>
      <c r="O365" s="86"/>
      <c r="P365" s="214">
        <f>O365*H365</f>
        <v>0</v>
      </c>
      <c r="Q365" s="214">
        <v>0</v>
      </c>
      <c r="R365" s="214">
        <f>Q365*H365</f>
        <v>0</v>
      </c>
      <c r="S365" s="214">
        <v>0</v>
      </c>
      <c r="T365" s="215">
        <f>S365*H365</f>
        <v>0</v>
      </c>
      <c r="U365" s="40"/>
      <c r="V365" s="40"/>
      <c r="W365" s="40"/>
      <c r="X365" s="40"/>
      <c r="Y365" s="40"/>
      <c r="Z365" s="40"/>
      <c r="AA365" s="40"/>
      <c r="AB365" s="40"/>
      <c r="AC365" s="40"/>
      <c r="AD365" s="40"/>
      <c r="AE365" s="40"/>
      <c r="AR365" s="216" t="s">
        <v>270</v>
      </c>
      <c r="AT365" s="216" t="s">
        <v>135</v>
      </c>
      <c r="AU365" s="216" t="s">
        <v>141</v>
      </c>
      <c r="AY365" s="18" t="s">
        <v>132</v>
      </c>
      <c r="BE365" s="217">
        <f>IF(N365="základní",J365,0)</f>
        <v>0</v>
      </c>
      <c r="BF365" s="217">
        <f>IF(N365="snížená",J365,0)</f>
        <v>0</v>
      </c>
      <c r="BG365" s="217">
        <f>IF(N365="zákl. přenesená",J365,0)</f>
        <v>0</v>
      </c>
      <c r="BH365" s="217">
        <f>IF(N365="sníž. přenesená",J365,0)</f>
        <v>0</v>
      </c>
      <c r="BI365" s="217">
        <f>IF(N365="nulová",J365,0)</f>
        <v>0</v>
      </c>
      <c r="BJ365" s="18" t="s">
        <v>141</v>
      </c>
      <c r="BK365" s="217">
        <f>ROUND(I365*H365,2)</f>
        <v>0</v>
      </c>
      <c r="BL365" s="18" t="s">
        <v>270</v>
      </c>
      <c r="BM365" s="216" t="s">
        <v>1698</v>
      </c>
    </row>
    <row r="366" s="2" customFormat="1">
      <c r="A366" s="40"/>
      <c r="B366" s="41"/>
      <c r="C366" s="42"/>
      <c r="D366" s="225" t="s">
        <v>197</v>
      </c>
      <c r="E366" s="42"/>
      <c r="F366" s="226" t="s">
        <v>705</v>
      </c>
      <c r="G366" s="42"/>
      <c r="H366" s="42"/>
      <c r="I366" s="227"/>
      <c r="J366" s="42"/>
      <c r="K366" s="42"/>
      <c r="L366" s="46"/>
      <c r="M366" s="228"/>
      <c r="N366" s="229"/>
      <c r="O366" s="86"/>
      <c r="P366" s="86"/>
      <c r="Q366" s="86"/>
      <c r="R366" s="86"/>
      <c r="S366" s="86"/>
      <c r="T366" s="87"/>
      <c r="U366" s="40"/>
      <c r="V366" s="40"/>
      <c r="W366" s="40"/>
      <c r="X366" s="40"/>
      <c r="Y366" s="40"/>
      <c r="Z366" s="40"/>
      <c r="AA366" s="40"/>
      <c r="AB366" s="40"/>
      <c r="AC366" s="40"/>
      <c r="AD366" s="40"/>
      <c r="AE366" s="40"/>
      <c r="AT366" s="18" t="s">
        <v>197</v>
      </c>
      <c r="AU366" s="18" t="s">
        <v>141</v>
      </c>
    </row>
    <row r="367" s="12" customFormat="1" ht="22.8" customHeight="1">
      <c r="A367" s="12"/>
      <c r="B367" s="189"/>
      <c r="C367" s="190"/>
      <c r="D367" s="191" t="s">
        <v>78</v>
      </c>
      <c r="E367" s="203" t="s">
        <v>706</v>
      </c>
      <c r="F367" s="203" t="s">
        <v>707</v>
      </c>
      <c r="G367" s="190"/>
      <c r="H367" s="190"/>
      <c r="I367" s="193"/>
      <c r="J367" s="204">
        <f>BK367</f>
        <v>0</v>
      </c>
      <c r="K367" s="190"/>
      <c r="L367" s="195"/>
      <c r="M367" s="196"/>
      <c r="N367" s="197"/>
      <c r="O367" s="197"/>
      <c r="P367" s="198">
        <f>SUM(P368:P382)</f>
        <v>0</v>
      </c>
      <c r="Q367" s="197"/>
      <c r="R367" s="198">
        <f>SUM(R368:R382)</f>
        <v>4.584607000000001</v>
      </c>
      <c r="S367" s="197"/>
      <c r="T367" s="199">
        <f>SUM(T368:T382)</f>
        <v>0</v>
      </c>
      <c r="U367" s="12"/>
      <c r="V367" s="12"/>
      <c r="W367" s="12"/>
      <c r="X367" s="12"/>
      <c r="Y367" s="12"/>
      <c r="Z367" s="12"/>
      <c r="AA367" s="12"/>
      <c r="AB367" s="12"/>
      <c r="AC367" s="12"/>
      <c r="AD367" s="12"/>
      <c r="AE367" s="12"/>
      <c r="AR367" s="200" t="s">
        <v>141</v>
      </c>
      <c r="AT367" s="201" t="s">
        <v>78</v>
      </c>
      <c r="AU367" s="201" t="s">
        <v>21</v>
      </c>
      <c r="AY367" s="200" t="s">
        <v>132</v>
      </c>
      <c r="BK367" s="202">
        <f>SUM(BK368:BK382)</f>
        <v>0</v>
      </c>
    </row>
    <row r="368" s="2" customFormat="1" ht="24.15" customHeight="1">
      <c r="A368" s="40"/>
      <c r="B368" s="41"/>
      <c r="C368" s="205" t="s">
        <v>733</v>
      </c>
      <c r="D368" s="205" t="s">
        <v>135</v>
      </c>
      <c r="E368" s="206" t="s">
        <v>709</v>
      </c>
      <c r="F368" s="207" t="s">
        <v>1026</v>
      </c>
      <c r="G368" s="208" t="s">
        <v>195</v>
      </c>
      <c r="H368" s="209">
        <v>79</v>
      </c>
      <c r="I368" s="210"/>
      <c r="J368" s="211">
        <f>ROUND(I368*H368,2)</f>
        <v>0</v>
      </c>
      <c r="K368" s="207" t="s">
        <v>139</v>
      </c>
      <c r="L368" s="46"/>
      <c r="M368" s="212" t="s">
        <v>32</v>
      </c>
      <c r="N368" s="213" t="s">
        <v>51</v>
      </c>
      <c r="O368" s="86"/>
      <c r="P368" s="214">
        <f>O368*H368</f>
        <v>0</v>
      </c>
      <c r="Q368" s="214">
        <v>0</v>
      </c>
      <c r="R368" s="214">
        <f>Q368*H368</f>
        <v>0</v>
      </c>
      <c r="S368" s="214">
        <v>0</v>
      </c>
      <c r="T368" s="215">
        <f>S368*H368</f>
        <v>0</v>
      </c>
      <c r="U368" s="40"/>
      <c r="V368" s="40"/>
      <c r="W368" s="40"/>
      <c r="X368" s="40"/>
      <c r="Y368" s="40"/>
      <c r="Z368" s="40"/>
      <c r="AA368" s="40"/>
      <c r="AB368" s="40"/>
      <c r="AC368" s="40"/>
      <c r="AD368" s="40"/>
      <c r="AE368" s="40"/>
      <c r="AR368" s="216" t="s">
        <v>270</v>
      </c>
      <c r="AT368" s="216" t="s">
        <v>135</v>
      </c>
      <c r="AU368" s="216" t="s">
        <v>141</v>
      </c>
      <c r="AY368" s="18" t="s">
        <v>132</v>
      </c>
      <c r="BE368" s="217">
        <f>IF(N368="základní",J368,0)</f>
        <v>0</v>
      </c>
      <c r="BF368" s="217">
        <f>IF(N368="snížená",J368,0)</f>
        <v>0</v>
      </c>
      <c r="BG368" s="217">
        <f>IF(N368="zákl. přenesená",J368,0)</f>
        <v>0</v>
      </c>
      <c r="BH368" s="217">
        <f>IF(N368="sníž. přenesená",J368,0)</f>
        <v>0</v>
      </c>
      <c r="BI368" s="217">
        <f>IF(N368="nulová",J368,0)</f>
        <v>0</v>
      </c>
      <c r="BJ368" s="18" t="s">
        <v>141</v>
      </c>
      <c r="BK368" s="217">
        <f>ROUND(I368*H368,2)</f>
        <v>0</v>
      </c>
      <c r="BL368" s="18" t="s">
        <v>270</v>
      </c>
      <c r="BM368" s="216" t="s">
        <v>1699</v>
      </c>
    </row>
    <row r="369" s="2" customFormat="1">
      <c r="A369" s="40"/>
      <c r="B369" s="41"/>
      <c r="C369" s="42"/>
      <c r="D369" s="225" t="s">
        <v>197</v>
      </c>
      <c r="E369" s="42"/>
      <c r="F369" s="226" t="s">
        <v>712</v>
      </c>
      <c r="G369" s="42"/>
      <c r="H369" s="42"/>
      <c r="I369" s="227"/>
      <c r="J369" s="42"/>
      <c r="K369" s="42"/>
      <c r="L369" s="46"/>
      <c r="M369" s="228"/>
      <c r="N369" s="229"/>
      <c r="O369" s="86"/>
      <c r="P369" s="86"/>
      <c r="Q369" s="86"/>
      <c r="R369" s="86"/>
      <c r="S369" s="86"/>
      <c r="T369" s="87"/>
      <c r="U369" s="40"/>
      <c r="V369" s="40"/>
      <c r="W369" s="40"/>
      <c r="X369" s="40"/>
      <c r="Y369" s="40"/>
      <c r="Z369" s="40"/>
      <c r="AA369" s="40"/>
      <c r="AB369" s="40"/>
      <c r="AC369" s="40"/>
      <c r="AD369" s="40"/>
      <c r="AE369" s="40"/>
      <c r="AT369" s="18" t="s">
        <v>197</v>
      </c>
      <c r="AU369" s="18" t="s">
        <v>141</v>
      </c>
    </row>
    <row r="370" s="2" customFormat="1" ht="14.4" customHeight="1">
      <c r="A370" s="40"/>
      <c r="B370" s="41"/>
      <c r="C370" s="252" t="s">
        <v>737</v>
      </c>
      <c r="D370" s="252" t="s">
        <v>246</v>
      </c>
      <c r="E370" s="253" t="s">
        <v>714</v>
      </c>
      <c r="F370" s="254" t="s">
        <v>715</v>
      </c>
      <c r="G370" s="255" t="s">
        <v>204</v>
      </c>
      <c r="H370" s="256">
        <v>1.9339999999999999</v>
      </c>
      <c r="I370" s="257"/>
      <c r="J370" s="258">
        <f>ROUND(I370*H370,2)</f>
        <v>0</v>
      </c>
      <c r="K370" s="254" t="s">
        <v>139</v>
      </c>
      <c r="L370" s="259"/>
      <c r="M370" s="260" t="s">
        <v>32</v>
      </c>
      <c r="N370" s="261" t="s">
        <v>51</v>
      </c>
      <c r="O370" s="86"/>
      <c r="P370" s="214">
        <f>O370*H370</f>
        <v>0</v>
      </c>
      <c r="Q370" s="214">
        <v>0.55000000000000004</v>
      </c>
      <c r="R370" s="214">
        <f>Q370*H370</f>
        <v>1.0637000000000001</v>
      </c>
      <c r="S370" s="214">
        <v>0</v>
      </c>
      <c r="T370" s="215">
        <f>S370*H370</f>
        <v>0</v>
      </c>
      <c r="U370" s="40"/>
      <c r="V370" s="40"/>
      <c r="W370" s="40"/>
      <c r="X370" s="40"/>
      <c r="Y370" s="40"/>
      <c r="Z370" s="40"/>
      <c r="AA370" s="40"/>
      <c r="AB370" s="40"/>
      <c r="AC370" s="40"/>
      <c r="AD370" s="40"/>
      <c r="AE370" s="40"/>
      <c r="AR370" s="216" t="s">
        <v>356</v>
      </c>
      <c r="AT370" s="216" t="s">
        <v>246</v>
      </c>
      <c r="AU370" s="216" t="s">
        <v>141</v>
      </c>
      <c r="AY370" s="18" t="s">
        <v>132</v>
      </c>
      <c r="BE370" s="217">
        <f>IF(N370="základní",J370,0)</f>
        <v>0</v>
      </c>
      <c r="BF370" s="217">
        <f>IF(N370="snížená",J370,0)</f>
        <v>0</v>
      </c>
      <c r="BG370" s="217">
        <f>IF(N370="zákl. přenesená",J370,0)</f>
        <v>0</v>
      </c>
      <c r="BH370" s="217">
        <f>IF(N370="sníž. přenesená",J370,0)</f>
        <v>0</v>
      </c>
      <c r="BI370" s="217">
        <f>IF(N370="nulová",J370,0)</f>
        <v>0</v>
      </c>
      <c r="BJ370" s="18" t="s">
        <v>141</v>
      </c>
      <c r="BK370" s="217">
        <f>ROUND(I370*H370,2)</f>
        <v>0</v>
      </c>
      <c r="BL370" s="18" t="s">
        <v>270</v>
      </c>
      <c r="BM370" s="216" t="s">
        <v>1700</v>
      </c>
    </row>
    <row r="371" s="13" customFormat="1">
      <c r="A371" s="13"/>
      <c r="B371" s="230"/>
      <c r="C371" s="231"/>
      <c r="D371" s="225" t="s">
        <v>199</v>
      </c>
      <c r="E371" s="232" t="s">
        <v>32</v>
      </c>
      <c r="F371" s="233" t="s">
        <v>1550</v>
      </c>
      <c r="G371" s="231"/>
      <c r="H371" s="234">
        <v>1.8959999999999999</v>
      </c>
      <c r="I371" s="235"/>
      <c r="J371" s="231"/>
      <c r="K371" s="231"/>
      <c r="L371" s="236"/>
      <c r="M371" s="237"/>
      <c r="N371" s="238"/>
      <c r="O371" s="238"/>
      <c r="P371" s="238"/>
      <c r="Q371" s="238"/>
      <c r="R371" s="238"/>
      <c r="S371" s="238"/>
      <c r="T371" s="239"/>
      <c r="U371" s="13"/>
      <c r="V371" s="13"/>
      <c r="W371" s="13"/>
      <c r="X371" s="13"/>
      <c r="Y371" s="13"/>
      <c r="Z371" s="13"/>
      <c r="AA371" s="13"/>
      <c r="AB371" s="13"/>
      <c r="AC371" s="13"/>
      <c r="AD371" s="13"/>
      <c r="AE371" s="13"/>
      <c r="AT371" s="240" t="s">
        <v>199</v>
      </c>
      <c r="AU371" s="240" t="s">
        <v>141</v>
      </c>
      <c r="AV371" s="13" t="s">
        <v>141</v>
      </c>
      <c r="AW371" s="13" t="s">
        <v>41</v>
      </c>
      <c r="AX371" s="13" t="s">
        <v>79</v>
      </c>
      <c r="AY371" s="240" t="s">
        <v>132</v>
      </c>
    </row>
    <row r="372" s="14" customFormat="1">
      <c r="A372" s="14"/>
      <c r="B372" s="241"/>
      <c r="C372" s="242"/>
      <c r="D372" s="225" t="s">
        <v>199</v>
      </c>
      <c r="E372" s="243" t="s">
        <v>32</v>
      </c>
      <c r="F372" s="244" t="s">
        <v>201</v>
      </c>
      <c r="G372" s="242"/>
      <c r="H372" s="245">
        <v>1.8959999999999999</v>
      </c>
      <c r="I372" s="246"/>
      <c r="J372" s="242"/>
      <c r="K372" s="242"/>
      <c r="L372" s="247"/>
      <c r="M372" s="248"/>
      <c r="N372" s="249"/>
      <c r="O372" s="249"/>
      <c r="P372" s="249"/>
      <c r="Q372" s="249"/>
      <c r="R372" s="249"/>
      <c r="S372" s="249"/>
      <c r="T372" s="250"/>
      <c r="U372" s="14"/>
      <c r="V372" s="14"/>
      <c r="W372" s="14"/>
      <c r="X372" s="14"/>
      <c r="Y372" s="14"/>
      <c r="Z372" s="14"/>
      <c r="AA372" s="14"/>
      <c r="AB372" s="14"/>
      <c r="AC372" s="14"/>
      <c r="AD372" s="14"/>
      <c r="AE372" s="14"/>
      <c r="AT372" s="251" t="s">
        <v>199</v>
      </c>
      <c r="AU372" s="251" t="s">
        <v>141</v>
      </c>
      <c r="AV372" s="14" t="s">
        <v>150</v>
      </c>
      <c r="AW372" s="14" t="s">
        <v>41</v>
      </c>
      <c r="AX372" s="14" t="s">
        <v>21</v>
      </c>
      <c r="AY372" s="251" t="s">
        <v>132</v>
      </c>
    </row>
    <row r="373" s="13" customFormat="1">
      <c r="A373" s="13"/>
      <c r="B373" s="230"/>
      <c r="C373" s="231"/>
      <c r="D373" s="225" t="s">
        <v>199</v>
      </c>
      <c r="E373" s="231"/>
      <c r="F373" s="233" t="s">
        <v>1551</v>
      </c>
      <c r="G373" s="231"/>
      <c r="H373" s="234">
        <v>1.9339999999999999</v>
      </c>
      <c r="I373" s="235"/>
      <c r="J373" s="231"/>
      <c r="K373" s="231"/>
      <c r="L373" s="236"/>
      <c r="M373" s="237"/>
      <c r="N373" s="238"/>
      <c r="O373" s="238"/>
      <c r="P373" s="238"/>
      <c r="Q373" s="238"/>
      <c r="R373" s="238"/>
      <c r="S373" s="238"/>
      <c r="T373" s="239"/>
      <c r="U373" s="13"/>
      <c r="V373" s="13"/>
      <c r="W373" s="13"/>
      <c r="X373" s="13"/>
      <c r="Y373" s="13"/>
      <c r="Z373" s="13"/>
      <c r="AA373" s="13"/>
      <c r="AB373" s="13"/>
      <c r="AC373" s="13"/>
      <c r="AD373" s="13"/>
      <c r="AE373" s="13"/>
      <c r="AT373" s="240" t="s">
        <v>199</v>
      </c>
      <c r="AU373" s="240" t="s">
        <v>141</v>
      </c>
      <c r="AV373" s="13" t="s">
        <v>141</v>
      </c>
      <c r="AW373" s="13" t="s">
        <v>4</v>
      </c>
      <c r="AX373" s="13" t="s">
        <v>21</v>
      </c>
      <c r="AY373" s="240" t="s">
        <v>132</v>
      </c>
    </row>
    <row r="374" s="2" customFormat="1" ht="24.15" customHeight="1">
      <c r="A374" s="40"/>
      <c r="B374" s="41"/>
      <c r="C374" s="205" t="s">
        <v>744</v>
      </c>
      <c r="D374" s="205" t="s">
        <v>135</v>
      </c>
      <c r="E374" s="206" t="s">
        <v>720</v>
      </c>
      <c r="F374" s="207" t="s">
        <v>721</v>
      </c>
      <c r="G374" s="208" t="s">
        <v>195</v>
      </c>
      <c r="H374" s="209">
        <v>152.31999999999999</v>
      </c>
      <c r="I374" s="210"/>
      <c r="J374" s="211">
        <f>ROUND(I374*H374,2)</f>
        <v>0</v>
      </c>
      <c r="K374" s="207" t="s">
        <v>139</v>
      </c>
      <c r="L374" s="46"/>
      <c r="M374" s="212" t="s">
        <v>32</v>
      </c>
      <c r="N374" s="213" t="s">
        <v>51</v>
      </c>
      <c r="O374" s="86"/>
      <c r="P374" s="214">
        <f>O374*H374</f>
        <v>0</v>
      </c>
      <c r="Q374" s="214">
        <v>0</v>
      </c>
      <c r="R374" s="214">
        <f>Q374*H374</f>
        <v>0</v>
      </c>
      <c r="S374" s="214">
        <v>0</v>
      </c>
      <c r="T374" s="215">
        <f>S374*H374</f>
        <v>0</v>
      </c>
      <c r="U374" s="40"/>
      <c r="V374" s="40"/>
      <c r="W374" s="40"/>
      <c r="X374" s="40"/>
      <c r="Y374" s="40"/>
      <c r="Z374" s="40"/>
      <c r="AA374" s="40"/>
      <c r="AB374" s="40"/>
      <c r="AC374" s="40"/>
      <c r="AD374" s="40"/>
      <c r="AE374" s="40"/>
      <c r="AR374" s="216" t="s">
        <v>270</v>
      </c>
      <c r="AT374" s="216" t="s">
        <v>135</v>
      </c>
      <c r="AU374" s="216" t="s">
        <v>141</v>
      </c>
      <c r="AY374" s="18" t="s">
        <v>132</v>
      </c>
      <c r="BE374" s="217">
        <f>IF(N374="základní",J374,0)</f>
        <v>0</v>
      </c>
      <c r="BF374" s="217">
        <f>IF(N374="snížená",J374,0)</f>
        <v>0</v>
      </c>
      <c r="BG374" s="217">
        <f>IF(N374="zákl. přenesená",J374,0)</f>
        <v>0</v>
      </c>
      <c r="BH374" s="217">
        <f>IF(N374="sníž. přenesená",J374,0)</f>
        <v>0</v>
      </c>
      <c r="BI374" s="217">
        <f>IF(N374="nulová",J374,0)</f>
        <v>0</v>
      </c>
      <c r="BJ374" s="18" t="s">
        <v>141</v>
      </c>
      <c r="BK374" s="217">
        <f>ROUND(I374*H374,2)</f>
        <v>0</v>
      </c>
      <c r="BL374" s="18" t="s">
        <v>270</v>
      </c>
      <c r="BM374" s="216" t="s">
        <v>1701</v>
      </c>
    </row>
    <row r="375" s="2" customFormat="1">
      <c r="A375" s="40"/>
      <c r="B375" s="41"/>
      <c r="C375" s="42"/>
      <c r="D375" s="225" t="s">
        <v>197</v>
      </c>
      <c r="E375" s="42"/>
      <c r="F375" s="226" t="s">
        <v>723</v>
      </c>
      <c r="G375" s="42"/>
      <c r="H375" s="42"/>
      <c r="I375" s="227"/>
      <c r="J375" s="42"/>
      <c r="K375" s="42"/>
      <c r="L375" s="46"/>
      <c r="M375" s="228"/>
      <c r="N375" s="229"/>
      <c r="O375" s="86"/>
      <c r="P375" s="86"/>
      <c r="Q375" s="86"/>
      <c r="R375" s="86"/>
      <c r="S375" s="86"/>
      <c r="T375" s="87"/>
      <c r="U375" s="40"/>
      <c r="V375" s="40"/>
      <c r="W375" s="40"/>
      <c r="X375" s="40"/>
      <c r="Y375" s="40"/>
      <c r="Z375" s="40"/>
      <c r="AA375" s="40"/>
      <c r="AB375" s="40"/>
      <c r="AC375" s="40"/>
      <c r="AD375" s="40"/>
      <c r="AE375" s="40"/>
      <c r="AT375" s="18" t="s">
        <v>197</v>
      </c>
      <c r="AU375" s="18" t="s">
        <v>141</v>
      </c>
    </row>
    <row r="376" s="2" customFormat="1" ht="14.4" customHeight="1">
      <c r="A376" s="40"/>
      <c r="B376" s="41"/>
      <c r="C376" s="252" t="s">
        <v>749</v>
      </c>
      <c r="D376" s="252" t="s">
        <v>246</v>
      </c>
      <c r="E376" s="253" t="s">
        <v>725</v>
      </c>
      <c r="F376" s="254" t="s">
        <v>726</v>
      </c>
      <c r="G376" s="255" t="s">
        <v>195</v>
      </c>
      <c r="H376" s="256">
        <v>164.506</v>
      </c>
      <c r="I376" s="257"/>
      <c r="J376" s="258">
        <f>ROUND(I376*H376,2)</f>
        <v>0</v>
      </c>
      <c r="K376" s="254" t="s">
        <v>139</v>
      </c>
      <c r="L376" s="259"/>
      <c r="M376" s="260" t="s">
        <v>32</v>
      </c>
      <c r="N376" s="261" t="s">
        <v>51</v>
      </c>
      <c r="O376" s="86"/>
      <c r="P376" s="214">
        <f>O376*H376</f>
        <v>0</v>
      </c>
      <c r="Q376" s="214">
        <v>0.014500000000000001</v>
      </c>
      <c r="R376" s="214">
        <f>Q376*H376</f>
        <v>2.3853370000000003</v>
      </c>
      <c r="S376" s="214">
        <v>0</v>
      </c>
      <c r="T376" s="215">
        <f>S376*H376</f>
        <v>0</v>
      </c>
      <c r="U376" s="40"/>
      <c r="V376" s="40"/>
      <c r="W376" s="40"/>
      <c r="X376" s="40"/>
      <c r="Y376" s="40"/>
      <c r="Z376" s="40"/>
      <c r="AA376" s="40"/>
      <c r="AB376" s="40"/>
      <c r="AC376" s="40"/>
      <c r="AD376" s="40"/>
      <c r="AE376" s="40"/>
      <c r="AR376" s="216" t="s">
        <v>356</v>
      </c>
      <c r="AT376" s="216" t="s">
        <v>246</v>
      </c>
      <c r="AU376" s="216" t="s">
        <v>141</v>
      </c>
      <c r="AY376" s="18" t="s">
        <v>132</v>
      </c>
      <c r="BE376" s="217">
        <f>IF(N376="základní",J376,0)</f>
        <v>0</v>
      </c>
      <c r="BF376" s="217">
        <f>IF(N376="snížená",J376,0)</f>
        <v>0</v>
      </c>
      <c r="BG376" s="217">
        <f>IF(N376="zákl. přenesená",J376,0)</f>
        <v>0</v>
      </c>
      <c r="BH376" s="217">
        <f>IF(N376="sníž. přenesená",J376,0)</f>
        <v>0</v>
      </c>
      <c r="BI376" s="217">
        <f>IF(N376="nulová",J376,0)</f>
        <v>0</v>
      </c>
      <c r="BJ376" s="18" t="s">
        <v>141</v>
      </c>
      <c r="BK376" s="217">
        <f>ROUND(I376*H376,2)</f>
        <v>0</v>
      </c>
      <c r="BL376" s="18" t="s">
        <v>270</v>
      </c>
      <c r="BM376" s="216" t="s">
        <v>1702</v>
      </c>
    </row>
    <row r="377" s="13" customFormat="1">
      <c r="A377" s="13"/>
      <c r="B377" s="230"/>
      <c r="C377" s="231"/>
      <c r="D377" s="225" t="s">
        <v>199</v>
      </c>
      <c r="E377" s="231"/>
      <c r="F377" s="233" t="s">
        <v>1039</v>
      </c>
      <c r="G377" s="231"/>
      <c r="H377" s="234">
        <v>164.506</v>
      </c>
      <c r="I377" s="235"/>
      <c r="J377" s="231"/>
      <c r="K377" s="231"/>
      <c r="L377" s="236"/>
      <c r="M377" s="237"/>
      <c r="N377" s="238"/>
      <c r="O377" s="238"/>
      <c r="P377" s="238"/>
      <c r="Q377" s="238"/>
      <c r="R377" s="238"/>
      <c r="S377" s="238"/>
      <c r="T377" s="239"/>
      <c r="U377" s="13"/>
      <c r="V377" s="13"/>
      <c r="W377" s="13"/>
      <c r="X377" s="13"/>
      <c r="Y377" s="13"/>
      <c r="Z377" s="13"/>
      <c r="AA377" s="13"/>
      <c r="AB377" s="13"/>
      <c r="AC377" s="13"/>
      <c r="AD377" s="13"/>
      <c r="AE377" s="13"/>
      <c r="AT377" s="240" t="s">
        <v>199</v>
      </c>
      <c r="AU377" s="240" t="s">
        <v>141</v>
      </c>
      <c r="AV377" s="13" t="s">
        <v>141</v>
      </c>
      <c r="AW377" s="13" t="s">
        <v>4</v>
      </c>
      <c r="AX377" s="13" t="s">
        <v>21</v>
      </c>
      <c r="AY377" s="240" t="s">
        <v>132</v>
      </c>
    </row>
    <row r="378" s="2" customFormat="1" ht="14.4" customHeight="1">
      <c r="A378" s="40"/>
      <c r="B378" s="41"/>
      <c r="C378" s="205" t="s">
        <v>756</v>
      </c>
      <c r="D378" s="205" t="s">
        <v>135</v>
      </c>
      <c r="E378" s="206" t="s">
        <v>730</v>
      </c>
      <c r="F378" s="207" t="s">
        <v>731</v>
      </c>
      <c r="G378" s="208" t="s">
        <v>231</v>
      </c>
      <c r="H378" s="209">
        <v>257</v>
      </c>
      <c r="I378" s="210"/>
      <c r="J378" s="211">
        <f>ROUND(I378*H378,2)</f>
        <v>0</v>
      </c>
      <c r="K378" s="207" t="s">
        <v>139</v>
      </c>
      <c r="L378" s="46"/>
      <c r="M378" s="212" t="s">
        <v>32</v>
      </c>
      <c r="N378" s="213" t="s">
        <v>51</v>
      </c>
      <c r="O378" s="86"/>
      <c r="P378" s="214">
        <f>O378*H378</f>
        <v>0</v>
      </c>
      <c r="Q378" s="214">
        <v>1.0000000000000001E-05</v>
      </c>
      <c r="R378" s="214">
        <f>Q378*H378</f>
        <v>0.0025700000000000002</v>
      </c>
      <c r="S378" s="214">
        <v>0</v>
      </c>
      <c r="T378" s="215">
        <f>S378*H378</f>
        <v>0</v>
      </c>
      <c r="U378" s="40"/>
      <c r="V378" s="40"/>
      <c r="W378" s="40"/>
      <c r="X378" s="40"/>
      <c r="Y378" s="40"/>
      <c r="Z378" s="40"/>
      <c r="AA378" s="40"/>
      <c r="AB378" s="40"/>
      <c r="AC378" s="40"/>
      <c r="AD378" s="40"/>
      <c r="AE378" s="40"/>
      <c r="AR378" s="216" t="s">
        <v>270</v>
      </c>
      <c r="AT378" s="216" t="s">
        <v>135</v>
      </c>
      <c r="AU378" s="216" t="s">
        <v>141</v>
      </c>
      <c r="AY378" s="18" t="s">
        <v>132</v>
      </c>
      <c r="BE378" s="217">
        <f>IF(N378="základní",J378,0)</f>
        <v>0</v>
      </c>
      <c r="BF378" s="217">
        <f>IF(N378="snížená",J378,0)</f>
        <v>0</v>
      </c>
      <c r="BG378" s="217">
        <f>IF(N378="zákl. přenesená",J378,0)</f>
        <v>0</v>
      </c>
      <c r="BH378" s="217">
        <f>IF(N378="sníž. přenesená",J378,0)</f>
        <v>0</v>
      </c>
      <c r="BI378" s="217">
        <f>IF(N378="nulová",J378,0)</f>
        <v>0</v>
      </c>
      <c r="BJ378" s="18" t="s">
        <v>141</v>
      </c>
      <c r="BK378" s="217">
        <f>ROUND(I378*H378,2)</f>
        <v>0</v>
      </c>
      <c r="BL378" s="18" t="s">
        <v>270</v>
      </c>
      <c r="BM378" s="216" t="s">
        <v>1703</v>
      </c>
    </row>
    <row r="379" s="2" customFormat="1">
      <c r="A379" s="40"/>
      <c r="B379" s="41"/>
      <c r="C379" s="42"/>
      <c r="D379" s="225" t="s">
        <v>197</v>
      </c>
      <c r="E379" s="42"/>
      <c r="F379" s="226" t="s">
        <v>723</v>
      </c>
      <c r="G379" s="42"/>
      <c r="H379" s="42"/>
      <c r="I379" s="227"/>
      <c r="J379" s="42"/>
      <c r="K379" s="42"/>
      <c r="L379" s="46"/>
      <c r="M379" s="228"/>
      <c r="N379" s="229"/>
      <c r="O379" s="86"/>
      <c r="P379" s="86"/>
      <c r="Q379" s="86"/>
      <c r="R379" s="86"/>
      <c r="S379" s="86"/>
      <c r="T379" s="87"/>
      <c r="U379" s="40"/>
      <c r="V379" s="40"/>
      <c r="W379" s="40"/>
      <c r="X379" s="40"/>
      <c r="Y379" s="40"/>
      <c r="Z379" s="40"/>
      <c r="AA379" s="40"/>
      <c r="AB379" s="40"/>
      <c r="AC379" s="40"/>
      <c r="AD379" s="40"/>
      <c r="AE379" s="40"/>
      <c r="AT379" s="18" t="s">
        <v>197</v>
      </c>
      <c r="AU379" s="18" t="s">
        <v>141</v>
      </c>
    </row>
    <row r="380" s="2" customFormat="1" ht="14.4" customHeight="1">
      <c r="A380" s="40"/>
      <c r="B380" s="41"/>
      <c r="C380" s="252" t="s">
        <v>761</v>
      </c>
      <c r="D380" s="252" t="s">
        <v>246</v>
      </c>
      <c r="E380" s="253" t="s">
        <v>734</v>
      </c>
      <c r="F380" s="254" t="s">
        <v>735</v>
      </c>
      <c r="G380" s="255" t="s">
        <v>204</v>
      </c>
      <c r="H380" s="256">
        <v>2.0600000000000001</v>
      </c>
      <c r="I380" s="257"/>
      <c r="J380" s="258">
        <f>ROUND(I380*H380,2)</f>
        <v>0</v>
      </c>
      <c r="K380" s="254" t="s">
        <v>139</v>
      </c>
      <c r="L380" s="259"/>
      <c r="M380" s="260" t="s">
        <v>32</v>
      </c>
      <c r="N380" s="261" t="s">
        <v>51</v>
      </c>
      <c r="O380" s="86"/>
      <c r="P380" s="214">
        <f>O380*H380</f>
        <v>0</v>
      </c>
      <c r="Q380" s="214">
        <v>0.55000000000000004</v>
      </c>
      <c r="R380" s="214">
        <f>Q380*H380</f>
        <v>1.1330000000000002</v>
      </c>
      <c r="S380" s="214">
        <v>0</v>
      </c>
      <c r="T380" s="215">
        <f>S380*H380</f>
        <v>0</v>
      </c>
      <c r="U380" s="40"/>
      <c r="V380" s="40"/>
      <c r="W380" s="40"/>
      <c r="X380" s="40"/>
      <c r="Y380" s="40"/>
      <c r="Z380" s="40"/>
      <c r="AA380" s="40"/>
      <c r="AB380" s="40"/>
      <c r="AC380" s="40"/>
      <c r="AD380" s="40"/>
      <c r="AE380" s="40"/>
      <c r="AR380" s="216" t="s">
        <v>356</v>
      </c>
      <c r="AT380" s="216" t="s">
        <v>246</v>
      </c>
      <c r="AU380" s="216" t="s">
        <v>141</v>
      </c>
      <c r="AY380" s="18" t="s">
        <v>132</v>
      </c>
      <c r="BE380" s="217">
        <f>IF(N380="základní",J380,0)</f>
        <v>0</v>
      </c>
      <c r="BF380" s="217">
        <f>IF(N380="snížená",J380,0)</f>
        <v>0</v>
      </c>
      <c r="BG380" s="217">
        <f>IF(N380="zákl. přenesená",J380,0)</f>
        <v>0</v>
      </c>
      <c r="BH380" s="217">
        <f>IF(N380="sníž. přenesená",J380,0)</f>
        <v>0</v>
      </c>
      <c r="BI380" s="217">
        <f>IF(N380="nulová",J380,0)</f>
        <v>0</v>
      </c>
      <c r="BJ380" s="18" t="s">
        <v>141</v>
      </c>
      <c r="BK380" s="217">
        <f>ROUND(I380*H380,2)</f>
        <v>0</v>
      </c>
      <c r="BL380" s="18" t="s">
        <v>270</v>
      </c>
      <c r="BM380" s="216" t="s">
        <v>1704</v>
      </c>
    </row>
    <row r="381" s="2" customFormat="1" ht="24.15" customHeight="1">
      <c r="A381" s="40"/>
      <c r="B381" s="41"/>
      <c r="C381" s="205" t="s">
        <v>765</v>
      </c>
      <c r="D381" s="205" t="s">
        <v>135</v>
      </c>
      <c r="E381" s="206" t="s">
        <v>738</v>
      </c>
      <c r="F381" s="207" t="s">
        <v>739</v>
      </c>
      <c r="G381" s="208" t="s">
        <v>254</v>
      </c>
      <c r="H381" s="209">
        <v>4.585</v>
      </c>
      <c r="I381" s="210"/>
      <c r="J381" s="211">
        <f>ROUND(I381*H381,2)</f>
        <v>0</v>
      </c>
      <c r="K381" s="207" t="s">
        <v>139</v>
      </c>
      <c r="L381" s="46"/>
      <c r="M381" s="212" t="s">
        <v>32</v>
      </c>
      <c r="N381" s="213" t="s">
        <v>51</v>
      </c>
      <c r="O381" s="86"/>
      <c r="P381" s="214">
        <f>O381*H381</f>
        <v>0</v>
      </c>
      <c r="Q381" s="214">
        <v>0</v>
      </c>
      <c r="R381" s="214">
        <f>Q381*H381</f>
        <v>0</v>
      </c>
      <c r="S381" s="214">
        <v>0</v>
      </c>
      <c r="T381" s="215">
        <f>S381*H381</f>
        <v>0</v>
      </c>
      <c r="U381" s="40"/>
      <c r="V381" s="40"/>
      <c r="W381" s="40"/>
      <c r="X381" s="40"/>
      <c r="Y381" s="40"/>
      <c r="Z381" s="40"/>
      <c r="AA381" s="40"/>
      <c r="AB381" s="40"/>
      <c r="AC381" s="40"/>
      <c r="AD381" s="40"/>
      <c r="AE381" s="40"/>
      <c r="AR381" s="216" t="s">
        <v>270</v>
      </c>
      <c r="AT381" s="216" t="s">
        <v>135</v>
      </c>
      <c r="AU381" s="216" t="s">
        <v>141</v>
      </c>
      <c r="AY381" s="18" t="s">
        <v>132</v>
      </c>
      <c r="BE381" s="217">
        <f>IF(N381="základní",J381,0)</f>
        <v>0</v>
      </c>
      <c r="BF381" s="217">
        <f>IF(N381="snížená",J381,0)</f>
        <v>0</v>
      </c>
      <c r="BG381" s="217">
        <f>IF(N381="zákl. přenesená",J381,0)</f>
        <v>0</v>
      </c>
      <c r="BH381" s="217">
        <f>IF(N381="sníž. přenesená",J381,0)</f>
        <v>0</v>
      </c>
      <c r="BI381" s="217">
        <f>IF(N381="nulová",J381,0)</f>
        <v>0</v>
      </c>
      <c r="BJ381" s="18" t="s">
        <v>141</v>
      </c>
      <c r="BK381" s="217">
        <f>ROUND(I381*H381,2)</f>
        <v>0</v>
      </c>
      <c r="BL381" s="18" t="s">
        <v>270</v>
      </c>
      <c r="BM381" s="216" t="s">
        <v>1705</v>
      </c>
    </row>
    <row r="382" s="2" customFormat="1">
      <c r="A382" s="40"/>
      <c r="B382" s="41"/>
      <c r="C382" s="42"/>
      <c r="D382" s="225" t="s">
        <v>197</v>
      </c>
      <c r="E382" s="42"/>
      <c r="F382" s="226" t="s">
        <v>741</v>
      </c>
      <c r="G382" s="42"/>
      <c r="H382" s="42"/>
      <c r="I382" s="227"/>
      <c r="J382" s="42"/>
      <c r="K382" s="42"/>
      <c r="L382" s="46"/>
      <c r="M382" s="228"/>
      <c r="N382" s="229"/>
      <c r="O382" s="86"/>
      <c r="P382" s="86"/>
      <c r="Q382" s="86"/>
      <c r="R382" s="86"/>
      <c r="S382" s="86"/>
      <c r="T382" s="87"/>
      <c r="U382" s="40"/>
      <c r="V382" s="40"/>
      <c r="W382" s="40"/>
      <c r="X382" s="40"/>
      <c r="Y382" s="40"/>
      <c r="Z382" s="40"/>
      <c r="AA382" s="40"/>
      <c r="AB382" s="40"/>
      <c r="AC382" s="40"/>
      <c r="AD382" s="40"/>
      <c r="AE382" s="40"/>
      <c r="AT382" s="18" t="s">
        <v>197</v>
      </c>
      <c r="AU382" s="18" t="s">
        <v>141</v>
      </c>
    </row>
    <row r="383" s="12" customFormat="1" ht="22.8" customHeight="1">
      <c r="A383" s="12"/>
      <c r="B383" s="189"/>
      <c r="C383" s="190"/>
      <c r="D383" s="191" t="s">
        <v>78</v>
      </c>
      <c r="E383" s="203" t="s">
        <v>742</v>
      </c>
      <c r="F383" s="203" t="s">
        <v>743</v>
      </c>
      <c r="G383" s="190"/>
      <c r="H383" s="190"/>
      <c r="I383" s="193"/>
      <c r="J383" s="204">
        <f>BK383</f>
        <v>0</v>
      </c>
      <c r="K383" s="190"/>
      <c r="L383" s="195"/>
      <c r="M383" s="196"/>
      <c r="N383" s="197"/>
      <c r="O383" s="197"/>
      <c r="P383" s="198">
        <f>SUM(P384:P387)</f>
        <v>0</v>
      </c>
      <c r="Q383" s="197"/>
      <c r="R383" s="198">
        <f>SUM(R384:R387)</f>
        <v>0.084180000000000005</v>
      </c>
      <c r="S383" s="197"/>
      <c r="T383" s="199">
        <f>SUM(T384:T387)</f>
        <v>0</v>
      </c>
      <c r="U383" s="12"/>
      <c r="V383" s="12"/>
      <c r="W383" s="12"/>
      <c r="X383" s="12"/>
      <c r="Y383" s="12"/>
      <c r="Z383" s="12"/>
      <c r="AA383" s="12"/>
      <c r="AB383" s="12"/>
      <c r="AC383" s="12"/>
      <c r="AD383" s="12"/>
      <c r="AE383" s="12"/>
      <c r="AR383" s="200" t="s">
        <v>141</v>
      </c>
      <c r="AT383" s="201" t="s">
        <v>78</v>
      </c>
      <c r="AU383" s="201" t="s">
        <v>21</v>
      </c>
      <c r="AY383" s="200" t="s">
        <v>132</v>
      </c>
      <c r="BK383" s="202">
        <f>SUM(BK384:BK387)</f>
        <v>0</v>
      </c>
    </row>
    <row r="384" s="2" customFormat="1" ht="24.15" customHeight="1">
      <c r="A384" s="40"/>
      <c r="B384" s="41"/>
      <c r="C384" s="205" t="s">
        <v>772</v>
      </c>
      <c r="D384" s="205" t="s">
        <v>135</v>
      </c>
      <c r="E384" s="206" t="s">
        <v>745</v>
      </c>
      <c r="F384" s="207" t="s">
        <v>746</v>
      </c>
      <c r="G384" s="208" t="s">
        <v>195</v>
      </c>
      <c r="H384" s="209">
        <v>6.9000000000000004</v>
      </c>
      <c r="I384" s="210"/>
      <c r="J384" s="211">
        <f>ROUND(I384*H384,2)</f>
        <v>0</v>
      </c>
      <c r="K384" s="207" t="s">
        <v>139</v>
      </c>
      <c r="L384" s="46"/>
      <c r="M384" s="212" t="s">
        <v>32</v>
      </c>
      <c r="N384" s="213" t="s">
        <v>51</v>
      </c>
      <c r="O384" s="86"/>
      <c r="P384" s="214">
        <f>O384*H384</f>
        <v>0</v>
      </c>
      <c r="Q384" s="214">
        <v>0.012200000000000001</v>
      </c>
      <c r="R384" s="214">
        <f>Q384*H384</f>
        <v>0.084180000000000005</v>
      </c>
      <c r="S384" s="214">
        <v>0</v>
      </c>
      <c r="T384" s="215">
        <f>S384*H384</f>
        <v>0</v>
      </c>
      <c r="U384" s="40"/>
      <c r="V384" s="40"/>
      <c r="W384" s="40"/>
      <c r="X384" s="40"/>
      <c r="Y384" s="40"/>
      <c r="Z384" s="40"/>
      <c r="AA384" s="40"/>
      <c r="AB384" s="40"/>
      <c r="AC384" s="40"/>
      <c r="AD384" s="40"/>
      <c r="AE384" s="40"/>
      <c r="AR384" s="216" t="s">
        <v>270</v>
      </c>
      <c r="AT384" s="216" t="s">
        <v>135</v>
      </c>
      <c r="AU384" s="216" t="s">
        <v>141</v>
      </c>
      <c r="AY384" s="18" t="s">
        <v>132</v>
      </c>
      <c r="BE384" s="217">
        <f>IF(N384="základní",J384,0)</f>
        <v>0</v>
      </c>
      <c r="BF384" s="217">
        <f>IF(N384="snížená",J384,0)</f>
        <v>0</v>
      </c>
      <c r="BG384" s="217">
        <f>IF(N384="zákl. přenesená",J384,0)</f>
        <v>0</v>
      </c>
      <c r="BH384" s="217">
        <f>IF(N384="sníž. přenesená",J384,0)</f>
        <v>0</v>
      </c>
      <c r="BI384" s="217">
        <f>IF(N384="nulová",J384,0)</f>
        <v>0</v>
      </c>
      <c r="BJ384" s="18" t="s">
        <v>141</v>
      </c>
      <c r="BK384" s="217">
        <f>ROUND(I384*H384,2)</f>
        <v>0</v>
      </c>
      <c r="BL384" s="18" t="s">
        <v>270</v>
      </c>
      <c r="BM384" s="216" t="s">
        <v>1706</v>
      </c>
    </row>
    <row r="385" s="2" customFormat="1">
      <c r="A385" s="40"/>
      <c r="B385" s="41"/>
      <c r="C385" s="42"/>
      <c r="D385" s="225" t="s">
        <v>197</v>
      </c>
      <c r="E385" s="42"/>
      <c r="F385" s="226" t="s">
        <v>748</v>
      </c>
      <c r="G385" s="42"/>
      <c r="H385" s="42"/>
      <c r="I385" s="227"/>
      <c r="J385" s="42"/>
      <c r="K385" s="42"/>
      <c r="L385" s="46"/>
      <c r="M385" s="228"/>
      <c r="N385" s="229"/>
      <c r="O385" s="86"/>
      <c r="P385" s="86"/>
      <c r="Q385" s="86"/>
      <c r="R385" s="86"/>
      <c r="S385" s="86"/>
      <c r="T385" s="87"/>
      <c r="U385" s="40"/>
      <c r="V385" s="40"/>
      <c r="W385" s="40"/>
      <c r="X385" s="40"/>
      <c r="Y385" s="40"/>
      <c r="Z385" s="40"/>
      <c r="AA385" s="40"/>
      <c r="AB385" s="40"/>
      <c r="AC385" s="40"/>
      <c r="AD385" s="40"/>
      <c r="AE385" s="40"/>
      <c r="AT385" s="18" t="s">
        <v>197</v>
      </c>
      <c r="AU385" s="18" t="s">
        <v>141</v>
      </c>
    </row>
    <row r="386" s="2" customFormat="1" ht="37.8" customHeight="1">
      <c r="A386" s="40"/>
      <c r="B386" s="41"/>
      <c r="C386" s="205" t="s">
        <v>776</v>
      </c>
      <c r="D386" s="205" t="s">
        <v>135</v>
      </c>
      <c r="E386" s="206" t="s">
        <v>750</v>
      </c>
      <c r="F386" s="207" t="s">
        <v>751</v>
      </c>
      <c r="G386" s="208" t="s">
        <v>254</v>
      </c>
      <c r="H386" s="209">
        <v>0.084000000000000005</v>
      </c>
      <c r="I386" s="210"/>
      <c r="J386" s="211">
        <f>ROUND(I386*H386,2)</f>
        <v>0</v>
      </c>
      <c r="K386" s="207" t="s">
        <v>139</v>
      </c>
      <c r="L386" s="46"/>
      <c r="M386" s="212" t="s">
        <v>32</v>
      </c>
      <c r="N386" s="213" t="s">
        <v>51</v>
      </c>
      <c r="O386" s="86"/>
      <c r="P386" s="214">
        <f>O386*H386</f>
        <v>0</v>
      </c>
      <c r="Q386" s="214">
        <v>0</v>
      </c>
      <c r="R386" s="214">
        <f>Q386*H386</f>
        <v>0</v>
      </c>
      <c r="S386" s="214">
        <v>0</v>
      </c>
      <c r="T386" s="215">
        <f>S386*H386</f>
        <v>0</v>
      </c>
      <c r="U386" s="40"/>
      <c r="V386" s="40"/>
      <c r="W386" s="40"/>
      <c r="X386" s="40"/>
      <c r="Y386" s="40"/>
      <c r="Z386" s="40"/>
      <c r="AA386" s="40"/>
      <c r="AB386" s="40"/>
      <c r="AC386" s="40"/>
      <c r="AD386" s="40"/>
      <c r="AE386" s="40"/>
      <c r="AR386" s="216" t="s">
        <v>270</v>
      </c>
      <c r="AT386" s="216" t="s">
        <v>135</v>
      </c>
      <c r="AU386" s="216" t="s">
        <v>141</v>
      </c>
      <c r="AY386" s="18" t="s">
        <v>132</v>
      </c>
      <c r="BE386" s="217">
        <f>IF(N386="základní",J386,0)</f>
        <v>0</v>
      </c>
      <c r="BF386" s="217">
        <f>IF(N386="snížená",J386,0)</f>
        <v>0</v>
      </c>
      <c r="BG386" s="217">
        <f>IF(N386="zákl. přenesená",J386,0)</f>
        <v>0</v>
      </c>
      <c r="BH386" s="217">
        <f>IF(N386="sníž. přenesená",J386,0)</f>
        <v>0</v>
      </c>
      <c r="BI386" s="217">
        <f>IF(N386="nulová",J386,0)</f>
        <v>0</v>
      </c>
      <c r="BJ386" s="18" t="s">
        <v>141</v>
      </c>
      <c r="BK386" s="217">
        <f>ROUND(I386*H386,2)</f>
        <v>0</v>
      </c>
      <c r="BL386" s="18" t="s">
        <v>270</v>
      </c>
      <c r="BM386" s="216" t="s">
        <v>1707</v>
      </c>
    </row>
    <row r="387" s="2" customFormat="1">
      <c r="A387" s="40"/>
      <c r="B387" s="41"/>
      <c r="C387" s="42"/>
      <c r="D387" s="225" t="s">
        <v>197</v>
      </c>
      <c r="E387" s="42"/>
      <c r="F387" s="226" t="s">
        <v>753</v>
      </c>
      <c r="G387" s="42"/>
      <c r="H387" s="42"/>
      <c r="I387" s="227"/>
      <c r="J387" s="42"/>
      <c r="K387" s="42"/>
      <c r="L387" s="46"/>
      <c r="M387" s="228"/>
      <c r="N387" s="229"/>
      <c r="O387" s="86"/>
      <c r="P387" s="86"/>
      <c r="Q387" s="86"/>
      <c r="R387" s="86"/>
      <c r="S387" s="86"/>
      <c r="T387" s="87"/>
      <c r="U387" s="40"/>
      <c r="V387" s="40"/>
      <c r="W387" s="40"/>
      <c r="X387" s="40"/>
      <c r="Y387" s="40"/>
      <c r="Z387" s="40"/>
      <c r="AA387" s="40"/>
      <c r="AB387" s="40"/>
      <c r="AC387" s="40"/>
      <c r="AD387" s="40"/>
      <c r="AE387" s="40"/>
      <c r="AT387" s="18" t="s">
        <v>197</v>
      </c>
      <c r="AU387" s="18" t="s">
        <v>141</v>
      </c>
    </row>
    <row r="388" s="12" customFormat="1" ht="22.8" customHeight="1">
      <c r="A388" s="12"/>
      <c r="B388" s="189"/>
      <c r="C388" s="190"/>
      <c r="D388" s="191" t="s">
        <v>78</v>
      </c>
      <c r="E388" s="203" t="s">
        <v>754</v>
      </c>
      <c r="F388" s="203" t="s">
        <v>755</v>
      </c>
      <c r="G388" s="190"/>
      <c r="H388" s="190"/>
      <c r="I388" s="193"/>
      <c r="J388" s="204">
        <f>BK388</f>
        <v>0</v>
      </c>
      <c r="K388" s="190"/>
      <c r="L388" s="195"/>
      <c r="M388" s="196"/>
      <c r="N388" s="197"/>
      <c r="O388" s="197"/>
      <c r="P388" s="198">
        <f>SUM(P389:P393)</f>
        <v>0</v>
      </c>
      <c r="Q388" s="197"/>
      <c r="R388" s="198">
        <f>SUM(R389:R393)</f>
        <v>0.039</v>
      </c>
      <c r="S388" s="197"/>
      <c r="T388" s="199">
        <f>SUM(T389:T393)</f>
        <v>0</v>
      </c>
      <c r="U388" s="12"/>
      <c r="V388" s="12"/>
      <c r="W388" s="12"/>
      <c r="X388" s="12"/>
      <c r="Y388" s="12"/>
      <c r="Z388" s="12"/>
      <c r="AA388" s="12"/>
      <c r="AB388" s="12"/>
      <c r="AC388" s="12"/>
      <c r="AD388" s="12"/>
      <c r="AE388" s="12"/>
      <c r="AR388" s="200" t="s">
        <v>141</v>
      </c>
      <c r="AT388" s="201" t="s">
        <v>78</v>
      </c>
      <c r="AU388" s="201" t="s">
        <v>21</v>
      </c>
      <c r="AY388" s="200" t="s">
        <v>132</v>
      </c>
      <c r="BK388" s="202">
        <f>SUM(BK389:BK393)</f>
        <v>0</v>
      </c>
    </row>
    <row r="389" s="2" customFormat="1" ht="24.15" customHeight="1">
      <c r="A389" s="40"/>
      <c r="B389" s="41"/>
      <c r="C389" s="205" t="s">
        <v>781</v>
      </c>
      <c r="D389" s="205" t="s">
        <v>135</v>
      </c>
      <c r="E389" s="206" t="s">
        <v>757</v>
      </c>
      <c r="F389" s="207" t="s">
        <v>758</v>
      </c>
      <c r="G389" s="208" t="s">
        <v>376</v>
      </c>
      <c r="H389" s="209">
        <v>2</v>
      </c>
      <c r="I389" s="210"/>
      <c r="J389" s="211">
        <f>ROUND(I389*H389,2)</f>
        <v>0</v>
      </c>
      <c r="K389" s="207" t="s">
        <v>139</v>
      </c>
      <c r="L389" s="46"/>
      <c r="M389" s="212" t="s">
        <v>32</v>
      </c>
      <c r="N389" s="213" t="s">
        <v>51</v>
      </c>
      <c r="O389" s="86"/>
      <c r="P389" s="214">
        <f>O389*H389</f>
        <v>0</v>
      </c>
      <c r="Q389" s="214">
        <v>0</v>
      </c>
      <c r="R389" s="214">
        <f>Q389*H389</f>
        <v>0</v>
      </c>
      <c r="S389" s="214">
        <v>0</v>
      </c>
      <c r="T389" s="215">
        <f>S389*H389</f>
        <v>0</v>
      </c>
      <c r="U389" s="40"/>
      <c r="V389" s="40"/>
      <c r="W389" s="40"/>
      <c r="X389" s="40"/>
      <c r="Y389" s="40"/>
      <c r="Z389" s="40"/>
      <c r="AA389" s="40"/>
      <c r="AB389" s="40"/>
      <c r="AC389" s="40"/>
      <c r="AD389" s="40"/>
      <c r="AE389" s="40"/>
      <c r="AR389" s="216" t="s">
        <v>150</v>
      </c>
      <c r="AT389" s="216" t="s">
        <v>135</v>
      </c>
      <c r="AU389" s="216" t="s">
        <v>141</v>
      </c>
      <c r="AY389" s="18" t="s">
        <v>132</v>
      </c>
      <c r="BE389" s="217">
        <f>IF(N389="základní",J389,0)</f>
        <v>0</v>
      </c>
      <c r="BF389" s="217">
        <f>IF(N389="snížená",J389,0)</f>
        <v>0</v>
      </c>
      <c r="BG389" s="217">
        <f>IF(N389="zákl. přenesená",J389,0)</f>
        <v>0</v>
      </c>
      <c r="BH389" s="217">
        <f>IF(N389="sníž. přenesená",J389,0)</f>
        <v>0</v>
      </c>
      <c r="BI389" s="217">
        <f>IF(N389="nulová",J389,0)</f>
        <v>0</v>
      </c>
      <c r="BJ389" s="18" t="s">
        <v>141</v>
      </c>
      <c r="BK389" s="217">
        <f>ROUND(I389*H389,2)</f>
        <v>0</v>
      </c>
      <c r="BL389" s="18" t="s">
        <v>150</v>
      </c>
      <c r="BM389" s="216" t="s">
        <v>1708</v>
      </c>
    </row>
    <row r="390" s="2" customFormat="1">
      <c r="A390" s="40"/>
      <c r="B390" s="41"/>
      <c r="C390" s="42"/>
      <c r="D390" s="225" t="s">
        <v>197</v>
      </c>
      <c r="E390" s="42"/>
      <c r="F390" s="226" t="s">
        <v>760</v>
      </c>
      <c r="G390" s="42"/>
      <c r="H390" s="42"/>
      <c r="I390" s="227"/>
      <c r="J390" s="42"/>
      <c r="K390" s="42"/>
      <c r="L390" s="46"/>
      <c r="M390" s="228"/>
      <c r="N390" s="229"/>
      <c r="O390" s="86"/>
      <c r="P390" s="86"/>
      <c r="Q390" s="86"/>
      <c r="R390" s="86"/>
      <c r="S390" s="86"/>
      <c r="T390" s="87"/>
      <c r="U390" s="40"/>
      <c r="V390" s="40"/>
      <c r="W390" s="40"/>
      <c r="X390" s="40"/>
      <c r="Y390" s="40"/>
      <c r="Z390" s="40"/>
      <c r="AA390" s="40"/>
      <c r="AB390" s="40"/>
      <c r="AC390" s="40"/>
      <c r="AD390" s="40"/>
      <c r="AE390" s="40"/>
      <c r="AT390" s="18" t="s">
        <v>197</v>
      </c>
      <c r="AU390" s="18" t="s">
        <v>141</v>
      </c>
    </row>
    <row r="391" s="2" customFormat="1" ht="24.15" customHeight="1">
      <c r="A391" s="40"/>
      <c r="B391" s="41"/>
      <c r="C391" s="252" t="s">
        <v>786</v>
      </c>
      <c r="D391" s="252" t="s">
        <v>246</v>
      </c>
      <c r="E391" s="253" t="s">
        <v>762</v>
      </c>
      <c r="F391" s="254" t="s">
        <v>763</v>
      </c>
      <c r="G391" s="255" t="s">
        <v>376</v>
      </c>
      <c r="H391" s="256">
        <v>2</v>
      </c>
      <c r="I391" s="257"/>
      <c r="J391" s="258">
        <f>ROUND(I391*H391,2)</f>
        <v>0</v>
      </c>
      <c r="K391" s="254" t="s">
        <v>139</v>
      </c>
      <c r="L391" s="259"/>
      <c r="M391" s="260" t="s">
        <v>32</v>
      </c>
      <c r="N391" s="261" t="s">
        <v>51</v>
      </c>
      <c r="O391" s="86"/>
      <c r="P391" s="214">
        <f>O391*H391</f>
        <v>0</v>
      </c>
      <c r="Q391" s="214">
        <v>0.0195</v>
      </c>
      <c r="R391" s="214">
        <f>Q391*H391</f>
        <v>0.039</v>
      </c>
      <c r="S391" s="214">
        <v>0</v>
      </c>
      <c r="T391" s="215">
        <f>S391*H391</f>
        <v>0</v>
      </c>
      <c r="U391" s="40"/>
      <c r="V391" s="40"/>
      <c r="W391" s="40"/>
      <c r="X391" s="40"/>
      <c r="Y391" s="40"/>
      <c r="Z391" s="40"/>
      <c r="AA391" s="40"/>
      <c r="AB391" s="40"/>
      <c r="AC391" s="40"/>
      <c r="AD391" s="40"/>
      <c r="AE391" s="40"/>
      <c r="AR391" s="216" t="s">
        <v>228</v>
      </c>
      <c r="AT391" s="216" t="s">
        <v>246</v>
      </c>
      <c r="AU391" s="216" t="s">
        <v>141</v>
      </c>
      <c r="AY391" s="18" t="s">
        <v>132</v>
      </c>
      <c r="BE391" s="217">
        <f>IF(N391="základní",J391,0)</f>
        <v>0</v>
      </c>
      <c r="BF391" s="217">
        <f>IF(N391="snížená",J391,0)</f>
        <v>0</v>
      </c>
      <c r="BG391" s="217">
        <f>IF(N391="zákl. přenesená",J391,0)</f>
        <v>0</v>
      </c>
      <c r="BH391" s="217">
        <f>IF(N391="sníž. přenesená",J391,0)</f>
        <v>0</v>
      </c>
      <c r="BI391" s="217">
        <f>IF(N391="nulová",J391,0)</f>
        <v>0</v>
      </c>
      <c r="BJ391" s="18" t="s">
        <v>141</v>
      </c>
      <c r="BK391" s="217">
        <f>ROUND(I391*H391,2)</f>
        <v>0</v>
      </c>
      <c r="BL391" s="18" t="s">
        <v>150</v>
      </c>
      <c r="BM391" s="216" t="s">
        <v>1709</v>
      </c>
    </row>
    <row r="392" s="2" customFormat="1" ht="24.15" customHeight="1">
      <c r="A392" s="40"/>
      <c r="B392" s="41"/>
      <c r="C392" s="205" t="s">
        <v>794</v>
      </c>
      <c r="D392" s="205" t="s">
        <v>135</v>
      </c>
      <c r="E392" s="206" t="s">
        <v>766</v>
      </c>
      <c r="F392" s="207" t="s">
        <v>767</v>
      </c>
      <c r="G392" s="208" t="s">
        <v>254</v>
      </c>
      <c r="H392" s="209">
        <v>0.039</v>
      </c>
      <c r="I392" s="210"/>
      <c r="J392" s="211">
        <f>ROUND(I392*H392,2)</f>
        <v>0</v>
      </c>
      <c r="K392" s="207" t="s">
        <v>139</v>
      </c>
      <c r="L392" s="46"/>
      <c r="M392" s="212" t="s">
        <v>32</v>
      </c>
      <c r="N392" s="213" t="s">
        <v>51</v>
      </c>
      <c r="O392" s="86"/>
      <c r="P392" s="214">
        <f>O392*H392</f>
        <v>0</v>
      </c>
      <c r="Q392" s="214">
        <v>0</v>
      </c>
      <c r="R392" s="214">
        <f>Q392*H392</f>
        <v>0</v>
      </c>
      <c r="S392" s="214">
        <v>0</v>
      </c>
      <c r="T392" s="215">
        <f>S392*H392</f>
        <v>0</v>
      </c>
      <c r="U392" s="40"/>
      <c r="V392" s="40"/>
      <c r="W392" s="40"/>
      <c r="X392" s="40"/>
      <c r="Y392" s="40"/>
      <c r="Z392" s="40"/>
      <c r="AA392" s="40"/>
      <c r="AB392" s="40"/>
      <c r="AC392" s="40"/>
      <c r="AD392" s="40"/>
      <c r="AE392" s="40"/>
      <c r="AR392" s="216" t="s">
        <v>270</v>
      </c>
      <c r="AT392" s="216" t="s">
        <v>135</v>
      </c>
      <c r="AU392" s="216" t="s">
        <v>141</v>
      </c>
      <c r="AY392" s="18" t="s">
        <v>132</v>
      </c>
      <c r="BE392" s="217">
        <f>IF(N392="základní",J392,0)</f>
        <v>0</v>
      </c>
      <c r="BF392" s="217">
        <f>IF(N392="snížená",J392,0)</f>
        <v>0</v>
      </c>
      <c r="BG392" s="217">
        <f>IF(N392="zákl. přenesená",J392,0)</f>
        <v>0</v>
      </c>
      <c r="BH392" s="217">
        <f>IF(N392="sníž. přenesená",J392,0)</f>
        <v>0</v>
      </c>
      <c r="BI392" s="217">
        <f>IF(N392="nulová",J392,0)</f>
        <v>0</v>
      </c>
      <c r="BJ392" s="18" t="s">
        <v>141</v>
      </c>
      <c r="BK392" s="217">
        <f>ROUND(I392*H392,2)</f>
        <v>0</v>
      </c>
      <c r="BL392" s="18" t="s">
        <v>270</v>
      </c>
      <c r="BM392" s="216" t="s">
        <v>1710</v>
      </c>
    </row>
    <row r="393" s="2" customFormat="1">
      <c r="A393" s="40"/>
      <c r="B393" s="41"/>
      <c r="C393" s="42"/>
      <c r="D393" s="225" t="s">
        <v>197</v>
      </c>
      <c r="E393" s="42"/>
      <c r="F393" s="226" t="s">
        <v>769</v>
      </c>
      <c r="G393" s="42"/>
      <c r="H393" s="42"/>
      <c r="I393" s="227"/>
      <c r="J393" s="42"/>
      <c r="K393" s="42"/>
      <c r="L393" s="46"/>
      <c r="M393" s="228"/>
      <c r="N393" s="229"/>
      <c r="O393" s="86"/>
      <c r="P393" s="86"/>
      <c r="Q393" s="86"/>
      <c r="R393" s="86"/>
      <c r="S393" s="86"/>
      <c r="T393" s="87"/>
      <c r="U393" s="40"/>
      <c r="V393" s="40"/>
      <c r="W393" s="40"/>
      <c r="X393" s="40"/>
      <c r="Y393" s="40"/>
      <c r="Z393" s="40"/>
      <c r="AA393" s="40"/>
      <c r="AB393" s="40"/>
      <c r="AC393" s="40"/>
      <c r="AD393" s="40"/>
      <c r="AE393" s="40"/>
      <c r="AT393" s="18" t="s">
        <v>197</v>
      </c>
      <c r="AU393" s="18" t="s">
        <v>141</v>
      </c>
    </row>
    <row r="394" s="12" customFormat="1" ht="22.8" customHeight="1">
      <c r="A394" s="12"/>
      <c r="B394" s="189"/>
      <c r="C394" s="190"/>
      <c r="D394" s="191" t="s">
        <v>78</v>
      </c>
      <c r="E394" s="203" t="s">
        <v>770</v>
      </c>
      <c r="F394" s="203" t="s">
        <v>771</v>
      </c>
      <c r="G394" s="190"/>
      <c r="H394" s="190"/>
      <c r="I394" s="193"/>
      <c r="J394" s="204">
        <f>BK394</f>
        <v>0</v>
      </c>
      <c r="K394" s="190"/>
      <c r="L394" s="195"/>
      <c r="M394" s="196"/>
      <c r="N394" s="197"/>
      <c r="O394" s="197"/>
      <c r="P394" s="198">
        <f>SUM(P395:P404)</f>
        <v>0</v>
      </c>
      <c r="Q394" s="197"/>
      <c r="R394" s="198">
        <f>SUM(R395:R404)</f>
        <v>0.000426</v>
      </c>
      <c r="S394" s="197"/>
      <c r="T394" s="199">
        <f>SUM(T395:T404)</f>
        <v>0.36799999999999999</v>
      </c>
      <c r="U394" s="12"/>
      <c r="V394" s="12"/>
      <c r="W394" s="12"/>
      <c r="X394" s="12"/>
      <c r="Y394" s="12"/>
      <c r="Z394" s="12"/>
      <c r="AA394" s="12"/>
      <c r="AB394" s="12"/>
      <c r="AC394" s="12"/>
      <c r="AD394" s="12"/>
      <c r="AE394" s="12"/>
      <c r="AR394" s="200" t="s">
        <v>141</v>
      </c>
      <c r="AT394" s="201" t="s">
        <v>78</v>
      </c>
      <c r="AU394" s="201" t="s">
        <v>21</v>
      </c>
      <c r="AY394" s="200" t="s">
        <v>132</v>
      </c>
      <c r="BK394" s="202">
        <f>SUM(BK395:BK404)</f>
        <v>0</v>
      </c>
    </row>
    <row r="395" s="2" customFormat="1" ht="24.15" customHeight="1">
      <c r="A395" s="40"/>
      <c r="B395" s="41"/>
      <c r="C395" s="205" t="s">
        <v>799</v>
      </c>
      <c r="D395" s="205" t="s">
        <v>135</v>
      </c>
      <c r="E395" s="206" t="s">
        <v>1056</v>
      </c>
      <c r="F395" s="207" t="s">
        <v>1057</v>
      </c>
      <c r="G395" s="208" t="s">
        <v>231</v>
      </c>
      <c r="H395" s="209">
        <v>7.0999999999999996</v>
      </c>
      <c r="I395" s="210"/>
      <c r="J395" s="211">
        <f>ROUND(I395*H395,2)</f>
        <v>0</v>
      </c>
      <c r="K395" s="207" t="s">
        <v>139</v>
      </c>
      <c r="L395" s="46"/>
      <c r="M395" s="212" t="s">
        <v>32</v>
      </c>
      <c r="N395" s="213" t="s">
        <v>51</v>
      </c>
      <c r="O395" s="86"/>
      <c r="P395" s="214">
        <f>O395*H395</f>
        <v>0</v>
      </c>
      <c r="Q395" s="214">
        <v>6.0000000000000002E-05</v>
      </c>
      <c r="R395" s="214">
        <f>Q395*H395</f>
        <v>0.000426</v>
      </c>
      <c r="S395" s="214">
        <v>0</v>
      </c>
      <c r="T395" s="215">
        <f>S395*H395</f>
        <v>0</v>
      </c>
      <c r="U395" s="40"/>
      <c r="V395" s="40"/>
      <c r="W395" s="40"/>
      <c r="X395" s="40"/>
      <c r="Y395" s="40"/>
      <c r="Z395" s="40"/>
      <c r="AA395" s="40"/>
      <c r="AB395" s="40"/>
      <c r="AC395" s="40"/>
      <c r="AD395" s="40"/>
      <c r="AE395" s="40"/>
      <c r="AR395" s="216" t="s">
        <v>270</v>
      </c>
      <c r="AT395" s="216" t="s">
        <v>135</v>
      </c>
      <c r="AU395" s="216" t="s">
        <v>141</v>
      </c>
      <c r="AY395" s="18" t="s">
        <v>132</v>
      </c>
      <c r="BE395" s="217">
        <f>IF(N395="základní",J395,0)</f>
        <v>0</v>
      </c>
      <c r="BF395" s="217">
        <f>IF(N395="snížená",J395,0)</f>
        <v>0</v>
      </c>
      <c r="BG395" s="217">
        <f>IF(N395="zákl. přenesená",J395,0)</f>
        <v>0</v>
      </c>
      <c r="BH395" s="217">
        <f>IF(N395="sníž. přenesená",J395,0)</f>
        <v>0</v>
      </c>
      <c r="BI395" s="217">
        <f>IF(N395="nulová",J395,0)</f>
        <v>0</v>
      </c>
      <c r="BJ395" s="18" t="s">
        <v>141</v>
      </c>
      <c r="BK395" s="217">
        <f>ROUND(I395*H395,2)</f>
        <v>0</v>
      </c>
      <c r="BL395" s="18" t="s">
        <v>270</v>
      </c>
      <c r="BM395" s="216" t="s">
        <v>1711</v>
      </c>
    </row>
    <row r="396" s="2" customFormat="1">
      <c r="A396" s="40"/>
      <c r="B396" s="41"/>
      <c r="C396" s="42"/>
      <c r="D396" s="225" t="s">
        <v>197</v>
      </c>
      <c r="E396" s="42"/>
      <c r="F396" s="226" t="s">
        <v>1059</v>
      </c>
      <c r="G396" s="42"/>
      <c r="H396" s="42"/>
      <c r="I396" s="227"/>
      <c r="J396" s="42"/>
      <c r="K396" s="42"/>
      <c r="L396" s="46"/>
      <c r="M396" s="228"/>
      <c r="N396" s="229"/>
      <c r="O396" s="86"/>
      <c r="P396" s="86"/>
      <c r="Q396" s="86"/>
      <c r="R396" s="86"/>
      <c r="S396" s="86"/>
      <c r="T396" s="87"/>
      <c r="U396" s="40"/>
      <c r="V396" s="40"/>
      <c r="W396" s="40"/>
      <c r="X396" s="40"/>
      <c r="Y396" s="40"/>
      <c r="Z396" s="40"/>
      <c r="AA396" s="40"/>
      <c r="AB396" s="40"/>
      <c r="AC396" s="40"/>
      <c r="AD396" s="40"/>
      <c r="AE396" s="40"/>
      <c r="AT396" s="18" t="s">
        <v>197</v>
      </c>
      <c r="AU396" s="18" t="s">
        <v>141</v>
      </c>
    </row>
    <row r="397" s="2" customFormat="1" ht="14.4" customHeight="1">
      <c r="A397" s="40"/>
      <c r="B397" s="41"/>
      <c r="C397" s="205" t="s">
        <v>803</v>
      </c>
      <c r="D397" s="205" t="s">
        <v>135</v>
      </c>
      <c r="E397" s="206" t="s">
        <v>1061</v>
      </c>
      <c r="F397" s="207" t="s">
        <v>1062</v>
      </c>
      <c r="G397" s="208" t="s">
        <v>231</v>
      </c>
      <c r="H397" s="209">
        <v>7.0999999999999996</v>
      </c>
      <c r="I397" s="210"/>
      <c r="J397" s="211">
        <f>ROUND(I397*H397,2)</f>
        <v>0</v>
      </c>
      <c r="K397" s="207" t="s">
        <v>139</v>
      </c>
      <c r="L397" s="46"/>
      <c r="M397" s="212" t="s">
        <v>32</v>
      </c>
      <c r="N397" s="213" t="s">
        <v>51</v>
      </c>
      <c r="O397" s="86"/>
      <c r="P397" s="214">
        <f>O397*H397</f>
        <v>0</v>
      </c>
      <c r="Q397" s="214">
        <v>0</v>
      </c>
      <c r="R397" s="214">
        <f>Q397*H397</f>
        <v>0</v>
      </c>
      <c r="S397" s="214">
        <v>0.025000000000000001</v>
      </c>
      <c r="T397" s="215">
        <f>S397*H397</f>
        <v>0.17749999999999999</v>
      </c>
      <c r="U397" s="40"/>
      <c r="V397" s="40"/>
      <c r="W397" s="40"/>
      <c r="X397" s="40"/>
      <c r="Y397" s="40"/>
      <c r="Z397" s="40"/>
      <c r="AA397" s="40"/>
      <c r="AB397" s="40"/>
      <c r="AC397" s="40"/>
      <c r="AD397" s="40"/>
      <c r="AE397" s="40"/>
      <c r="AR397" s="216" t="s">
        <v>270</v>
      </c>
      <c r="AT397" s="216" t="s">
        <v>135</v>
      </c>
      <c r="AU397" s="216" t="s">
        <v>141</v>
      </c>
      <c r="AY397" s="18" t="s">
        <v>132</v>
      </c>
      <c r="BE397" s="217">
        <f>IF(N397="základní",J397,0)</f>
        <v>0</v>
      </c>
      <c r="BF397" s="217">
        <f>IF(N397="snížená",J397,0)</f>
        <v>0</v>
      </c>
      <c r="BG397" s="217">
        <f>IF(N397="zákl. přenesená",J397,0)</f>
        <v>0</v>
      </c>
      <c r="BH397" s="217">
        <f>IF(N397="sníž. přenesená",J397,0)</f>
        <v>0</v>
      </c>
      <c r="BI397" s="217">
        <f>IF(N397="nulová",J397,0)</f>
        <v>0</v>
      </c>
      <c r="BJ397" s="18" t="s">
        <v>141</v>
      </c>
      <c r="BK397" s="217">
        <f>ROUND(I397*H397,2)</f>
        <v>0</v>
      </c>
      <c r="BL397" s="18" t="s">
        <v>270</v>
      </c>
      <c r="BM397" s="216" t="s">
        <v>1712</v>
      </c>
    </row>
    <row r="398" s="2" customFormat="1" ht="14.4" customHeight="1">
      <c r="A398" s="40"/>
      <c r="B398" s="41"/>
      <c r="C398" s="205" t="s">
        <v>810</v>
      </c>
      <c r="D398" s="205" t="s">
        <v>135</v>
      </c>
      <c r="E398" s="206" t="s">
        <v>773</v>
      </c>
      <c r="F398" s="207" t="s">
        <v>774</v>
      </c>
      <c r="G398" s="208" t="s">
        <v>376</v>
      </c>
      <c r="H398" s="209">
        <v>2</v>
      </c>
      <c r="I398" s="210"/>
      <c r="J398" s="211">
        <f>ROUND(I398*H398,2)</f>
        <v>0</v>
      </c>
      <c r="K398" s="207" t="s">
        <v>139</v>
      </c>
      <c r="L398" s="46"/>
      <c r="M398" s="212" t="s">
        <v>32</v>
      </c>
      <c r="N398" s="213" t="s">
        <v>51</v>
      </c>
      <c r="O398" s="86"/>
      <c r="P398" s="214">
        <f>O398*H398</f>
        <v>0</v>
      </c>
      <c r="Q398" s="214">
        <v>0</v>
      </c>
      <c r="R398" s="214">
        <f>Q398*H398</f>
        <v>0</v>
      </c>
      <c r="S398" s="214">
        <v>0.012999999999999999</v>
      </c>
      <c r="T398" s="215">
        <f>S398*H398</f>
        <v>0.025999999999999999</v>
      </c>
      <c r="U398" s="40"/>
      <c r="V398" s="40"/>
      <c r="W398" s="40"/>
      <c r="X398" s="40"/>
      <c r="Y398" s="40"/>
      <c r="Z398" s="40"/>
      <c r="AA398" s="40"/>
      <c r="AB398" s="40"/>
      <c r="AC398" s="40"/>
      <c r="AD398" s="40"/>
      <c r="AE398" s="40"/>
      <c r="AR398" s="216" t="s">
        <v>150</v>
      </c>
      <c r="AT398" s="216" t="s">
        <v>135</v>
      </c>
      <c r="AU398" s="216" t="s">
        <v>141</v>
      </c>
      <c r="AY398" s="18" t="s">
        <v>132</v>
      </c>
      <c r="BE398" s="217">
        <f>IF(N398="základní",J398,0)</f>
        <v>0</v>
      </c>
      <c r="BF398" s="217">
        <f>IF(N398="snížená",J398,0)</f>
        <v>0</v>
      </c>
      <c r="BG398" s="217">
        <f>IF(N398="zákl. přenesená",J398,0)</f>
        <v>0</v>
      </c>
      <c r="BH398" s="217">
        <f>IF(N398="sníž. přenesená",J398,0)</f>
        <v>0</v>
      </c>
      <c r="BI398" s="217">
        <f>IF(N398="nulová",J398,0)</f>
        <v>0</v>
      </c>
      <c r="BJ398" s="18" t="s">
        <v>141</v>
      </c>
      <c r="BK398" s="217">
        <f>ROUND(I398*H398,2)</f>
        <v>0</v>
      </c>
      <c r="BL398" s="18" t="s">
        <v>150</v>
      </c>
      <c r="BM398" s="216" t="s">
        <v>1713</v>
      </c>
    </row>
    <row r="399" s="2" customFormat="1" ht="14.4" customHeight="1">
      <c r="A399" s="40"/>
      <c r="B399" s="41"/>
      <c r="C399" s="205" t="s">
        <v>814</v>
      </c>
      <c r="D399" s="205" t="s">
        <v>135</v>
      </c>
      <c r="E399" s="206" t="s">
        <v>1714</v>
      </c>
      <c r="F399" s="207" t="s">
        <v>1715</v>
      </c>
      <c r="G399" s="208" t="s">
        <v>231</v>
      </c>
      <c r="H399" s="209">
        <v>4.7000000000000002</v>
      </c>
      <c r="I399" s="210"/>
      <c r="J399" s="211">
        <f>ROUND(I399*H399,2)</f>
        <v>0</v>
      </c>
      <c r="K399" s="207" t="s">
        <v>32</v>
      </c>
      <c r="L399" s="46"/>
      <c r="M399" s="212" t="s">
        <v>32</v>
      </c>
      <c r="N399" s="213" t="s">
        <v>51</v>
      </c>
      <c r="O399" s="86"/>
      <c r="P399" s="214">
        <f>O399*H399</f>
        <v>0</v>
      </c>
      <c r="Q399" s="214">
        <v>0</v>
      </c>
      <c r="R399" s="214">
        <f>Q399*H399</f>
        <v>0</v>
      </c>
      <c r="S399" s="214">
        <v>0</v>
      </c>
      <c r="T399" s="215">
        <f>S399*H399</f>
        <v>0</v>
      </c>
      <c r="U399" s="40"/>
      <c r="V399" s="40"/>
      <c r="W399" s="40"/>
      <c r="X399" s="40"/>
      <c r="Y399" s="40"/>
      <c r="Z399" s="40"/>
      <c r="AA399" s="40"/>
      <c r="AB399" s="40"/>
      <c r="AC399" s="40"/>
      <c r="AD399" s="40"/>
      <c r="AE399" s="40"/>
      <c r="AR399" s="216" t="s">
        <v>270</v>
      </c>
      <c r="AT399" s="216" t="s">
        <v>135</v>
      </c>
      <c r="AU399" s="216" t="s">
        <v>141</v>
      </c>
      <c r="AY399" s="18" t="s">
        <v>132</v>
      </c>
      <c r="BE399" s="217">
        <f>IF(N399="základní",J399,0)</f>
        <v>0</v>
      </c>
      <c r="BF399" s="217">
        <f>IF(N399="snížená",J399,0)</f>
        <v>0</v>
      </c>
      <c r="BG399" s="217">
        <f>IF(N399="zákl. přenesená",J399,0)</f>
        <v>0</v>
      </c>
      <c r="BH399" s="217">
        <f>IF(N399="sníž. přenesená",J399,0)</f>
        <v>0</v>
      </c>
      <c r="BI399" s="217">
        <f>IF(N399="nulová",J399,0)</f>
        <v>0</v>
      </c>
      <c r="BJ399" s="18" t="s">
        <v>141</v>
      </c>
      <c r="BK399" s="217">
        <f>ROUND(I399*H399,2)</f>
        <v>0</v>
      </c>
      <c r="BL399" s="18" t="s">
        <v>270</v>
      </c>
      <c r="BM399" s="216" t="s">
        <v>1716</v>
      </c>
    </row>
    <row r="400" s="2" customFormat="1">
      <c r="A400" s="40"/>
      <c r="B400" s="41"/>
      <c r="C400" s="42"/>
      <c r="D400" s="225" t="s">
        <v>197</v>
      </c>
      <c r="E400" s="42"/>
      <c r="F400" s="226" t="s">
        <v>780</v>
      </c>
      <c r="G400" s="42"/>
      <c r="H400" s="42"/>
      <c r="I400" s="227"/>
      <c r="J400" s="42"/>
      <c r="K400" s="42"/>
      <c r="L400" s="46"/>
      <c r="M400" s="228"/>
      <c r="N400" s="229"/>
      <c r="O400" s="86"/>
      <c r="P400" s="86"/>
      <c r="Q400" s="86"/>
      <c r="R400" s="86"/>
      <c r="S400" s="86"/>
      <c r="T400" s="87"/>
      <c r="U400" s="40"/>
      <c r="V400" s="40"/>
      <c r="W400" s="40"/>
      <c r="X400" s="40"/>
      <c r="Y400" s="40"/>
      <c r="Z400" s="40"/>
      <c r="AA400" s="40"/>
      <c r="AB400" s="40"/>
      <c r="AC400" s="40"/>
      <c r="AD400" s="40"/>
      <c r="AE400" s="40"/>
      <c r="AT400" s="18" t="s">
        <v>197</v>
      </c>
      <c r="AU400" s="18" t="s">
        <v>141</v>
      </c>
    </row>
    <row r="401" s="2" customFormat="1" ht="14.4" customHeight="1">
      <c r="A401" s="40"/>
      <c r="B401" s="41"/>
      <c r="C401" s="205" t="s">
        <v>818</v>
      </c>
      <c r="D401" s="205" t="s">
        <v>135</v>
      </c>
      <c r="E401" s="206" t="s">
        <v>782</v>
      </c>
      <c r="F401" s="207" t="s">
        <v>783</v>
      </c>
      <c r="G401" s="208" t="s">
        <v>231</v>
      </c>
      <c r="H401" s="209">
        <v>4.7000000000000002</v>
      </c>
      <c r="I401" s="210"/>
      <c r="J401" s="211">
        <f>ROUND(I401*H401,2)</f>
        <v>0</v>
      </c>
      <c r="K401" s="207" t="s">
        <v>139</v>
      </c>
      <c r="L401" s="46"/>
      <c r="M401" s="212" t="s">
        <v>32</v>
      </c>
      <c r="N401" s="213" t="s">
        <v>51</v>
      </c>
      <c r="O401" s="86"/>
      <c r="P401" s="214">
        <f>O401*H401</f>
        <v>0</v>
      </c>
      <c r="Q401" s="214">
        <v>0</v>
      </c>
      <c r="R401" s="214">
        <f>Q401*H401</f>
        <v>0</v>
      </c>
      <c r="S401" s="214">
        <v>0.035000000000000003</v>
      </c>
      <c r="T401" s="215">
        <f>S401*H401</f>
        <v>0.16450000000000004</v>
      </c>
      <c r="U401" s="40"/>
      <c r="V401" s="40"/>
      <c r="W401" s="40"/>
      <c r="X401" s="40"/>
      <c r="Y401" s="40"/>
      <c r="Z401" s="40"/>
      <c r="AA401" s="40"/>
      <c r="AB401" s="40"/>
      <c r="AC401" s="40"/>
      <c r="AD401" s="40"/>
      <c r="AE401" s="40"/>
      <c r="AR401" s="216" t="s">
        <v>270</v>
      </c>
      <c r="AT401" s="216" t="s">
        <v>135</v>
      </c>
      <c r="AU401" s="216" t="s">
        <v>141</v>
      </c>
      <c r="AY401" s="18" t="s">
        <v>132</v>
      </c>
      <c r="BE401" s="217">
        <f>IF(N401="základní",J401,0)</f>
        <v>0</v>
      </c>
      <c r="BF401" s="217">
        <f>IF(N401="snížená",J401,0)</f>
        <v>0</v>
      </c>
      <c r="BG401" s="217">
        <f>IF(N401="zákl. přenesená",J401,0)</f>
        <v>0</v>
      </c>
      <c r="BH401" s="217">
        <f>IF(N401="sníž. přenesená",J401,0)</f>
        <v>0</v>
      </c>
      <c r="BI401" s="217">
        <f>IF(N401="nulová",J401,0)</f>
        <v>0</v>
      </c>
      <c r="BJ401" s="18" t="s">
        <v>141</v>
      </c>
      <c r="BK401" s="217">
        <f>ROUND(I401*H401,2)</f>
        <v>0</v>
      </c>
      <c r="BL401" s="18" t="s">
        <v>270</v>
      </c>
      <c r="BM401" s="216" t="s">
        <v>1717</v>
      </c>
    </row>
    <row r="402" s="2" customFormat="1">
      <c r="A402" s="40"/>
      <c r="B402" s="41"/>
      <c r="C402" s="42"/>
      <c r="D402" s="225" t="s">
        <v>197</v>
      </c>
      <c r="E402" s="42"/>
      <c r="F402" s="226" t="s">
        <v>785</v>
      </c>
      <c r="G402" s="42"/>
      <c r="H402" s="42"/>
      <c r="I402" s="227"/>
      <c r="J402" s="42"/>
      <c r="K402" s="42"/>
      <c r="L402" s="46"/>
      <c r="M402" s="228"/>
      <c r="N402" s="229"/>
      <c r="O402" s="86"/>
      <c r="P402" s="86"/>
      <c r="Q402" s="86"/>
      <c r="R402" s="86"/>
      <c r="S402" s="86"/>
      <c r="T402" s="87"/>
      <c r="U402" s="40"/>
      <c r="V402" s="40"/>
      <c r="W402" s="40"/>
      <c r="X402" s="40"/>
      <c r="Y402" s="40"/>
      <c r="Z402" s="40"/>
      <c r="AA402" s="40"/>
      <c r="AB402" s="40"/>
      <c r="AC402" s="40"/>
      <c r="AD402" s="40"/>
      <c r="AE402" s="40"/>
      <c r="AT402" s="18" t="s">
        <v>197</v>
      </c>
      <c r="AU402" s="18" t="s">
        <v>141</v>
      </c>
    </row>
    <row r="403" s="2" customFormat="1" ht="24.15" customHeight="1">
      <c r="A403" s="40"/>
      <c r="B403" s="41"/>
      <c r="C403" s="205" t="s">
        <v>823</v>
      </c>
      <c r="D403" s="205" t="s">
        <v>135</v>
      </c>
      <c r="E403" s="206" t="s">
        <v>787</v>
      </c>
      <c r="F403" s="207" t="s">
        <v>788</v>
      </c>
      <c r="G403" s="208" t="s">
        <v>789</v>
      </c>
      <c r="H403" s="272"/>
      <c r="I403" s="210"/>
      <c r="J403" s="211">
        <f>ROUND(I403*H403,2)</f>
        <v>0</v>
      </c>
      <c r="K403" s="207" t="s">
        <v>139</v>
      </c>
      <c r="L403" s="46"/>
      <c r="M403" s="212" t="s">
        <v>32</v>
      </c>
      <c r="N403" s="213" t="s">
        <v>51</v>
      </c>
      <c r="O403" s="86"/>
      <c r="P403" s="214">
        <f>O403*H403</f>
        <v>0</v>
      </c>
      <c r="Q403" s="214">
        <v>0</v>
      </c>
      <c r="R403" s="214">
        <f>Q403*H403</f>
        <v>0</v>
      </c>
      <c r="S403" s="214">
        <v>0</v>
      </c>
      <c r="T403" s="215">
        <f>S403*H403</f>
        <v>0</v>
      </c>
      <c r="U403" s="40"/>
      <c r="V403" s="40"/>
      <c r="W403" s="40"/>
      <c r="X403" s="40"/>
      <c r="Y403" s="40"/>
      <c r="Z403" s="40"/>
      <c r="AA403" s="40"/>
      <c r="AB403" s="40"/>
      <c r="AC403" s="40"/>
      <c r="AD403" s="40"/>
      <c r="AE403" s="40"/>
      <c r="AR403" s="216" t="s">
        <v>270</v>
      </c>
      <c r="AT403" s="216" t="s">
        <v>135</v>
      </c>
      <c r="AU403" s="216" t="s">
        <v>141</v>
      </c>
      <c r="AY403" s="18" t="s">
        <v>132</v>
      </c>
      <c r="BE403" s="217">
        <f>IF(N403="základní",J403,0)</f>
        <v>0</v>
      </c>
      <c r="BF403" s="217">
        <f>IF(N403="snížená",J403,0)</f>
        <v>0</v>
      </c>
      <c r="BG403" s="217">
        <f>IF(N403="zákl. přenesená",J403,0)</f>
        <v>0</v>
      </c>
      <c r="BH403" s="217">
        <f>IF(N403="sníž. přenesená",J403,0)</f>
        <v>0</v>
      </c>
      <c r="BI403" s="217">
        <f>IF(N403="nulová",J403,0)</f>
        <v>0</v>
      </c>
      <c r="BJ403" s="18" t="s">
        <v>141</v>
      </c>
      <c r="BK403" s="217">
        <f>ROUND(I403*H403,2)</f>
        <v>0</v>
      </c>
      <c r="BL403" s="18" t="s">
        <v>270</v>
      </c>
      <c r="BM403" s="216" t="s">
        <v>1718</v>
      </c>
    </row>
    <row r="404" s="2" customFormat="1">
      <c r="A404" s="40"/>
      <c r="B404" s="41"/>
      <c r="C404" s="42"/>
      <c r="D404" s="225" t="s">
        <v>197</v>
      </c>
      <c r="E404" s="42"/>
      <c r="F404" s="226" t="s">
        <v>791</v>
      </c>
      <c r="G404" s="42"/>
      <c r="H404" s="42"/>
      <c r="I404" s="227"/>
      <c r="J404" s="42"/>
      <c r="K404" s="42"/>
      <c r="L404" s="46"/>
      <c r="M404" s="228"/>
      <c r="N404" s="229"/>
      <c r="O404" s="86"/>
      <c r="P404" s="86"/>
      <c r="Q404" s="86"/>
      <c r="R404" s="86"/>
      <c r="S404" s="86"/>
      <c r="T404" s="87"/>
      <c r="U404" s="40"/>
      <c r="V404" s="40"/>
      <c r="W404" s="40"/>
      <c r="X404" s="40"/>
      <c r="Y404" s="40"/>
      <c r="Z404" s="40"/>
      <c r="AA404" s="40"/>
      <c r="AB404" s="40"/>
      <c r="AC404" s="40"/>
      <c r="AD404" s="40"/>
      <c r="AE404" s="40"/>
      <c r="AT404" s="18" t="s">
        <v>197</v>
      </c>
      <c r="AU404" s="18" t="s">
        <v>141</v>
      </c>
    </row>
    <row r="405" s="12" customFormat="1" ht="22.8" customHeight="1">
      <c r="A405" s="12"/>
      <c r="B405" s="189"/>
      <c r="C405" s="190"/>
      <c r="D405" s="191" t="s">
        <v>78</v>
      </c>
      <c r="E405" s="203" t="s">
        <v>1073</v>
      </c>
      <c r="F405" s="203" t="s">
        <v>1074</v>
      </c>
      <c r="G405" s="190"/>
      <c r="H405" s="190"/>
      <c r="I405" s="193"/>
      <c r="J405" s="204">
        <f>BK405</f>
        <v>0</v>
      </c>
      <c r="K405" s="190"/>
      <c r="L405" s="195"/>
      <c r="M405" s="196"/>
      <c r="N405" s="197"/>
      <c r="O405" s="197"/>
      <c r="P405" s="198">
        <f>SUM(P406:P427)</f>
        <v>0</v>
      </c>
      <c r="Q405" s="197"/>
      <c r="R405" s="198">
        <f>SUM(R406:R427)</f>
        <v>0.18340782</v>
      </c>
      <c r="S405" s="197"/>
      <c r="T405" s="199">
        <f>SUM(T406:T427)</f>
        <v>0.45918156999999998</v>
      </c>
      <c r="U405" s="12"/>
      <c r="V405" s="12"/>
      <c r="W405" s="12"/>
      <c r="X405" s="12"/>
      <c r="Y405" s="12"/>
      <c r="Z405" s="12"/>
      <c r="AA405" s="12"/>
      <c r="AB405" s="12"/>
      <c r="AC405" s="12"/>
      <c r="AD405" s="12"/>
      <c r="AE405" s="12"/>
      <c r="AR405" s="200" t="s">
        <v>141</v>
      </c>
      <c r="AT405" s="201" t="s">
        <v>78</v>
      </c>
      <c r="AU405" s="201" t="s">
        <v>21</v>
      </c>
      <c r="AY405" s="200" t="s">
        <v>132</v>
      </c>
      <c r="BK405" s="202">
        <f>SUM(BK406:BK427)</f>
        <v>0</v>
      </c>
    </row>
    <row r="406" s="2" customFormat="1" ht="14.4" customHeight="1">
      <c r="A406" s="40"/>
      <c r="B406" s="41"/>
      <c r="C406" s="205" t="s">
        <v>1053</v>
      </c>
      <c r="D406" s="205" t="s">
        <v>135</v>
      </c>
      <c r="E406" s="206" t="s">
        <v>1076</v>
      </c>
      <c r="F406" s="207" t="s">
        <v>1077</v>
      </c>
      <c r="G406" s="208" t="s">
        <v>195</v>
      </c>
      <c r="H406" s="209">
        <v>5.5209999999999999</v>
      </c>
      <c r="I406" s="210"/>
      <c r="J406" s="211">
        <f>ROUND(I406*H406,2)</f>
        <v>0</v>
      </c>
      <c r="K406" s="207" t="s">
        <v>139</v>
      </c>
      <c r="L406" s="46"/>
      <c r="M406" s="212" t="s">
        <v>32</v>
      </c>
      <c r="N406" s="213" t="s">
        <v>51</v>
      </c>
      <c r="O406" s="86"/>
      <c r="P406" s="214">
        <f>O406*H406</f>
        <v>0</v>
      </c>
      <c r="Q406" s="214">
        <v>0.00029999999999999997</v>
      </c>
      <c r="R406" s="214">
        <f>Q406*H406</f>
        <v>0.0016562999999999999</v>
      </c>
      <c r="S406" s="214">
        <v>0</v>
      </c>
      <c r="T406" s="215">
        <f>S406*H406</f>
        <v>0</v>
      </c>
      <c r="U406" s="40"/>
      <c r="V406" s="40"/>
      <c r="W406" s="40"/>
      <c r="X406" s="40"/>
      <c r="Y406" s="40"/>
      <c r="Z406" s="40"/>
      <c r="AA406" s="40"/>
      <c r="AB406" s="40"/>
      <c r="AC406" s="40"/>
      <c r="AD406" s="40"/>
      <c r="AE406" s="40"/>
      <c r="AR406" s="216" t="s">
        <v>270</v>
      </c>
      <c r="AT406" s="216" t="s">
        <v>135</v>
      </c>
      <c r="AU406" s="216" t="s">
        <v>141</v>
      </c>
      <c r="AY406" s="18" t="s">
        <v>132</v>
      </c>
      <c r="BE406" s="217">
        <f>IF(N406="základní",J406,0)</f>
        <v>0</v>
      </c>
      <c r="BF406" s="217">
        <f>IF(N406="snížená",J406,0)</f>
        <v>0</v>
      </c>
      <c r="BG406" s="217">
        <f>IF(N406="zákl. přenesená",J406,0)</f>
        <v>0</v>
      </c>
      <c r="BH406" s="217">
        <f>IF(N406="sníž. přenesená",J406,0)</f>
        <v>0</v>
      </c>
      <c r="BI406" s="217">
        <f>IF(N406="nulová",J406,0)</f>
        <v>0</v>
      </c>
      <c r="BJ406" s="18" t="s">
        <v>141</v>
      </c>
      <c r="BK406" s="217">
        <f>ROUND(I406*H406,2)</f>
        <v>0</v>
      </c>
      <c r="BL406" s="18" t="s">
        <v>270</v>
      </c>
      <c r="BM406" s="216" t="s">
        <v>1719</v>
      </c>
    </row>
    <row r="407" s="2" customFormat="1">
      <c r="A407" s="40"/>
      <c r="B407" s="41"/>
      <c r="C407" s="42"/>
      <c r="D407" s="225" t="s">
        <v>197</v>
      </c>
      <c r="E407" s="42"/>
      <c r="F407" s="226" t="s">
        <v>1079</v>
      </c>
      <c r="G407" s="42"/>
      <c r="H407" s="42"/>
      <c r="I407" s="227"/>
      <c r="J407" s="42"/>
      <c r="K407" s="42"/>
      <c r="L407" s="46"/>
      <c r="M407" s="228"/>
      <c r="N407" s="229"/>
      <c r="O407" s="86"/>
      <c r="P407" s="86"/>
      <c r="Q407" s="86"/>
      <c r="R407" s="86"/>
      <c r="S407" s="86"/>
      <c r="T407" s="87"/>
      <c r="U407" s="40"/>
      <c r="V407" s="40"/>
      <c r="W407" s="40"/>
      <c r="X407" s="40"/>
      <c r="Y407" s="40"/>
      <c r="Z407" s="40"/>
      <c r="AA407" s="40"/>
      <c r="AB407" s="40"/>
      <c r="AC407" s="40"/>
      <c r="AD407" s="40"/>
      <c r="AE407" s="40"/>
      <c r="AT407" s="18" t="s">
        <v>197</v>
      </c>
      <c r="AU407" s="18" t="s">
        <v>141</v>
      </c>
    </row>
    <row r="408" s="13" customFormat="1">
      <c r="A408" s="13"/>
      <c r="B408" s="230"/>
      <c r="C408" s="231"/>
      <c r="D408" s="225" t="s">
        <v>199</v>
      </c>
      <c r="E408" s="232" t="s">
        <v>32</v>
      </c>
      <c r="F408" s="233" t="s">
        <v>1080</v>
      </c>
      <c r="G408" s="231"/>
      <c r="H408" s="234">
        <v>4.9059999999999997</v>
      </c>
      <c r="I408" s="235"/>
      <c r="J408" s="231"/>
      <c r="K408" s="231"/>
      <c r="L408" s="236"/>
      <c r="M408" s="237"/>
      <c r="N408" s="238"/>
      <c r="O408" s="238"/>
      <c r="P408" s="238"/>
      <c r="Q408" s="238"/>
      <c r="R408" s="238"/>
      <c r="S408" s="238"/>
      <c r="T408" s="239"/>
      <c r="U408" s="13"/>
      <c r="V408" s="13"/>
      <c r="W408" s="13"/>
      <c r="X408" s="13"/>
      <c r="Y408" s="13"/>
      <c r="Z408" s="13"/>
      <c r="AA408" s="13"/>
      <c r="AB408" s="13"/>
      <c r="AC408" s="13"/>
      <c r="AD408" s="13"/>
      <c r="AE408" s="13"/>
      <c r="AT408" s="240" t="s">
        <v>199</v>
      </c>
      <c r="AU408" s="240" t="s">
        <v>141</v>
      </c>
      <c r="AV408" s="13" t="s">
        <v>141</v>
      </c>
      <c r="AW408" s="13" t="s">
        <v>41</v>
      </c>
      <c r="AX408" s="13" t="s">
        <v>79</v>
      </c>
      <c r="AY408" s="240" t="s">
        <v>132</v>
      </c>
    </row>
    <row r="409" s="13" customFormat="1">
      <c r="A409" s="13"/>
      <c r="B409" s="230"/>
      <c r="C409" s="231"/>
      <c r="D409" s="225" t="s">
        <v>199</v>
      </c>
      <c r="E409" s="232" t="s">
        <v>32</v>
      </c>
      <c r="F409" s="233" t="s">
        <v>1081</v>
      </c>
      <c r="G409" s="231"/>
      <c r="H409" s="234">
        <v>0.61499999999999999</v>
      </c>
      <c r="I409" s="235"/>
      <c r="J409" s="231"/>
      <c r="K409" s="231"/>
      <c r="L409" s="236"/>
      <c r="M409" s="237"/>
      <c r="N409" s="238"/>
      <c r="O409" s="238"/>
      <c r="P409" s="238"/>
      <c r="Q409" s="238"/>
      <c r="R409" s="238"/>
      <c r="S409" s="238"/>
      <c r="T409" s="239"/>
      <c r="U409" s="13"/>
      <c r="V409" s="13"/>
      <c r="W409" s="13"/>
      <c r="X409" s="13"/>
      <c r="Y409" s="13"/>
      <c r="Z409" s="13"/>
      <c r="AA409" s="13"/>
      <c r="AB409" s="13"/>
      <c r="AC409" s="13"/>
      <c r="AD409" s="13"/>
      <c r="AE409" s="13"/>
      <c r="AT409" s="240" t="s">
        <v>199</v>
      </c>
      <c r="AU409" s="240" t="s">
        <v>141</v>
      </c>
      <c r="AV409" s="13" t="s">
        <v>141</v>
      </c>
      <c r="AW409" s="13" t="s">
        <v>41</v>
      </c>
      <c r="AX409" s="13" t="s">
        <v>79</v>
      </c>
      <c r="AY409" s="240" t="s">
        <v>132</v>
      </c>
    </row>
    <row r="410" s="14" customFormat="1">
      <c r="A410" s="14"/>
      <c r="B410" s="241"/>
      <c r="C410" s="242"/>
      <c r="D410" s="225" t="s">
        <v>199</v>
      </c>
      <c r="E410" s="243" t="s">
        <v>32</v>
      </c>
      <c r="F410" s="244" t="s">
        <v>201</v>
      </c>
      <c r="G410" s="242"/>
      <c r="H410" s="245">
        <v>5.5209999999999999</v>
      </c>
      <c r="I410" s="246"/>
      <c r="J410" s="242"/>
      <c r="K410" s="242"/>
      <c r="L410" s="247"/>
      <c r="M410" s="248"/>
      <c r="N410" s="249"/>
      <c r="O410" s="249"/>
      <c r="P410" s="249"/>
      <c r="Q410" s="249"/>
      <c r="R410" s="249"/>
      <c r="S410" s="249"/>
      <c r="T410" s="250"/>
      <c r="U410" s="14"/>
      <c r="V410" s="14"/>
      <c r="W410" s="14"/>
      <c r="X410" s="14"/>
      <c r="Y410" s="14"/>
      <c r="Z410" s="14"/>
      <c r="AA410" s="14"/>
      <c r="AB410" s="14"/>
      <c r="AC410" s="14"/>
      <c r="AD410" s="14"/>
      <c r="AE410" s="14"/>
      <c r="AT410" s="251" t="s">
        <v>199</v>
      </c>
      <c r="AU410" s="251" t="s">
        <v>141</v>
      </c>
      <c r="AV410" s="14" t="s">
        <v>150</v>
      </c>
      <c r="AW410" s="14" t="s">
        <v>41</v>
      </c>
      <c r="AX410" s="14" t="s">
        <v>21</v>
      </c>
      <c r="AY410" s="251" t="s">
        <v>132</v>
      </c>
    </row>
    <row r="411" s="2" customFormat="1" ht="24.15" customHeight="1">
      <c r="A411" s="40"/>
      <c r="B411" s="41"/>
      <c r="C411" s="205" t="s">
        <v>1055</v>
      </c>
      <c r="D411" s="205" t="s">
        <v>135</v>
      </c>
      <c r="E411" s="206" t="s">
        <v>1083</v>
      </c>
      <c r="F411" s="207" t="s">
        <v>1084</v>
      </c>
      <c r="G411" s="208" t="s">
        <v>195</v>
      </c>
      <c r="H411" s="209">
        <v>5.5209999999999999</v>
      </c>
      <c r="I411" s="210"/>
      <c r="J411" s="211">
        <f>ROUND(I411*H411,2)</f>
        <v>0</v>
      </c>
      <c r="K411" s="207" t="s">
        <v>139</v>
      </c>
      <c r="L411" s="46"/>
      <c r="M411" s="212" t="s">
        <v>32</v>
      </c>
      <c r="N411" s="213" t="s">
        <v>51</v>
      </c>
      <c r="O411" s="86"/>
      <c r="P411" s="214">
        <f>O411*H411</f>
        <v>0</v>
      </c>
      <c r="Q411" s="214">
        <v>0.0044999999999999997</v>
      </c>
      <c r="R411" s="214">
        <f>Q411*H411</f>
        <v>0.024844499999999999</v>
      </c>
      <c r="S411" s="214">
        <v>0</v>
      </c>
      <c r="T411" s="215">
        <f>S411*H411</f>
        <v>0</v>
      </c>
      <c r="U411" s="40"/>
      <c r="V411" s="40"/>
      <c r="W411" s="40"/>
      <c r="X411" s="40"/>
      <c r="Y411" s="40"/>
      <c r="Z411" s="40"/>
      <c r="AA411" s="40"/>
      <c r="AB411" s="40"/>
      <c r="AC411" s="40"/>
      <c r="AD411" s="40"/>
      <c r="AE411" s="40"/>
      <c r="AR411" s="216" t="s">
        <v>270</v>
      </c>
      <c r="AT411" s="216" t="s">
        <v>135</v>
      </c>
      <c r="AU411" s="216" t="s">
        <v>141</v>
      </c>
      <c r="AY411" s="18" t="s">
        <v>132</v>
      </c>
      <c r="BE411" s="217">
        <f>IF(N411="základní",J411,0)</f>
        <v>0</v>
      </c>
      <c r="BF411" s="217">
        <f>IF(N411="snížená",J411,0)</f>
        <v>0</v>
      </c>
      <c r="BG411" s="217">
        <f>IF(N411="zákl. přenesená",J411,0)</f>
        <v>0</v>
      </c>
      <c r="BH411" s="217">
        <f>IF(N411="sníž. přenesená",J411,0)</f>
        <v>0</v>
      </c>
      <c r="BI411" s="217">
        <f>IF(N411="nulová",J411,0)</f>
        <v>0</v>
      </c>
      <c r="BJ411" s="18" t="s">
        <v>141</v>
      </c>
      <c r="BK411" s="217">
        <f>ROUND(I411*H411,2)</f>
        <v>0</v>
      </c>
      <c r="BL411" s="18" t="s">
        <v>270</v>
      </c>
      <c r="BM411" s="216" t="s">
        <v>1720</v>
      </c>
    </row>
    <row r="412" s="2" customFormat="1">
      <c r="A412" s="40"/>
      <c r="B412" s="41"/>
      <c r="C412" s="42"/>
      <c r="D412" s="225" t="s">
        <v>197</v>
      </c>
      <c r="E412" s="42"/>
      <c r="F412" s="226" t="s">
        <v>1079</v>
      </c>
      <c r="G412" s="42"/>
      <c r="H412" s="42"/>
      <c r="I412" s="227"/>
      <c r="J412" s="42"/>
      <c r="K412" s="42"/>
      <c r="L412" s="46"/>
      <c r="M412" s="228"/>
      <c r="N412" s="229"/>
      <c r="O412" s="86"/>
      <c r="P412" s="86"/>
      <c r="Q412" s="86"/>
      <c r="R412" s="86"/>
      <c r="S412" s="86"/>
      <c r="T412" s="87"/>
      <c r="U412" s="40"/>
      <c r="V412" s="40"/>
      <c r="W412" s="40"/>
      <c r="X412" s="40"/>
      <c r="Y412" s="40"/>
      <c r="Z412" s="40"/>
      <c r="AA412" s="40"/>
      <c r="AB412" s="40"/>
      <c r="AC412" s="40"/>
      <c r="AD412" s="40"/>
      <c r="AE412" s="40"/>
      <c r="AT412" s="18" t="s">
        <v>197</v>
      </c>
      <c r="AU412" s="18" t="s">
        <v>141</v>
      </c>
    </row>
    <row r="413" s="2" customFormat="1" ht="24.15" customHeight="1">
      <c r="A413" s="40"/>
      <c r="B413" s="41"/>
      <c r="C413" s="205" t="s">
        <v>1060</v>
      </c>
      <c r="D413" s="205" t="s">
        <v>135</v>
      </c>
      <c r="E413" s="206" t="s">
        <v>1087</v>
      </c>
      <c r="F413" s="207" t="s">
        <v>1088</v>
      </c>
      <c r="G413" s="208" t="s">
        <v>231</v>
      </c>
      <c r="H413" s="209">
        <v>2.484</v>
      </c>
      <c r="I413" s="210"/>
      <c r="J413" s="211">
        <f>ROUND(I413*H413,2)</f>
        <v>0</v>
      </c>
      <c r="K413" s="207" t="s">
        <v>139</v>
      </c>
      <c r="L413" s="46"/>
      <c r="M413" s="212" t="s">
        <v>32</v>
      </c>
      <c r="N413" s="213" t="s">
        <v>51</v>
      </c>
      <c r="O413" s="86"/>
      <c r="P413" s="214">
        <f>O413*H413</f>
        <v>0</v>
      </c>
      <c r="Q413" s="214">
        <v>0.00042999999999999999</v>
      </c>
      <c r="R413" s="214">
        <f>Q413*H413</f>
        <v>0.0010681199999999999</v>
      </c>
      <c r="S413" s="214">
        <v>0</v>
      </c>
      <c r="T413" s="215">
        <f>S413*H413</f>
        <v>0</v>
      </c>
      <c r="U413" s="40"/>
      <c r="V413" s="40"/>
      <c r="W413" s="40"/>
      <c r="X413" s="40"/>
      <c r="Y413" s="40"/>
      <c r="Z413" s="40"/>
      <c r="AA413" s="40"/>
      <c r="AB413" s="40"/>
      <c r="AC413" s="40"/>
      <c r="AD413" s="40"/>
      <c r="AE413" s="40"/>
      <c r="AR413" s="216" t="s">
        <v>270</v>
      </c>
      <c r="AT413" s="216" t="s">
        <v>135</v>
      </c>
      <c r="AU413" s="216" t="s">
        <v>141</v>
      </c>
      <c r="AY413" s="18" t="s">
        <v>132</v>
      </c>
      <c r="BE413" s="217">
        <f>IF(N413="základní",J413,0)</f>
        <v>0</v>
      </c>
      <c r="BF413" s="217">
        <f>IF(N413="snížená",J413,0)</f>
        <v>0</v>
      </c>
      <c r="BG413" s="217">
        <f>IF(N413="zákl. přenesená",J413,0)</f>
        <v>0</v>
      </c>
      <c r="BH413" s="217">
        <f>IF(N413="sníž. přenesená",J413,0)</f>
        <v>0</v>
      </c>
      <c r="BI413" s="217">
        <f>IF(N413="nulová",J413,0)</f>
        <v>0</v>
      </c>
      <c r="BJ413" s="18" t="s">
        <v>141</v>
      </c>
      <c r="BK413" s="217">
        <f>ROUND(I413*H413,2)</f>
        <v>0</v>
      </c>
      <c r="BL413" s="18" t="s">
        <v>270</v>
      </c>
      <c r="BM413" s="216" t="s">
        <v>1721</v>
      </c>
    </row>
    <row r="414" s="13" customFormat="1">
      <c r="A414" s="13"/>
      <c r="B414" s="230"/>
      <c r="C414" s="231"/>
      <c r="D414" s="225" t="s">
        <v>199</v>
      </c>
      <c r="E414" s="232" t="s">
        <v>32</v>
      </c>
      <c r="F414" s="233" t="s">
        <v>1090</v>
      </c>
      <c r="G414" s="231"/>
      <c r="H414" s="234">
        <v>2.484</v>
      </c>
      <c r="I414" s="235"/>
      <c r="J414" s="231"/>
      <c r="K414" s="231"/>
      <c r="L414" s="236"/>
      <c r="M414" s="237"/>
      <c r="N414" s="238"/>
      <c r="O414" s="238"/>
      <c r="P414" s="238"/>
      <c r="Q414" s="238"/>
      <c r="R414" s="238"/>
      <c r="S414" s="238"/>
      <c r="T414" s="239"/>
      <c r="U414" s="13"/>
      <c r="V414" s="13"/>
      <c r="W414" s="13"/>
      <c r="X414" s="13"/>
      <c r="Y414" s="13"/>
      <c r="Z414" s="13"/>
      <c r="AA414" s="13"/>
      <c r="AB414" s="13"/>
      <c r="AC414" s="13"/>
      <c r="AD414" s="13"/>
      <c r="AE414" s="13"/>
      <c r="AT414" s="240" t="s">
        <v>199</v>
      </c>
      <c r="AU414" s="240" t="s">
        <v>141</v>
      </c>
      <c r="AV414" s="13" t="s">
        <v>141</v>
      </c>
      <c r="AW414" s="13" t="s">
        <v>41</v>
      </c>
      <c r="AX414" s="13" t="s">
        <v>79</v>
      </c>
      <c r="AY414" s="240" t="s">
        <v>132</v>
      </c>
    </row>
    <row r="415" s="14" customFormat="1">
      <c r="A415" s="14"/>
      <c r="B415" s="241"/>
      <c r="C415" s="242"/>
      <c r="D415" s="225" t="s">
        <v>199</v>
      </c>
      <c r="E415" s="243" t="s">
        <v>32</v>
      </c>
      <c r="F415" s="244" t="s">
        <v>201</v>
      </c>
      <c r="G415" s="242"/>
      <c r="H415" s="245">
        <v>2.484</v>
      </c>
      <c r="I415" s="246"/>
      <c r="J415" s="242"/>
      <c r="K415" s="242"/>
      <c r="L415" s="247"/>
      <c r="M415" s="248"/>
      <c r="N415" s="249"/>
      <c r="O415" s="249"/>
      <c r="P415" s="249"/>
      <c r="Q415" s="249"/>
      <c r="R415" s="249"/>
      <c r="S415" s="249"/>
      <c r="T415" s="250"/>
      <c r="U415" s="14"/>
      <c r="V415" s="14"/>
      <c r="W415" s="14"/>
      <c r="X415" s="14"/>
      <c r="Y415" s="14"/>
      <c r="Z415" s="14"/>
      <c r="AA415" s="14"/>
      <c r="AB415" s="14"/>
      <c r="AC415" s="14"/>
      <c r="AD415" s="14"/>
      <c r="AE415" s="14"/>
      <c r="AT415" s="251" t="s">
        <v>199</v>
      </c>
      <c r="AU415" s="251" t="s">
        <v>141</v>
      </c>
      <c r="AV415" s="14" t="s">
        <v>150</v>
      </c>
      <c r="AW415" s="14" t="s">
        <v>41</v>
      </c>
      <c r="AX415" s="14" t="s">
        <v>21</v>
      </c>
      <c r="AY415" s="251" t="s">
        <v>132</v>
      </c>
    </row>
    <row r="416" s="2" customFormat="1" ht="14.4" customHeight="1">
      <c r="A416" s="40"/>
      <c r="B416" s="41"/>
      <c r="C416" s="252" t="s">
        <v>1064</v>
      </c>
      <c r="D416" s="252" t="s">
        <v>246</v>
      </c>
      <c r="E416" s="253" t="s">
        <v>1092</v>
      </c>
      <c r="F416" s="254" t="s">
        <v>1093</v>
      </c>
      <c r="G416" s="255" t="s">
        <v>376</v>
      </c>
      <c r="H416" s="256">
        <v>9.9000000000000004</v>
      </c>
      <c r="I416" s="257"/>
      <c r="J416" s="258">
        <f>ROUND(I416*H416,2)</f>
        <v>0</v>
      </c>
      <c r="K416" s="254" t="s">
        <v>139</v>
      </c>
      <c r="L416" s="259"/>
      <c r="M416" s="260" t="s">
        <v>32</v>
      </c>
      <c r="N416" s="261" t="s">
        <v>51</v>
      </c>
      <c r="O416" s="86"/>
      <c r="P416" s="214">
        <f>O416*H416</f>
        <v>0</v>
      </c>
      <c r="Q416" s="214">
        <v>0.00044999999999999999</v>
      </c>
      <c r="R416" s="214">
        <f>Q416*H416</f>
        <v>0.0044549999999999998</v>
      </c>
      <c r="S416" s="214">
        <v>0</v>
      </c>
      <c r="T416" s="215">
        <f>S416*H416</f>
        <v>0</v>
      </c>
      <c r="U416" s="40"/>
      <c r="V416" s="40"/>
      <c r="W416" s="40"/>
      <c r="X416" s="40"/>
      <c r="Y416" s="40"/>
      <c r="Z416" s="40"/>
      <c r="AA416" s="40"/>
      <c r="AB416" s="40"/>
      <c r="AC416" s="40"/>
      <c r="AD416" s="40"/>
      <c r="AE416" s="40"/>
      <c r="AR416" s="216" t="s">
        <v>356</v>
      </c>
      <c r="AT416" s="216" t="s">
        <v>246</v>
      </c>
      <c r="AU416" s="216" t="s">
        <v>141</v>
      </c>
      <c r="AY416" s="18" t="s">
        <v>132</v>
      </c>
      <c r="BE416" s="217">
        <f>IF(N416="základní",J416,0)</f>
        <v>0</v>
      </c>
      <c r="BF416" s="217">
        <f>IF(N416="snížená",J416,0)</f>
        <v>0</v>
      </c>
      <c r="BG416" s="217">
        <f>IF(N416="zákl. přenesená",J416,0)</f>
        <v>0</v>
      </c>
      <c r="BH416" s="217">
        <f>IF(N416="sníž. přenesená",J416,0)</f>
        <v>0</v>
      </c>
      <c r="BI416" s="217">
        <f>IF(N416="nulová",J416,0)</f>
        <v>0</v>
      </c>
      <c r="BJ416" s="18" t="s">
        <v>141</v>
      </c>
      <c r="BK416" s="217">
        <f>ROUND(I416*H416,2)</f>
        <v>0</v>
      </c>
      <c r="BL416" s="18" t="s">
        <v>270</v>
      </c>
      <c r="BM416" s="216" t="s">
        <v>1722</v>
      </c>
    </row>
    <row r="417" s="13" customFormat="1">
      <c r="A417" s="13"/>
      <c r="B417" s="230"/>
      <c r="C417" s="231"/>
      <c r="D417" s="225" t="s">
        <v>199</v>
      </c>
      <c r="E417" s="231"/>
      <c r="F417" s="233" t="s">
        <v>1095</v>
      </c>
      <c r="G417" s="231"/>
      <c r="H417" s="234">
        <v>9.9000000000000004</v>
      </c>
      <c r="I417" s="235"/>
      <c r="J417" s="231"/>
      <c r="K417" s="231"/>
      <c r="L417" s="236"/>
      <c r="M417" s="237"/>
      <c r="N417" s="238"/>
      <c r="O417" s="238"/>
      <c r="P417" s="238"/>
      <c r="Q417" s="238"/>
      <c r="R417" s="238"/>
      <c r="S417" s="238"/>
      <c r="T417" s="239"/>
      <c r="U417" s="13"/>
      <c r="V417" s="13"/>
      <c r="W417" s="13"/>
      <c r="X417" s="13"/>
      <c r="Y417" s="13"/>
      <c r="Z417" s="13"/>
      <c r="AA417" s="13"/>
      <c r="AB417" s="13"/>
      <c r="AC417" s="13"/>
      <c r="AD417" s="13"/>
      <c r="AE417" s="13"/>
      <c r="AT417" s="240" t="s">
        <v>199</v>
      </c>
      <c r="AU417" s="240" t="s">
        <v>141</v>
      </c>
      <c r="AV417" s="13" t="s">
        <v>141</v>
      </c>
      <c r="AW417" s="13" t="s">
        <v>4</v>
      </c>
      <c r="AX417" s="13" t="s">
        <v>21</v>
      </c>
      <c r="AY417" s="240" t="s">
        <v>132</v>
      </c>
    </row>
    <row r="418" s="2" customFormat="1" ht="14.4" customHeight="1">
      <c r="A418" s="40"/>
      <c r="B418" s="41"/>
      <c r="C418" s="205" t="s">
        <v>1066</v>
      </c>
      <c r="D418" s="205" t="s">
        <v>135</v>
      </c>
      <c r="E418" s="206" t="s">
        <v>1097</v>
      </c>
      <c r="F418" s="207" t="s">
        <v>1098</v>
      </c>
      <c r="G418" s="208" t="s">
        <v>195</v>
      </c>
      <c r="H418" s="209">
        <v>5.5209999999999999</v>
      </c>
      <c r="I418" s="210"/>
      <c r="J418" s="211">
        <f>ROUND(I418*H418,2)</f>
        <v>0</v>
      </c>
      <c r="K418" s="207" t="s">
        <v>139</v>
      </c>
      <c r="L418" s="46"/>
      <c r="M418" s="212" t="s">
        <v>32</v>
      </c>
      <c r="N418" s="213" t="s">
        <v>51</v>
      </c>
      <c r="O418" s="86"/>
      <c r="P418" s="214">
        <f>O418*H418</f>
        <v>0</v>
      </c>
      <c r="Q418" s="214">
        <v>0</v>
      </c>
      <c r="R418" s="214">
        <f>Q418*H418</f>
        <v>0</v>
      </c>
      <c r="S418" s="214">
        <v>0.083169999999999994</v>
      </c>
      <c r="T418" s="215">
        <f>S418*H418</f>
        <v>0.45918156999999998</v>
      </c>
      <c r="U418" s="40"/>
      <c r="V418" s="40"/>
      <c r="W418" s="40"/>
      <c r="X418" s="40"/>
      <c r="Y418" s="40"/>
      <c r="Z418" s="40"/>
      <c r="AA418" s="40"/>
      <c r="AB418" s="40"/>
      <c r="AC418" s="40"/>
      <c r="AD418" s="40"/>
      <c r="AE418" s="40"/>
      <c r="AR418" s="216" t="s">
        <v>270</v>
      </c>
      <c r="AT418" s="216" t="s">
        <v>135</v>
      </c>
      <c r="AU418" s="216" t="s">
        <v>141</v>
      </c>
      <c r="AY418" s="18" t="s">
        <v>132</v>
      </c>
      <c r="BE418" s="217">
        <f>IF(N418="základní",J418,0)</f>
        <v>0</v>
      </c>
      <c r="BF418" s="217">
        <f>IF(N418="snížená",J418,0)</f>
        <v>0</v>
      </c>
      <c r="BG418" s="217">
        <f>IF(N418="zákl. přenesená",J418,0)</f>
        <v>0</v>
      </c>
      <c r="BH418" s="217">
        <f>IF(N418="sníž. přenesená",J418,0)</f>
        <v>0</v>
      </c>
      <c r="BI418" s="217">
        <f>IF(N418="nulová",J418,0)</f>
        <v>0</v>
      </c>
      <c r="BJ418" s="18" t="s">
        <v>141</v>
      </c>
      <c r="BK418" s="217">
        <f>ROUND(I418*H418,2)</f>
        <v>0</v>
      </c>
      <c r="BL418" s="18" t="s">
        <v>270</v>
      </c>
      <c r="BM418" s="216" t="s">
        <v>1723</v>
      </c>
    </row>
    <row r="419" s="2" customFormat="1" ht="24.15" customHeight="1">
      <c r="A419" s="40"/>
      <c r="B419" s="41"/>
      <c r="C419" s="205" t="s">
        <v>1069</v>
      </c>
      <c r="D419" s="205" t="s">
        <v>135</v>
      </c>
      <c r="E419" s="206" t="s">
        <v>1101</v>
      </c>
      <c r="F419" s="207" t="s">
        <v>1102</v>
      </c>
      <c r="G419" s="208" t="s">
        <v>195</v>
      </c>
      <c r="H419" s="209">
        <v>5.5209999999999999</v>
      </c>
      <c r="I419" s="210"/>
      <c r="J419" s="211">
        <f>ROUND(I419*H419,2)</f>
        <v>0</v>
      </c>
      <c r="K419" s="207" t="s">
        <v>139</v>
      </c>
      <c r="L419" s="46"/>
      <c r="M419" s="212" t="s">
        <v>32</v>
      </c>
      <c r="N419" s="213" t="s">
        <v>51</v>
      </c>
      <c r="O419" s="86"/>
      <c r="P419" s="214">
        <f>O419*H419</f>
        <v>0</v>
      </c>
      <c r="Q419" s="214">
        <v>0.0063</v>
      </c>
      <c r="R419" s="214">
        <f>Q419*H419</f>
        <v>0.034782300000000002</v>
      </c>
      <c r="S419" s="214">
        <v>0</v>
      </c>
      <c r="T419" s="215">
        <f>S419*H419</f>
        <v>0</v>
      </c>
      <c r="U419" s="40"/>
      <c r="V419" s="40"/>
      <c r="W419" s="40"/>
      <c r="X419" s="40"/>
      <c r="Y419" s="40"/>
      <c r="Z419" s="40"/>
      <c r="AA419" s="40"/>
      <c r="AB419" s="40"/>
      <c r="AC419" s="40"/>
      <c r="AD419" s="40"/>
      <c r="AE419" s="40"/>
      <c r="AR419" s="216" t="s">
        <v>270</v>
      </c>
      <c r="AT419" s="216" t="s">
        <v>135</v>
      </c>
      <c r="AU419" s="216" t="s">
        <v>141</v>
      </c>
      <c r="AY419" s="18" t="s">
        <v>132</v>
      </c>
      <c r="BE419" s="217">
        <f>IF(N419="základní",J419,0)</f>
        <v>0</v>
      </c>
      <c r="BF419" s="217">
        <f>IF(N419="snížená",J419,0)</f>
        <v>0</v>
      </c>
      <c r="BG419" s="217">
        <f>IF(N419="zákl. přenesená",J419,0)</f>
        <v>0</v>
      </c>
      <c r="BH419" s="217">
        <f>IF(N419="sníž. přenesená",J419,0)</f>
        <v>0</v>
      </c>
      <c r="BI419" s="217">
        <f>IF(N419="nulová",J419,0)</f>
        <v>0</v>
      </c>
      <c r="BJ419" s="18" t="s">
        <v>141</v>
      </c>
      <c r="BK419" s="217">
        <f>ROUND(I419*H419,2)</f>
        <v>0</v>
      </c>
      <c r="BL419" s="18" t="s">
        <v>270</v>
      </c>
      <c r="BM419" s="216" t="s">
        <v>1724</v>
      </c>
    </row>
    <row r="420" s="2" customFormat="1">
      <c r="A420" s="40"/>
      <c r="B420" s="41"/>
      <c r="C420" s="42"/>
      <c r="D420" s="225" t="s">
        <v>197</v>
      </c>
      <c r="E420" s="42"/>
      <c r="F420" s="226" t="s">
        <v>1104</v>
      </c>
      <c r="G420" s="42"/>
      <c r="H420" s="42"/>
      <c r="I420" s="227"/>
      <c r="J420" s="42"/>
      <c r="K420" s="42"/>
      <c r="L420" s="46"/>
      <c r="M420" s="228"/>
      <c r="N420" s="229"/>
      <c r="O420" s="86"/>
      <c r="P420" s="86"/>
      <c r="Q420" s="86"/>
      <c r="R420" s="86"/>
      <c r="S420" s="86"/>
      <c r="T420" s="87"/>
      <c r="U420" s="40"/>
      <c r="V420" s="40"/>
      <c r="W420" s="40"/>
      <c r="X420" s="40"/>
      <c r="Y420" s="40"/>
      <c r="Z420" s="40"/>
      <c r="AA420" s="40"/>
      <c r="AB420" s="40"/>
      <c r="AC420" s="40"/>
      <c r="AD420" s="40"/>
      <c r="AE420" s="40"/>
      <c r="AT420" s="18" t="s">
        <v>197</v>
      </c>
      <c r="AU420" s="18" t="s">
        <v>141</v>
      </c>
    </row>
    <row r="421" s="13" customFormat="1">
      <c r="A421" s="13"/>
      <c r="B421" s="230"/>
      <c r="C421" s="231"/>
      <c r="D421" s="225" t="s">
        <v>199</v>
      </c>
      <c r="E421" s="232" t="s">
        <v>32</v>
      </c>
      <c r="F421" s="233" t="s">
        <v>1080</v>
      </c>
      <c r="G421" s="231"/>
      <c r="H421" s="234">
        <v>4.9059999999999997</v>
      </c>
      <c r="I421" s="235"/>
      <c r="J421" s="231"/>
      <c r="K421" s="231"/>
      <c r="L421" s="236"/>
      <c r="M421" s="237"/>
      <c r="N421" s="238"/>
      <c r="O421" s="238"/>
      <c r="P421" s="238"/>
      <c r="Q421" s="238"/>
      <c r="R421" s="238"/>
      <c r="S421" s="238"/>
      <c r="T421" s="239"/>
      <c r="U421" s="13"/>
      <c r="V421" s="13"/>
      <c r="W421" s="13"/>
      <c r="X421" s="13"/>
      <c r="Y421" s="13"/>
      <c r="Z421" s="13"/>
      <c r="AA421" s="13"/>
      <c r="AB421" s="13"/>
      <c r="AC421" s="13"/>
      <c r="AD421" s="13"/>
      <c r="AE421" s="13"/>
      <c r="AT421" s="240" t="s">
        <v>199</v>
      </c>
      <c r="AU421" s="240" t="s">
        <v>141</v>
      </c>
      <c r="AV421" s="13" t="s">
        <v>141</v>
      </c>
      <c r="AW421" s="13" t="s">
        <v>41</v>
      </c>
      <c r="AX421" s="13" t="s">
        <v>79</v>
      </c>
      <c r="AY421" s="240" t="s">
        <v>132</v>
      </c>
    </row>
    <row r="422" s="13" customFormat="1">
      <c r="A422" s="13"/>
      <c r="B422" s="230"/>
      <c r="C422" s="231"/>
      <c r="D422" s="225" t="s">
        <v>199</v>
      </c>
      <c r="E422" s="232" t="s">
        <v>32</v>
      </c>
      <c r="F422" s="233" t="s">
        <v>1081</v>
      </c>
      <c r="G422" s="231"/>
      <c r="H422" s="234">
        <v>0.61499999999999999</v>
      </c>
      <c r="I422" s="235"/>
      <c r="J422" s="231"/>
      <c r="K422" s="231"/>
      <c r="L422" s="236"/>
      <c r="M422" s="237"/>
      <c r="N422" s="238"/>
      <c r="O422" s="238"/>
      <c r="P422" s="238"/>
      <c r="Q422" s="238"/>
      <c r="R422" s="238"/>
      <c r="S422" s="238"/>
      <c r="T422" s="239"/>
      <c r="U422" s="13"/>
      <c r="V422" s="13"/>
      <c r="W422" s="13"/>
      <c r="X422" s="13"/>
      <c r="Y422" s="13"/>
      <c r="Z422" s="13"/>
      <c r="AA422" s="13"/>
      <c r="AB422" s="13"/>
      <c r="AC422" s="13"/>
      <c r="AD422" s="13"/>
      <c r="AE422" s="13"/>
      <c r="AT422" s="240" t="s">
        <v>199</v>
      </c>
      <c r="AU422" s="240" t="s">
        <v>141</v>
      </c>
      <c r="AV422" s="13" t="s">
        <v>141</v>
      </c>
      <c r="AW422" s="13" t="s">
        <v>41</v>
      </c>
      <c r="AX422" s="13" t="s">
        <v>79</v>
      </c>
      <c r="AY422" s="240" t="s">
        <v>132</v>
      </c>
    </row>
    <row r="423" s="14" customFormat="1">
      <c r="A423" s="14"/>
      <c r="B423" s="241"/>
      <c r="C423" s="242"/>
      <c r="D423" s="225" t="s">
        <v>199</v>
      </c>
      <c r="E423" s="243" t="s">
        <v>32</v>
      </c>
      <c r="F423" s="244" t="s">
        <v>201</v>
      </c>
      <c r="G423" s="242"/>
      <c r="H423" s="245">
        <v>5.5209999999999999</v>
      </c>
      <c r="I423" s="246"/>
      <c r="J423" s="242"/>
      <c r="K423" s="242"/>
      <c r="L423" s="247"/>
      <c r="M423" s="248"/>
      <c r="N423" s="249"/>
      <c r="O423" s="249"/>
      <c r="P423" s="249"/>
      <c r="Q423" s="249"/>
      <c r="R423" s="249"/>
      <c r="S423" s="249"/>
      <c r="T423" s="250"/>
      <c r="U423" s="14"/>
      <c r="V423" s="14"/>
      <c r="W423" s="14"/>
      <c r="X423" s="14"/>
      <c r="Y423" s="14"/>
      <c r="Z423" s="14"/>
      <c r="AA423" s="14"/>
      <c r="AB423" s="14"/>
      <c r="AC423" s="14"/>
      <c r="AD423" s="14"/>
      <c r="AE423" s="14"/>
      <c r="AT423" s="251" t="s">
        <v>199</v>
      </c>
      <c r="AU423" s="251" t="s">
        <v>141</v>
      </c>
      <c r="AV423" s="14" t="s">
        <v>150</v>
      </c>
      <c r="AW423" s="14" t="s">
        <v>41</v>
      </c>
      <c r="AX423" s="14" t="s">
        <v>21</v>
      </c>
      <c r="AY423" s="251" t="s">
        <v>132</v>
      </c>
    </row>
    <row r="424" s="2" customFormat="1" ht="14.4" customHeight="1">
      <c r="A424" s="40"/>
      <c r="B424" s="41"/>
      <c r="C424" s="252" t="s">
        <v>1071</v>
      </c>
      <c r="D424" s="252" t="s">
        <v>246</v>
      </c>
      <c r="E424" s="253" t="s">
        <v>1106</v>
      </c>
      <c r="F424" s="254" t="s">
        <v>1107</v>
      </c>
      <c r="G424" s="255" t="s">
        <v>195</v>
      </c>
      <c r="H424" s="256">
        <v>6.0730000000000004</v>
      </c>
      <c r="I424" s="257"/>
      <c r="J424" s="258">
        <f>ROUND(I424*H424,2)</f>
        <v>0</v>
      </c>
      <c r="K424" s="254" t="s">
        <v>139</v>
      </c>
      <c r="L424" s="259"/>
      <c r="M424" s="260" t="s">
        <v>32</v>
      </c>
      <c r="N424" s="261" t="s">
        <v>51</v>
      </c>
      <c r="O424" s="86"/>
      <c r="P424" s="214">
        <f>O424*H424</f>
        <v>0</v>
      </c>
      <c r="Q424" s="214">
        <v>0.019199999999999998</v>
      </c>
      <c r="R424" s="214">
        <f>Q424*H424</f>
        <v>0.1166016</v>
      </c>
      <c r="S424" s="214">
        <v>0</v>
      </c>
      <c r="T424" s="215">
        <f>S424*H424</f>
        <v>0</v>
      </c>
      <c r="U424" s="40"/>
      <c r="V424" s="40"/>
      <c r="W424" s="40"/>
      <c r="X424" s="40"/>
      <c r="Y424" s="40"/>
      <c r="Z424" s="40"/>
      <c r="AA424" s="40"/>
      <c r="AB424" s="40"/>
      <c r="AC424" s="40"/>
      <c r="AD424" s="40"/>
      <c r="AE424" s="40"/>
      <c r="AR424" s="216" t="s">
        <v>356</v>
      </c>
      <c r="AT424" s="216" t="s">
        <v>246</v>
      </c>
      <c r="AU424" s="216" t="s">
        <v>141</v>
      </c>
      <c r="AY424" s="18" t="s">
        <v>132</v>
      </c>
      <c r="BE424" s="217">
        <f>IF(N424="základní",J424,0)</f>
        <v>0</v>
      </c>
      <c r="BF424" s="217">
        <f>IF(N424="snížená",J424,0)</f>
        <v>0</v>
      </c>
      <c r="BG424" s="217">
        <f>IF(N424="zákl. přenesená",J424,0)</f>
        <v>0</v>
      </c>
      <c r="BH424" s="217">
        <f>IF(N424="sníž. přenesená",J424,0)</f>
        <v>0</v>
      </c>
      <c r="BI424" s="217">
        <f>IF(N424="nulová",J424,0)</f>
        <v>0</v>
      </c>
      <c r="BJ424" s="18" t="s">
        <v>141</v>
      </c>
      <c r="BK424" s="217">
        <f>ROUND(I424*H424,2)</f>
        <v>0</v>
      </c>
      <c r="BL424" s="18" t="s">
        <v>270</v>
      </c>
      <c r="BM424" s="216" t="s">
        <v>1725</v>
      </c>
    </row>
    <row r="425" s="13" customFormat="1">
      <c r="A425" s="13"/>
      <c r="B425" s="230"/>
      <c r="C425" s="231"/>
      <c r="D425" s="225" t="s">
        <v>199</v>
      </c>
      <c r="E425" s="231"/>
      <c r="F425" s="233" t="s">
        <v>1109</v>
      </c>
      <c r="G425" s="231"/>
      <c r="H425" s="234">
        <v>6.0730000000000004</v>
      </c>
      <c r="I425" s="235"/>
      <c r="J425" s="231"/>
      <c r="K425" s="231"/>
      <c r="L425" s="236"/>
      <c r="M425" s="237"/>
      <c r="N425" s="238"/>
      <c r="O425" s="238"/>
      <c r="P425" s="238"/>
      <c r="Q425" s="238"/>
      <c r="R425" s="238"/>
      <c r="S425" s="238"/>
      <c r="T425" s="239"/>
      <c r="U425" s="13"/>
      <c r="V425" s="13"/>
      <c r="W425" s="13"/>
      <c r="X425" s="13"/>
      <c r="Y425" s="13"/>
      <c r="Z425" s="13"/>
      <c r="AA425" s="13"/>
      <c r="AB425" s="13"/>
      <c r="AC425" s="13"/>
      <c r="AD425" s="13"/>
      <c r="AE425" s="13"/>
      <c r="AT425" s="240" t="s">
        <v>199</v>
      </c>
      <c r="AU425" s="240" t="s">
        <v>141</v>
      </c>
      <c r="AV425" s="13" t="s">
        <v>141</v>
      </c>
      <c r="AW425" s="13" t="s">
        <v>4</v>
      </c>
      <c r="AX425" s="13" t="s">
        <v>21</v>
      </c>
      <c r="AY425" s="240" t="s">
        <v>132</v>
      </c>
    </row>
    <row r="426" s="2" customFormat="1" ht="24.15" customHeight="1">
      <c r="A426" s="40"/>
      <c r="B426" s="41"/>
      <c r="C426" s="205" t="s">
        <v>1075</v>
      </c>
      <c r="D426" s="205" t="s">
        <v>135</v>
      </c>
      <c r="E426" s="206" t="s">
        <v>1111</v>
      </c>
      <c r="F426" s="207" t="s">
        <v>1112</v>
      </c>
      <c r="G426" s="208" t="s">
        <v>254</v>
      </c>
      <c r="H426" s="209">
        <v>0.183</v>
      </c>
      <c r="I426" s="210"/>
      <c r="J426" s="211">
        <f>ROUND(I426*H426,2)</f>
        <v>0</v>
      </c>
      <c r="K426" s="207" t="s">
        <v>139</v>
      </c>
      <c r="L426" s="46"/>
      <c r="M426" s="212" t="s">
        <v>32</v>
      </c>
      <c r="N426" s="213" t="s">
        <v>51</v>
      </c>
      <c r="O426" s="86"/>
      <c r="P426" s="214">
        <f>O426*H426</f>
        <v>0</v>
      </c>
      <c r="Q426" s="214">
        <v>0</v>
      </c>
      <c r="R426" s="214">
        <f>Q426*H426</f>
        <v>0</v>
      </c>
      <c r="S426" s="214">
        <v>0</v>
      </c>
      <c r="T426" s="215">
        <f>S426*H426</f>
        <v>0</v>
      </c>
      <c r="U426" s="40"/>
      <c r="V426" s="40"/>
      <c r="W426" s="40"/>
      <c r="X426" s="40"/>
      <c r="Y426" s="40"/>
      <c r="Z426" s="40"/>
      <c r="AA426" s="40"/>
      <c r="AB426" s="40"/>
      <c r="AC426" s="40"/>
      <c r="AD426" s="40"/>
      <c r="AE426" s="40"/>
      <c r="AR426" s="216" t="s">
        <v>270</v>
      </c>
      <c r="AT426" s="216" t="s">
        <v>135</v>
      </c>
      <c r="AU426" s="216" t="s">
        <v>141</v>
      </c>
      <c r="AY426" s="18" t="s">
        <v>132</v>
      </c>
      <c r="BE426" s="217">
        <f>IF(N426="základní",J426,0)</f>
        <v>0</v>
      </c>
      <c r="BF426" s="217">
        <f>IF(N426="snížená",J426,0)</f>
        <v>0</v>
      </c>
      <c r="BG426" s="217">
        <f>IF(N426="zákl. přenesená",J426,0)</f>
        <v>0</v>
      </c>
      <c r="BH426" s="217">
        <f>IF(N426="sníž. přenesená",J426,0)</f>
        <v>0</v>
      </c>
      <c r="BI426" s="217">
        <f>IF(N426="nulová",J426,0)</f>
        <v>0</v>
      </c>
      <c r="BJ426" s="18" t="s">
        <v>141</v>
      </c>
      <c r="BK426" s="217">
        <f>ROUND(I426*H426,2)</f>
        <v>0</v>
      </c>
      <c r="BL426" s="18" t="s">
        <v>270</v>
      </c>
      <c r="BM426" s="216" t="s">
        <v>1726</v>
      </c>
    </row>
    <row r="427" s="2" customFormat="1">
      <c r="A427" s="40"/>
      <c r="B427" s="41"/>
      <c r="C427" s="42"/>
      <c r="D427" s="225" t="s">
        <v>197</v>
      </c>
      <c r="E427" s="42"/>
      <c r="F427" s="226" t="s">
        <v>604</v>
      </c>
      <c r="G427" s="42"/>
      <c r="H427" s="42"/>
      <c r="I427" s="227"/>
      <c r="J427" s="42"/>
      <c r="K427" s="42"/>
      <c r="L427" s="46"/>
      <c r="M427" s="228"/>
      <c r="N427" s="229"/>
      <c r="O427" s="86"/>
      <c r="P427" s="86"/>
      <c r="Q427" s="86"/>
      <c r="R427" s="86"/>
      <c r="S427" s="86"/>
      <c r="T427" s="87"/>
      <c r="U427" s="40"/>
      <c r="V427" s="40"/>
      <c r="W427" s="40"/>
      <c r="X427" s="40"/>
      <c r="Y427" s="40"/>
      <c r="Z427" s="40"/>
      <c r="AA427" s="40"/>
      <c r="AB427" s="40"/>
      <c r="AC427" s="40"/>
      <c r="AD427" s="40"/>
      <c r="AE427" s="40"/>
      <c r="AT427" s="18" t="s">
        <v>197</v>
      </c>
      <c r="AU427" s="18" t="s">
        <v>141</v>
      </c>
    </row>
    <row r="428" s="12" customFormat="1" ht="22.8" customHeight="1">
      <c r="A428" s="12"/>
      <c r="B428" s="189"/>
      <c r="C428" s="190"/>
      <c r="D428" s="191" t="s">
        <v>78</v>
      </c>
      <c r="E428" s="203" t="s">
        <v>792</v>
      </c>
      <c r="F428" s="203" t="s">
        <v>793</v>
      </c>
      <c r="G428" s="190"/>
      <c r="H428" s="190"/>
      <c r="I428" s="193"/>
      <c r="J428" s="204">
        <f>BK428</f>
        <v>0</v>
      </c>
      <c r="K428" s="190"/>
      <c r="L428" s="195"/>
      <c r="M428" s="196"/>
      <c r="N428" s="197"/>
      <c r="O428" s="197"/>
      <c r="P428" s="198">
        <f>SUM(P429:P434)</f>
        <v>0</v>
      </c>
      <c r="Q428" s="197"/>
      <c r="R428" s="198">
        <f>SUM(R429:R434)</f>
        <v>0.063974400000000001</v>
      </c>
      <c r="S428" s="197"/>
      <c r="T428" s="199">
        <f>SUM(T429:T434)</f>
        <v>0</v>
      </c>
      <c r="U428" s="12"/>
      <c r="V428" s="12"/>
      <c r="W428" s="12"/>
      <c r="X428" s="12"/>
      <c r="Y428" s="12"/>
      <c r="Z428" s="12"/>
      <c r="AA428" s="12"/>
      <c r="AB428" s="12"/>
      <c r="AC428" s="12"/>
      <c r="AD428" s="12"/>
      <c r="AE428" s="12"/>
      <c r="AR428" s="200" t="s">
        <v>141</v>
      </c>
      <c r="AT428" s="201" t="s">
        <v>78</v>
      </c>
      <c r="AU428" s="201" t="s">
        <v>21</v>
      </c>
      <c r="AY428" s="200" t="s">
        <v>132</v>
      </c>
      <c r="BK428" s="202">
        <f>SUM(BK429:BK434)</f>
        <v>0</v>
      </c>
    </row>
    <row r="429" s="2" customFormat="1" ht="14.4" customHeight="1">
      <c r="A429" s="40"/>
      <c r="B429" s="41"/>
      <c r="C429" s="205" t="s">
        <v>1082</v>
      </c>
      <c r="D429" s="205" t="s">
        <v>135</v>
      </c>
      <c r="E429" s="206" t="s">
        <v>795</v>
      </c>
      <c r="F429" s="207" t="s">
        <v>796</v>
      </c>
      <c r="G429" s="208" t="s">
        <v>195</v>
      </c>
      <c r="H429" s="209">
        <v>152.31999999999999</v>
      </c>
      <c r="I429" s="210"/>
      <c r="J429" s="211">
        <f>ROUND(I429*H429,2)</f>
        <v>0</v>
      </c>
      <c r="K429" s="207" t="s">
        <v>139</v>
      </c>
      <c r="L429" s="46"/>
      <c r="M429" s="212" t="s">
        <v>32</v>
      </c>
      <c r="N429" s="213" t="s">
        <v>51</v>
      </c>
      <c r="O429" s="86"/>
      <c r="P429" s="214">
        <f>O429*H429</f>
        <v>0</v>
      </c>
      <c r="Q429" s="214">
        <v>0</v>
      </c>
      <c r="R429" s="214">
        <f>Q429*H429</f>
        <v>0</v>
      </c>
      <c r="S429" s="214">
        <v>0</v>
      </c>
      <c r="T429" s="215">
        <f>S429*H429</f>
        <v>0</v>
      </c>
      <c r="U429" s="40"/>
      <c r="V429" s="40"/>
      <c r="W429" s="40"/>
      <c r="X429" s="40"/>
      <c r="Y429" s="40"/>
      <c r="Z429" s="40"/>
      <c r="AA429" s="40"/>
      <c r="AB429" s="40"/>
      <c r="AC429" s="40"/>
      <c r="AD429" s="40"/>
      <c r="AE429" s="40"/>
      <c r="AR429" s="216" t="s">
        <v>270</v>
      </c>
      <c r="AT429" s="216" t="s">
        <v>135</v>
      </c>
      <c r="AU429" s="216" t="s">
        <v>141</v>
      </c>
      <c r="AY429" s="18" t="s">
        <v>132</v>
      </c>
      <c r="BE429" s="217">
        <f>IF(N429="základní",J429,0)</f>
        <v>0</v>
      </c>
      <c r="BF429" s="217">
        <f>IF(N429="snížená",J429,0)</f>
        <v>0</v>
      </c>
      <c r="BG429" s="217">
        <f>IF(N429="zákl. přenesená",J429,0)</f>
        <v>0</v>
      </c>
      <c r="BH429" s="217">
        <f>IF(N429="sníž. přenesená",J429,0)</f>
        <v>0</v>
      </c>
      <c r="BI429" s="217">
        <f>IF(N429="nulová",J429,0)</f>
        <v>0</v>
      </c>
      <c r="BJ429" s="18" t="s">
        <v>141</v>
      </c>
      <c r="BK429" s="217">
        <f>ROUND(I429*H429,2)</f>
        <v>0</v>
      </c>
      <c r="BL429" s="18" t="s">
        <v>270</v>
      </c>
      <c r="BM429" s="216" t="s">
        <v>1727</v>
      </c>
    </row>
    <row r="430" s="2" customFormat="1">
      <c r="A430" s="40"/>
      <c r="B430" s="41"/>
      <c r="C430" s="42"/>
      <c r="D430" s="225" t="s">
        <v>197</v>
      </c>
      <c r="E430" s="42"/>
      <c r="F430" s="226" t="s">
        <v>798</v>
      </c>
      <c r="G430" s="42"/>
      <c r="H430" s="42"/>
      <c r="I430" s="227"/>
      <c r="J430" s="42"/>
      <c r="K430" s="42"/>
      <c r="L430" s="46"/>
      <c r="M430" s="228"/>
      <c r="N430" s="229"/>
      <c r="O430" s="86"/>
      <c r="P430" s="86"/>
      <c r="Q430" s="86"/>
      <c r="R430" s="86"/>
      <c r="S430" s="86"/>
      <c r="T430" s="87"/>
      <c r="U430" s="40"/>
      <c r="V430" s="40"/>
      <c r="W430" s="40"/>
      <c r="X430" s="40"/>
      <c r="Y430" s="40"/>
      <c r="Z430" s="40"/>
      <c r="AA430" s="40"/>
      <c r="AB430" s="40"/>
      <c r="AC430" s="40"/>
      <c r="AD430" s="40"/>
      <c r="AE430" s="40"/>
      <c r="AT430" s="18" t="s">
        <v>197</v>
      </c>
      <c r="AU430" s="18" t="s">
        <v>141</v>
      </c>
    </row>
    <row r="431" s="2" customFormat="1" ht="24.15" customHeight="1">
      <c r="A431" s="40"/>
      <c r="B431" s="41"/>
      <c r="C431" s="252" t="s">
        <v>1086</v>
      </c>
      <c r="D431" s="252" t="s">
        <v>246</v>
      </c>
      <c r="E431" s="253" t="s">
        <v>800</v>
      </c>
      <c r="F431" s="254" t="s">
        <v>801</v>
      </c>
      <c r="G431" s="255" t="s">
        <v>231</v>
      </c>
      <c r="H431" s="256">
        <v>159.93600000000001</v>
      </c>
      <c r="I431" s="257"/>
      <c r="J431" s="258">
        <f>ROUND(I431*H431,2)</f>
        <v>0</v>
      </c>
      <c r="K431" s="254" t="s">
        <v>139</v>
      </c>
      <c r="L431" s="259"/>
      <c r="M431" s="260" t="s">
        <v>32</v>
      </c>
      <c r="N431" s="261" t="s">
        <v>51</v>
      </c>
      <c r="O431" s="86"/>
      <c r="P431" s="214">
        <f>O431*H431</f>
        <v>0</v>
      </c>
      <c r="Q431" s="214">
        <v>0.00040000000000000002</v>
      </c>
      <c r="R431" s="214">
        <f>Q431*H431</f>
        <v>0.063974400000000001</v>
      </c>
      <c r="S431" s="214">
        <v>0</v>
      </c>
      <c r="T431" s="215">
        <f>S431*H431</f>
        <v>0</v>
      </c>
      <c r="U431" s="40"/>
      <c r="V431" s="40"/>
      <c r="W431" s="40"/>
      <c r="X431" s="40"/>
      <c r="Y431" s="40"/>
      <c r="Z431" s="40"/>
      <c r="AA431" s="40"/>
      <c r="AB431" s="40"/>
      <c r="AC431" s="40"/>
      <c r="AD431" s="40"/>
      <c r="AE431" s="40"/>
      <c r="AR431" s="216" t="s">
        <v>356</v>
      </c>
      <c r="AT431" s="216" t="s">
        <v>246</v>
      </c>
      <c r="AU431" s="216" t="s">
        <v>141</v>
      </c>
      <c r="AY431" s="18" t="s">
        <v>132</v>
      </c>
      <c r="BE431" s="217">
        <f>IF(N431="základní",J431,0)</f>
        <v>0</v>
      </c>
      <c r="BF431" s="217">
        <f>IF(N431="snížená",J431,0)</f>
        <v>0</v>
      </c>
      <c r="BG431" s="217">
        <f>IF(N431="zákl. přenesená",J431,0)</f>
        <v>0</v>
      </c>
      <c r="BH431" s="217">
        <f>IF(N431="sníž. přenesená",J431,0)</f>
        <v>0</v>
      </c>
      <c r="BI431" s="217">
        <f>IF(N431="nulová",J431,0)</f>
        <v>0</v>
      </c>
      <c r="BJ431" s="18" t="s">
        <v>141</v>
      </c>
      <c r="BK431" s="217">
        <f>ROUND(I431*H431,2)</f>
        <v>0</v>
      </c>
      <c r="BL431" s="18" t="s">
        <v>270</v>
      </c>
      <c r="BM431" s="216" t="s">
        <v>1728</v>
      </c>
    </row>
    <row r="432" s="13" customFormat="1">
      <c r="A432" s="13"/>
      <c r="B432" s="230"/>
      <c r="C432" s="231"/>
      <c r="D432" s="225" t="s">
        <v>199</v>
      </c>
      <c r="E432" s="231"/>
      <c r="F432" s="233" t="s">
        <v>1005</v>
      </c>
      <c r="G432" s="231"/>
      <c r="H432" s="234">
        <v>159.93600000000001</v>
      </c>
      <c r="I432" s="235"/>
      <c r="J432" s="231"/>
      <c r="K432" s="231"/>
      <c r="L432" s="236"/>
      <c r="M432" s="237"/>
      <c r="N432" s="238"/>
      <c r="O432" s="238"/>
      <c r="P432" s="238"/>
      <c r="Q432" s="238"/>
      <c r="R432" s="238"/>
      <c r="S432" s="238"/>
      <c r="T432" s="239"/>
      <c r="U432" s="13"/>
      <c r="V432" s="13"/>
      <c r="W432" s="13"/>
      <c r="X432" s="13"/>
      <c r="Y432" s="13"/>
      <c r="Z432" s="13"/>
      <c r="AA432" s="13"/>
      <c r="AB432" s="13"/>
      <c r="AC432" s="13"/>
      <c r="AD432" s="13"/>
      <c r="AE432" s="13"/>
      <c r="AT432" s="240" t="s">
        <v>199</v>
      </c>
      <c r="AU432" s="240" t="s">
        <v>141</v>
      </c>
      <c r="AV432" s="13" t="s">
        <v>141</v>
      </c>
      <c r="AW432" s="13" t="s">
        <v>4</v>
      </c>
      <c r="AX432" s="13" t="s">
        <v>21</v>
      </c>
      <c r="AY432" s="240" t="s">
        <v>132</v>
      </c>
    </row>
    <row r="433" s="2" customFormat="1" ht="24.15" customHeight="1">
      <c r="A433" s="40"/>
      <c r="B433" s="41"/>
      <c r="C433" s="205" t="s">
        <v>1091</v>
      </c>
      <c r="D433" s="205" t="s">
        <v>135</v>
      </c>
      <c r="E433" s="206" t="s">
        <v>804</v>
      </c>
      <c r="F433" s="207" t="s">
        <v>805</v>
      </c>
      <c r="G433" s="208" t="s">
        <v>254</v>
      </c>
      <c r="H433" s="209">
        <v>0.064000000000000001</v>
      </c>
      <c r="I433" s="210"/>
      <c r="J433" s="211">
        <f>ROUND(I433*H433,2)</f>
        <v>0</v>
      </c>
      <c r="K433" s="207" t="s">
        <v>139</v>
      </c>
      <c r="L433" s="46"/>
      <c r="M433" s="212" t="s">
        <v>32</v>
      </c>
      <c r="N433" s="213" t="s">
        <v>51</v>
      </c>
      <c r="O433" s="86"/>
      <c r="P433" s="214">
        <f>O433*H433</f>
        <v>0</v>
      </c>
      <c r="Q433" s="214">
        <v>0</v>
      </c>
      <c r="R433" s="214">
        <f>Q433*H433</f>
        <v>0</v>
      </c>
      <c r="S433" s="214">
        <v>0</v>
      </c>
      <c r="T433" s="215">
        <f>S433*H433</f>
        <v>0</v>
      </c>
      <c r="U433" s="40"/>
      <c r="V433" s="40"/>
      <c r="W433" s="40"/>
      <c r="X433" s="40"/>
      <c r="Y433" s="40"/>
      <c r="Z433" s="40"/>
      <c r="AA433" s="40"/>
      <c r="AB433" s="40"/>
      <c r="AC433" s="40"/>
      <c r="AD433" s="40"/>
      <c r="AE433" s="40"/>
      <c r="AR433" s="216" t="s">
        <v>270</v>
      </c>
      <c r="AT433" s="216" t="s">
        <v>135</v>
      </c>
      <c r="AU433" s="216" t="s">
        <v>141</v>
      </c>
      <c r="AY433" s="18" t="s">
        <v>132</v>
      </c>
      <c r="BE433" s="217">
        <f>IF(N433="základní",J433,0)</f>
        <v>0</v>
      </c>
      <c r="BF433" s="217">
        <f>IF(N433="snížená",J433,0)</f>
        <v>0</v>
      </c>
      <c r="BG433" s="217">
        <f>IF(N433="zákl. přenesená",J433,0)</f>
        <v>0</v>
      </c>
      <c r="BH433" s="217">
        <f>IF(N433="sníž. přenesená",J433,0)</f>
        <v>0</v>
      </c>
      <c r="BI433" s="217">
        <f>IF(N433="nulová",J433,0)</f>
        <v>0</v>
      </c>
      <c r="BJ433" s="18" t="s">
        <v>141</v>
      </c>
      <c r="BK433" s="217">
        <f>ROUND(I433*H433,2)</f>
        <v>0</v>
      </c>
      <c r="BL433" s="18" t="s">
        <v>270</v>
      </c>
      <c r="BM433" s="216" t="s">
        <v>1729</v>
      </c>
    </row>
    <row r="434" s="2" customFormat="1">
      <c r="A434" s="40"/>
      <c r="B434" s="41"/>
      <c r="C434" s="42"/>
      <c r="D434" s="225" t="s">
        <v>197</v>
      </c>
      <c r="E434" s="42"/>
      <c r="F434" s="226" t="s">
        <v>807</v>
      </c>
      <c r="G434" s="42"/>
      <c r="H434" s="42"/>
      <c r="I434" s="227"/>
      <c r="J434" s="42"/>
      <c r="K434" s="42"/>
      <c r="L434" s="46"/>
      <c r="M434" s="228"/>
      <c r="N434" s="229"/>
      <c r="O434" s="86"/>
      <c r="P434" s="86"/>
      <c r="Q434" s="86"/>
      <c r="R434" s="86"/>
      <c r="S434" s="86"/>
      <c r="T434" s="87"/>
      <c r="U434" s="40"/>
      <c r="V434" s="40"/>
      <c r="W434" s="40"/>
      <c r="X434" s="40"/>
      <c r="Y434" s="40"/>
      <c r="Z434" s="40"/>
      <c r="AA434" s="40"/>
      <c r="AB434" s="40"/>
      <c r="AC434" s="40"/>
      <c r="AD434" s="40"/>
      <c r="AE434" s="40"/>
      <c r="AT434" s="18" t="s">
        <v>197</v>
      </c>
      <c r="AU434" s="18" t="s">
        <v>141</v>
      </c>
    </row>
    <row r="435" s="12" customFormat="1" ht="22.8" customHeight="1">
      <c r="A435" s="12"/>
      <c r="B435" s="189"/>
      <c r="C435" s="190"/>
      <c r="D435" s="191" t="s">
        <v>78</v>
      </c>
      <c r="E435" s="203" t="s">
        <v>808</v>
      </c>
      <c r="F435" s="203" t="s">
        <v>809</v>
      </c>
      <c r="G435" s="190"/>
      <c r="H435" s="190"/>
      <c r="I435" s="193"/>
      <c r="J435" s="204">
        <f>BK435</f>
        <v>0</v>
      </c>
      <c r="K435" s="190"/>
      <c r="L435" s="195"/>
      <c r="M435" s="196"/>
      <c r="N435" s="197"/>
      <c r="O435" s="197"/>
      <c r="P435" s="198">
        <f>SUM(P436:P440)</f>
        <v>0</v>
      </c>
      <c r="Q435" s="197"/>
      <c r="R435" s="198">
        <f>SUM(R436:R440)</f>
        <v>0.097500000000000003</v>
      </c>
      <c r="S435" s="197"/>
      <c r="T435" s="199">
        <f>SUM(T436:T440)</f>
        <v>0</v>
      </c>
      <c r="U435" s="12"/>
      <c r="V435" s="12"/>
      <c r="W435" s="12"/>
      <c r="X435" s="12"/>
      <c r="Y435" s="12"/>
      <c r="Z435" s="12"/>
      <c r="AA435" s="12"/>
      <c r="AB435" s="12"/>
      <c r="AC435" s="12"/>
      <c r="AD435" s="12"/>
      <c r="AE435" s="12"/>
      <c r="AR435" s="200" t="s">
        <v>141</v>
      </c>
      <c r="AT435" s="201" t="s">
        <v>78</v>
      </c>
      <c r="AU435" s="201" t="s">
        <v>21</v>
      </c>
      <c r="AY435" s="200" t="s">
        <v>132</v>
      </c>
      <c r="BK435" s="202">
        <f>SUM(BK436:BK440)</f>
        <v>0</v>
      </c>
    </row>
    <row r="436" s="2" customFormat="1" ht="14.4" customHeight="1">
      <c r="A436" s="40"/>
      <c r="B436" s="41"/>
      <c r="C436" s="205" t="s">
        <v>1096</v>
      </c>
      <c r="D436" s="205" t="s">
        <v>135</v>
      </c>
      <c r="E436" s="206" t="s">
        <v>811</v>
      </c>
      <c r="F436" s="207" t="s">
        <v>812</v>
      </c>
      <c r="G436" s="208" t="s">
        <v>195</v>
      </c>
      <c r="H436" s="209">
        <v>370</v>
      </c>
      <c r="I436" s="210"/>
      <c r="J436" s="211">
        <f>ROUND(I436*H436,2)</f>
        <v>0</v>
      </c>
      <c r="K436" s="207" t="s">
        <v>139</v>
      </c>
      <c r="L436" s="46"/>
      <c r="M436" s="212" t="s">
        <v>32</v>
      </c>
      <c r="N436" s="213" t="s">
        <v>51</v>
      </c>
      <c r="O436" s="86"/>
      <c r="P436" s="214">
        <f>O436*H436</f>
        <v>0</v>
      </c>
      <c r="Q436" s="214">
        <v>2.0000000000000002E-05</v>
      </c>
      <c r="R436" s="214">
        <f>Q436*H436</f>
        <v>0.0074000000000000003</v>
      </c>
      <c r="S436" s="214">
        <v>0</v>
      </c>
      <c r="T436" s="215">
        <f>S436*H436</f>
        <v>0</v>
      </c>
      <c r="U436" s="40"/>
      <c r="V436" s="40"/>
      <c r="W436" s="40"/>
      <c r="X436" s="40"/>
      <c r="Y436" s="40"/>
      <c r="Z436" s="40"/>
      <c r="AA436" s="40"/>
      <c r="AB436" s="40"/>
      <c r="AC436" s="40"/>
      <c r="AD436" s="40"/>
      <c r="AE436" s="40"/>
      <c r="AR436" s="216" t="s">
        <v>270</v>
      </c>
      <c r="AT436" s="216" t="s">
        <v>135</v>
      </c>
      <c r="AU436" s="216" t="s">
        <v>141</v>
      </c>
      <c r="AY436" s="18" t="s">
        <v>132</v>
      </c>
      <c r="BE436" s="217">
        <f>IF(N436="základní",J436,0)</f>
        <v>0</v>
      </c>
      <c r="BF436" s="217">
        <f>IF(N436="snížená",J436,0)</f>
        <v>0</v>
      </c>
      <c r="BG436" s="217">
        <f>IF(N436="zákl. přenesená",J436,0)</f>
        <v>0</v>
      </c>
      <c r="BH436" s="217">
        <f>IF(N436="sníž. přenesená",J436,0)</f>
        <v>0</v>
      </c>
      <c r="BI436" s="217">
        <f>IF(N436="nulová",J436,0)</f>
        <v>0</v>
      </c>
      <c r="BJ436" s="18" t="s">
        <v>141</v>
      </c>
      <c r="BK436" s="217">
        <f>ROUND(I436*H436,2)</f>
        <v>0</v>
      </c>
      <c r="BL436" s="18" t="s">
        <v>270</v>
      </c>
      <c r="BM436" s="216" t="s">
        <v>1730</v>
      </c>
    </row>
    <row r="437" s="2" customFormat="1" ht="14.4" customHeight="1">
      <c r="A437" s="40"/>
      <c r="B437" s="41"/>
      <c r="C437" s="205" t="s">
        <v>1100</v>
      </c>
      <c r="D437" s="205" t="s">
        <v>135</v>
      </c>
      <c r="E437" s="206" t="s">
        <v>815</v>
      </c>
      <c r="F437" s="207" t="s">
        <v>816</v>
      </c>
      <c r="G437" s="208" t="s">
        <v>195</v>
      </c>
      <c r="H437" s="209">
        <v>370</v>
      </c>
      <c r="I437" s="210"/>
      <c r="J437" s="211">
        <f>ROUND(I437*H437,2)</f>
        <v>0</v>
      </c>
      <c r="K437" s="207" t="s">
        <v>139</v>
      </c>
      <c r="L437" s="46"/>
      <c r="M437" s="212" t="s">
        <v>32</v>
      </c>
      <c r="N437" s="213" t="s">
        <v>51</v>
      </c>
      <c r="O437" s="86"/>
      <c r="P437" s="214">
        <f>O437*H437</f>
        <v>0</v>
      </c>
      <c r="Q437" s="214">
        <v>0</v>
      </c>
      <c r="R437" s="214">
        <f>Q437*H437</f>
        <v>0</v>
      </c>
      <c r="S437" s="214">
        <v>0</v>
      </c>
      <c r="T437" s="215">
        <f>S437*H437</f>
        <v>0</v>
      </c>
      <c r="U437" s="40"/>
      <c r="V437" s="40"/>
      <c r="W437" s="40"/>
      <c r="X437" s="40"/>
      <c r="Y437" s="40"/>
      <c r="Z437" s="40"/>
      <c r="AA437" s="40"/>
      <c r="AB437" s="40"/>
      <c r="AC437" s="40"/>
      <c r="AD437" s="40"/>
      <c r="AE437" s="40"/>
      <c r="AR437" s="216" t="s">
        <v>270</v>
      </c>
      <c r="AT437" s="216" t="s">
        <v>135</v>
      </c>
      <c r="AU437" s="216" t="s">
        <v>141</v>
      </c>
      <c r="AY437" s="18" t="s">
        <v>132</v>
      </c>
      <c r="BE437" s="217">
        <f>IF(N437="základní",J437,0)</f>
        <v>0</v>
      </c>
      <c r="BF437" s="217">
        <f>IF(N437="snížená",J437,0)</f>
        <v>0</v>
      </c>
      <c r="BG437" s="217">
        <f>IF(N437="zákl. přenesená",J437,0)</f>
        <v>0</v>
      </c>
      <c r="BH437" s="217">
        <f>IF(N437="sníž. přenesená",J437,0)</f>
        <v>0</v>
      </c>
      <c r="BI437" s="217">
        <f>IF(N437="nulová",J437,0)</f>
        <v>0</v>
      </c>
      <c r="BJ437" s="18" t="s">
        <v>141</v>
      </c>
      <c r="BK437" s="217">
        <f>ROUND(I437*H437,2)</f>
        <v>0</v>
      </c>
      <c r="BL437" s="18" t="s">
        <v>270</v>
      </c>
      <c r="BM437" s="216" t="s">
        <v>1731</v>
      </c>
    </row>
    <row r="438" s="2" customFormat="1" ht="24.15" customHeight="1">
      <c r="A438" s="40"/>
      <c r="B438" s="41"/>
      <c r="C438" s="205" t="s">
        <v>1105</v>
      </c>
      <c r="D438" s="205" t="s">
        <v>135</v>
      </c>
      <c r="E438" s="206" t="s">
        <v>819</v>
      </c>
      <c r="F438" s="207" t="s">
        <v>820</v>
      </c>
      <c r="G438" s="208" t="s">
        <v>195</v>
      </c>
      <c r="H438" s="209">
        <v>370</v>
      </c>
      <c r="I438" s="210"/>
      <c r="J438" s="211">
        <f>ROUND(I438*H438,2)</f>
        <v>0</v>
      </c>
      <c r="K438" s="207" t="s">
        <v>139</v>
      </c>
      <c r="L438" s="46"/>
      <c r="M438" s="212" t="s">
        <v>32</v>
      </c>
      <c r="N438" s="213" t="s">
        <v>51</v>
      </c>
      <c r="O438" s="86"/>
      <c r="P438" s="214">
        <f>O438*H438</f>
        <v>0</v>
      </c>
      <c r="Q438" s="214">
        <v>0.00022000000000000001</v>
      </c>
      <c r="R438" s="214">
        <f>Q438*H438</f>
        <v>0.0814</v>
      </c>
      <c r="S438" s="214">
        <v>0</v>
      </c>
      <c r="T438" s="215">
        <f>S438*H438</f>
        <v>0</v>
      </c>
      <c r="U438" s="40"/>
      <c r="V438" s="40"/>
      <c r="W438" s="40"/>
      <c r="X438" s="40"/>
      <c r="Y438" s="40"/>
      <c r="Z438" s="40"/>
      <c r="AA438" s="40"/>
      <c r="AB438" s="40"/>
      <c r="AC438" s="40"/>
      <c r="AD438" s="40"/>
      <c r="AE438" s="40"/>
      <c r="AR438" s="216" t="s">
        <v>270</v>
      </c>
      <c r="AT438" s="216" t="s">
        <v>135</v>
      </c>
      <c r="AU438" s="216" t="s">
        <v>141</v>
      </c>
      <c r="AY438" s="18" t="s">
        <v>132</v>
      </c>
      <c r="BE438" s="217">
        <f>IF(N438="základní",J438,0)</f>
        <v>0</v>
      </c>
      <c r="BF438" s="217">
        <f>IF(N438="snížená",J438,0)</f>
        <v>0</v>
      </c>
      <c r="BG438" s="217">
        <f>IF(N438="zákl. přenesená",J438,0)</f>
        <v>0</v>
      </c>
      <c r="BH438" s="217">
        <f>IF(N438="sníž. přenesená",J438,0)</f>
        <v>0</v>
      </c>
      <c r="BI438" s="217">
        <f>IF(N438="nulová",J438,0)</f>
        <v>0</v>
      </c>
      <c r="BJ438" s="18" t="s">
        <v>141</v>
      </c>
      <c r="BK438" s="217">
        <f>ROUND(I438*H438,2)</f>
        <v>0</v>
      </c>
      <c r="BL438" s="18" t="s">
        <v>270</v>
      </c>
      <c r="BM438" s="216" t="s">
        <v>1732</v>
      </c>
    </row>
    <row r="439" s="2" customFormat="1">
      <c r="A439" s="40"/>
      <c r="B439" s="41"/>
      <c r="C439" s="42"/>
      <c r="D439" s="225" t="s">
        <v>197</v>
      </c>
      <c r="E439" s="42"/>
      <c r="F439" s="226" t="s">
        <v>822</v>
      </c>
      <c r="G439" s="42"/>
      <c r="H439" s="42"/>
      <c r="I439" s="227"/>
      <c r="J439" s="42"/>
      <c r="K439" s="42"/>
      <c r="L439" s="46"/>
      <c r="M439" s="228"/>
      <c r="N439" s="229"/>
      <c r="O439" s="86"/>
      <c r="P439" s="86"/>
      <c r="Q439" s="86"/>
      <c r="R439" s="86"/>
      <c r="S439" s="86"/>
      <c r="T439" s="87"/>
      <c r="U439" s="40"/>
      <c r="V439" s="40"/>
      <c r="W439" s="40"/>
      <c r="X439" s="40"/>
      <c r="Y439" s="40"/>
      <c r="Z439" s="40"/>
      <c r="AA439" s="40"/>
      <c r="AB439" s="40"/>
      <c r="AC439" s="40"/>
      <c r="AD439" s="40"/>
      <c r="AE439" s="40"/>
      <c r="AT439" s="18" t="s">
        <v>197</v>
      </c>
      <c r="AU439" s="18" t="s">
        <v>141</v>
      </c>
    </row>
    <row r="440" s="2" customFormat="1" ht="24.15" customHeight="1">
      <c r="A440" s="40"/>
      <c r="B440" s="41"/>
      <c r="C440" s="205" t="s">
        <v>1110</v>
      </c>
      <c r="D440" s="205" t="s">
        <v>135</v>
      </c>
      <c r="E440" s="206" t="s">
        <v>824</v>
      </c>
      <c r="F440" s="207" t="s">
        <v>825</v>
      </c>
      <c r="G440" s="208" t="s">
        <v>195</v>
      </c>
      <c r="H440" s="209">
        <v>58</v>
      </c>
      <c r="I440" s="210"/>
      <c r="J440" s="211">
        <f>ROUND(I440*H440,2)</f>
        <v>0</v>
      </c>
      <c r="K440" s="207" t="s">
        <v>139</v>
      </c>
      <c r="L440" s="46"/>
      <c r="M440" s="218" t="s">
        <v>32</v>
      </c>
      <c r="N440" s="219" t="s">
        <v>51</v>
      </c>
      <c r="O440" s="220"/>
      <c r="P440" s="221">
        <f>O440*H440</f>
        <v>0</v>
      </c>
      <c r="Q440" s="221">
        <v>0.00014999999999999999</v>
      </c>
      <c r="R440" s="221">
        <f>Q440*H440</f>
        <v>0.0086999999999999994</v>
      </c>
      <c r="S440" s="221">
        <v>0</v>
      </c>
      <c r="T440" s="222">
        <f>S440*H440</f>
        <v>0</v>
      </c>
      <c r="U440" s="40"/>
      <c r="V440" s="40"/>
      <c r="W440" s="40"/>
      <c r="X440" s="40"/>
      <c r="Y440" s="40"/>
      <c r="Z440" s="40"/>
      <c r="AA440" s="40"/>
      <c r="AB440" s="40"/>
      <c r="AC440" s="40"/>
      <c r="AD440" s="40"/>
      <c r="AE440" s="40"/>
      <c r="AR440" s="216" t="s">
        <v>270</v>
      </c>
      <c r="AT440" s="216" t="s">
        <v>135</v>
      </c>
      <c r="AU440" s="216" t="s">
        <v>141</v>
      </c>
      <c r="AY440" s="18" t="s">
        <v>132</v>
      </c>
      <c r="BE440" s="217">
        <f>IF(N440="základní",J440,0)</f>
        <v>0</v>
      </c>
      <c r="BF440" s="217">
        <f>IF(N440="snížená",J440,0)</f>
        <v>0</v>
      </c>
      <c r="BG440" s="217">
        <f>IF(N440="zákl. přenesená",J440,0)</f>
        <v>0</v>
      </c>
      <c r="BH440" s="217">
        <f>IF(N440="sníž. přenesená",J440,0)</f>
        <v>0</v>
      </c>
      <c r="BI440" s="217">
        <f>IF(N440="nulová",J440,0)</f>
        <v>0</v>
      </c>
      <c r="BJ440" s="18" t="s">
        <v>141</v>
      </c>
      <c r="BK440" s="217">
        <f>ROUND(I440*H440,2)</f>
        <v>0</v>
      </c>
      <c r="BL440" s="18" t="s">
        <v>270</v>
      </c>
      <c r="BM440" s="216" t="s">
        <v>1733</v>
      </c>
    </row>
    <row r="441" s="2" customFormat="1" ht="6.96" customHeight="1">
      <c r="A441" s="40"/>
      <c r="B441" s="61"/>
      <c r="C441" s="62"/>
      <c r="D441" s="62"/>
      <c r="E441" s="62"/>
      <c r="F441" s="62"/>
      <c r="G441" s="62"/>
      <c r="H441" s="62"/>
      <c r="I441" s="62"/>
      <c r="J441" s="62"/>
      <c r="K441" s="62"/>
      <c r="L441" s="46"/>
      <c r="M441" s="40"/>
      <c r="O441" s="40"/>
      <c r="P441" s="40"/>
      <c r="Q441" s="40"/>
      <c r="R441" s="40"/>
      <c r="S441" s="40"/>
      <c r="T441" s="40"/>
      <c r="U441" s="40"/>
      <c r="V441" s="40"/>
      <c r="W441" s="40"/>
      <c r="X441" s="40"/>
      <c r="Y441" s="40"/>
      <c r="Z441" s="40"/>
      <c r="AA441" s="40"/>
      <c r="AB441" s="40"/>
      <c r="AC441" s="40"/>
      <c r="AD441" s="40"/>
      <c r="AE441" s="40"/>
    </row>
  </sheetData>
  <sheetProtection sheet="1" autoFilter="0" formatColumns="0" formatRows="0" objects="1" scenarios="1" spinCount="100000" saltValue="vCahcpI8nyjK8/5vsLYjPxcatY28W2ALxkRsriHdvMA1FtWt+LFOnHcUPnnkdF2d4/7LDDaiuDayjadazUS/rQ==" hashValue="pbl5PJ2W93/zY8AND6jGo3mJo3qpoZ7qU+TpMzQrOle9DgWC/ytJwVE5cL9rP5f1CuqzqcNIYaneSz8cRaM09A==" algorithmName="SHA-512" password="CC35"/>
  <autoFilter ref="C102:K440"/>
  <mergeCells count="9">
    <mergeCell ref="E7:H7"/>
    <mergeCell ref="E9:H9"/>
    <mergeCell ref="E18:H18"/>
    <mergeCell ref="E27:H27"/>
    <mergeCell ref="E48:H48"/>
    <mergeCell ref="E50:H50"/>
    <mergeCell ref="E93:H93"/>
    <mergeCell ref="E95:H9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DESKTOP-MHCHU42\lenka</dc:creator>
  <cp:lastModifiedBy>DESKTOP-MHCHU42\lenka</cp:lastModifiedBy>
  <dcterms:created xsi:type="dcterms:W3CDTF">2020-07-23T18:14:01Z</dcterms:created>
  <dcterms:modified xsi:type="dcterms:W3CDTF">2020-07-23T18:14:21Z</dcterms:modified>
</cp:coreProperties>
</file>