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20" yWindow="-120" windowWidth="29040" windowHeight="16440" activeTab="3"/>
  </bookViews>
  <sheets>
    <sheet name="Pokyny pro vyplnění" sheetId="11" r:id="rId1"/>
    <sheet name="Stavba" sheetId="1" r:id="rId2"/>
    <sheet name="VzorPolozky" sheetId="10" state="hidden" r:id="rId3"/>
    <sheet name="SO 01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1 Pol'!$A$1:$X$266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A258" i="12" l="1"/>
  <c r="BA256" i="12"/>
  <c r="BA251" i="12"/>
  <c r="BA190" i="12"/>
  <c r="BA180" i="12"/>
  <c r="BA166" i="12"/>
  <c r="BA155" i="12"/>
  <c r="BA138" i="12"/>
  <c r="BA82" i="12"/>
  <c r="BA43" i="12"/>
  <c r="BA31" i="12"/>
  <c r="BA27" i="12"/>
  <c r="G9" i="12"/>
  <c r="M9" i="12" s="1"/>
  <c r="I9" i="12"/>
  <c r="K9" i="12"/>
  <c r="K8" i="12" s="1"/>
  <c r="O9" i="12"/>
  <c r="O8" i="12" s="1"/>
  <c r="Q9" i="12"/>
  <c r="V9" i="12"/>
  <c r="G13" i="12"/>
  <c r="M13" i="12" s="1"/>
  <c r="I13" i="12"/>
  <c r="K13" i="12"/>
  <c r="O13" i="12"/>
  <c r="Q13" i="12"/>
  <c r="V13" i="12"/>
  <c r="G21" i="12"/>
  <c r="I21" i="12"/>
  <c r="K21" i="12"/>
  <c r="M21" i="12"/>
  <c r="O21" i="12"/>
  <c r="Q21" i="12"/>
  <c r="V21" i="12"/>
  <c r="G26" i="12"/>
  <c r="M26" i="12" s="1"/>
  <c r="I26" i="12"/>
  <c r="K26" i="12"/>
  <c r="O26" i="12"/>
  <c r="Q26" i="12"/>
  <c r="V26" i="12"/>
  <c r="G30" i="12"/>
  <c r="M30" i="12" s="1"/>
  <c r="I30" i="12"/>
  <c r="K30" i="12"/>
  <c r="O30" i="12"/>
  <c r="Q30" i="12"/>
  <c r="V30" i="12"/>
  <c r="G38" i="12"/>
  <c r="M38" i="12" s="1"/>
  <c r="I38" i="12"/>
  <c r="K38" i="12"/>
  <c r="O38" i="12"/>
  <c r="Q38" i="12"/>
  <c r="V38" i="12"/>
  <c r="G42" i="12"/>
  <c r="I42" i="12"/>
  <c r="K42" i="12"/>
  <c r="O42" i="12"/>
  <c r="Q42" i="12"/>
  <c r="V42" i="12"/>
  <c r="G48" i="12"/>
  <c r="M48" i="12" s="1"/>
  <c r="I48" i="12"/>
  <c r="K48" i="12"/>
  <c r="O48" i="12"/>
  <c r="Q48" i="12"/>
  <c r="V48" i="12"/>
  <c r="G51" i="12"/>
  <c r="M51" i="12" s="1"/>
  <c r="I51" i="12"/>
  <c r="K51" i="12"/>
  <c r="K50" i="12" s="1"/>
  <c r="O51" i="12"/>
  <c r="Q51" i="12"/>
  <c r="V51" i="12"/>
  <c r="V50" i="12" s="1"/>
  <c r="G57" i="12"/>
  <c r="I57" i="12"/>
  <c r="K57" i="12"/>
  <c r="O57" i="12"/>
  <c r="Q57" i="12"/>
  <c r="V57" i="12"/>
  <c r="G63" i="12"/>
  <c r="M63" i="12" s="1"/>
  <c r="I63" i="12"/>
  <c r="I62" i="12" s="1"/>
  <c r="K63" i="12"/>
  <c r="O63" i="12"/>
  <c r="O62" i="12" s="1"/>
  <c r="Q63" i="12"/>
  <c r="V63" i="12"/>
  <c r="V62" i="12" s="1"/>
  <c r="G69" i="12"/>
  <c r="I69" i="12"/>
  <c r="K69" i="12"/>
  <c r="M69" i="12"/>
  <c r="O69" i="12"/>
  <c r="Q69" i="12"/>
  <c r="Q62" i="12" s="1"/>
  <c r="V69" i="12"/>
  <c r="O76" i="12"/>
  <c r="V76" i="12"/>
  <c r="G77" i="12"/>
  <c r="M77" i="12" s="1"/>
  <c r="M76" i="12" s="1"/>
  <c r="I77" i="12"/>
  <c r="I76" i="12" s="1"/>
  <c r="K77" i="12"/>
  <c r="K76" i="12" s="1"/>
  <c r="O77" i="12"/>
  <c r="Q77" i="12"/>
  <c r="Q76" i="12" s="1"/>
  <c r="V77" i="12"/>
  <c r="G81" i="12"/>
  <c r="M81" i="12" s="1"/>
  <c r="I81" i="12"/>
  <c r="K81" i="12"/>
  <c r="O81" i="12"/>
  <c r="Q81" i="12"/>
  <c r="V81" i="12"/>
  <c r="G92" i="12"/>
  <c r="I92" i="12"/>
  <c r="K92" i="12"/>
  <c r="O92" i="12"/>
  <c r="Q92" i="12"/>
  <c r="V92" i="12"/>
  <c r="G96" i="12"/>
  <c r="I96" i="12"/>
  <c r="K96" i="12"/>
  <c r="M96" i="12"/>
  <c r="O96" i="12"/>
  <c r="Q96" i="12"/>
  <c r="V96" i="12"/>
  <c r="G100" i="12"/>
  <c r="M100" i="12" s="1"/>
  <c r="I100" i="12"/>
  <c r="K100" i="12"/>
  <c r="K80" i="12" s="1"/>
  <c r="O100" i="12"/>
  <c r="Q100" i="12"/>
  <c r="V100" i="12"/>
  <c r="G105" i="12"/>
  <c r="M105" i="12" s="1"/>
  <c r="I105" i="12"/>
  <c r="K105" i="12"/>
  <c r="O105" i="12"/>
  <c r="Q105" i="12"/>
  <c r="V105" i="12"/>
  <c r="G109" i="12"/>
  <c r="M109" i="12" s="1"/>
  <c r="I109" i="12"/>
  <c r="K109" i="12"/>
  <c r="O109" i="12"/>
  <c r="Q109" i="12"/>
  <c r="V109" i="12"/>
  <c r="G112" i="12"/>
  <c r="I112" i="12"/>
  <c r="K112" i="12"/>
  <c r="M112" i="12"/>
  <c r="O112" i="12"/>
  <c r="Q112" i="12"/>
  <c r="V112" i="12"/>
  <c r="G117" i="12"/>
  <c r="M117" i="12" s="1"/>
  <c r="I117" i="12"/>
  <c r="K117" i="12"/>
  <c r="O117" i="12"/>
  <c r="Q117" i="12"/>
  <c r="V117" i="12"/>
  <c r="I124" i="12"/>
  <c r="G125" i="12"/>
  <c r="G124" i="12" s="1"/>
  <c r="I63" i="1" s="1"/>
  <c r="I125" i="12"/>
  <c r="K125" i="12"/>
  <c r="K124" i="12" s="1"/>
  <c r="O125" i="12"/>
  <c r="O124" i="12" s="1"/>
  <c r="Q125" i="12"/>
  <c r="Q124" i="12" s="1"/>
  <c r="V125" i="12"/>
  <c r="V124" i="12" s="1"/>
  <c r="G131" i="12"/>
  <c r="M131" i="12" s="1"/>
  <c r="I131" i="12"/>
  <c r="K131" i="12"/>
  <c r="O131" i="12"/>
  <c r="Q131" i="12"/>
  <c r="Q130" i="12" s="1"/>
  <c r="V131" i="12"/>
  <c r="G134" i="12"/>
  <c r="M134" i="12" s="1"/>
  <c r="I134" i="12"/>
  <c r="I130" i="12" s="1"/>
  <c r="K134" i="12"/>
  <c r="O134" i="12"/>
  <c r="Q134" i="12"/>
  <c r="V134" i="12"/>
  <c r="G137" i="12"/>
  <c r="M137" i="12" s="1"/>
  <c r="I137" i="12"/>
  <c r="K137" i="12"/>
  <c r="O137" i="12"/>
  <c r="Q137" i="12"/>
  <c r="V137" i="12"/>
  <c r="Q142" i="12"/>
  <c r="G143" i="12"/>
  <c r="M143" i="12" s="1"/>
  <c r="M142" i="12" s="1"/>
  <c r="I143" i="12"/>
  <c r="I142" i="12" s="1"/>
  <c r="K143" i="12"/>
  <c r="K142" i="12" s="1"/>
  <c r="O143" i="12"/>
  <c r="O142" i="12" s="1"/>
  <c r="Q143" i="12"/>
  <c r="V143" i="12"/>
  <c r="V142" i="12" s="1"/>
  <c r="G151" i="12"/>
  <c r="I151" i="12"/>
  <c r="K151" i="12"/>
  <c r="O151" i="12"/>
  <c r="Q151" i="12"/>
  <c r="V151" i="12"/>
  <c r="G162" i="12"/>
  <c r="I162" i="12"/>
  <c r="K162" i="12"/>
  <c r="M162" i="12"/>
  <c r="O162" i="12"/>
  <c r="Q162" i="12"/>
  <c r="V162" i="12"/>
  <c r="G173" i="12"/>
  <c r="M173" i="12" s="1"/>
  <c r="I173" i="12"/>
  <c r="K173" i="12"/>
  <c r="O173" i="12"/>
  <c r="Q173" i="12"/>
  <c r="V173" i="12"/>
  <c r="G183" i="12"/>
  <c r="M183" i="12" s="1"/>
  <c r="I183" i="12"/>
  <c r="K183" i="12"/>
  <c r="O183" i="12"/>
  <c r="Q183" i="12"/>
  <c r="V183" i="12"/>
  <c r="G194" i="12"/>
  <c r="I194" i="12"/>
  <c r="K194" i="12"/>
  <c r="M194" i="12"/>
  <c r="O194" i="12"/>
  <c r="Q194" i="12"/>
  <c r="V194" i="12"/>
  <c r="G197" i="12"/>
  <c r="M197" i="12" s="1"/>
  <c r="I197" i="12"/>
  <c r="K197" i="12"/>
  <c r="O197" i="12"/>
  <c r="Q197" i="12"/>
  <c r="V197" i="12"/>
  <c r="G206" i="12"/>
  <c r="M206" i="12" s="1"/>
  <c r="I206" i="12"/>
  <c r="K206" i="12"/>
  <c r="O206" i="12"/>
  <c r="Q206" i="12"/>
  <c r="V206" i="12"/>
  <c r="G208" i="12"/>
  <c r="I208" i="12"/>
  <c r="K208" i="12"/>
  <c r="O208" i="12"/>
  <c r="O193" i="12" s="1"/>
  <c r="Q208" i="12"/>
  <c r="V208" i="12"/>
  <c r="G211" i="12"/>
  <c r="M211" i="12" s="1"/>
  <c r="I211" i="12"/>
  <c r="K211" i="12"/>
  <c r="O211" i="12"/>
  <c r="Q211" i="12"/>
  <c r="V211" i="12"/>
  <c r="G216" i="12"/>
  <c r="M216" i="12" s="1"/>
  <c r="I216" i="12"/>
  <c r="K216" i="12"/>
  <c r="K215" i="12" s="1"/>
  <c r="O216" i="12"/>
  <c r="Q216" i="12"/>
  <c r="V216" i="12"/>
  <c r="G218" i="12"/>
  <c r="I218" i="12"/>
  <c r="K218" i="12"/>
  <c r="O218" i="12"/>
  <c r="Q218" i="12"/>
  <c r="V218" i="12"/>
  <c r="V215" i="12" s="1"/>
  <c r="G232" i="12"/>
  <c r="M232" i="12" s="1"/>
  <c r="I232" i="12"/>
  <c r="K232" i="12"/>
  <c r="O232" i="12"/>
  <c r="O231" i="12" s="1"/>
  <c r="Q232" i="12"/>
  <c r="V232" i="12"/>
  <c r="G237" i="12"/>
  <c r="M237" i="12" s="1"/>
  <c r="I237" i="12"/>
  <c r="K237" i="12"/>
  <c r="O237" i="12"/>
  <c r="Q237" i="12"/>
  <c r="V237" i="12"/>
  <c r="G241" i="12"/>
  <c r="I241" i="12"/>
  <c r="K241" i="12"/>
  <c r="M241" i="12"/>
  <c r="O241" i="12"/>
  <c r="Q241" i="12"/>
  <c r="V241" i="12"/>
  <c r="G246" i="12"/>
  <c r="I246" i="12"/>
  <c r="K246" i="12"/>
  <c r="K245" i="12" s="1"/>
  <c r="M246" i="12"/>
  <c r="O246" i="12"/>
  <c r="Q246" i="12"/>
  <c r="V246" i="12"/>
  <c r="V245" i="12" s="1"/>
  <c r="G248" i="12"/>
  <c r="I248" i="12"/>
  <c r="K248" i="12"/>
  <c r="O248" i="12"/>
  <c r="O245" i="12" s="1"/>
  <c r="Q248" i="12"/>
  <c r="V248" i="12"/>
  <c r="G250" i="12"/>
  <c r="M250" i="12" s="1"/>
  <c r="I250" i="12"/>
  <c r="K250" i="12"/>
  <c r="O250" i="12"/>
  <c r="Q250" i="12"/>
  <c r="V250" i="12"/>
  <c r="G253" i="12"/>
  <c r="M253" i="12" s="1"/>
  <c r="I253" i="12"/>
  <c r="K253" i="12"/>
  <c r="K252" i="12" s="1"/>
  <c r="O253" i="12"/>
  <c r="Q253" i="12"/>
  <c r="V253" i="12"/>
  <c r="G255" i="12"/>
  <c r="I255" i="12"/>
  <c r="K255" i="12"/>
  <c r="O255" i="12"/>
  <c r="Q255" i="12"/>
  <c r="V255" i="12"/>
  <c r="V252" i="12" s="1"/>
  <c r="G257" i="12"/>
  <c r="I257" i="12"/>
  <c r="K257" i="12"/>
  <c r="M257" i="12"/>
  <c r="O257" i="12"/>
  <c r="Q257" i="12"/>
  <c r="V257" i="12"/>
  <c r="AE260" i="12"/>
  <c r="F42" i="1" s="1"/>
  <c r="I18" i="1"/>
  <c r="AZ51" i="1"/>
  <c r="AZ50" i="1"/>
  <c r="AZ49" i="1"/>
  <c r="AZ48" i="1"/>
  <c r="AZ47" i="1"/>
  <c r="AZ46" i="1"/>
  <c r="H40" i="1"/>
  <c r="I40" i="1" s="1"/>
  <c r="Q252" i="12" l="1"/>
  <c r="I252" i="12"/>
  <c r="G245" i="12"/>
  <c r="I70" i="1" s="1"/>
  <c r="I19" i="1" s="1"/>
  <c r="M231" i="12"/>
  <c r="Q215" i="12"/>
  <c r="I215" i="12"/>
  <c r="G193" i="12"/>
  <c r="I67" i="1" s="1"/>
  <c r="V193" i="12"/>
  <c r="K150" i="12"/>
  <c r="V130" i="12"/>
  <c r="G80" i="12"/>
  <c r="I62" i="1" s="1"/>
  <c r="K62" i="12"/>
  <c r="Q50" i="12"/>
  <c r="I50" i="12"/>
  <c r="O25" i="12"/>
  <c r="V150" i="12"/>
  <c r="O80" i="12"/>
  <c r="G76" i="12"/>
  <c r="I61" i="1" s="1"/>
  <c r="K25" i="12"/>
  <c r="G8" i="12"/>
  <c r="F41" i="1"/>
  <c r="G252" i="12"/>
  <c r="I71" i="1" s="1"/>
  <c r="I20" i="1" s="1"/>
  <c r="Q245" i="12"/>
  <c r="I245" i="12"/>
  <c r="K231" i="12"/>
  <c r="G215" i="12"/>
  <c r="I68" i="1" s="1"/>
  <c r="G150" i="12"/>
  <c r="I66" i="1" s="1"/>
  <c r="O130" i="12"/>
  <c r="V80" i="12"/>
  <c r="Q80" i="12"/>
  <c r="I80" i="12"/>
  <c r="M62" i="12"/>
  <c r="G50" i="12"/>
  <c r="I59" i="1" s="1"/>
  <c r="V25" i="12"/>
  <c r="I25" i="12"/>
  <c r="V8" i="12"/>
  <c r="I8" i="12"/>
  <c r="O252" i="12"/>
  <c r="Q231" i="12"/>
  <c r="I231" i="12"/>
  <c r="V231" i="12"/>
  <c r="O215" i="12"/>
  <c r="K193" i="12"/>
  <c r="Q193" i="12"/>
  <c r="I193" i="12"/>
  <c r="Q150" i="12"/>
  <c r="I150" i="12"/>
  <c r="O150" i="12"/>
  <c r="K130" i="12"/>
  <c r="O50" i="12"/>
  <c r="G25" i="12"/>
  <c r="I58" i="1" s="1"/>
  <c r="Q25" i="12"/>
  <c r="Q8" i="12"/>
  <c r="M8" i="12"/>
  <c r="F39" i="1"/>
  <c r="M130" i="12"/>
  <c r="AF260" i="12"/>
  <c r="M255" i="12"/>
  <c r="M252" i="12" s="1"/>
  <c r="M248" i="12"/>
  <c r="M245" i="12" s="1"/>
  <c r="G231" i="12"/>
  <c r="I69" i="1" s="1"/>
  <c r="M218" i="12"/>
  <c r="M215" i="12" s="1"/>
  <c r="M208" i="12"/>
  <c r="M193" i="12" s="1"/>
  <c r="M151" i="12"/>
  <c r="M150" i="12" s="1"/>
  <c r="G142" i="12"/>
  <c r="I65" i="1" s="1"/>
  <c r="G130" i="12"/>
  <c r="I64" i="1" s="1"/>
  <c r="I17" i="1" s="1"/>
  <c r="M125" i="12"/>
  <c r="M124" i="12" s="1"/>
  <c r="M92" i="12"/>
  <c r="M80" i="12" s="1"/>
  <c r="G62" i="12"/>
  <c r="I60" i="1" s="1"/>
  <c r="M57" i="12"/>
  <c r="M50" i="12" s="1"/>
  <c r="M42" i="12"/>
  <c r="M25" i="12" s="1"/>
  <c r="J28" i="1"/>
  <c r="J26" i="1"/>
  <c r="G38" i="1"/>
  <c r="F38" i="1"/>
  <c r="J23" i="1"/>
  <c r="J24" i="1"/>
  <c r="J25" i="1"/>
  <c r="J27" i="1"/>
  <c r="E24" i="1"/>
  <c r="E26" i="1"/>
  <c r="F43" i="1" l="1"/>
  <c r="G41" i="1"/>
  <c r="G42" i="1"/>
  <c r="H42" i="1" s="1"/>
  <c r="I42" i="1" s="1"/>
  <c r="G39" i="1"/>
  <c r="H41" i="1"/>
  <c r="I41" i="1" s="1"/>
  <c r="G260" i="12"/>
  <c r="I57" i="1"/>
  <c r="G23" i="1" l="1"/>
  <c r="A23" i="1" s="1"/>
  <c r="A24" i="1" s="1"/>
  <c r="G24" i="1" s="1"/>
  <c r="G43" i="1"/>
  <c r="G25" i="1" s="1"/>
  <c r="A25" i="1" s="1"/>
  <c r="A26" i="1" s="1"/>
  <c r="G26" i="1" s="1"/>
  <c r="H39" i="1"/>
  <c r="H43" i="1" s="1"/>
  <c r="I72" i="1"/>
  <c r="I16" i="1"/>
  <c r="I21" i="1" s="1"/>
  <c r="A27" i="1" l="1"/>
  <c r="A29" i="1" s="1"/>
  <c r="G29" i="1" s="1"/>
  <c r="G27" i="1" s="1"/>
  <c r="I39" i="1"/>
  <c r="I43" i="1" s="1"/>
  <c r="G28" i="1"/>
  <c r="J71" i="1"/>
  <c r="J58" i="1"/>
  <c r="J67" i="1"/>
  <c r="J60" i="1"/>
  <c r="J68" i="1"/>
  <c r="J61" i="1"/>
  <c r="J69" i="1"/>
  <c r="J62" i="1"/>
  <c r="J70" i="1"/>
  <c r="J63" i="1"/>
  <c r="J59" i="1"/>
  <c r="J64" i="1"/>
  <c r="J65" i="1"/>
  <c r="J57" i="1"/>
  <c r="J72" i="1" s="1"/>
  <c r="J66" i="1"/>
  <c r="J39" i="1" l="1"/>
  <c r="J43" i="1" s="1"/>
  <c r="J41" i="1"/>
  <c r="J40" i="1"/>
  <c r="J42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Boss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<sst xmlns="http://schemas.openxmlformats.org/spreadsheetml/2006/main" count="985" uniqueCount="387">
  <si>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</si>
  <si>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</si>
  <si>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</si>
  <si>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</si>
  <si>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</si>
  <si>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</si>
  <si>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</si>
  <si>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</si>
  <si>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</si>
  <si>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</si>
  <si>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</si>
  <si>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</si>
  <si>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</si>
  <si>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</si>
  <si>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</si>
  <si>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</si>
  <si>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</si>
  <si>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</si>
  <si>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</si>
  <si>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</si>
  <si>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</si>
  <si>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</si>
  <si>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</si>
  <si>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</si>
  <si>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</si>
  <si>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</si>
  <si>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</si>
  <si>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</si>
  <si>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</si>
  <si>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</si>
  <si>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</si>
  <si>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</si>
  <si>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</si>
  <si>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</si>
  <si>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</si>
  <si>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</si>
  <si>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</si>
  <si>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</si>
  <si>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</si>
  <si>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</si>
  <si>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</si>
  <si>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</si>
  <si>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</si>
  <si>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</si>
  <si>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Stavební část</t>
  </si>
  <si>
    <t>SO 01</t>
  </si>
  <si>
    <t>Stavební úpravy kotelny</t>
  </si>
  <si>
    <t>Objekt:</t>
  </si>
  <si>
    <t>Rozpočet:</t>
  </si>
  <si>
    <t>2020_0422</t>
  </si>
  <si>
    <t>Stavební úpravy plynové kotelny v ul. Fortny č.p. 2159 Uherský Brod</t>
  </si>
  <si>
    <t>Město Uherský Brod</t>
  </si>
  <si>
    <t>Masarykovo nám. 100</t>
  </si>
  <si>
    <t>Uherský Brod</t>
  </si>
  <si>
    <t>68801</t>
  </si>
  <si>
    <t>00291463</t>
  </si>
  <si>
    <t>CZ00291463</t>
  </si>
  <si>
    <t>Stavba</t>
  </si>
  <si>
    <t>Stavební objekt</t>
  </si>
  <si>
    <t>Celkem za stavbu</t>
  </si>
  <si>
    <t>CZK</t>
  </si>
  <si>
    <t>#POPR</t>
  </si>
  <si>
    <t>Popis rozpočtu: 1 - Stavební část</t>
  </si>
  <si>
    <t>Položky nenavázané na cenovou soustavu (D+M) budou oceněny kompletně včetně přesunu hmot.</t>
  </si>
  <si>
    <t>Položky montáže nenavázané na cenovou soustavu budou oceněny kompletně včetně přesunu hmot.</t>
  </si>
  <si>
    <t>Dodávka materiálů (výrobků) nenavázaných na cenovou soustavu bude oceněna včetně přesunu hmot.</t>
  </si>
  <si>
    <t>Poznámka:</t>
  </si>
  <si>
    <t>PD znamená projektová dokumentace</t>
  </si>
  <si>
    <t>D+M znamená dodávka a montáž</t>
  </si>
  <si>
    <t>Rekapitulace dílů</t>
  </si>
  <si>
    <t>Typ dílu</t>
  </si>
  <si>
    <t>3</t>
  </si>
  <si>
    <t>Svislé a kompletní konstrukce</t>
  </si>
  <si>
    <t>61</t>
  </si>
  <si>
    <t>Úpravy povrchů vnitřní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</si>
  <si>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</si>
  <si>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</si>
  <si>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</si>
  <si>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</si>
  <si>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</si>
  <si>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</si>
  <si>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</si>
  <si>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</si>
  <si>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</si>
  <si>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</si>
  <si>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728</t>
  </si>
  <si>
    <t>Vzduchotechnika</t>
  </si>
  <si>
    <t>764</t>
  </si>
  <si>
    <t>Konstrukce klempířské</t>
  </si>
  <si>
    <t>767</t>
  </si>
  <si>
    <t>Konstrukce zámečnické</t>
  </si>
  <si>
    <t>781</t>
  </si>
  <si>
    <t>Obklady keramické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</si>
  <si>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</si>
  <si>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</si>
  <si>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</si>
  <si>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</si>
  <si>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</si>
  <si>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</si>
  <si>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</si>
  <si>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</si>
  <si>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</si>
  <si>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</si>
  <si>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</si>
  <si>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</si>
  <si>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</si>
  <si>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</si>
  <si>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</si>
  <si>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</si>
  <si>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</si>
  <si>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</si>
  <si>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</si>
  <si>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</si>
  <si>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</si>
  <si>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</si>
  <si>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</si>
  <si>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</si>
  <si>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</si>
  <si>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</si>
  <si>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</si>
  <si>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</si>
  <si>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</si>
  <si>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</si>
  <si>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</si>
  <si>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</si>
  <si>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</si>
  <si>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</si>
  <si>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</si>
  <si>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310271437R00</t>
  </si>
  <si>
    <t>Zazdívka otvorů z pórobetonových tvárnic plochy do 0,25 m2, tloušťka zdiva 375 mm</t>
  </si>
  <si>
    <t>kus</t>
  </si>
  <si>
    <t>801-4</t>
  </si>
  <si>
    <t>RTS 20/ I</t>
  </si>
  <si>
    <t>Práce</t>
  </si>
  <si>
    <t>POL1_</t>
  </si>
  <si>
    <t>ve zdivu nadzákladovém, včetně pomocného pracovního lešení</t>
  </si>
  <si>
    <t>SPI</t>
  </si>
  <si>
    <t xml:space="preserve">viz. půdorys nového stavu : </t>
  </si>
  <si>
    <t>VV</t>
  </si>
  <si>
    <t>větrací otvory : 4,000</t>
  </si>
  <si>
    <t>310271537R00</t>
  </si>
  <si>
    <t>Zazdívka otvorů z pórobetonových tvárnic plochy od 0,25 m2 do 1 m2 , tloušťka zdiva 375 mm</t>
  </si>
  <si>
    <t>m3</t>
  </si>
  <si>
    <t>Pórobetonové tvárnice statik plus.</t>
  </si>
  <si>
    <t>POP</t>
  </si>
  <si>
    <t>regulační místnost : 0,870*0,600*0,400</t>
  </si>
  <si>
    <t>sklad : 1,150*0,600*0,400</t>
  </si>
  <si>
    <t>chodba : 1,150*0,600*0,400</t>
  </si>
  <si>
    <t>sprcha : 0,800*0,600*0,400</t>
  </si>
  <si>
    <t>310271637R00</t>
  </si>
  <si>
    <t>Zazdívka otvorů z pórobetonových tvárnic plochy od 1 m2 do 4 m2, tloušťka zdiva 375 mm</t>
  </si>
  <si>
    <t>sklad : 2,030*0,600*0,400</t>
  </si>
  <si>
    <t>612401191RT2</t>
  </si>
  <si>
    <t>Omítky malých ploch vnitřních stěn do 0,09 m2, vápennou štukovou omítkou</t>
  </si>
  <si>
    <t>jakoukoliv maltou, z pomocného pracovního lešení o výšce podlahy do 1900 mm a pro zatížení do 1,5 kPa,</t>
  </si>
  <si>
    <t>612401391RT2</t>
  </si>
  <si>
    <t>Omítky malých ploch vnitřních stěn přes 0,25 do 1 m2, vápennou štukovou omítkou</t>
  </si>
  <si>
    <t>regulační místnost : 1,000</t>
  </si>
  <si>
    <t>sklad : 1,000</t>
  </si>
  <si>
    <t>sklad : 2,000</t>
  </si>
  <si>
    <t>chodba : 1,000</t>
  </si>
  <si>
    <t>sprcha : 1,000</t>
  </si>
  <si>
    <t>612409991RT2</t>
  </si>
  <si>
    <t>Začištění omítek kolem oken, dveří a obkladů apod. s použitím suché maltové směsi</t>
  </si>
  <si>
    <t>m</t>
  </si>
  <si>
    <t xml:space="preserve">viz. půdorys stávajícího stavu : </t>
  </si>
  <si>
    <t>dveře : (1,100+2,050*2)*2</t>
  </si>
  <si>
    <t>mřížka : (0,300+0,304)*2*2</t>
  </si>
  <si>
    <t>612425931RT2</t>
  </si>
  <si>
    <t>Omítka vápenná vnitřního ostění omítkou štukovou</t>
  </si>
  <si>
    <t>m2</t>
  </si>
  <si>
    <t>okenního nebo dveřního, z pomocného pracovního lešení o výšce podlahy do 1900 mm a pro zatížení do 1,5 kPa,</t>
  </si>
  <si>
    <t>dveře : (1,100+2,050*2)*0,300*2</t>
  </si>
  <si>
    <t>okna : (0,900+1,500)*2*0,300</t>
  </si>
  <si>
    <t>(1,150+0,600)*2*0,300</t>
  </si>
  <si>
    <t>612481211RU1</t>
  </si>
  <si>
    <t>Vyztužení povrchu vnitřních stěn sklotextilní síťovinou s dodávkou síťoviny a stěrkového tmelu</t>
  </si>
  <si>
    <t>801-1</t>
  </si>
  <si>
    <t>Odkaz na mn. položky pořadí 5 : 6,00000</t>
  </si>
  <si>
    <t>622461151R00</t>
  </si>
  <si>
    <t>Omítky vnější stěn šlechtěné (břízolitové) škrábaná s provedením postřiku, jádra a vrchní vrstvy_x000D_
 stupeň složitosti I až II</t>
  </si>
  <si>
    <t>v přírodní barvě drtí a přísad</t>
  </si>
  <si>
    <t xml:space="preserve">viz. pohled P : </t>
  </si>
  <si>
    <t>0,300*0,300*2</t>
  </si>
  <si>
    <t>1,150*0,200</t>
  </si>
  <si>
    <t>0,900*0,200</t>
  </si>
  <si>
    <t>62R001</t>
  </si>
  <si>
    <t>Příplatek za plochu do 0,25 m2 - omítka vnější stěn břízolit, škrábaná</t>
  </si>
  <si>
    <t>Vlastní</t>
  </si>
  <si>
    <t>Indiv</t>
  </si>
  <si>
    <t>větrací otvor : 2,000</t>
  </si>
  <si>
    <t>nadpraží : 1,000</t>
  </si>
  <si>
    <t>941955002R00</t>
  </si>
  <si>
    <t>Lešení lehké pracovní pomocné pomocné, o výšce lešeňové podlahy přes 1,2 do 1,9 m</t>
  </si>
  <si>
    <t>800-3</t>
  </si>
  <si>
    <t>chodba : 1,640*1,000</t>
  </si>
  <si>
    <t>WC : 1,550*1,000</t>
  </si>
  <si>
    <t>sprcha : 0,900*1,000</t>
  </si>
  <si>
    <t>obsluha : 1,950*1,000</t>
  </si>
  <si>
    <t>941955003R00</t>
  </si>
  <si>
    <t>Lešení lehké pracovní pomocné pomocné, o výšce lešeňové podlahy přes 1,9 do 2,5 m</t>
  </si>
  <si>
    <t>11,450*1,000</t>
  </si>
  <si>
    <t>reg. místnost : 1,920*1,000</t>
  </si>
  <si>
    <t>sklad : 2,730*1,000</t>
  </si>
  <si>
    <t>sklad : 1,340*1,000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</si>
  <si>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</si>
  <si>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</si>
  <si>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13,850*2,000</t>
  </si>
  <si>
    <t>967031132R00</t>
  </si>
  <si>
    <t>Přisekání rovných ostění ve zdivu cihelném na jakoukoliv maltu vápennou nebo vépenocementovou</t>
  </si>
  <si>
    <t>801-3</t>
  </si>
  <si>
    <t>bez odstupu, po hrubém vybourání otvorů v jakémkoliv zdivu cihelném, včetně pomocného lešení o výšce podlahy do 1900 mm a pro zatížení do 1,5 kPa  (150 kg/m2),</t>
  </si>
  <si>
    <t xml:space="preserve">dveře : </t>
  </si>
  <si>
    <t>(1,100+2,050*2)*0,400*2</t>
  </si>
  <si>
    <t xml:space="preserve">okna : </t>
  </si>
  <si>
    <t>(0,870+0,600)*2*0,400</t>
  </si>
  <si>
    <t>(1,150+0,600)*2*0,300*3</t>
  </si>
  <si>
    <t>(0,800+0,600)*2*0,300</t>
  </si>
  <si>
    <t>(0,900+1,500)*2*0,300</t>
  </si>
  <si>
    <t>(2,030+0,600)*2*0,300</t>
  </si>
  <si>
    <t>968071112R00</t>
  </si>
  <si>
    <t>Vyvěšení nebo zavěšení kovových křídel oken, plochy do 1,5 m2</t>
  </si>
  <si>
    <t>s případným uložením a opětovným zavěšením po provedení stavebních změn,</t>
  </si>
  <si>
    <t>8,000</t>
  </si>
  <si>
    <t>968071125R00</t>
  </si>
  <si>
    <t>Vyvěšení nebo zavěšení kovových křídel dveří, plochy do 2 m2</t>
  </si>
  <si>
    <t>2,000</t>
  </si>
  <si>
    <t>968072244R00</t>
  </si>
  <si>
    <t>Vybourání a vyjmutí kovových rámů a rolet rámů, včetně pomocného lešení o výšce podlahy do 1900 mm a pro zatížení do 1,5 kPa  (150 kg/m2) okenních jednoduchých, plochy do 1 m2</t>
  </si>
  <si>
    <t>0,870*0,600</t>
  </si>
  <si>
    <t>1,150*0,600*3</t>
  </si>
  <si>
    <t>0,800*0,600</t>
  </si>
  <si>
    <t>968072245R00</t>
  </si>
  <si>
    <t>Vybourání a vyjmutí kovových rámů a rolet rámů, včetně pomocného lešení o výšce podlahy do 1900 mm a pro zatížení do 1,5 kPa  (150 kg/m2) okenních jednoduchých, plochy do 2 m2</t>
  </si>
  <si>
    <t>0,900*1,500</t>
  </si>
  <si>
    <t>2,030*0,600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</si>
  <si>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</si>
  <si>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</si>
  <si>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0,950*1,970*2</t>
  </si>
  <si>
    <t>971033351R00</t>
  </si>
  <si>
    <t>Vybourání otvorů ve zdivu cihelném z jakýchkoliv cihel pálených_x000D_
 na jakoukoliv maltu vápenou nebo vápenocementovou, plochy do 0,09 m2, tloušťky do 450 mm</t>
  </si>
  <si>
    <t>základovém nebo nadzákladovém,</t>
  </si>
  <si>
    <t>Včetně pomocného lešení o výšce podlahy do 1900 mm a pro zatížení do 1,5 kPa  (150 kg/m2).</t>
  </si>
  <si>
    <t>větrání regulační místnosti : 1,000</t>
  </si>
  <si>
    <t>978059611R00</t>
  </si>
  <si>
    <t>Odsekání a odebrání obkladů stěn z obkladaček vnějších z jakýchkoliv materiálů, plochy do 1 m2</t>
  </si>
  <si>
    <t>včetně otlučení podkladní omítky až na zdivo,</t>
  </si>
  <si>
    <t xml:space="preserve">ostění oken : </t>
  </si>
  <si>
    <t>0,600*0,175</t>
  </si>
  <si>
    <t>0,600*2*0,175*5</t>
  </si>
  <si>
    <t>1,500*2*0,175</t>
  </si>
  <si>
    <t>999281105R00</t>
  </si>
  <si>
    <t xml:space="preserve">Přesun hmot pro opravy a údržbu objektů pro opravy a údržbu dosavadních objektů včetně vnějších plášťů_x000D_
 výšky do 6 m,  </t>
  </si>
  <si>
    <t>t</t>
  </si>
  <si>
    <t>Přesun hmot</t>
  </si>
  <si>
    <t>POL7_</t>
  </si>
  <si>
    <t>oborů 801, 803, 811 a 812</t>
  </si>
  <si>
    <t xml:space="preserve">Hmotnosti z položek s pořadovými čísly: : </t>
  </si>
  <si>
    <t xml:space="preserve">1,2,3,4,5,6,7,8,9,11,12,13,17,18,19,20, : </t>
  </si>
  <si>
    <t>Součet: : 1,71111</t>
  </si>
  <si>
    <t>728415112R00</t>
  </si>
  <si>
    <t xml:space="preserve">Mřížky, regulátory montáž čtyřhranné větrací nebo ventilační mřížky, do průřezu 0,10 m2,  </t>
  </si>
  <si>
    <t>800-728</t>
  </si>
  <si>
    <t>728415811R00</t>
  </si>
  <si>
    <t>Demontáž větrací nebo ventilační mřížky do průřezu 0,04 m2</t>
  </si>
  <si>
    <t>4,000</t>
  </si>
  <si>
    <t>728R101</t>
  </si>
  <si>
    <t>Protipožární větrací mřížka do zdiva 300x304 mm - dodávka</t>
  </si>
  <si>
    <t>Vyrobena výhradně z materiálů, které reagují na oheň A1. Třída požární odolnosti EI30/EW90 nebo EI45/EW90.</t>
  </si>
  <si>
    <t>Krycí mřížka s povrchovou úpravou - pozinkovaný kov s nátěrem (šedá).</t>
  </si>
  <si>
    <t>764410850R00</t>
  </si>
  <si>
    <t>Demontáž oplechování parapetů rš od 100 do 330 mm</t>
  </si>
  <si>
    <t>800-764</t>
  </si>
  <si>
    <t>0,870</t>
  </si>
  <si>
    <t>2,030</t>
  </si>
  <si>
    <t>1,150*3</t>
  </si>
  <si>
    <t>0,800</t>
  </si>
  <si>
    <t>0,900</t>
  </si>
  <si>
    <t>767R001</t>
  </si>
  <si>
    <t>Z/1 D+M vnější vstupní ocelové jednokřídlové plné dveře 950/1970 mm, požární, otočné, levé, bez prahu</t>
  </si>
  <si>
    <t>KOMPLETIZOVANÉ VČ. OCELOVÉ POŽÁRNÍ ZÁRUBNĚ.</t>
  </si>
  <si>
    <t>STAVEBNÍ OTVOR: 1100/2050 MM</t>
  </si>
  <si>
    <t>BARVA: HNĚDÁ</t>
  </si>
  <si>
    <t>KOVÁNÍ: KLIKAxKOULE, ROZETA ELOX.HLINÍK, PANTY PROTI VYSAZENÍ, ZÁMEK BEZP. VLOŽKOVÝ, CYLINDRICKÁ VLOŽKA</t>
  </si>
  <si>
    <t>DOPLŇKY: PROTIPOŽÁRNÍ KLAPKA PRO PROVĚTRÁNÍ, VELIKOST 500/400 MM, SAMOZAVÍRAČ</t>
  </si>
  <si>
    <t>POŽÁRNÍ ODOLNOST: EW 30 DP1-C</t>
  </si>
  <si>
    <t>CELKOVÝ SOUČINITEL PROSTUPU TEPLA: Uw&lt;=1,5 W/m2K</t>
  </si>
  <si>
    <t>POZNÁMKA: DODÁVKA VČ. KOTVENÍ APOD.</t>
  </si>
  <si>
    <t xml:space="preserve">viz. výpis zámečnických výrobků : </t>
  </si>
  <si>
    <t>1,000</t>
  </si>
  <si>
    <t>767R002</t>
  </si>
  <si>
    <t>Z/2 D+M vnější vstupní ocelové jednokřídlové plné dveře 950/1970 mm, požární, otočné, levé, bez prahu</t>
  </si>
  <si>
    <t>DOPLŇKY: SAMOZAVÍRAČ</t>
  </si>
  <si>
    <t>767R003</t>
  </si>
  <si>
    <t>Z/3 D+M vnější ocelové požární okno, neotevíravé 900/1500 mm, zasklené izolačním požárním sklem</t>
  </si>
  <si>
    <t>BARVA RÁM: HNĚDÁ</t>
  </si>
  <si>
    <t>POŽÁRNÍ ODOLNOST: EI30 DP1</t>
  </si>
  <si>
    <t>VNĚJŠÍ PARAPET: VNĚJŠÍ HLINÍKOVÝ PARAPET, TL. PLECHU 0,7 MM, BARVA HNĚDÁ</t>
  </si>
  <si>
    <t>CELKOVÝ SOUČINITEL PROSTUPU TEPLA: Uw&lt;=1,2 W/m2K</t>
  </si>
  <si>
    <t>POZNÁMKA: DODÁVKA VČ. KOMPLETNÍ POMOCNÉ KONSTRUKCE (UPEVŇOVACÍ BODY, ÚHELNÍKY AP.)</t>
  </si>
  <si>
    <t>SOUČÁSTÍ DODÁVKY:</t>
  </si>
  <si>
    <t xml:space="preserve"> - TŘI TĚSNÍCÍ ROVINY, TĚSNÍCÍ PÁSKY PO OBVODU RÁMU (INTERIÉR - PAROTĚSNÝ, EXTERIÉR - VODĚNEPROPUSTNÝ)</t>
  </si>
  <si>
    <t>767R004</t>
  </si>
  <si>
    <t>Z/4 D+M vnější ocelové požární okno, neotevíravé 1150/600 mm, zasklené izolačním požárním sklem</t>
  </si>
  <si>
    <t>781101210R00</t>
  </si>
  <si>
    <t>Příprava podkladu pod obklady penetrace podkladu pod obklady</t>
  </si>
  <si>
    <t>800-771</t>
  </si>
  <si>
    <t>včetně dodávky materiálu.</t>
  </si>
  <si>
    <t>Odkaz na mn. položky pořadí 32 : 4,41500</t>
  </si>
  <si>
    <t>781735011R00</t>
  </si>
  <si>
    <t>Montáž obkladů vnějších z obkládaček cihelných 250 x 65 mm, tloušťky 10 mm, kladených do flexibilního tmele</t>
  </si>
  <si>
    <t>zazděné otvory : 0,870*0,600</t>
  </si>
  <si>
    <t>1,150*0,600*2</t>
  </si>
  <si>
    <t>0,200*0,200*2</t>
  </si>
  <si>
    <t>ostění oken : 0,600*2*0,175</t>
  </si>
  <si>
    <t>781739701R00</t>
  </si>
  <si>
    <t>Montáž obkladů vnějších z obkládaček cihelných příplatek za obklady v omezeném prostoru</t>
  </si>
  <si>
    <t>59635024R</t>
  </si>
  <si>
    <t>obklad keramický š = 65 mm; l = 250 mm; h = 15,0 mm; pro exteriér; barva červená</t>
  </si>
  <si>
    <t>SPCM</t>
  </si>
  <si>
    <t>Specifikace</t>
  </si>
  <si>
    <t>POL3_</t>
  </si>
  <si>
    <t>Koeficient: 0,03</t>
  </si>
  <si>
    <t>998781101R00</t>
  </si>
  <si>
    <t>Přesun hmot pro obklady keramické v objektech výšky do 6 m</t>
  </si>
  <si>
    <t xml:space="preserve">31,32,34, : </t>
  </si>
  <si>
    <t>Součet: : 0,12894</t>
  </si>
  <si>
    <t>784191101R00</t>
  </si>
  <si>
    <t>Příprava povrchu Penetrace (napouštění) podkladu disperzní, jednonásobná</t>
  </si>
  <si>
    <t>800-784</t>
  </si>
  <si>
    <t>Odkaz na mn. položky pořadí 37 : 60,79450</t>
  </si>
  <si>
    <t>784195212R00</t>
  </si>
  <si>
    <t>Malby z malířských směsí otěruvzdorných,  , bělost 82 %, dvojnásobné</t>
  </si>
  <si>
    <t>reg. místnost : (1,920+0,420*2)*4,600</t>
  </si>
  <si>
    <t>(1,100+2,050*2)*0,250</t>
  </si>
  <si>
    <t>sklad : 2,730*4,600</t>
  </si>
  <si>
    <t>sklad : (1,340+0,420)*4,600</t>
  </si>
  <si>
    <t>chodba : 1,640*3,400</t>
  </si>
  <si>
    <t>WC : 1,550*3,400</t>
  </si>
  <si>
    <t>(1,150+0,600)*2*0,175</t>
  </si>
  <si>
    <t>sprcha : 0,900*3,400</t>
  </si>
  <si>
    <t>obsluha : (1,950+0,420*2)*3,400</t>
  </si>
  <si>
    <t>(0,900+1,500)*2*0,175</t>
  </si>
  <si>
    <t>979081111R00</t>
  </si>
  <si>
    <t>Přesun suti</t>
  </si>
  <si>
    <t>POL8_</t>
  </si>
  <si>
    <t>Včetně naložení na dopravní prostředek a složení na skládku, bez poplatku za skládku.</t>
  </si>
  <si>
    <t xml:space="preserve">Demontážní hmotnosti z položek s pořadovými čísly: : </t>
  </si>
  <si>
    <t xml:space="preserve">14,17,18,19,20,21,24,26, : </t>
  </si>
  <si>
    <t>Součet: : 1,50714</t>
  </si>
  <si>
    <t>979082111R00</t>
  </si>
  <si>
    <t>Vnitrostaveništní doprava suti a vybouraných hmot do 10 m</t>
  </si>
  <si>
    <t>979990001R00</t>
  </si>
  <si>
    <t>Poplatek za skládku stavební suti</t>
  </si>
  <si>
    <t>005121010R</t>
  </si>
  <si>
    <t>Vybudování zařízení staveniště</t>
  </si>
  <si>
    <t>Soubor</t>
  </si>
  <si>
    <t>VRN</t>
  </si>
  <si>
    <t>POL99_8</t>
  </si>
  <si>
    <t>Vybudování objektů zařízení staveniště.</t>
  </si>
  <si>
    <t>005121020R</t>
  </si>
  <si>
    <t xml:space="preserve">Provoz zařízení staveniště </t>
  </si>
  <si>
    <t>Náklady na nutnou údržbu a opravy na objektech zařízení staveniště.</t>
  </si>
  <si>
    <t>005121030R</t>
  </si>
  <si>
    <t>Odstranění zařízení staveniště</t>
  </si>
  <si>
    <t>Odstranění objektů zařízení staveniště. Položka zahrnuje i náklady na úpravu povrchů po odstranění zařízení staveniště a úklid ploch, na kterých bylo zařízení staveniště provozováno.</t>
  </si>
  <si>
    <t>005211010R</t>
  </si>
  <si>
    <t>Předání a převzetí staveniště</t>
  </si>
  <si>
    <t>Náklady spojené s účastí zhotovitele na předání a převzetí staveniště.</t>
  </si>
  <si>
    <t>00524 R</t>
  </si>
  <si>
    <t>Předání a převzetí díla</t>
  </si>
  <si>
    <t>Náklady zhotovitele, které vzniknou v souvislosti s povinnostmi zhotovitele při předání a převzetí díla.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</si>
  <si>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</si>
  <si>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</si>
  <si>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osvětlení.</t>
  </si>
  <si>
    <t>SUM</t>
  </si>
  <si>
    <t>JKSO:</t>
  </si>
  <si>
    <t>812.21</t>
  </si>
  <si>
    <t>budovy kotelen a výtopen</t>
  </si>
  <si>
    <t>JKSO</t>
  </si>
  <si>
    <t xml:space="preserve"> m3</t>
  </si>
  <si>
    <t>svislá nosná konstrukce zděná z cihel,tvárnic, bloků</t>
  </si>
  <si>
    <t>JKSOChar</t>
  </si>
  <si>
    <t>rekonstrukce a modernizace objektu prostá</t>
  </si>
  <si>
    <t>JKSOAkce</t>
  </si>
  <si>
    <t>END</t>
  </si>
  <si>
    <t>Odvoz suti a vybouraných hmot na skládku zhotovitele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</si>
</sst>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0" fillId="0" borderId="0" xfId="0" applyNumberFormat="1" applyAlignment="1">
      <alignment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18" xfId="0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8" t="s">
        <v>39</v>
      </c>
      <c r="B2" s="188"/>
      <c r="C2" s="188"/>
      <c r="D2" s="188"/>
      <c r="E2" s="188"/>
      <c r="F2" s="188"/>
      <c r="G2" s="188"/>
    </row>
  </sheetData>
  <sheetProtection algorithmName="SHA-512" hashValue="GV1LdH93oLhSf+0lQSOeaJRpHmjPmsx/ibol/BHrX91+WO57ZtxttVAyAWF9AtNSAuC9t/9e/HRdbwGF2JfieQ==" saltValue="9k8tZ7iFb4fRgx0oQ+YA1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75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225" t="s">
        <v>41</v>
      </c>
      <c r="C1" s="226"/>
      <c r="D1" s="226"/>
      <c r="E1" s="226"/>
      <c r="F1" s="226"/>
      <c r="G1" s="226"/>
      <c r="H1" s="226"/>
      <c r="I1" s="226"/>
      <c r="J1" s="227"/>
    </row>
    <row r="2" spans="1:15" ht="36" customHeight="1" x14ac:dyDescent="0.2">
      <c r="A2" s="2"/>
      <c r="B2" s="78" t="s">
        <v>22</v>
      </c>
      <c r="C2" s="79"/>
      <c r="D2" s="80" t="s">
        <v>49</v>
      </c>
      <c r="E2" s="231" t="s">
        <v>50</v>
      </c>
      <c r="F2" s="232"/>
      <c r="G2" s="232"/>
      <c r="H2" s="232"/>
      <c r="I2" s="232"/>
      <c r="J2" s="233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34" t="s">
        <v>46</v>
      </c>
      <c r="F3" s="235"/>
      <c r="G3" s="235"/>
      <c r="H3" s="235"/>
      <c r="I3" s="235"/>
      <c r="J3" s="236"/>
    </row>
    <row r="4" spans="1:15" ht="23.25" customHeight="1" x14ac:dyDescent="0.2">
      <c r="A4" s="76">
        <v>3407</v>
      </c>
      <c r="B4" s="83" t="s">
        <v>48</v>
      </c>
      <c r="C4" s="84"/>
      <c r="D4" s="85" t="s">
        <v>43</v>
      </c>
      <c r="E4" s="214" t="s">
        <v>44</v>
      </c>
      <c r="F4" s="215"/>
      <c r="G4" s="215"/>
      <c r="H4" s="215"/>
      <c r="I4" s="215"/>
      <c r="J4" s="216"/>
    </row>
    <row r="5" spans="1:15" ht="24" customHeight="1" x14ac:dyDescent="0.2">
      <c r="A5" s="2"/>
      <c r="B5" s="31" t="s">
        <v>42</v>
      </c>
      <c r="D5" s="219" t="s">
        <v>51</v>
      </c>
      <c r="E5" s="220"/>
      <c r="F5" s="220"/>
      <c r="G5" s="220"/>
      <c r="H5" s="18" t="s">
        <v>40</v>
      </c>
      <c r="I5" s="86" t="s">
        <v>55</v>
      </c>
      <c r="J5" s="8"/>
    </row>
    <row r="6" spans="1:15" ht="15.75" customHeight="1" x14ac:dyDescent="0.2">
      <c r="A6" s="2"/>
      <c r="B6" s="28"/>
      <c r="C6" s="55"/>
      <c r="D6" s="221" t="s">
        <v>52</v>
      </c>
      <c r="E6" s="222"/>
      <c r="F6" s="222"/>
      <c r="G6" s="222"/>
      <c r="H6" s="18" t="s">
        <v>34</v>
      </c>
      <c r="I6" s="86" t="s">
        <v>56</v>
      </c>
      <c r="J6" s="8"/>
    </row>
    <row r="7" spans="1:15" ht="15.75" customHeight="1" x14ac:dyDescent="0.2">
      <c r="A7" s="2"/>
      <c r="B7" s="29"/>
      <c r="C7" s="56"/>
      <c r="D7" s="77" t="s">
        <v>54</v>
      </c>
      <c r="E7" s="223" t="s">
        <v>53</v>
      </c>
      <c r="F7" s="224"/>
      <c r="G7" s="224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8"/>
      <c r="E11" s="238"/>
      <c r="F11" s="238"/>
      <c r="G11" s="238"/>
      <c r="H11" s="18" t="s">
        <v>40</v>
      </c>
      <c r="I11" s="88"/>
      <c r="J11" s="8"/>
    </row>
    <row r="12" spans="1:15" ht="15.75" customHeight="1" x14ac:dyDescent="0.2">
      <c r="A12" s="2"/>
      <c r="B12" s="28"/>
      <c r="C12" s="55"/>
      <c r="D12" s="213"/>
      <c r="E12" s="213"/>
      <c r="F12" s="213"/>
      <c r="G12" s="213"/>
      <c r="H12" s="18" t="s">
        <v>34</v>
      </c>
      <c r="I12" s="88"/>
      <c r="J12" s="8"/>
    </row>
    <row r="13" spans="1:15" ht="15.75" customHeight="1" x14ac:dyDescent="0.2">
      <c r="A13" s="2"/>
      <c r="B13" s="29"/>
      <c r="C13" s="56"/>
      <c r="D13" s="87"/>
      <c r="E13" s="217"/>
      <c r="F13" s="218"/>
      <c r="G13" s="218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7"/>
      <c r="F15" s="237"/>
      <c r="G15" s="239"/>
      <c r="H15" s="239"/>
      <c r="I15" s="239" t="s">
        <v>29</v>
      </c>
      <c r="J15" s="240"/>
    </row>
    <row r="16" spans="1:15" ht="23.25" customHeight="1" x14ac:dyDescent="0.2">
      <c r="A16" s="142" t="s">
        <v>24</v>
      </c>
      <c r="B16" s="38" t="s">
        <v>24</v>
      </c>
      <c r="C16" s="62"/>
      <c r="D16" s="63"/>
      <c r="E16" s="202"/>
      <c r="F16" s="203"/>
      <c r="G16" s="202"/>
      <c r="H16" s="203"/>
      <c r="I16" s="202">
        <f>SUMIF(F57:F71,A16,I57:I71)+SUMIF(F57:F71,"PSU",I57:I71)</f>
        <v>0</v>
      </c>
      <c r="J16" s="204"/>
    </row>
    <row r="17" spans="1:10" ht="23.25" customHeight="1" x14ac:dyDescent="0.2">
      <c r="A17" s="142" t="s">
        <v>25</v>
      </c>
      <c r="B17" s="38" t="s">
        <v>25</v>
      </c>
      <c r="C17" s="62"/>
      <c r="D17" s="63"/>
      <c r="E17" s="202"/>
      <c r="F17" s="203"/>
      <c r="G17" s="202"/>
      <c r="H17" s="203"/>
      <c r="I17" s="202">
        <f>SUMIF(F57:F71,A17,I57:I71)</f>
        <v>0</v>
      </c>
      <c r="J17" s="204"/>
    </row>
    <row r="18" spans="1:10" ht="23.25" customHeight="1" x14ac:dyDescent="0.2">
      <c r="A18" s="142" t="s">
        <v>26</v>
      </c>
      <c r="B18" s="38" t="s">
        <v>26</v>
      </c>
      <c r="C18" s="62"/>
      <c r="D18" s="63"/>
      <c r="E18" s="202"/>
      <c r="F18" s="203"/>
      <c r="G18" s="202"/>
      <c r="H18" s="203"/>
      <c r="I18" s="202">
        <f>SUMIF(F57:F71,A18,I57:I71)</f>
        <v>0</v>
      </c>
      <c r="J18" s="204"/>
    </row>
    <row r="19" spans="1:10" ht="23.25" customHeight="1" x14ac:dyDescent="0.2">
      <c r="A19" s="142" t="s">
        <v>98</v>
      </c>
      <c r="B19" s="38" t="s">
        <v>27</v>
      </c>
      <c r="C19" s="62"/>
      <c r="D19" s="63"/>
      <c r="E19" s="202"/>
      <c r="F19" s="203"/>
      <c r="G19" s="202"/>
      <c r="H19" s="203"/>
      <c r="I19" s="202">
        <f>SUMIF(F57:F71,A19,I57:I71)</f>
        <v>0</v>
      </c>
      <c r="J19" s="204"/>
    </row>
    <row r="20" spans="1:10" ht="23.25" customHeight="1" x14ac:dyDescent="0.2">
      <c r="A20" s="142" t="s">
        <v>99</v>
      </c>
      <c r="B20" s="38" t="s">
        <v>28</v>
      </c>
      <c r="C20" s="62"/>
      <c r="D20" s="63"/>
      <c r="E20" s="202"/>
      <c r="F20" s="203"/>
      <c r="G20" s="202"/>
      <c r="H20" s="203"/>
      <c r="I20" s="202">
        <f>SUMIF(F57:F71,A20,I57:I71)</f>
        <v>0</v>
      </c>
      <c r="J20" s="204"/>
    </row>
    <row r="21" spans="1:10" ht="23.25" customHeight="1" x14ac:dyDescent="0.2">
      <c r="A21" s="2"/>
      <c r="B21" s="48" t="s">
        <v>29</v>
      </c>
      <c r="C21" s="64"/>
      <c r="D21" s="65"/>
      <c r="E21" s="205"/>
      <c r="F21" s="241"/>
      <c r="G21" s="205"/>
      <c r="H21" s="241"/>
      <c r="I21" s="205">
        <f>SUM(I16:J20)</f>
        <v>0</v>
      </c>
      <c r="J21" s="206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00">
        <f>ZakladDPHSniVypocet</f>
        <v>0</v>
      </c>
      <c r="H23" s="201"/>
      <c r="I23" s="2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98">
        <f>IF(A24&gt;50, ROUNDUP(A23, 0), ROUNDDOWN(A23, 0))</f>
        <v>0</v>
      </c>
      <c r="H24" s="199"/>
      <c r="I24" s="1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0">
        <f>ZakladDPHZaklVypocet</f>
        <v>0</v>
      </c>
      <c r="H25" s="201"/>
      <c r="I25" s="2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8">
        <f>IF(A26&gt;50, ROUNDUP(A25, 0), ROUNDDOWN(A25, 0))</f>
        <v>0</v>
      </c>
      <c r="H26" s="229"/>
      <c r="I26" s="22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0">
        <f>CenaCelkem-(ZakladDPHSni+DPHSni+ZakladDPHZakl+DPHZakl)</f>
        <v>0</v>
      </c>
      <c r="H27" s="230"/>
      <c r="I27" s="230"/>
      <c r="J27" s="41" t="str">
        <f t="shared" si="0"/>
        <v>CZK</v>
      </c>
    </row>
    <row r="28" spans="1:10" ht="27.75" hidden="1" customHeight="1" thickBot="1" x14ac:dyDescent="0.25">
      <c r="A28" s="2"/>
      <c r="B28" s="115" t="s">
        <v>23</v>
      </c>
      <c r="C28" s="116"/>
      <c r="D28" s="116"/>
      <c r="E28" s="117"/>
      <c r="F28" s="118"/>
      <c r="G28" s="208">
        <f>ZakladDPHSniVypocet+ZakladDPHZaklVypocet</f>
        <v>0</v>
      </c>
      <c r="H28" s="208"/>
      <c r="I28" s="208"/>
      <c r="J28" s="11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5" t="s">
        <v>35</v>
      </c>
      <c r="C29" s="120"/>
      <c r="D29" s="120"/>
      <c r="E29" s="120"/>
      <c r="F29" s="121"/>
      <c r="G29" s="207">
        <f>IF(A29&gt;50, ROUNDUP(A27, 0), ROUNDDOWN(A27, 0))</f>
        <v>0</v>
      </c>
      <c r="H29" s="207"/>
      <c r="I29" s="207"/>
      <c r="J29" s="122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09"/>
      <c r="E34" s="210"/>
      <c r="G34" s="211"/>
      <c r="H34" s="212"/>
      <c r="I34" s="212"/>
      <c r="J34" s="25"/>
    </row>
    <row r="35" spans="1:52" ht="12.75" customHeight="1" x14ac:dyDescent="0.2">
      <c r="A35" s="2"/>
      <c r="B35" s="2"/>
      <c r="D35" s="197" t="s">
        <v>2</v>
      </c>
      <c r="E35" s="197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92" t="s">
        <v>16</v>
      </c>
      <c r="C37" s="93"/>
      <c r="D37" s="93"/>
      <c r="E37" s="93"/>
      <c r="F37" s="94"/>
      <c r="G37" s="94"/>
      <c r="H37" s="94"/>
      <c r="I37" s="94"/>
      <c r="J37" s="95"/>
    </row>
    <row r="38" spans="1:52" ht="25.5" hidden="1" customHeight="1" x14ac:dyDescent="0.2">
      <c r="A38" s="91" t="s">
        <v>37</v>
      </c>
      <c r="B38" s="96" t="s">
        <v>17</v>
      </c>
      <c r="C38" s="97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99" t="s">
        <v>1</v>
      </c>
      <c r="J38" s="100" t="s">
        <v>0</v>
      </c>
    </row>
    <row r="39" spans="1:52" ht="25.5" hidden="1" customHeight="1" x14ac:dyDescent="0.2">
      <c r="A39" s="91">
        <v>1</v>
      </c>
      <c r="B39" s="101" t="s">
        <v>57</v>
      </c>
      <c r="C39" s="192"/>
      <c r="D39" s="192"/>
      <c r="E39" s="192"/>
      <c r="F39" s="102">
        <f>'SO 01 1 Pol'!AE260</f>
        <v>0</v>
      </c>
      <c r="G39" s="103">
        <f>'SO 01 1 Pol'!AF260</f>
        <v>0</v>
      </c>
      <c r="H39" s="104">
        <f>(F39*SazbaDPH1/100)+(G39*SazbaDPH2/100)</f>
        <v>0</v>
      </c>
      <c r="I39" s="104">
        <f>F39+G39+H39</f>
        <v>0</v>
      </c>
      <c r="J39" s="105" t="str">
        <f>IF(CenaCelkemVypocet=0,"",I39/CenaCelkemVypocet*100)</f>
        <v/>
      </c>
    </row>
    <row r="40" spans="1:52" ht="25.5" hidden="1" customHeight="1" x14ac:dyDescent="0.2">
      <c r="A40" s="91">
        <v>2</v>
      </c>
      <c r="B40" s="106"/>
      <c r="C40" s="193" t="s">
        <v>58</v>
      </c>
      <c r="D40" s="193"/>
      <c r="E40" s="193"/>
      <c r="F40" s="107"/>
      <c r="G40" s="108"/>
      <c r="H40" s="108">
        <f>(F40*SazbaDPH1/100)+(G40*SazbaDPH2/100)</f>
        <v>0</v>
      </c>
      <c r="I40" s="108">
        <f>F40+G40+H40</f>
        <v>0</v>
      </c>
      <c r="J40" s="109" t="str">
        <f>IF(CenaCelkemVypocet=0,"",I40/CenaCelkemVypocet*100)</f>
        <v/>
      </c>
    </row>
    <row r="41" spans="1:52" ht="25.5" hidden="1" customHeight="1" x14ac:dyDescent="0.2">
      <c r="A41" s="91">
        <v>2</v>
      </c>
      <c r="B41" s="106" t="s">
        <v>45</v>
      </c>
      <c r="C41" s="193" t="s">
        <v>46</v>
      </c>
      <c r="D41" s="193"/>
      <c r="E41" s="193"/>
      <c r="F41" s="107">
        <f>'SO 01 1 Pol'!AE260</f>
        <v>0</v>
      </c>
      <c r="G41" s="108">
        <f>'SO 01 1 Pol'!AF260</f>
        <v>0</v>
      </c>
      <c r="H41" s="108">
        <f>(F41*SazbaDPH1/100)+(G41*SazbaDPH2/100)</f>
        <v>0</v>
      </c>
      <c r="I41" s="108">
        <f>F41+G41+H41</f>
        <v>0</v>
      </c>
      <c r="J41" s="109" t="str">
        <f>IF(CenaCelkemVypocet=0,"",I41/CenaCelkemVypocet*100)</f>
        <v/>
      </c>
    </row>
    <row r="42" spans="1:52" ht="25.5" hidden="1" customHeight="1" x14ac:dyDescent="0.2">
      <c r="A42" s="91">
        <v>3</v>
      </c>
      <c r="B42" s="110" t="s">
        <v>43</v>
      </c>
      <c r="C42" s="192" t="s">
        <v>44</v>
      </c>
      <c r="D42" s="192"/>
      <c r="E42" s="192"/>
      <c r="F42" s="111">
        <f>'SO 01 1 Pol'!AE260</f>
        <v>0</v>
      </c>
      <c r="G42" s="104">
        <f>'SO 01 1 Pol'!AF260</f>
        <v>0</v>
      </c>
      <c r="H42" s="104">
        <f>(F42*SazbaDPH1/100)+(G42*SazbaDPH2/100)</f>
        <v>0</v>
      </c>
      <c r="I42" s="104">
        <f>F42+G42+H42</f>
        <v>0</v>
      </c>
      <c r="J42" s="105" t="str">
        <f>IF(CenaCelkemVypocet=0,"",I42/CenaCelkemVypocet*100)</f>
        <v/>
      </c>
    </row>
    <row r="43" spans="1:52" ht="25.5" hidden="1" customHeight="1" x14ac:dyDescent="0.2">
      <c r="A43" s="91"/>
      <c r="B43" s="194" t="s">
        <v>59</v>
      </c>
      <c r="C43" s="195"/>
      <c r="D43" s="195"/>
      <c r="E43" s="196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3">
        <f>SUMIF(A39:A42,"=1",I39:I42)</f>
        <v>0</v>
      </c>
      <c r="J43" s="114">
        <f>SUMIF(A39:A42,"=1",J39:J42)</f>
        <v>0</v>
      </c>
    </row>
    <row r="45" spans="1:52" x14ac:dyDescent="0.2">
      <c r="A45" t="s">
        <v>61</v>
      </c>
      <c r="B45" t="s">
        <v>62</v>
      </c>
    </row>
    <row r="46" spans="1:52" x14ac:dyDescent="0.2">
      <c r="B46" s="191" t="s">
        <v>63</v>
      </c>
      <c r="C46" s="191"/>
      <c r="D46" s="191"/>
      <c r="E46" s="191"/>
      <c r="F46" s="191"/>
      <c r="G46" s="191"/>
      <c r="H46" s="191"/>
      <c r="I46" s="191"/>
      <c r="J46" s="191"/>
      <c r="AZ46" s="123" t="str">
        <f t="shared" ref="AZ46:AZ51" si="1">B46</f>
        <v>Položky nenavázané na cenovou soustavu (D+M) budou oceněny kompletně včetně přesunu hmot.</v>
      </c>
    </row>
    <row r="47" spans="1:52" x14ac:dyDescent="0.2">
      <c r="B47" s="191" t="s">
        <v>64</v>
      </c>
      <c r="C47" s="191"/>
      <c r="D47" s="191"/>
      <c r="E47" s="191"/>
      <c r="F47" s="191"/>
      <c r="G47" s="191"/>
      <c r="H47" s="191"/>
      <c r="I47" s="191"/>
      <c r="J47" s="191"/>
      <c r="AZ47" s="123" t="str">
        <f t="shared" si="1"/>
        <v>Položky montáže nenavázané na cenovou soustavu budou oceněny kompletně včetně přesunu hmot.</v>
      </c>
    </row>
    <row r="48" spans="1:52" x14ac:dyDescent="0.2">
      <c r="B48" s="191" t="s">
        <v>65</v>
      </c>
      <c r="C48" s="191"/>
      <c r="D48" s="191"/>
      <c r="E48" s="191"/>
      <c r="F48" s="191"/>
      <c r="G48" s="191"/>
      <c r="H48" s="191"/>
      <c r="I48" s="191"/>
      <c r="J48" s="191"/>
      <c r="AZ48" s="123" t="str">
        <f t="shared" si="1"/>
        <v>Dodávka materiálů (výrobků) nenavázaných na cenovou soustavu bude oceněna včetně přesunu hmot.</v>
      </c>
    </row>
    <row r="49" spans="1:52" x14ac:dyDescent="0.2">
      <c r="B49" s="191" t="s">
        <v>66</v>
      </c>
      <c r="C49" s="191"/>
      <c r="D49" s="191"/>
      <c r="E49" s="191"/>
      <c r="F49" s="191"/>
      <c r="G49" s="191"/>
      <c r="H49" s="191"/>
      <c r="I49" s="191"/>
      <c r="J49" s="191"/>
      <c r="AZ49" s="123" t="str">
        <f t="shared" si="1"/>
        <v>Poznámka:</v>
      </c>
    </row>
    <row r="50" spans="1:52" x14ac:dyDescent="0.2">
      <c r="B50" s="191" t="s">
        <v>67</v>
      </c>
      <c r="C50" s="191"/>
      <c r="D50" s="191"/>
      <c r="E50" s="191"/>
      <c r="F50" s="191"/>
      <c r="G50" s="191"/>
      <c r="H50" s="191"/>
      <c r="I50" s="191"/>
      <c r="J50" s="191"/>
      <c r="AZ50" s="123" t="str">
        <f t="shared" si="1"/>
        <v>PD znamená projektová dokumentace</v>
      </c>
    </row>
    <row r="51" spans="1:52" x14ac:dyDescent="0.2">
      <c r="B51" s="191" t="s">
        <v>68</v>
      </c>
      <c r="C51" s="191"/>
      <c r="D51" s="191"/>
      <c r="E51" s="191"/>
      <c r="F51" s="191"/>
      <c r="G51" s="191"/>
      <c r="H51" s="191"/>
      <c r="I51" s="191"/>
      <c r="J51" s="191"/>
      <c r="AZ51" s="123" t="str">
        <f t="shared" si="1"/>
        <v>D+M znamená dodávka a montáž</v>
      </c>
    </row>
    <row r="54" spans="1:52" ht="15.75" x14ac:dyDescent="0.25">
      <c r="B54" s="124" t="s">
        <v>69</v>
      </c>
    </row>
    <row r="56" spans="1:52" ht="25.5" customHeight="1" x14ac:dyDescent="0.2">
      <c r="A56" s="126"/>
      <c r="B56" s="129" t="s">
        <v>17</v>
      </c>
      <c r="C56" s="129" t="s">
        <v>5</v>
      </c>
      <c r="D56" s="130"/>
      <c r="E56" s="130"/>
      <c r="F56" s="131" t="s">
        <v>70</v>
      </c>
      <c r="G56" s="131"/>
      <c r="H56" s="131"/>
      <c r="I56" s="131" t="s">
        <v>29</v>
      </c>
      <c r="J56" s="131" t="s">
        <v>0</v>
      </c>
    </row>
    <row r="57" spans="1:52" ht="36.75" customHeight="1" x14ac:dyDescent="0.2">
      <c r="A57" s="127"/>
      <c r="B57" s="132" t="s">
        <v>71</v>
      </c>
      <c r="C57" s="189" t="s">
        <v>72</v>
      </c>
      <c r="D57" s="190"/>
      <c r="E57" s="190"/>
      <c r="F57" s="138" t="s">
        <v>24</v>
      </c>
      <c r="G57" s="139"/>
      <c r="H57" s="139"/>
      <c r="I57" s="139">
        <f>'SO 01 1 Pol'!G8</f>
        <v>0</v>
      </c>
      <c r="J57" s="136" t="str">
        <f>IF(I72=0,"",I57/I72*100)</f>
        <v/>
      </c>
    </row>
    <row r="58" spans="1:52" ht="36.75" customHeight="1" x14ac:dyDescent="0.2">
      <c r="A58" s="127"/>
      <c r="B58" s="132" t="s">
        <v>73</v>
      </c>
      <c r="C58" s="189" t="s">
        <v>74</v>
      </c>
      <c r="D58" s="190"/>
      <c r="E58" s="190"/>
      <c r="F58" s="138" t="s">
        <v>24</v>
      </c>
      <c r="G58" s="139"/>
      <c r="H58" s="139"/>
      <c r="I58" s="139">
        <f>'SO 01 1 Pol'!G25</f>
        <v>0</v>
      </c>
      <c r="J58" s="136" t="str">
        <f>IF(I72=0,"",I58/I72*100)</f>
        <v/>
      </c>
    </row>
    <row r="59" spans="1:52" ht="36.75" customHeight="1" x14ac:dyDescent="0.2">
      <c r="A59" s="127"/>
      <c r="B59" s="132" t="s">
        <v>75</v>
      </c>
      <c r="C59" s="189" t="s">
        <v>76</v>
      </c>
      <c r="D59" s="190"/>
      <c r="E59" s="190"/>
      <c r="F59" s="138" t="s">
        <v>24</v>
      </c>
      <c r="G59" s="139"/>
      <c r="H59" s="139"/>
      <c r="I59" s="139">
        <f>'SO 01 1 Pol'!G50</f>
        <v>0</v>
      </c>
      <c r="J59" s="136" t="str">
        <f>IF(I72=0,"",I59/I72*100)</f>
        <v/>
      </c>
    </row>
    <row r="60" spans="1:52" ht="36.75" customHeight="1" x14ac:dyDescent="0.2">
      <c r="A60" s="127"/>
      <c r="B60" s="132" t="s">
        <v>77</v>
      </c>
      <c r="C60" s="189" t="s">
        <v>78</v>
      </c>
      <c r="D60" s="190"/>
      <c r="E60" s="190"/>
      <c r="F60" s="138" t="s">
        <v>24</v>
      </c>
      <c r="G60" s="139"/>
      <c r="H60" s="139"/>
      <c r="I60" s="139">
        <f>'SO 01 1 Pol'!G62</f>
        <v>0</v>
      </c>
      <c r="J60" s="136" t="str">
        <f>IF(I72=0,"",I60/I72*100)</f>
        <v/>
      </c>
    </row>
    <row r="61" spans="1:52" ht="36.75" customHeight="1" x14ac:dyDescent="0.2">
      <c r="A61" s="127"/>
      <c r="B61" s="132" t="s">
        <v>79</v>
      </c>
      <c r="C61" s="189" t="s">
        <v>80</v>
      </c>
      <c r="D61" s="190"/>
      <c r="E61" s="190"/>
      <c r="F61" s="138" t="s">
        <v>24</v>
      </c>
      <c r="G61" s="139"/>
      <c r="H61" s="139"/>
      <c r="I61" s="139">
        <f>'SO 01 1 Pol'!G76</f>
        <v>0</v>
      </c>
      <c r="J61" s="136" t="str">
        <f>IF(I72=0,"",I61/I72*100)</f>
        <v/>
      </c>
    </row>
    <row r="62" spans="1:52" ht="36.75" customHeight="1" x14ac:dyDescent="0.2">
      <c r="A62" s="127"/>
      <c r="B62" s="132" t="s">
        <v>81</v>
      </c>
      <c r="C62" s="189" t="s">
        <v>82</v>
      </c>
      <c r="D62" s="190"/>
      <c r="E62" s="190"/>
      <c r="F62" s="138" t="s">
        <v>24</v>
      </c>
      <c r="G62" s="139"/>
      <c r="H62" s="139"/>
      <c r="I62" s="139">
        <f>'SO 01 1 Pol'!G80</f>
        <v>0</v>
      </c>
      <c r="J62" s="136" t="str">
        <f>IF(I72=0,"",I62/I72*100)</f>
        <v/>
      </c>
    </row>
    <row r="63" spans="1:52" ht="36.75" customHeight="1" x14ac:dyDescent="0.2">
      <c r="A63" s="127"/>
      <c r="B63" s="132" t="s">
        <v>83</v>
      </c>
      <c r="C63" s="189" t="s">
        <v>84</v>
      </c>
      <c r="D63" s="190"/>
      <c r="E63" s="190"/>
      <c r="F63" s="138" t="s">
        <v>24</v>
      </c>
      <c r="G63" s="139"/>
      <c r="H63" s="139"/>
      <c r="I63" s="139">
        <f>'SO 01 1 Pol'!G124</f>
        <v>0</v>
      </c>
      <c r="J63" s="136" t="str">
        <f>IF(I72=0,"",I63/I72*100)</f>
        <v/>
      </c>
    </row>
    <row r="64" spans="1:52" ht="36.75" customHeight="1" x14ac:dyDescent="0.2">
      <c r="A64" s="127"/>
      <c r="B64" s="132" t="s">
        <v>85</v>
      </c>
      <c r="C64" s="189" t="s">
        <v>86</v>
      </c>
      <c r="D64" s="190"/>
      <c r="E64" s="190"/>
      <c r="F64" s="138" t="s">
        <v>25</v>
      </c>
      <c r="G64" s="139"/>
      <c r="H64" s="139"/>
      <c r="I64" s="139">
        <f>'SO 01 1 Pol'!G130</f>
        <v>0</v>
      </c>
      <c r="J64" s="136" t="str">
        <f>IF(I72=0,"",I64/I72*100)</f>
        <v/>
      </c>
    </row>
    <row r="65" spans="1:10" ht="36.75" customHeight="1" x14ac:dyDescent="0.2">
      <c r="A65" s="127"/>
      <c r="B65" s="132" t="s">
        <v>87</v>
      </c>
      <c r="C65" s="189" t="s">
        <v>88</v>
      </c>
      <c r="D65" s="190"/>
      <c r="E65" s="190"/>
      <c r="F65" s="138" t="s">
        <v>25</v>
      </c>
      <c r="G65" s="139"/>
      <c r="H65" s="139"/>
      <c r="I65" s="139">
        <f>'SO 01 1 Pol'!G142</f>
        <v>0</v>
      </c>
      <c r="J65" s="136" t="str">
        <f>IF(I72=0,"",I65/I72*100)</f>
        <v/>
      </c>
    </row>
    <row r="66" spans="1:10" ht="36.75" customHeight="1" x14ac:dyDescent="0.2">
      <c r="A66" s="127"/>
      <c r="B66" s="132" t="s">
        <v>89</v>
      </c>
      <c r="C66" s="189" t="s">
        <v>90</v>
      </c>
      <c r="D66" s="190"/>
      <c r="E66" s="190"/>
      <c r="F66" s="138" t="s">
        <v>25</v>
      </c>
      <c r="G66" s="139"/>
      <c r="H66" s="139"/>
      <c r="I66" s="139">
        <f>'SO 01 1 Pol'!G150</f>
        <v>0</v>
      </c>
      <c r="J66" s="136" t="str">
        <f>IF(I72=0,"",I66/I72*100)</f>
        <v/>
      </c>
    </row>
    <row r="67" spans="1:10" ht="36.75" customHeight="1" x14ac:dyDescent="0.2">
      <c r="A67" s="127"/>
      <c r="B67" s="132" t="s">
        <v>91</v>
      </c>
      <c r="C67" s="189" t="s">
        <v>92</v>
      </c>
      <c r="D67" s="190"/>
      <c r="E67" s="190"/>
      <c r="F67" s="138" t="s">
        <v>25</v>
      </c>
      <c r="G67" s="139"/>
      <c r="H67" s="139"/>
      <c r="I67" s="139">
        <f>'SO 01 1 Pol'!G193</f>
        <v>0</v>
      </c>
      <c r="J67" s="136" t="str">
        <f>IF(I72=0,"",I67/I72*100)</f>
        <v/>
      </c>
    </row>
    <row r="68" spans="1:10" ht="36.75" customHeight="1" x14ac:dyDescent="0.2">
      <c r="A68" s="127"/>
      <c r="B68" s="132" t="s">
        <v>93</v>
      </c>
      <c r="C68" s="189" t="s">
        <v>94</v>
      </c>
      <c r="D68" s="190"/>
      <c r="E68" s="190"/>
      <c r="F68" s="138" t="s">
        <v>25</v>
      </c>
      <c r="G68" s="139"/>
      <c r="H68" s="139"/>
      <c r="I68" s="139">
        <f>'SO 01 1 Pol'!G215</f>
        <v>0</v>
      </c>
      <c r="J68" s="136" t="str">
        <f>IF(I72=0,"",I68/I72*100)</f>
        <v/>
      </c>
    </row>
    <row r="69" spans="1:10" ht="36.75" customHeight="1" x14ac:dyDescent="0.2">
      <c r="A69" s="127"/>
      <c r="B69" s="132" t="s">
        <v>95</v>
      </c>
      <c r="C69" s="189" t="s">
        <v>96</v>
      </c>
      <c r="D69" s="190"/>
      <c r="E69" s="190"/>
      <c r="F69" s="138" t="s">
        <v>97</v>
      </c>
      <c r="G69" s="139"/>
      <c r="H69" s="139"/>
      <c r="I69" s="139">
        <f>'SO 01 1 Pol'!G231</f>
        <v>0</v>
      </c>
      <c r="J69" s="136" t="str">
        <f>IF(I72=0,"",I69/I72*100)</f>
        <v/>
      </c>
    </row>
    <row r="70" spans="1:10" ht="36.75" customHeight="1" x14ac:dyDescent="0.2">
      <c r="A70" s="127"/>
      <c r="B70" s="132" t="s">
        <v>98</v>
      </c>
      <c r="C70" s="189" t="s">
        <v>27</v>
      </c>
      <c r="D70" s="190"/>
      <c r="E70" s="190"/>
      <c r="F70" s="138" t="s">
        <v>98</v>
      </c>
      <c r="G70" s="139"/>
      <c r="H70" s="139"/>
      <c r="I70" s="139">
        <f>'SO 01 1 Pol'!G245</f>
        <v>0</v>
      </c>
      <c r="J70" s="136" t="str">
        <f>IF(I72=0,"",I70/I72*100)</f>
        <v/>
      </c>
    </row>
    <row r="71" spans="1:10" ht="36.75" customHeight="1" x14ac:dyDescent="0.2">
      <c r="A71" s="127"/>
      <c r="B71" s="132" t="s">
        <v>99</v>
      </c>
      <c r="C71" s="189" t="s">
        <v>28</v>
      </c>
      <c r="D71" s="190"/>
      <c r="E71" s="190"/>
      <c r="F71" s="138" t="s">
        <v>99</v>
      </c>
      <c r="G71" s="139"/>
      <c r="H71" s="139"/>
      <c r="I71" s="139">
        <f>'SO 01 1 Pol'!G252</f>
        <v>0</v>
      </c>
      <c r="J71" s="136" t="str">
        <f>IF(I72=0,"",I71/I72*100)</f>
        <v/>
      </c>
    </row>
    <row r="72" spans="1:10" ht="25.5" customHeight="1" x14ac:dyDescent="0.2">
      <c r="A72" s="128"/>
      <c r="B72" s="133" t="s">
        <v>1</v>
      </c>
      <c r="C72" s="134"/>
      <c r="D72" s="135"/>
      <c r="E72" s="135"/>
      <c r="F72" s="140"/>
      <c r="G72" s="141"/>
      <c r="H72" s="141"/>
      <c r="I72" s="141">
        <f>SUM(I57:I71)</f>
        <v>0</v>
      </c>
      <c r="J72" s="137">
        <f>SUM(J57:J71)</f>
        <v>0</v>
      </c>
    </row>
    <row r="73" spans="1:10" x14ac:dyDescent="0.2">
      <c r="F73" s="89"/>
      <c r="G73" s="89"/>
      <c r="H73" s="89"/>
      <c r="I73" s="89"/>
      <c r="J73" s="90"/>
    </row>
    <row r="74" spans="1:10" x14ac:dyDescent="0.2">
      <c r="F74" s="89"/>
      <c r="G74" s="89"/>
      <c r="H74" s="89"/>
      <c r="I74" s="89"/>
      <c r="J74" s="90"/>
    </row>
    <row r="75" spans="1:10" x14ac:dyDescent="0.2">
      <c r="F75" s="89"/>
      <c r="G75" s="89"/>
      <c r="H75" s="89"/>
      <c r="I75" s="89"/>
      <c r="J75" s="90"/>
    </row>
  </sheetData>
  <sheetProtection algorithmName="SHA-512" hashValue="1SEac+S/GOBjP5I4G0ZsO91kPrgT8FdsFtsTAk1V3dWTGyxEQiVD08av1WU0T37VRXQ2KdKwYekkfIlI1wZ5fg==" saltValue="n3Mt26vS6OIhXdDR7dmJN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B46:J46"/>
    <mergeCell ref="B47:J47"/>
    <mergeCell ref="B48:J48"/>
    <mergeCell ref="B49:J49"/>
    <mergeCell ref="B50:J50"/>
    <mergeCell ref="B51:J51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71:E71"/>
    <mergeCell ref="C66:E66"/>
    <mergeCell ref="C67:E67"/>
    <mergeCell ref="C68:E68"/>
    <mergeCell ref="C69:E69"/>
    <mergeCell ref="C70:E7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2" t="s">
        <v>6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50" t="s">
        <v>7</v>
      </c>
      <c r="B2" s="49"/>
      <c r="C2" s="244"/>
      <c r="D2" s="244"/>
      <c r="E2" s="244"/>
      <c r="F2" s="244"/>
      <c r="G2" s="245"/>
    </row>
    <row r="3" spans="1:7" ht="24.95" customHeight="1" x14ac:dyDescent="0.2">
      <c r="A3" s="50" t="s">
        <v>8</v>
      </c>
      <c r="B3" s="49"/>
      <c r="C3" s="244"/>
      <c r="D3" s="244"/>
      <c r="E3" s="244"/>
      <c r="F3" s="244"/>
      <c r="G3" s="245"/>
    </row>
    <row r="4" spans="1:7" ht="24.95" customHeight="1" x14ac:dyDescent="0.2">
      <c r="A4" s="50" t="s">
        <v>9</v>
      </c>
      <c r="B4" s="49"/>
      <c r="C4" s="244"/>
      <c r="D4" s="244"/>
      <c r="E4" s="244"/>
      <c r="F4" s="244"/>
      <c r="G4" s="245"/>
    </row>
    <row r="5" spans="1:7" x14ac:dyDescent="0.2">
      <c r="B5" s="4"/>
      <c r="C5" s="5"/>
      <c r="D5" s="6"/>
    </row>
  </sheetData>
  <sheetProtection algorithmName="SHA-512" hashValue="gQXRx5XdNSrp7DR5cZQBaf+cKU4BLgCTjHcBU8DBkmm15Gl0aIcjocRUPczHQMatwbZ3JdoRV1RfmEGM9umhfQ==" saltValue="r/68Sfbxmcx7mV4Ev7G1P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6"/>
  <sheetViews>
    <sheetView tabSelected="1" workbookViewId="0">
      <pane ySplit="7" topLeftCell="A119" activePane="bottomLeft" state="frozen"/>
      <selection pane="bottomLeft" activeCell="C137" sqref="C137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2" t="s">
        <v>100</v>
      </c>
      <c r="B1" s="252"/>
      <c r="C1" s="252"/>
      <c r="D1" s="252"/>
      <c r="E1" s="252"/>
      <c r="F1" s="252"/>
      <c r="G1" s="252"/>
      <c r="AG1" t="s">
        <v>101</v>
      </c>
    </row>
    <row r="2" spans="1:60" ht="24.95" customHeight="1" x14ac:dyDescent="0.2">
      <c r="A2" s="143" t="s">
        <v>7</v>
      </c>
      <c r="B2" s="49" t="s">
        <v>49</v>
      </c>
      <c r="C2" s="253" t="s">
        <v>50</v>
      </c>
      <c r="D2" s="254"/>
      <c r="E2" s="254"/>
      <c r="F2" s="254"/>
      <c r="G2" s="255"/>
      <c r="AG2" t="s">
        <v>102</v>
      </c>
    </row>
    <row r="3" spans="1:60" ht="24.95" customHeight="1" x14ac:dyDescent="0.2">
      <c r="A3" s="143" t="s">
        <v>8</v>
      </c>
      <c r="B3" s="49" t="s">
        <v>45</v>
      </c>
      <c r="C3" s="253" t="s">
        <v>46</v>
      </c>
      <c r="D3" s="254"/>
      <c r="E3" s="254"/>
      <c r="F3" s="254"/>
      <c r="G3" s="255"/>
      <c r="AC3" s="125" t="s">
        <v>102</v>
      </c>
      <c r="AG3" t="s">
        <v>103</v>
      </c>
    </row>
    <row r="4" spans="1:60" ht="24.95" customHeight="1" x14ac:dyDescent="0.2">
      <c r="A4" s="144" t="s">
        <v>9</v>
      </c>
      <c r="B4" s="145" t="s">
        <v>43</v>
      </c>
      <c r="C4" s="256" t="s">
        <v>44</v>
      </c>
      <c r="D4" s="257"/>
      <c r="E4" s="257"/>
      <c r="F4" s="257"/>
      <c r="G4" s="258"/>
      <c r="AG4" t="s">
        <v>104</v>
      </c>
    </row>
    <row r="5" spans="1:60" x14ac:dyDescent="0.2">
      <c r="D5" s="10"/>
    </row>
    <row r="6" spans="1:60" ht="38.25" x14ac:dyDescent="0.2">
      <c r="A6" s="147" t="s">
        <v>105</v>
      </c>
      <c r="B6" s="149" t="s">
        <v>106</v>
      </c>
      <c r="C6" s="149" t="s">
        <v>107</v>
      </c>
      <c r="D6" s="148" t="s">
        <v>108</v>
      </c>
      <c r="E6" s="147" t="s">
        <v>109</v>
      </c>
      <c r="F6" s="146" t="s">
        <v>110</v>
      </c>
      <c r="G6" s="147" t="s">
        <v>29</v>
      </c>
      <c r="H6" s="150" t="s">
        <v>30</v>
      </c>
      <c r="I6" s="150" t="s">
        <v>111</v>
      </c>
      <c r="J6" s="150" t="s">
        <v>31</v>
      </c>
      <c r="K6" s="150" t="s">
        <v>112</v>
      </c>
      <c r="L6" s="150" t="s">
        <v>113</v>
      </c>
      <c r="M6" s="150" t="s">
        <v>114</v>
      </c>
      <c r="N6" s="150" t="s">
        <v>115</v>
      </c>
      <c r="O6" s="150" t="s">
        <v>116</v>
      </c>
      <c r="P6" s="150" t="s">
        <v>117</v>
      </c>
      <c r="Q6" s="150" t="s">
        <v>118</v>
      </c>
      <c r="R6" s="150" t="s">
        <v>119</v>
      </c>
      <c r="S6" s="150" t="s">
        <v>120</v>
      </c>
      <c r="T6" s="150" t="s">
        <v>121</v>
      </c>
      <c r="U6" s="150" t="s">
        <v>122</v>
      </c>
      <c r="V6" s="150" t="s">
        <v>123</v>
      </c>
      <c r="W6" s="150" t="s">
        <v>124</v>
      </c>
      <c r="X6" s="150" t="s">
        <v>125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6" t="s">
        <v>126</v>
      </c>
      <c r="B8" s="167" t="s">
        <v>71</v>
      </c>
      <c r="C8" s="181" t="s">
        <v>72</v>
      </c>
      <c r="D8" s="168"/>
      <c r="E8" s="169"/>
      <c r="F8" s="170"/>
      <c r="G8" s="170">
        <f>SUMIF(AG9:AG24,"&lt;&gt;NOR",G9:G24)</f>
        <v>0</v>
      </c>
      <c r="H8" s="170"/>
      <c r="I8" s="170">
        <f>SUM(I9:I24)</f>
        <v>0</v>
      </c>
      <c r="J8" s="170"/>
      <c r="K8" s="170">
        <f>SUM(K9:K24)</f>
        <v>0</v>
      </c>
      <c r="L8" s="170"/>
      <c r="M8" s="170">
        <f>SUM(M9:M24)</f>
        <v>0</v>
      </c>
      <c r="N8" s="170"/>
      <c r="O8" s="170">
        <f>SUM(O9:O24)</f>
        <v>1.05</v>
      </c>
      <c r="P8" s="170"/>
      <c r="Q8" s="170">
        <f>SUM(Q9:Q24)</f>
        <v>0</v>
      </c>
      <c r="R8" s="170"/>
      <c r="S8" s="170"/>
      <c r="T8" s="171"/>
      <c r="U8" s="165"/>
      <c r="V8" s="165">
        <f>SUM(V9:V24)</f>
        <v>12.370000000000001</v>
      </c>
      <c r="W8" s="165"/>
      <c r="X8" s="165"/>
      <c r="AG8" t="s">
        <v>127</v>
      </c>
    </row>
    <row r="9" spans="1:60" outlineLevel="1" x14ac:dyDescent="0.2">
      <c r="A9" s="172">
        <v>1</v>
      </c>
      <c r="B9" s="173" t="s">
        <v>128</v>
      </c>
      <c r="C9" s="182" t="s">
        <v>129</v>
      </c>
      <c r="D9" s="174" t="s">
        <v>130</v>
      </c>
      <c r="E9" s="175">
        <v>4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7">
        <v>5.4449999999999998E-2</v>
      </c>
      <c r="O9" s="177">
        <f>ROUND(E9*N9,2)</f>
        <v>0.22</v>
      </c>
      <c r="P9" s="177">
        <v>0</v>
      </c>
      <c r="Q9" s="177">
        <f>ROUND(E9*P9,2)</f>
        <v>0</v>
      </c>
      <c r="R9" s="177" t="s">
        <v>131</v>
      </c>
      <c r="S9" s="177" t="s">
        <v>132</v>
      </c>
      <c r="T9" s="178" t="s">
        <v>132</v>
      </c>
      <c r="U9" s="160">
        <v>0.66395000000000004</v>
      </c>
      <c r="V9" s="160">
        <f>ROUND(E9*U9,2)</f>
        <v>2.66</v>
      </c>
      <c r="W9" s="160"/>
      <c r="X9" s="160" t="s">
        <v>133</v>
      </c>
      <c r="Y9" s="151"/>
      <c r="Z9" s="151"/>
      <c r="AA9" s="151"/>
      <c r="AB9" s="151"/>
      <c r="AC9" s="151"/>
      <c r="AD9" s="151"/>
      <c r="AE9" s="151"/>
      <c r="AF9" s="151"/>
      <c r="AG9" s="151" t="s">
        <v>134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250" t="s">
        <v>135</v>
      </c>
      <c r="D10" s="251"/>
      <c r="E10" s="251"/>
      <c r="F10" s="251"/>
      <c r="G10" s="251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1"/>
      <c r="Z10" s="151"/>
      <c r="AA10" s="151"/>
      <c r="AB10" s="151"/>
      <c r="AC10" s="151"/>
      <c r="AD10" s="151"/>
      <c r="AE10" s="151"/>
      <c r="AF10" s="151"/>
      <c r="AG10" s="151" t="s">
        <v>136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3" t="s">
        <v>137</v>
      </c>
      <c r="D11" s="161"/>
      <c r="E11" s="162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51"/>
      <c r="Z11" s="151"/>
      <c r="AA11" s="151"/>
      <c r="AB11" s="151"/>
      <c r="AC11" s="151"/>
      <c r="AD11" s="151"/>
      <c r="AE11" s="151"/>
      <c r="AF11" s="151"/>
      <c r="AG11" s="151" t="s">
        <v>138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8"/>
      <c r="B12" s="159"/>
      <c r="C12" s="183" t="s">
        <v>139</v>
      </c>
      <c r="D12" s="161"/>
      <c r="E12" s="162">
        <v>4</v>
      </c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51"/>
      <c r="Z12" s="151"/>
      <c r="AA12" s="151"/>
      <c r="AB12" s="151"/>
      <c r="AC12" s="151"/>
      <c r="AD12" s="151"/>
      <c r="AE12" s="151"/>
      <c r="AF12" s="151"/>
      <c r="AG12" s="151" t="s">
        <v>138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22.5" outlineLevel="1" x14ac:dyDescent="0.2">
      <c r="A13" s="172">
        <v>2</v>
      </c>
      <c r="B13" s="173" t="s">
        <v>140</v>
      </c>
      <c r="C13" s="182" t="s">
        <v>141</v>
      </c>
      <c r="D13" s="174" t="s">
        <v>142</v>
      </c>
      <c r="E13" s="175">
        <v>0.95279999999999998</v>
      </c>
      <c r="F13" s="176"/>
      <c r="G13" s="177">
        <f>ROUND(E13*F13,2)</f>
        <v>0</v>
      </c>
      <c r="H13" s="176"/>
      <c r="I13" s="177">
        <f>ROUND(E13*H13,2)</f>
        <v>0</v>
      </c>
      <c r="J13" s="176"/>
      <c r="K13" s="177">
        <f>ROUND(E13*J13,2)</f>
        <v>0</v>
      </c>
      <c r="L13" s="177">
        <v>21</v>
      </c>
      <c r="M13" s="177">
        <f>G13*(1+L13/100)</f>
        <v>0</v>
      </c>
      <c r="N13" s="177">
        <v>0.58069999999999999</v>
      </c>
      <c r="O13" s="177">
        <f>ROUND(E13*N13,2)</f>
        <v>0.55000000000000004</v>
      </c>
      <c r="P13" s="177">
        <v>0</v>
      </c>
      <c r="Q13" s="177">
        <f>ROUND(E13*P13,2)</f>
        <v>0</v>
      </c>
      <c r="R13" s="177" t="s">
        <v>131</v>
      </c>
      <c r="S13" s="177" t="s">
        <v>132</v>
      </c>
      <c r="T13" s="178" t="s">
        <v>132</v>
      </c>
      <c r="U13" s="160">
        <v>7.0644200000000001</v>
      </c>
      <c r="V13" s="160">
        <f>ROUND(E13*U13,2)</f>
        <v>6.73</v>
      </c>
      <c r="W13" s="160"/>
      <c r="X13" s="160" t="s">
        <v>133</v>
      </c>
      <c r="Y13" s="151"/>
      <c r="Z13" s="151"/>
      <c r="AA13" s="151"/>
      <c r="AB13" s="151"/>
      <c r="AC13" s="151"/>
      <c r="AD13" s="151"/>
      <c r="AE13" s="151"/>
      <c r="AF13" s="151"/>
      <c r="AG13" s="151" t="s">
        <v>134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250" t="s">
        <v>135</v>
      </c>
      <c r="D14" s="251"/>
      <c r="E14" s="251"/>
      <c r="F14" s="251"/>
      <c r="G14" s="251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51"/>
      <c r="Z14" s="151"/>
      <c r="AA14" s="151"/>
      <c r="AB14" s="151"/>
      <c r="AC14" s="151"/>
      <c r="AD14" s="151"/>
      <c r="AE14" s="151"/>
      <c r="AF14" s="151"/>
      <c r="AG14" s="151" t="s">
        <v>136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248" t="s">
        <v>143</v>
      </c>
      <c r="D15" s="249"/>
      <c r="E15" s="249"/>
      <c r="F15" s="249"/>
      <c r="G15" s="249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51"/>
      <c r="Z15" s="151"/>
      <c r="AA15" s="151"/>
      <c r="AB15" s="151"/>
      <c r="AC15" s="151"/>
      <c r="AD15" s="151"/>
      <c r="AE15" s="151"/>
      <c r="AF15" s="151"/>
      <c r="AG15" s="151" t="s">
        <v>144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3" t="s">
        <v>137</v>
      </c>
      <c r="D16" s="161"/>
      <c r="E16" s="162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51"/>
      <c r="Z16" s="151"/>
      <c r="AA16" s="151"/>
      <c r="AB16" s="151"/>
      <c r="AC16" s="151"/>
      <c r="AD16" s="151"/>
      <c r="AE16" s="151"/>
      <c r="AF16" s="151"/>
      <c r="AG16" s="151" t="s">
        <v>138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8"/>
      <c r="B17" s="159"/>
      <c r="C17" s="183" t="s">
        <v>145</v>
      </c>
      <c r="D17" s="161"/>
      <c r="E17" s="162">
        <v>0.20880000000000001</v>
      </c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51"/>
      <c r="Z17" s="151"/>
      <c r="AA17" s="151"/>
      <c r="AB17" s="151"/>
      <c r="AC17" s="151"/>
      <c r="AD17" s="151"/>
      <c r="AE17" s="151"/>
      <c r="AF17" s="151"/>
      <c r="AG17" s="151" t="s">
        <v>138</v>
      </c>
      <c r="AH17" s="151">
        <v>0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3" t="s">
        <v>146</v>
      </c>
      <c r="D18" s="161"/>
      <c r="E18" s="162">
        <v>0.27600000000000002</v>
      </c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51"/>
      <c r="Z18" s="151"/>
      <c r="AA18" s="151"/>
      <c r="AB18" s="151"/>
      <c r="AC18" s="151"/>
      <c r="AD18" s="151"/>
      <c r="AE18" s="151"/>
      <c r="AF18" s="151"/>
      <c r="AG18" s="151" t="s">
        <v>138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3" t="s">
        <v>147</v>
      </c>
      <c r="D19" s="161"/>
      <c r="E19" s="162">
        <v>0.27600000000000002</v>
      </c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51"/>
      <c r="Z19" s="151"/>
      <c r="AA19" s="151"/>
      <c r="AB19" s="151"/>
      <c r="AC19" s="151"/>
      <c r="AD19" s="151"/>
      <c r="AE19" s="151"/>
      <c r="AF19" s="151"/>
      <c r="AG19" s="151" t="s">
        <v>138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/>
      <c r="B20" s="159"/>
      <c r="C20" s="183" t="s">
        <v>148</v>
      </c>
      <c r="D20" s="161"/>
      <c r="E20" s="162">
        <v>0.192</v>
      </c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51"/>
      <c r="Z20" s="151"/>
      <c r="AA20" s="151"/>
      <c r="AB20" s="151"/>
      <c r="AC20" s="151"/>
      <c r="AD20" s="151"/>
      <c r="AE20" s="151"/>
      <c r="AF20" s="151"/>
      <c r="AG20" s="151" t="s">
        <v>138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2.5" outlineLevel="1" x14ac:dyDescent="0.2">
      <c r="A21" s="172">
        <v>3</v>
      </c>
      <c r="B21" s="173" t="s">
        <v>149</v>
      </c>
      <c r="C21" s="182" t="s">
        <v>150</v>
      </c>
      <c r="D21" s="174" t="s">
        <v>142</v>
      </c>
      <c r="E21" s="175">
        <v>0.48720000000000002</v>
      </c>
      <c r="F21" s="176"/>
      <c r="G21" s="177">
        <f>ROUND(E21*F21,2)</f>
        <v>0</v>
      </c>
      <c r="H21" s="176"/>
      <c r="I21" s="177">
        <f>ROUND(E21*H21,2)</f>
        <v>0</v>
      </c>
      <c r="J21" s="176"/>
      <c r="K21" s="177">
        <f>ROUND(E21*J21,2)</f>
        <v>0</v>
      </c>
      <c r="L21" s="177">
        <v>21</v>
      </c>
      <c r="M21" s="177">
        <f>G21*(1+L21/100)</f>
        <v>0</v>
      </c>
      <c r="N21" s="177">
        <v>0.58069999999999999</v>
      </c>
      <c r="O21" s="177">
        <f>ROUND(E21*N21,2)</f>
        <v>0.28000000000000003</v>
      </c>
      <c r="P21" s="177">
        <v>0</v>
      </c>
      <c r="Q21" s="177">
        <f>ROUND(E21*P21,2)</f>
        <v>0</v>
      </c>
      <c r="R21" s="177" t="s">
        <v>131</v>
      </c>
      <c r="S21" s="177" t="s">
        <v>132</v>
      </c>
      <c r="T21" s="178" t="s">
        <v>132</v>
      </c>
      <c r="U21" s="160">
        <v>6.1074200000000003</v>
      </c>
      <c r="V21" s="160">
        <f>ROUND(E21*U21,2)</f>
        <v>2.98</v>
      </c>
      <c r="W21" s="160"/>
      <c r="X21" s="160" t="s">
        <v>133</v>
      </c>
      <c r="Y21" s="151"/>
      <c r="Z21" s="151"/>
      <c r="AA21" s="151"/>
      <c r="AB21" s="151"/>
      <c r="AC21" s="151"/>
      <c r="AD21" s="151"/>
      <c r="AE21" s="151"/>
      <c r="AF21" s="151"/>
      <c r="AG21" s="151" t="s">
        <v>134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250" t="s">
        <v>135</v>
      </c>
      <c r="D22" s="251"/>
      <c r="E22" s="251"/>
      <c r="F22" s="251"/>
      <c r="G22" s="251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51"/>
      <c r="Z22" s="151"/>
      <c r="AA22" s="151"/>
      <c r="AB22" s="151"/>
      <c r="AC22" s="151"/>
      <c r="AD22" s="151"/>
      <c r="AE22" s="151"/>
      <c r="AF22" s="151"/>
      <c r="AG22" s="151" t="s">
        <v>136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3" t="s">
        <v>137</v>
      </c>
      <c r="D23" s="161"/>
      <c r="E23" s="162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51"/>
      <c r="Z23" s="151"/>
      <c r="AA23" s="151"/>
      <c r="AB23" s="151"/>
      <c r="AC23" s="151"/>
      <c r="AD23" s="151"/>
      <c r="AE23" s="151"/>
      <c r="AF23" s="151"/>
      <c r="AG23" s="151" t="s">
        <v>138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83" t="s">
        <v>151</v>
      </c>
      <c r="D24" s="161"/>
      <c r="E24" s="162">
        <v>0.48720000000000002</v>
      </c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51"/>
      <c r="Z24" s="151"/>
      <c r="AA24" s="151"/>
      <c r="AB24" s="151"/>
      <c r="AC24" s="151"/>
      <c r="AD24" s="151"/>
      <c r="AE24" s="151"/>
      <c r="AF24" s="151"/>
      <c r="AG24" s="151" t="s">
        <v>138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x14ac:dyDescent="0.2">
      <c r="A25" s="166" t="s">
        <v>126</v>
      </c>
      <c r="B25" s="167" t="s">
        <v>73</v>
      </c>
      <c r="C25" s="181" t="s">
        <v>74</v>
      </c>
      <c r="D25" s="168"/>
      <c r="E25" s="169"/>
      <c r="F25" s="170"/>
      <c r="G25" s="170">
        <f>SUMIF(AG26:AG49,"&lt;&gt;NOR",G26:G49)</f>
        <v>0</v>
      </c>
      <c r="H25" s="170"/>
      <c r="I25" s="170">
        <f>SUM(I26:I49)</f>
        <v>0</v>
      </c>
      <c r="J25" s="170"/>
      <c r="K25" s="170">
        <f>SUM(K26:K49)</f>
        <v>0</v>
      </c>
      <c r="L25" s="170"/>
      <c r="M25" s="170">
        <f>SUM(M26:M49)</f>
        <v>0</v>
      </c>
      <c r="N25" s="170"/>
      <c r="O25" s="170">
        <f>SUM(O26:O49)</f>
        <v>0.48</v>
      </c>
      <c r="P25" s="170"/>
      <c r="Q25" s="170">
        <f>SUM(Q26:Q49)</f>
        <v>0</v>
      </c>
      <c r="R25" s="170"/>
      <c r="S25" s="170"/>
      <c r="T25" s="171"/>
      <c r="U25" s="165"/>
      <c r="V25" s="165">
        <f>SUM(V26:V49)</f>
        <v>17.350000000000001</v>
      </c>
      <c r="W25" s="165"/>
      <c r="X25" s="165"/>
      <c r="AG25" t="s">
        <v>127</v>
      </c>
    </row>
    <row r="26" spans="1:60" outlineLevel="1" x14ac:dyDescent="0.2">
      <c r="A26" s="172">
        <v>4</v>
      </c>
      <c r="B26" s="173" t="s">
        <v>152</v>
      </c>
      <c r="C26" s="182" t="s">
        <v>153</v>
      </c>
      <c r="D26" s="174" t="s">
        <v>130</v>
      </c>
      <c r="E26" s="175">
        <v>4</v>
      </c>
      <c r="F26" s="176"/>
      <c r="G26" s="177">
        <f>ROUND(E26*F26,2)</f>
        <v>0</v>
      </c>
      <c r="H26" s="176"/>
      <c r="I26" s="177">
        <f>ROUND(E26*H26,2)</f>
        <v>0</v>
      </c>
      <c r="J26" s="176"/>
      <c r="K26" s="177">
        <f>ROUND(E26*J26,2)</f>
        <v>0</v>
      </c>
      <c r="L26" s="177">
        <v>21</v>
      </c>
      <c r="M26" s="177">
        <f>G26*(1+L26/100)</f>
        <v>0</v>
      </c>
      <c r="N26" s="177">
        <v>3.2000000000000002E-3</v>
      </c>
      <c r="O26" s="177">
        <f>ROUND(E26*N26,2)</f>
        <v>0.01</v>
      </c>
      <c r="P26" s="177">
        <v>0</v>
      </c>
      <c r="Q26" s="177">
        <f>ROUND(E26*P26,2)</f>
        <v>0</v>
      </c>
      <c r="R26" s="177" t="s">
        <v>131</v>
      </c>
      <c r="S26" s="177" t="s">
        <v>132</v>
      </c>
      <c r="T26" s="178" t="s">
        <v>132</v>
      </c>
      <c r="U26" s="160">
        <v>0.22498000000000001</v>
      </c>
      <c r="V26" s="160">
        <f>ROUND(E26*U26,2)</f>
        <v>0.9</v>
      </c>
      <c r="W26" s="160"/>
      <c r="X26" s="160" t="s">
        <v>133</v>
      </c>
      <c r="Y26" s="151"/>
      <c r="Z26" s="151"/>
      <c r="AA26" s="151"/>
      <c r="AB26" s="151"/>
      <c r="AC26" s="151"/>
      <c r="AD26" s="151"/>
      <c r="AE26" s="151"/>
      <c r="AF26" s="151"/>
      <c r="AG26" s="151" t="s">
        <v>134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250" t="s">
        <v>154</v>
      </c>
      <c r="D27" s="251"/>
      <c r="E27" s="251"/>
      <c r="F27" s="251"/>
      <c r="G27" s="251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51"/>
      <c r="Z27" s="151"/>
      <c r="AA27" s="151"/>
      <c r="AB27" s="151"/>
      <c r="AC27" s="151"/>
      <c r="AD27" s="151"/>
      <c r="AE27" s="151"/>
      <c r="AF27" s="151"/>
      <c r="AG27" s="151" t="s">
        <v>136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79" t="str">
        <f>C27</f>
        <v>jakoukoliv maltou, z pomocného pracovního lešení o výšce podlahy do 1900 mm a pro zatížení do 1,5 kPa,</v>
      </c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3" t="s">
        <v>137</v>
      </c>
      <c r="D28" s="161"/>
      <c r="E28" s="162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51"/>
      <c r="Z28" s="151"/>
      <c r="AA28" s="151"/>
      <c r="AB28" s="151"/>
      <c r="AC28" s="151"/>
      <c r="AD28" s="151"/>
      <c r="AE28" s="151"/>
      <c r="AF28" s="151"/>
      <c r="AG28" s="151" t="s">
        <v>138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83" t="s">
        <v>139</v>
      </c>
      <c r="D29" s="161"/>
      <c r="E29" s="162">
        <v>4</v>
      </c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51"/>
      <c r="Z29" s="151"/>
      <c r="AA29" s="151"/>
      <c r="AB29" s="151"/>
      <c r="AC29" s="151"/>
      <c r="AD29" s="151"/>
      <c r="AE29" s="151"/>
      <c r="AF29" s="151"/>
      <c r="AG29" s="151" t="s">
        <v>138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2">
        <v>5</v>
      </c>
      <c r="B30" s="173" t="s">
        <v>155</v>
      </c>
      <c r="C30" s="182" t="s">
        <v>156</v>
      </c>
      <c r="D30" s="174" t="s">
        <v>130</v>
      </c>
      <c r="E30" s="175">
        <v>6</v>
      </c>
      <c r="F30" s="176"/>
      <c r="G30" s="177">
        <f>ROUND(E30*F30,2)</f>
        <v>0</v>
      </c>
      <c r="H30" s="176"/>
      <c r="I30" s="177">
        <f>ROUND(E30*H30,2)</f>
        <v>0</v>
      </c>
      <c r="J30" s="176"/>
      <c r="K30" s="177">
        <f>ROUND(E30*J30,2)</f>
        <v>0</v>
      </c>
      <c r="L30" s="177">
        <v>21</v>
      </c>
      <c r="M30" s="177">
        <f>G30*(1+L30/100)</f>
        <v>0</v>
      </c>
      <c r="N30" s="177">
        <v>3.5619999999999999E-2</v>
      </c>
      <c r="O30" s="177">
        <f>ROUND(E30*N30,2)</f>
        <v>0.21</v>
      </c>
      <c r="P30" s="177">
        <v>0</v>
      </c>
      <c r="Q30" s="177">
        <f>ROUND(E30*P30,2)</f>
        <v>0</v>
      </c>
      <c r="R30" s="177" t="s">
        <v>131</v>
      </c>
      <c r="S30" s="177" t="s">
        <v>132</v>
      </c>
      <c r="T30" s="178" t="s">
        <v>132</v>
      </c>
      <c r="U30" s="160">
        <v>0.88292999999999999</v>
      </c>
      <c r="V30" s="160">
        <f>ROUND(E30*U30,2)</f>
        <v>5.3</v>
      </c>
      <c r="W30" s="160"/>
      <c r="X30" s="160" t="s">
        <v>133</v>
      </c>
      <c r="Y30" s="151"/>
      <c r="Z30" s="151"/>
      <c r="AA30" s="151"/>
      <c r="AB30" s="151"/>
      <c r="AC30" s="151"/>
      <c r="AD30" s="151"/>
      <c r="AE30" s="151"/>
      <c r="AF30" s="151"/>
      <c r="AG30" s="151" t="s">
        <v>134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250" t="s">
        <v>154</v>
      </c>
      <c r="D31" s="251"/>
      <c r="E31" s="251"/>
      <c r="F31" s="251"/>
      <c r="G31" s="251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51"/>
      <c r="Z31" s="151"/>
      <c r="AA31" s="151"/>
      <c r="AB31" s="151"/>
      <c r="AC31" s="151"/>
      <c r="AD31" s="151"/>
      <c r="AE31" s="151"/>
      <c r="AF31" s="151"/>
      <c r="AG31" s="151" t="s">
        <v>136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79" t="str">
        <f>C31</f>
        <v>jakoukoliv maltou, z pomocného pracovního lešení o výšce podlahy do 1900 mm a pro zatížení do 1,5 kPa,</v>
      </c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3" t="s">
        <v>137</v>
      </c>
      <c r="D32" s="161"/>
      <c r="E32" s="162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51"/>
      <c r="Z32" s="151"/>
      <c r="AA32" s="151"/>
      <c r="AB32" s="151"/>
      <c r="AC32" s="151"/>
      <c r="AD32" s="151"/>
      <c r="AE32" s="151"/>
      <c r="AF32" s="151"/>
      <c r="AG32" s="151" t="s">
        <v>138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83" t="s">
        <v>157</v>
      </c>
      <c r="D33" s="161"/>
      <c r="E33" s="162">
        <v>1</v>
      </c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51"/>
      <c r="Z33" s="151"/>
      <c r="AA33" s="151"/>
      <c r="AB33" s="151"/>
      <c r="AC33" s="151"/>
      <c r="AD33" s="151"/>
      <c r="AE33" s="151"/>
      <c r="AF33" s="151"/>
      <c r="AG33" s="151" t="s">
        <v>138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8"/>
      <c r="B34" s="159"/>
      <c r="C34" s="183" t="s">
        <v>158</v>
      </c>
      <c r="D34" s="161"/>
      <c r="E34" s="162">
        <v>1</v>
      </c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51"/>
      <c r="Z34" s="151"/>
      <c r="AA34" s="151"/>
      <c r="AB34" s="151"/>
      <c r="AC34" s="151"/>
      <c r="AD34" s="151"/>
      <c r="AE34" s="151"/>
      <c r="AF34" s="151"/>
      <c r="AG34" s="151" t="s">
        <v>138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8"/>
      <c r="B35" s="159"/>
      <c r="C35" s="183" t="s">
        <v>159</v>
      </c>
      <c r="D35" s="161"/>
      <c r="E35" s="162">
        <v>2</v>
      </c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51"/>
      <c r="Z35" s="151"/>
      <c r="AA35" s="151"/>
      <c r="AB35" s="151"/>
      <c r="AC35" s="151"/>
      <c r="AD35" s="151"/>
      <c r="AE35" s="151"/>
      <c r="AF35" s="151"/>
      <c r="AG35" s="151" t="s">
        <v>138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8"/>
      <c r="B36" s="159"/>
      <c r="C36" s="183" t="s">
        <v>160</v>
      </c>
      <c r="D36" s="161"/>
      <c r="E36" s="162">
        <v>1</v>
      </c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51"/>
      <c r="Z36" s="151"/>
      <c r="AA36" s="151"/>
      <c r="AB36" s="151"/>
      <c r="AC36" s="151"/>
      <c r="AD36" s="151"/>
      <c r="AE36" s="151"/>
      <c r="AF36" s="151"/>
      <c r="AG36" s="151" t="s">
        <v>138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183" t="s">
        <v>161</v>
      </c>
      <c r="D37" s="161"/>
      <c r="E37" s="162">
        <v>1</v>
      </c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51"/>
      <c r="Z37" s="151"/>
      <c r="AA37" s="151"/>
      <c r="AB37" s="151"/>
      <c r="AC37" s="151"/>
      <c r="AD37" s="151"/>
      <c r="AE37" s="151"/>
      <c r="AF37" s="151"/>
      <c r="AG37" s="151" t="s">
        <v>138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2">
        <v>6</v>
      </c>
      <c r="B38" s="173" t="s">
        <v>162</v>
      </c>
      <c r="C38" s="182" t="s">
        <v>163</v>
      </c>
      <c r="D38" s="174" t="s">
        <v>164</v>
      </c>
      <c r="E38" s="175">
        <v>12.816000000000001</v>
      </c>
      <c r="F38" s="176"/>
      <c r="G38" s="177">
        <f>ROUND(E38*F38,2)</f>
        <v>0</v>
      </c>
      <c r="H38" s="176"/>
      <c r="I38" s="177">
        <f>ROUND(E38*H38,2)</f>
        <v>0</v>
      </c>
      <c r="J38" s="176"/>
      <c r="K38" s="177">
        <f>ROUND(E38*J38,2)</f>
        <v>0</v>
      </c>
      <c r="L38" s="177">
        <v>21</v>
      </c>
      <c r="M38" s="177">
        <f>G38*(1+L38/100)</f>
        <v>0</v>
      </c>
      <c r="N38" s="177">
        <v>2.3800000000000002E-3</v>
      </c>
      <c r="O38" s="177">
        <f>ROUND(E38*N38,2)</f>
        <v>0.03</v>
      </c>
      <c r="P38" s="177">
        <v>0</v>
      </c>
      <c r="Q38" s="177">
        <f>ROUND(E38*P38,2)</f>
        <v>0</v>
      </c>
      <c r="R38" s="177" t="s">
        <v>131</v>
      </c>
      <c r="S38" s="177" t="s">
        <v>132</v>
      </c>
      <c r="T38" s="178" t="s">
        <v>132</v>
      </c>
      <c r="U38" s="160">
        <v>0.18232999999999999</v>
      </c>
      <c r="V38" s="160">
        <f>ROUND(E38*U38,2)</f>
        <v>2.34</v>
      </c>
      <c r="W38" s="160"/>
      <c r="X38" s="160" t="s">
        <v>133</v>
      </c>
      <c r="Y38" s="151"/>
      <c r="Z38" s="151"/>
      <c r="AA38" s="151"/>
      <c r="AB38" s="151"/>
      <c r="AC38" s="151"/>
      <c r="AD38" s="151"/>
      <c r="AE38" s="151"/>
      <c r="AF38" s="151"/>
      <c r="AG38" s="151" t="s">
        <v>134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8"/>
      <c r="B39" s="159"/>
      <c r="C39" s="183" t="s">
        <v>165</v>
      </c>
      <c r="D39" s="161"/>
      <c r="E39" s="162"/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51"/>
      <c r="Z39" s="151"/>
      <c r="AA39" s="151"/>
      <c r="AB39" s="151"/>
      <c r="AC39" s="151"/>
      <c r="AD39" s="151"/>
      <c r="AE39" s="151"/>
      <c r="AF39" s="151"/>
      <c r="AG39" s="151" t="s">
        <v>138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183" t="s">
        <v>166</v>
      </c>
      <c r="D40" s="161"/>
      <c r="E40" s="162">
        <v>10.4</v>
      </c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51"/>
      <c r="Z40" s="151"/>
      <c r="AA40" s="151"/>
      <c r="AB40" s="151"/>
      <c r="AC40" s="151"/>
      <c r="AD40" s="151"/>
      <c r="AE40" s="151"/>
      <c r="AF40" s="151"/>
      <c r="AG40" s="151" t="s">
        <v>138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183" t="s">
        <v>167</v>
      </c>
      <c r="D41" s="161"/>
      <c r="E41" s="162">
        <v>2.4159999999999999</v>
      </c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51"/>
      <c r="Z41" s="151"/>
      <c r="AA41" s="151"/>
      <c r="AB41" s="151"/>
      <c r="AC41" s="151"/>
      <c r="AD41" s="151"/>
      <c r="AE41" s="151"/>
      <c r="AF41" s="151"/>
      <c r="AG41" s="151" t="s">
        <v>138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72">
        <v>7</v>
      </c>
      <c r="B42" s="173" t="s">
        <v>168</v>
      </c>
      <c r="C42" s="182" t="s">
        <v>169</v>
      </c>
      <c r="D42" s="174" t="s">
        <v>170</v>
      </c>
      <c r="E42" s="175">
        <v>5.61</v>
      </c>
      <c r="F42" s="176"/>
      <c r="G42" s="177">
        <f>ROUND(E42*F42,2)</f>
        <v>0</v>
      </c>
      <c r="H42" s="176"/>
      <c r="I42" s="177">
        <f>ROUND(E42*H42,2)</f>
        <v>0</v>
      </c>
      <c r="J42" s="176"/>
      <c r="K42" s="177">
        <f>ROUND(E42*J42,2)</f>
        <v>0</v>
      </c>
      <c r="L42" s="177">
        <v>21</v>
      </c>
      <c r="M42" s="177">
        <f>G42*(1+L42/100)</f>
        <v>0</v>
      </c>
      <c r="N42" s="177">
        <v>3.4909999999999997E-2</v>
      </c>
      <c r="O42" s="177">
        <f>ROUND(E42*N42,2)</f>
        <v>0.2</v>
      </c>
      <c r="P42" s="177">
        <v>0</v>
      </c>
      <c r="Q42" s="177">
        <f>ROUND(E42*P42,2)</f>
        <v>0</v>
      </c>
      <c r="R42" s="177" t="s">
        <v>131</v>
      </c>
      <c r="S42" s="177" t="s">
        <v>132</v>
      </c>
      <c r="T42" s="178" t="s">
        <v>132</v>
      </c>
      <c r="U42" s="160">
        <v>1.1841699999999999</v>
      </c>
      <c r="V42" s="160">
        <f>ROUND(E42*U42,2)</f>
        <v>6.64</v>
      </c>
      <c r="W42" s="160"/>
      <c r="X42" s="160" t="s">
        <v>133</v>
      </c>
      <c r="Y42" s="151"/>
      <c r="Z42" s="151"/>
      <c r="AA42" s="151"/>
      <c r="AB42" s="151"/>
      <c r="AC42" s="151"/>
      <c r="AD42" s="151"/>
      <c r="AE42" s="151"/>
      <c r="AF42" s="151"/>
      <c r="AG42" s="151" t="s">
        <v>134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250" t="s">
        <v>171</v>
      </c>
      <c r="D43" s="251"/>
      <c r="E43" s="251"/>
      <c r="F43" s="251"/>
      <c r="G43" s="251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51"/>
      <c r="Z43" s="151"/>
      <c r="AA43" s="151"/>
      <c r="AB43" s="151"/>
      <c r="AC43" s="151"/>
      <c r="AD43" s="151"/>
      <c r="AE43" s="151"/>
      <c r="AF43" s="151"/>
      <c r="AG43" s="151" t="s">
        <v>136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79" t="str">
        <f>C43</f>
        <v>okenního nebo dveřního, z pomocného pracovního lešení o výšce podlahy do 1900 mm a pro zatížení do 1,5 kPa,</v>
      </c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83" t="s">
        <v>165</v>
      </c>
      <c r="D44" s="161"/>
      <c r="E44" s="162"/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51"/>
      <c r="Z44" s="151"/>
      <c r="AA44" s="151"/>
      <c r="AB44" s="151"/>
      <c r="AC44" s="151"/>
      <c r="AD44" s="151"/>
      <c r="AE44" s="151"/>
      <c r="AF44" s="151"/>
      <c r="AG44" s="151" t="s">
        <v>138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8"/>
      <c r="B45" s="159"/>
      <c r="C45" s="183" t="s">
        <v>172</v>
      </c>
      <c r="D45" s="161"/>
      <c r="E45" s="162">
        <v>3.12</v>
      </c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51"/>
      <c r="Z45" s="151"/>
      <c r="AA45" s="151"/>
      <c r="AB45" s="151"/>
      <c r="AC45" s="151"/>
      <c r="AD45" s="151"/>
      <c r="AE45" s="151"/>
      <c r="AF45" s="151"/>
      <c r="AG45" s="151" t="s">
        <v>138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8"/>
      <c r="B46" s="159"/>
      <c r="C46" s="183" t="s">
        <v>173</v>
      </c>
      <c r="D46" s="161"/>
      <c r="E46" s="162">
        <v>1.44</v>
      </c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51"/>
      <c r="Z46" s="151"/>
      <c r="AA46" s="151"/>
      <c r="AB46" s="151"/>
      <c r="AC46" s="151"/>
      <c r="AD46" s="151"/>
      <c r="AE46" s="151"/>
      <c r="AF46" s="151"/>
      <c r="AG46" s="151" t="s">
        <v>138</v>
      </c>
      <c r="AH46" s="151">
        <v>0</v>
      </c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8"/>
      <c r="B47" s="159"/>
      <c r="C47" s="183" t="s">
        <v>174</v>
      </c>
      <c r="D47" s="161"/>
      <c r="E47" s="162">
        <v>1.05</v>
      </c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51"/>
      <c r="Z47" s="151"/>
      <c r="AA47" s="151"/>
      <c r="AB47" s="151"/>
      <c r="AC47" s="151"/>
      <c r="AD47" s="151"/>
      <c r="AE47" s="151"/>
      <c r="AF47" s="151"/>
      <c r="AG47" s="151" t="s">
        <v>138</v>
      </c>
      <c r="AH47" s="151">
        <v>0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ht="22.5" outlineLevel="1" x14ac:dyDescent="0.2">
      <c r="A48" s="172">
        <v>8</v>
      </c>
      <c r="B48" s="173" t="s">
        <v>175</v>
      </c>
      <c r="C48" s="182" t="s">
        <v>176</v>
      </c>
      <c r="D48" s="174" t="s">
        <v>170</v>
      </c>
      <c r="E48" s="175">
        <v>6</v>
      </c>
      <c r="F48" s="176"/>
      <c r="G48" s="177">
        <f>ROUND(E48*F48,2)</f>
        <v>0</v>
      </c>
      <c r="H48" s="176"/>
      <c r="I48" s="177">
        <f>ROUND(E48*H48,2)</f>
        <v>0</v>
      </c>
      <c r="J48" s="176"/>
      <c r="K48" s="177">
        <f>ROUND(E48*J48,2)</f>
        <v>0</v>
      </c>
      <c r="L48" s="177">
        <v>21</v>
      </c>
      <c r="M48" s="177">
        <f>G48*(1+L48/100)</f>
        <v>0</v>
      </c>
      <c r="N48" s="177">
        <v>4.9100000000000003E-3</v>
      </c>
      <c r="O48" s="177">
        <f>ROUND(E48*N48,2)</f>
        <v>0.03</v>
      </c>
      <c r="P48" s="177">
        <v>0</v>
      </c>
      <c r="Q48" s="177">
        <f>ROUND(E48*P48,2)</f>
        <v>0</v>
      </c>
      <c r="R48" s="177" t="s">
        <v>177</v>
      </c>
      <c r="S48" s="177" t="s">
        <v>132</v>
      </c>
      <c r="T48" s="178" t="s">
        <v>132</v>
      </c>
      <c r="U48" s="160">
        <v>0.36199999999999999</v>
      </c>
      <c r="V48" s="160">
        <f>ROUND(E48*U48,2)</f>
        <v>2.17</v>
      </c>
      <c r="W48" s="160"/>
      <c r="X48" s="160" t="s">
        <v>133</v>
      </c>
      <c r="Y48" s="151"/>
      <c r="Z48" s="151"/>
      <c r="AA48" s="151"/>
      <c r="AB48" s="151"/>
      <c r="AC48" s="151"/>
      <c r="AD48" s="151"/>
      <c r="AE48" s="151"/>
      <c r="AF48" s="151"/>
      <c r="AG48" s="151" t="s">
        <v>134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8"/>
      <c r="B49" s="159"/>
      <c r="C49" s="183" t="s">
        <v>178</v>
      </c>
      <c r="D49" s="161"/>
      <c r="E49" s="162">
        <v>6</v>
      </c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51"/>
      <c r="Z49" s="151"/>
      <c r="AA49" s="151"/>
      <c r="AB49" s="151"/>
      <c r="AC49" s="151"/>
      <c r="AD49" s="151"/>
      <c r="AE49" s="151"/>
      <c r="AF49" s="151"/>
      <c r="AG49" s="151" t="s">
        <v>138</v>
      </c>
      <c r="AH49" s="151">
        <v>5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x14ac:dyDescent="0.2">
      <c r="A50" s="166" t="s">
        <v>126</v>
      </c>
      <c r="B50" s="167" t="s">
        <v>75</v>
      </c>
      <c r="C50" s="181" t="s">
        <v>76</v>
      </c>
      <c r="D50" s="168"/>
      <c r="E50" s="169"/>
      <c r="F50" s="170"/>
      <c r="G50" s="170">
        <f>SUMIF(AG51:AG61,"&lt;&gt;NOR",G51:G61)</f>
        <v>0</v>
      </c>
      <c r="H50" s="170"/>
      <c r="I50" s="170">
        <f>SUM(I51:I61)</f>
        <v>0</v>
      </c>
      <c r="J50" s="170"/>
      <c r="K50" s="170">
        <f>SUM(K51:K61)</f>
        <v>0</v>
      </c>
      <c r="L50" s="170"/>
      <c r="M50" s="170">
        <f>SUM(M51:M61)</f>
        <v>0</v>
      </c>
      <c r="N50" s="170"/>
      <c r="O50" s="170">
        <f>SUM(O51:O61)</f>
        <v>0.04</v>
      </c>
      <c r="P50" s="170"/>
      <c r="Q50" s="170">
        <f>SUM(Q51:Q61)</f>
        <v>0</v>
      </c>
      <c r="R50" s="170"/>
      <c r="S50" s="170"/>
      <c r="T50" s="171"/>
      <c r="U50" s="165"/>
      <c r="V50" s="165">
        <f>SUM(V51:V61)</f>
        <v>0.76</v>
      </c>
      <c r="W50" s="165"/>
      <c r="X50" s="165"/>
      <c r="AG50" t="s">
        <v>127</v>
      </c>
    </row>
    <row r="51" spans="1:60" ht="33.75" outlineLevel="1" x14ac:dyDescent="0.2">
      <c r="A51" s="172">
        <v>9</v>
      </c>
      <c r="B51" s="173" t="s">
        <v>179</v>
      </c>
      <c r="C51" s="182" t="s">
        <v>180</v>
      </c>
      <c r="D51" s="174" t="s">
        <v>170</v>
      </c>
      <c r="E51" s="175">
        <v>0.59</v>
      </c>
      <c r="F51" s="176"/>
      <c r="G51" s="177">
        <f>ROUND(E51*F51,2)</f>
        <v>0</v>
      </c>
      <c r="H51" s="176"/>
      <c r="I51" s="177">
        <f>ROUND(E51*H51,2)</f>
        <v>0</v>
      </c>
      <c r="J51" s="176"/>
      <c r="K51" s="177">
        <f>ROUND(E51*J51,2)</f>
        <v>0</v>
      </c>
      <c r="L51" s="177">
        <v>21</v>
      </c>
      <c r="M51" s="177">
        <f>G51*(1+L51/100)</f>
        <v>0</v>
      </c>
      <c r="N51" s="177">
        <v>7.1720000000000006E-2</v>
      </c>
      <c r="O51" s="177">
        <f>ROUND(E51*N51,2)</f>
        <v>0.04</v>
      </c>
      <c r="P51" s="177">
        <v>0</v>
      </c>
      <c r="Q51" s="177">
        <f>ROUND(E51*P51,2)</f>
        <v>0</v>
      </c>
      <c r="R51" s="177" t="s">
        <v>177</v>
      </c>
      <c r="S51" s="177" t="s">
        <v>132</v>
      </c>
      <c r="T51" s="178" t="s">
        <v>132</v>
      </c>
      <c r="U51" s="160">
        <v>1.29</v>
      </c>
      <c r="V51" s="160">
        <f>ROUND(E51*U51,2)</f>
        <v>0.76</v>
      </c>
      <c r="W51" s="160"/>
      <c r="X51" s="160" t="s">
        <v>133</v>
      </c>
      <c r="Y51" s="151"/>
      <c r="Z51" s="151"/>
      <c r="AA51" s="151"/>
      <c r="AB51" s="151"/>
      <c r="AC51" s="151"/>
      <c r="AD51" s="151"/>
      <c r="AE51" s="151"/>
      <c r="AF51" s="151"/>
      <c r="AG51" s="151" t="s">
        <v>134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8"/>
      <c r="B52" s="159"/>
      <c r="C52" s="250" t="s">
        <v>181</v>
      </c>
      <c r="D52" s="251"/>
      <c r="E52" s="251"/>
      <c r="F52" s="251"/>
      <c r="G52" s="251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51"/>
      <c r="Z52" s="151"/>
      <c r="AA52" s="151"/>
      <c r="AB52" s="151"/>
      <c r="AC52" s="151"/>
      <c r="AD52" s="151"/>
      <c r="AE52" s="151"/>
      <c r="AF52" s="151"/>
      <c r="AG52" s="151" t="s">
        <v>136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8"/>
      <c r="B53" s="159"/>
      <c r="C53" s="183" t="s">
        <v>182</v>
      </c>
      <c r="D53" s="161"/>
      <c r="E53" s="162"/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51"/>
      <c r="Z53" s="151"/>
      <c r="AA53" s="151"/>
      <c r="AB53" s="151"/>
      <c r="AC53" s="151"/>
      <c r="AD53" s="151"/>
      <c r="AE53" s="151"/>
      <c r="AF53" s="151"/>
      <c r="AG53" s="151" t="s">
        <v>138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8"/>
      <c r="B54" s="159"/>
      <c r="C54" s="183" t="s">
        <v>183</v>
      </c>
      <c r="D54" s="161"/>
      <c r="E54" s="162">
        <v>0.18</v>
      </c>
      <c r="F54" s="160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51"/>
      <c r="Z54" s="151"/>
      <c r="AA54" s="151"/>
      <c r="AB54" s="151"/>
      <c r="AC54" s="151"/>
      <c r="AD54" s="151"/>
      <c r="AE54" s="151"/>
      <c r="AF54" s="151"/>
      <c r="AG54" s="151" t="s">
        <v>138</v>
      </c>
      <c r="AH54" s="151">
        <v>0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8"/>
      <c r="B55" s="159"/>
      <c r="C55" s="183" t="s">
        <v>184</v>
      </c>
      <c r="D55" s="161"/>
      <c r="E55" s="162">
        <v>0.23</v>
      </c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51"/>
      <c r="Z55" s="151"/>
      <c r="AA55" s="151"/>
      <c r="AB55" s="151"/>
      <c r="AC55" s="151"/>
      <c r="AD55" s="151"/>
      <c r="AE55" s="151"/>
      <c r="AF55" s="151"/>
      <c r="AG55" s="151" t="s">
        <v>138</v>
      </c>
      <c r="AH55" s="151">
        <v>0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8"/>
      <c r="B56" s="159"/>
      <c r="C56" s="183" t="s">
        <v>185</v>
      </c>
      <c r="D56" s="161"/>
      <c r="E56" s="162">
        <v>0.18</v>
      </c>
      <c r="F56" s="16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51"/>
      <c r="Z56" s="151"/>
      <c r="AA56" s="151"/>
      <c r="AB56" s="151"/>
      <c r="AC56" s="151"/>
      <c r="AD56" s="151"/>
      <c r="AE56" s="151"/>
      <c r="AF56" s="151"/>
      <c r="AG56" s="151" t="s">
        <v>138</v>
      </c>
      <c r="AH56" s="151">
        <v>0</v>
      </c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2">
        <v>10</v>
      </c>
      <c r="B57" s="173" t="s">
        <v>186</v>
      </c>
      <c r="C57" s="182" t="s">
        <v>187</v>
      </c>
      <c r="D57" s="174" t="s">
        <v>130</v>
      </c>
      <c r="E57" s="175">
        <v>4</v>
      </c>
      <c r="F57" s="176"/>
      <c r="G57" s="177">
        <f>ROUND(E57*F57,2)</f>
        <v>0</v>
      </c>
      <c r="H57" s="176"/>
      <c r="I57" s="177">
        <f>ROUND(E57*H57,2)</f>
        <v>0</v>
      </c>
      <c r="J57" s="176"/>
      <c r="K57" s="177">
        <f>ROUND(E57*J57,2)</f>
        <v>0</v>
      </c>
      <c r="L57" s="177">
        <v>21</v>
      </c>
      <c r="M57" s="177">
        <f>G57*(1+L57/100)</f>
        <v>0</v>
      </c>
      <c r="N57" s="177">
        <v>0</v>
      </c>
      <c r="O57" s="177">
        <f>ROUND(E57*N57,2)</f>
        <v>0</v>
      </c>
      <c r="P57" s="177">
        <v>0</v>
      </c>
      <c r="Q57" s="177">
        <f>ROUND(E57*P57,2)</f>
        <v>0</v>
      </c>
      <c r="R57" s="177"/>
      <c r="S57" s="177" t="s">
        <v>188</v>
      </c>
      <c r="T57" s="178" t="s">
        <v>189</v>
      </c>
      <c r="U57" s="160">
        <v>0</v>
      </c>
      <c r="V57" s="160">
        <f>ROUND(E57*U57,2)</f>
        <v>0</v>
      </c>
      <c r="W57" s="160"/>
      <c r="X57" s="160" t="s">
        <v>133</v>
      </c>
      <c r="Y57" s="151"/>
      <c r="Z57" s="151"/>
      <c r="AA57" s="151"/>
      <c r="AB57" s="151"/>
      <c r="AC57" s="151"/>
      <c r="AD57" s="151"/>
      <c r="AE57" s="151"/>
      <c r="AF57" s="151"/>
      <c r="AG57" s="151" t="s">
        <v>134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8"/>
      <c r="B58" s="159"/>
      <c r="C58" s="183" t="s">
        <v>182</v>
      </c>
      <c r="D58" s="161"/>
      <c r="E58" s="162"/>
      <c r="F58" s="160"/>
      <c r="G58" s="160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60"/>
      <c r="Y58" s="151"/>
      <c r="Z58" s="151"/>
      <c r="AA58" s="151"/>
      <c r="AB58" s="151"/>
      <c r="AC58" s="151"/>
      <c r="AD58" s="151"/>
      <c r="AE58" s="151"/>
      <c r="AF58" s="151"/>
      <c r="AG58" s="151" t="s">
        <v>138</v>
      </c>
      <c r="AH58" s="151">
        <v>0</v>
      </c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8"/>
      <c r="B59" s="159"/>
      <c r="C59" s="183" t="s">
        <v>190</v>
      </c>
      <c r="D59" s="161"/>
      <c r="E59" s="162">
        <v>2</v>
      </c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51"/>
      <c r="Z59" s="151"/>
      <c r="AA59" s="151"/>
      <c r="AB59" s="151"/>
      <c r="AC59" s="151"/>
      <c r="AD59" s="151"/>
      <c r="AE59" s="151"/>
      <c r="AF59" s="151"/>
      <c r="AG59" s="151" t="s">
        <v>138</v>
      </c>
      <c r="AH59" s="151">
        <v>0</v>
      </c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/>
      <c r="B60" s="159"/>
      <c r="C60" s="183" t="s">
        <v>191</v>
      </c>
      <c r="D60" s="161"/>
      <c r="E60" s="162">
        <v>1</v>
      </c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51"/>
      <c r="Z60" s="151"/>
      <c r="AA60" s="151"/>
      <c r="AB60" s="151"/>
      <c r="AC60" s="151"/>
      <c r="AD60" s="151"/>
      <c r="AE60" s="151"/>
      <c r="AF60" s="151"/>
      <c r="AG60" s="151" t="s">
        <v>138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8"/>
      <c r="B61" s="159"/>
      <c r="C61" s="183" t="s">
        <v>191</v>
      </c>
      <c r="D61" s="161"/>
      <c r="E61" s="162">
        <v>1</v>
      </c>
      <c r="F61" s="160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0"/>
      <c r="Y61" s="151"/>
      <c r="Z61" s="151"/>
      <c r="AA61" s="151"/>
      <c r="AB61" s="151"/>
      <c r="AC61" s="151"/>
      <c r="AD61" s="151"/>
      <c r="AE61" s="151"/>
      <c r="AF61" s="151"/>
      <c r="AG61" s="151" t="s">
        <v>138</v>
      </c>
      <c r="AH61" s="151">
        <v>0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x14ac:dyDescent="0.2">
      <c r="A62" s="166" t="s">
        <v>126</v>
      </c>
      <c r="B62" s="167" t="s">
        <v>77</v>
      </c>
      <c r="C62" s="181" t="s">
        <v>78</v>
      </c>
      <c r="D62" s="168"/>
      <c r="E62" s="169"/>
      <c r="F62" s="170"/>
      <c r="G62" s="170">
        <f>SUMIF(AG63:AG75,"&lt;&gt;NOR",G63:G75)</f>
        <v>0</v>
      </c>
      <c r="H62" s="170"/>
      <c r="I62" s="170">
        <f>SUM(I63:I75)</f>
        <v>0</v>
      </c>
      <c r="J62" s="170"/>
      <c r="K62" s="170">
        <f>SUM(K63:K75)</f>
        <v>0</v>
      </c>
      <c r="L62" s="170"/>
      <c r="M62" s="170">
        <f>SUM(M63:M75)</f>
        <v>0</v>
      </c>
      <c r="N62" s="170"/>
      <c r="O62" s="170">
        <f>SUM(O63:O75)</f>
        <v>0.11</v>
      </c>
      <c r="P62" s="170"/>
      <c r="Q62" s="170">
        <f>SUM(Q63:Q75)</f>
        <v>0</v>
      </c>
      <c r="R62" s="170"/>
      <c r="S62" s="170"/>
      <c r="T62" s="171"/>
      <c r="U62" s="165"/>
      <c r="V62" s="165">
        <f>SUM(V63:V75)</f>
        <v>5.82</v>
      </c>
      <c r="W62" s="165"/>
      <c r="X62" s="165"/>
      <c r="AG62" t="s">
        <v>127</v>
      </c>
    </row>
    <row r="63" spans="1:60" outlineLevel="1" x14ac:dyDescent="0.2">
      <c r="A63" s="172">
        <v>11</v>
      </c>
      <c r="B63" s="173" t="s">
        <v>192</v>
      </c>
      <c r="C63" s="182" t="s">
        <v>193</v>
      </c>
      <c r="D63" s="174" t="s">
        <v>170</v>
      </c>
      <c r="E63" s="175">
        <v>6.04</v>
      </c>
      <c r="F63" s="176"/>
      <c r="G63" s="177">
        <f>ROUND(E63*F63,2)</f>
        <v>0</v>
      </c>
      <c r="H63" s="176"/>
      <c r="I63" s="177">
        <f>ROUND(E63*H63,2)</f>
        <v>0</v>
      </c>
      <c r="J63" s="176"/>
      <c r="K63" s="177">
        <f>ROUND(E63*J63,2)</f>
        <v>0</v>
      </c>
      <c r="L63" s="177">
        <v>21</v>
      </c>
      <c r="M63" s="177">
        <f>G63*(1+L63/100)</f>
        <v>0</v>
      </c>
      <c r="N63" s="177">
        <v>1.58E-3</v>
      </c>
      <c r="O63" s="177">
        <f>ROUND(E63*N63,2)</f>
        <v>0.01</v>
      </c>
      <c r="P63" s="177">
        <v>0</v>
      </c>
      <c r="Q63" s="177">
        <f>ROUND(E63*P63,2)</f>
        <v>0</v>
      </c>
      <c r="R63" s="177" t="s">
        <v>194</v>
      </c>
      <c r="S63" s="177" t="s">
        <v>132</v>
      </c>
      <c r="T63" s="178" t="s">
        <v>132</v>
      </c>
      <c r="U63" s="160">
        <v>0.214</v>
      </c>
      <c r="V63" s="160">
        <f>ROUND(E63*U63,2)</f>
        <v>1.29</v>
      </c>
      <c r="W63" s="160"/>
      <c r="X63" s="160" t="s">
        <v>133</v>
      </c>
      <c r="Y63" s="151"/>
      <c r="Z63" s="151"/>
      <c r="AA63" s="151"/>
      <c r="AB63" s="151"/>
      <c r="AC63" s="151"/>
      <c r="AD63" s="151"/>
      <c r="AE63" s="151"/>
      <c r="AF63" s="151"/>
      <c r="AG63" s="151" t="s">
        <v>134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8"/>
      <c r="B64" s="159"/>
      <c r="C64" s="183" t="s">
        <v>137</v>
      </c>
      <c r="D64" s="161"/>
      <c r="E64" s="162"/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51"/>
      <c r="Z64" s="151"/>
      <c r="AA64" s="151"/>
      <c r="AB64" s="151"/>
      <c r="AC64" s="151"/>
      <c r="AD64" s="151"/>
      <c r="AE64" s="151"/>
      <c r="AF64" s="151"/>
      <c r="AG64" s="151" t="s">
        <v>138</v>
      </c>
      <c r="AH64" s="151">
        <v>0</v>
      </c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8"/>
      <c r="B65" s="159"/>
      <c r="C65" s="183" t="s">
        <v>195</v>
      </c>
      <c r="D65" s="161"/>
      <c r="E65" s="162">
        <v>1.64</v>
      </c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60"/>
      <c r="Y65" s="151"/>
      <c r="Z65" s="151"/>
      <c r="AA65" s="151"/>
      <c r="AB65" s="151"/>
      <c r="AC65" s="151"/>
      <c r="AD65" s="151"/>
      <c r="AE65" s="151"/>
      <c r="AF65" s="151"/>
      <c r="AG65" s="151" t="s">
        <v>138</v>
      </c>
      <c r="AH65" s="151">
        <v>0</v>
      </c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8"/>
      <c r="B66" s="159"/>
      <c r="C66" s="183" t="s">
        <v>196</v>
      </c>
      <c r="D66" s="161"/>
      <c r="E66" s="162">
        <v>1.55</v>
      </c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60"/>
      <c r="Y66" s="151"/>
      <c r="Z66" s="151"/>
      <c r="AA66" s="151"/>
      <c r="AB66" s="151"/>
      <c r="AC66" s="151"/>
      <c r="AD66" s="151"/>
      <c r="AE66" s="151"/>
      <c r="AF66" s="151"/>
      <c r="AG66" s="151" t="s">
        <v>138</v>
      </c>
      <c r="AH66" s="151">
        <v>0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/>
      <c r="B67" s="159"/>
      <c r="C67" s="183" t="s">
        <v>197</v>
      </c>
      <c r="D67" s="161"/>
      <c r="E67" s="162">
        <v>0.9</v>
      </c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60"/>
      <c r="Y67" s="151"/>
      <c r="Z67" s="151"/>
      <c r="AA67" s="151"/>
      <c r="AB67" s="151"/>
      <c r="AC67" s="151"/>
      <c r="AD67" s="151"/>
      <c r="AE67" s="151"/>
      <c r="AF67" s="151"/>
      <c r="AG67" s="151" t="s">
        <v>138</v>
      </c>
      <c r="AH67" s="151">
        <v>0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/>
      <c r="B68" s="159"/>
      <c r="C68" s="183" t="s">
        <v>198</v>
      </c>
      <c r="D68" s="161"/>
      <c r="E68" s="162">
        <v>1.95</v>
      </c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60"/>
      <c r="Y68" s="151"/>
      <c r="Z68" s="151"/>
      <c r="AA68" s="151"/>
      <c r="AB68" s="151"/>
      <c r="AC68" s="151"/>
      <c r="AD68" s="151"/>
      <c r="AE68" s="151"/>
      <c r="AF68" s="151"/>
      <c r="AG68" s="151" t="s">
        <v>138</v>
      </c>
      <c r="AH68" s="151">
        <v>0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72">
        <v>12</v>
      </c>
      <c r="B69" s="173" t="s">
        <v>199</v>
      </c>
      <c r="C69" s="182" t="s">
        <v>200</v>
      </c>
      <c r="D69" s="174" t="s">
        <v>170</v>
      </c>
      <c r="E69" s="175">
        <v>17.440000000000001</v>
      </c>
      <c r="F69" s="176"/>
      <c r="G69" s="177">
        <f>ROUND(E69*F69,2)</f>
        <v>0</v>
      </c>
      <c r="H69" s="176"/>
      <c r="I69" s="177">
        <f>ROUND(E69*H69,2)</f>
        <v>0</v>
      </c>
      <c r="J69" s="176"/>
      <c r="K69" s="177">
        <f>ROUND(E69*J69,2)</f>
        <v>0</v>
      </c>
      <c r="L69" s="177">
        <v>21</v>
      </c>
      <c r="M69" s="177">
        <f>G69*(1+L69/100)</f>
        <v>0</v>
      </c>
      <c r="N69" s="177">
        <v>5.9199999999999999E-3</v>
      </c>
      <c r="O69" s="177">
        <f>ROUND(E69*N69,2)</f>
        <v>0.1</v>
      </c>
      <c r="P69" s="177">
        <v>0</v>
      </c>
      <c r="Q69" s="177">
        <f>ROUND(E69*P69,2)</f>
        <v>0</v>
      </c>
      <c r="R69" s="177" t="s">
        <v>194</v>
      </c>
      <c r="S69" s="177" t="s">
        <v>132</v>
      </c>
      <c r="T69" s="178" t="s">
        <v>132</v>
      </c>
      <c r="U69" s="160">
        <v>0.26</v>
      </c>
      <c r="V69" s="160">
        <f>ROUND(E69*U69,2)</f>
        <v>4.53</v>
      </c>
      <c r="W69" s="160"/>
      <c r="X69" s="160" t="s">
        <v>133</v>
      </c>
      <c r="Y69" s="151"/>
      <c r="Z69" s="151"/>
      <c r="AA69" s="151"/>
      <c r="AB69" s="151"/>
      <c r="AC69" s="151"/>
      <c r="AD69" s="151"/>
      <c r="AE69" s="151"/>
      <c r="AF69" s="151"/>
      <c r="AG69" s="151" t="s">
        <v>134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8"/>
      <c r="B70" s="159"/>
      <c r="C70" s="183" t="s">
        <v>182</v>
      </c>
      <c r="D70" s="161"/>
      <c r="E70" s="162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60"/>
      <c r="Y70" s="151"/>
      <c r="Z70" s="151"/>
      <c r="AA70" s="151"/>
      <c r="AB70" s="151"/>
      <c r="AC70" s="151"/>
      <c r="AD70" s="151"/>
      <c r="AE70" s="151"/>
      <c r="AF70" s="151"/>
      <c r="AG70" s="151" t="s">
        <v>138</v>
      </c>
      <c r="AH70" s="151">
        <v>0</v>
      </c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8"/>
      <c r="B71" s="159"/>
      <c r="C71" s="183" t="s">
        <v>201</v>
      </c>
      <c r="D71" s="161"/>
      <c r="E71" s="162">
        <v>11.45</v>
      </c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151"/>
      <c r="Z71" s="151"/>
      <c r="AA71" s="151"/>
      <c r="AB71" s="151"/>
      <c r="AC71" s="151"/>
      <c r="AD71" s="151"/>
      <c r="AE71" s="151"/>
      <c r="AF71" s="151"/>
      <c r="AG71" s="151" t="s">
        <v>138</v>
      </c>
      <c r="AH71" s="151">
        <v>0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8"/>
      <c r="B72" s="159"/>
      <c r="C72" s="183" t="s">
        <v>137</v>
      </c>
      <c r="D72" s="161"/>
      <c r="E72" s="162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51"/>
      <c r="Z72" s="151"/>
      <c r="AA72" s="151"/>
      <c r="AB72" s="151"/>
      <c r="AC72" s="151"/>
      <c r="AD72" s="151"/>
      <c r="AE72" s="151"/>
      <c r="AF72" s="151"/>
      <c r="AG72" s="151" t="s">
        <v>138</v>
      </c>
      <c r="AH72" s="151">
        <v>0</v>
      </c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8"/>
      <c r="B73" s="159"/>
      <c r="C73" s="183" t="s">
        <v>202</v>
      </c>
      <c r="D73" s="161"/>
      <c r="E73" s="162">
        <v>1.92</v>
      </c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60"/>
      <c r="Y73" s="151"/>
      <c r="Z73" s="151"/>
      <c r="AA73" s="151"/>
      <c r="AB73" s="151"/>
      <c r="AC73" s="151"/>
      <c r="AD73" s="151"/>
      <c r="AE73" s="151"/>
      <c r="AF73" s="151"/>
      <c r="AG73" s="151" t="s">
        <v>138</v>
      </c>
      <c r="AH73" s="151">
        <v>0</v>
      </c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8"/>
      <c r="B74" s="159"/>
      <c r="C74" s="183" t="s">
        <v>203</v>
      </c>
      <c r="D74" s="161"/>
      <c r="E74" s="162">
        <v>2.73</v>
      </c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60"/>
      <c r="Y74" s="151"/>
      <c r="Z74" s="151"/>
      <c r="AA74" s="151"/>
      <c r="AB74" s="151"/>
      <c r="AC74" s="151"/>
      <c r="AD74" s="151"/>
      <c r="AE74" s="151"/>
      <c r="AF74" s="151"/>
      <c r="AG74" s="151" t="s">
        <v>138</v>
      </c>
      <c r="AH74" s="151">
        <v>0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8"/>
      <c r="B75" s="159"/>
      <c r="C75" s="183" t="s">
        <v>204</v>
      </c>
      <c r="D75" s="161"/>
      <c r="E75" s="162">
        <v>1.34</v>
      </c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60"/>
      <c r="Y75" s="151"/>
      <c r="Z75" s="151"/>
      <c r="AA75" s="151"/>
      <c r="AB75" s="151"/>
      <c r="AC75" s="151"/>
      <c r="AD75" s="151"/>
      <c r="AE75" s="151"/>
      <c r="AF75" s="151"/>
      <c r="AG75" s="151" t="s">
        <v>138</v>
      </c>
      <c r="AH75" s="151">
        <v>0</v>
      </c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x14ac:dyDescent="0.2">
      <c r="A76" s="166" t="s">
        <v>126</v>
      </c>
      <c r="B76" s="167" t="s">
        <v>79</v>
      </c>
      <c r="C76" s="181" t="s">
        <v>80</v>
      </c>
      <c r="D76" s="168"/>
      <c r="E76" s="169"/>
      <c r="F76" s="170"/>
      <c r="G76" s="170">
        <f>SUMIF(AG77:AG79,"&lt;&gt;NOR",G77:G79)</f>
        <v>0</v>
      </c>
      <c r="H76" s="170"/>
      <c r="I76" s="170">
        <f>SUM(I77:I79)</f>
        <v>0</v>
      </c>
      <c r="J76" s="170"/>
      <c r="K76" s="170">
        <f>SUM(K77:K79)</f>
        <v>0</v>
      </c>
      <c r="L76" s="170"/>
      <c r="M76" s="170">
        <f>SUM(M77:M79)</f>
        <v>0</v>
      </c>
      <c r="N76" s="170"/>
      <c r="O76" s="170">
        <f>SUM(O77:O79)</f>
        <v>0</v>
      </c>
      <c r="P76" s="170"/>
      <c r="Q76" s="170">
        <f>SUM(Q77:Q79)</f>
        <v>0</v>
      </c>
      <c r="R76" s="170"/>
      <c r="S76" s="170"/>
      <c r="T76" s="171"/>
      <c r="U76" s="165"/>
      <c r="V76" s="165">
        <f>SUM(V77:V79)</f>
        <v>8.5299999999999994</v>
      </c>
      <c r="W76" s="165"/>
      <c r="X76" s="165"/>
      <c r="AG76" t="s">
        <v>127</v>
      </c>
    </row>
    <row r="77" spans="1:60" ht="56.25" outlineLevel="1" x14ac:dyDescent="0.2">
      <c r="A77" s="172">
        <v>13</v>
      </c>
      <c r="B77" s="173" t="s">
        <v>205</v>
      </c>
      <c r="C77" s="182" t="s">
        <v>206</v>
      </c>
      <c r="D77" s="174" t="s">
        <v>170</v>
      </c>
      <c r="E77" s="175">
        <v>27.7</v>
      </c>
      <c r="F77" s="176"/>
      <c r="G77" s="177">
        <f>ROUND(E77*F77,2)</f>
        <v>0</v>
      </c>
      <c r="H77" s="176"/>
      <c r="I77" s="177">
        <f>ROUND(E77*H77,2)</f>
        <v>0</v>
      </c>
      <c r="J77" s="176"/>
      <c r="K77" s="177">
        <f>ROUND(E77*J77,2)</f>
        <v>0</v>
      </c>
      <c r="L77" s="177">
        <v>21</v>
      </c>
      <c r="M77" s="177">
        <f>G77*(1+L77/100)</f>
        <v>0</v>
      </c>
      <c r="N77" s="177">
        <v>4.0000000000000003E-5</v>
      </c>
      <c r="O77" s="177">
        <f>ROUND(E77*N77,2)</f>
        <v>0</v>
      </c>
      <c r="P77" s="177">
        <v>0</v>
      </c>
      <c r="Q77" s="177">
        <f>ROUND(E77*P77,2)</f>
        <v>0</v>
      </c>
      <c r="R77" s="177" t="s">
        <v>177</v>
      </c>
      <c r="S77" s="177" t="s">
        <v>132</v>
      </c>
      <c r="T77" s="178" t="s">
        <v>132</v>
      </c>
      <c r="U77" s="160">
        <v>0.308</v>
      </c>
      <c r="V77" s="160">
        <f>ROUND(E77*U77,2)</f>
        <v>8.5299999999999994</v>
      </c>
      <c r="W77" s="160"/>
      <c r="X77" s="160" t="s">
        <v>133</v>
      </c>
      <c r="Y77" s="151"/>
      <c r="Z77" s="151"/>
      <c r="AA77" s="151"/>
      <c r="AB77" s="151"/>
      <c r="AC77" s="151"/>
      <c r="AD77" s="151"/>
      <c r="AE77" s="151"/>
      <c r="AF77" s="151"/>
      <c r="AG77" s="151" t="s">
        <v>134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8"/>
      <c r="B78" s="159"/>
      <c r="C78" s="183" t="s">
        <v>137</v>
      </c>
      <c r="D78" s="161"/>
      <c r="E78" s="162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60"/>
      <c r="Y78" s="151"/>
      <c r="Z78" s="151"/>
      <c r="AA78" s="151"/>
      <c r="AB78" s="151"/>
      <c r="AC78" s="151"/>
      <c r="AD78" s="151"/>
      <c r="AE78" s="151"/>
      <c r="AF78" s="151"/>
      <c r="AG78" s="151" t="s">
        <v>138</v>
      </c>
      <c r="AH78" s="151">
        <v>0</v>
      </c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8"/>
      <c r="B79" s="159"/>
      <c r="C79" s="183" t="s">
        <v>207</v>
      </c>
      <c r="D79" s="161"/>
      <c r="E79" s="162">
        <v>27.7</v>
      </c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60"/>
      <c r="Y79" s="151"/>
      <c r="Z79" s="151"/>
      <c r="AA79" s="151"/>
      <c r="AB79" s="151"/>
      <c r="AC79" s="151"/>
      <c r="AD79" s="151"/>
      <c r="AE79" s="151"/>
      <c r="AF79" s="151"/>
      <c r="AG79" s="151" t="s">
        <v>138</v>
      </c>
      <c r="AH79" s="151">
        <v>0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x14ac:dyDescent="0.2">
      <c r="A80" s="166" t="s">
        <v>126</v>
      </c>
      <c r="B80" s="167" t="s">
        <v>81</v>
      </c>
      <c r="C80" s="181" t="s">
        <v>82</v>
      </c>
      <c r="D80" s="168"/>
      <c r="E80" s="169"/>
      <c r="F80" s="170"/>
      <c r="G80" s="170">
        <f>SUMIF(AG81:AG123,"&lt;&gt;NOR",G81:G123)</f>
        <v>0</v>
      </c>
      <c r="H80" s="170"/>
      <c r="I80" s="170">
        <f>SUM(I81:I123)</f>
        <v>0</v>
      </c>
      <c r="J80" s="170"/>
      <c r="K80" s="170">
        <f>SUM(K81:K123)</f>
        <v>0</v>
      </c>
      <c r="L80" s="170"/>
      <c r="M80" s="170">
        <f>SUM(M81:M123)</f>
        <v>0</v>
      </c>
      <c r="N80" s="170"/>
      <c r="O80" s="170">
        <f>SUM(O81:O123)</f>
        <v>0.01</v>
      </c>
      <c r="P80" s="170"/>
      <c r="Q80" s="170">
        <f>SUM(Q81:Q123)</f>
        <v>1.49</v>
      </c>
      <c r="R80" s="170"/>
      <c r="S80" s="170"/>
      <c r="T80" s="171"/>
      <c r="U80" s="165"/>
      <c r="V80" s="165">
        <f>SUM(V81:V123)</f>
        <v>15.610000000000001</v>
      </c>
      <c r="W80" s="165"/>
      <c r="X80" s="165"/>
      <c r="AG80" t="s">
        <v>127</v>
      </c>
    </row>
    <row r="81" spans="1:60" ht="22.5" outlineLevel="1" x14ac:dyDescent="0.2">
      <c r="A81" s="172">
        <v>14</v>
      </c>
      <c r="B81" s="173" t="s">
        <v>208</v>
      </c>
      <c r="C81" s="182" t="s">
        <v>209</v>
      </c>
      <c r="D81" s="174" t="s">
        <v>170</v>
      </c>
      <c r="E81" s="175">
        <v>12.343999999999999</v>
      </c>
      <c r="F81" s="176"/>
      <c r="G81" s="177">
        <f>ROUND(E81*F81,2)</f>
        <v>0</v>
      </c>
      <c r="H81" s="176"/>
      <c r="I81" s="177">
        <f>ROUND(E81*H81,2)</f>
        <v>0</v>
      </c>
      <c r="J81" s="176"/>
      <c r="K81" s="177">
        <f>ROUND(E81*J81,2)</f>
        <v>0</v>
      </c>
      <c r="L81" s="177">
        <v>21</v>
      </c>
      <c r="M81" s="177">
        <f>G81*(1+L81/100)</f>
        <v>0</v>
      </c>
      <c r="N81" s="177">
        <v>0</v>
      </c>
      <c r="O81" s="177">
        <f>ROUND(E81*N81,2)</f>
        <v>0</v>
      </c>
      <c r="P81" s="177">
        <v>5.5E-2</v>
      </c>
      <c r="Q81" s="177">
        <f>ROUND(E81*P81,2)</f>
        <v>0.68</v>
      </c>
      <c r="R81" s="177" t="s">
        <v>210</v>
      </c>
      <c r="S81" s="177" t="s">
        <v>132</v>
      </c>
      <c r="T81" s="178" t="s">
        <v>132</v>
      </c>
      <c r="U81" s="160">
        <v>0.42499999999999999</v>
      </c>
      <c r="V81" s="160">
        <f>ROUND(E81*U81,2)</f>
        <v>5.25</v>
      </c>
      <c r="W81" s="160"/>
      <c r="X81" s="160" t="s">
        <v>133</v>
      </c>
      <c r="Y81" s="151"/>
      <c r="Z81" s="151"/>
      <c r="AA81" s="151"/>
      <c r="AB81" s="151"/>
      <c r="AC81" s="151"/>
      <c r="AD81" s="151"/>
      <c r="AE81" s="151"/>
      <c r="AF81" s="151"/>
      <c r="AG81" s="151" t="s">
        <v>134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ht="22.5" outlineLevel="1" x14ac:dyDescent="0.2">
      <c r="A82" s="158"/>
      <c r="B82" s="159"/>
      <c r="C82" s="250" t="s">
        <v>211</v>
      </c>
      <c r="D82" s="251"/>
      <c r="E82" s="251"/>
      <c r="F82" s="251"/>
      <c r="G82" s="251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60"/>
      <c r="Y82" s="151"/>
      <c r="Z82" s="151"/>
      <c r="AA82" s="151"/>
      <c r="AB82" s="151"/>
      <c r="AC82" s="151"/>
      <c r="AD82" s="151"/>
      <c r="AE82" s="151"/>
      <c r="AF82" s="151"/>
      <c r="AG82" s="151" t="s">
        <v>136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79" t="str">
        <f>C82</f>
        <v>bez odstupu, po hrubém vybourání otvorů v jakémkoliv zdivu cihelném, včetně pomocného lešení o výšce podlahy do 1900 mm a pro zatížení do 1,5 kPa  (150 kg/m2),</v>
      </c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8"/>
      <c r="B83" s="159"/>
      <c r="C83" s="183" t="s">
        <v>165</v>
      </c>
      <c r="D83" s="161"/>
      <c r="E83" s="162"/>
      <c r="F83" s="160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60"/>
      <c r="Y83" s="151"/>
      <c r="Z83" s="151"/>
      <c r="AA83" s="151"/>
      <c r="AB83" s="151"/>
      <c r="AC83" s="151"/>
      <c r="AD83" s="151"/>
      <c r="AE83" s="151"/>
      <c r="AF83" s="151"/>
      <c r="AG83" s="151" t="s">
        <v>138</v>
      </c>
      <c r="AH83" s="151">
        <v>0</v>
      </c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8"/>
      <c r="B84" s="159"/>
      <c r="C84" s="183" t="s">
        <v>212</v>
      </c>
      <c r="D84" s="161"/>
      <c r="E84" s="162"/>
      <c r="F84" s="160"/>
      <c r="G84" s="160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60"/>
      <c r="Y84" s="151"/>
      <c r="Z84" s="151"/>
      <c r="AA84" s="151"/>
      <c r="AB84" s="151"/>
      <c r="AC84" s="151"/>
      <c r="AD84" s="151"/>
      <c r="AE84" s="151"/>
      <c r="AF84" s="151"/>
      <c r="AG84" s="151" t="s">
        <v>138</v>
      </c>
      <c r="AH84" s="151">
        <v>0</v>
      </c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/>
      <c r="B85" s="159"/>
      <c r="C85" s="183" t="s">
        <v>213</v>
      </c>
      <c r="D85" s="161"/>
      <c r="E85" s="162">
        <v>4.16</v>
      </c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51"/>
      <c r="Z85" s="151"/>
      <c r="AA85" s="151"/>
      <c r="AB85" s="151"/>
      <c r="AC85" s="151"/>
      <c r="AD85" s="151"/>
      <c r="AE85" s="151"/>
      <c r="AF85" s="151"/>
      <c r="AG85" s="151" t="s">
        <v>138</v>
      </c>
      <c r="AH85" s="151">
        <v>0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/>
      <c r="B86" s="159"/>
      <c r="C86" s="183" t="s">
        <v>214</v>
      </c>
      <c r="D86" s="161"/>
      <c r="E86" s="162"/>
      <c r="F86" s="160"/>
      <c r="G86" s="160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60"/>
      <c r="Y86" s="151"/>
      <c r="Z86" s="151"/>
      <c r="AA86" s="151"/>
      <c r="AB86" s="151"/>
      <c r="AC86" s="151"/>
      <c r="AD86" s="151"/>
      <c r="AE86" s="151"/>
      <c r="AF86" s="151"/>
      <c r="AG86" s="151" t="s">
        <v>138</v>
      </c>
      <c r="AH86" s="151">
        <v>0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/>
      <c r="B87" s="159"/>
      <c r="C87" s="183" t="s">
        <v>215</v>
      </c>
      <c r="D87" s="161"/>
      <c r="E87" s="162">
        <v>1.1759999999999999</v>
      </c>
      <c r="F87" s="160"/>
      <c r="G87" s="160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60"/>
      <c r="Y87" s="151"/>
      <c r="Z87" s="151"/>
      <c r="AA87" s="151"/>
      <c r="AB87" s="151"/>
      <c r="AC87" s="151"/>
      <c r="AD87" s="151"/>
      <c r="AE87" s="151"/>
      <c r="AF87" s="151"/>
      <c r="AG87" s="151" t="s">
        <v>138</v>
      </c>
      <c r="AH87" s="151">
        <v>0</v>
      </c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8"/>
      <c r="B88" s="159"/>
      <c r="C88" s="183" t="s">
        <v>216</v>
      </c>
      <c r="D88" s="161"/>
      <c r="E88" s="162">
        <v>3.15</v>
      </c>
      <c r="F88" s="160"/>
      <c r="G88" s="160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60"/>
      <c r="Y88" s="151"/>
      <c r="Z88" s="151"/>
      <c r="AA88" s="151"/>
      <c r="AB88" s="151"/>
      <c r="AC88" s="151"/>
      <c r="AD88" s="151"/>
      <c r="AE88" s="151"/>
      <c r="AF88" s="151"/>
      <c r="AG88" s="151" t="s">
        <v>138</v>
      </c>
      <c r="AH88" s="151">
        <v>0</v>
      </c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8"/>
      <c r="B89" s="159"/>
      <c r="C89" s="183" t="s">
        <v>217</v>
      </c>
      <c r="D89" s="161"/>
      <c r="E89" s="162">
        <v>0.84</v>
      </c>
      <c r="F89" s="160"/>
      <c r="G89" s="160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60"/>
      <c r="Y89" s="151"/>
      <c r="Z89" s="151"/>
      <c r="AA89" s="151"/>
      <c r="AB89" s="151"/>
      <c r="AC89" s="151"/>
      <c r="AD89" s="151"/>
      <c r="AE89" s="151"/>
      <c r="AF89" s="151"/>
      <c r="AG89" s="151" t="s">
        <v>138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83" t="s">
        <v>218</v>
      </c>
      <c r="D90" s="161"/>
      <c r="E90" s="162">
        <v>1.44</v>
      </c>
      <c r="F90" s="160"/>
      <c r="G90" s="160"/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60"/>
      <c r="S90" s="160"/>
      <c r="T90" s="160"/>
      <c r="U90" s="160"/>
      <c r="V90" s="160"/>
      <c r="W90" s="160"/>
      <c r="X90" s="160"/>
      <c r="Y90" s="151"/>
      <c r="Z90" s="151"/>
      <c r="AA90" s="151"/>
      <c r="AB90" s="151"/>
      <c r="AC90" s="151"/>
      <c r="AD90" s="151"/>
      <c r="AE90" s="151"/>
      <c r="AF90" s="151"/>
      <c r="AG90" s="151" t="s">
        <v>138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3" t="s">
        <v>219</v>
      </c>
      <c r="D91" s="161"/>
      <c r="E91" s="162">
        <v>1.5780000000000001</v>
      </c>
      <c r="F91" s="160"/>
      <c r="G91" s="160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  <c r="S91" s="160"/>
      <c r="T91" s="160"/>
      <c r="U91" s="160"/>
      <c r="V91" s="160"/>
      <c r="W91" s="160"/>
      <c r="X91" s="160"/>
      <c r="Y91" s="151"/>
      <c r="Z91" s="151"/>
      <c r="AA91" s="151"/>
      <c r="AB91" s="151"/>
      <c r="AC91" s="151"/>
      <c r="AD91" s="151"/>
      <c r="AE91" s="151"/>
      <c r="AF91" s="151"/>
      <c r="AG91" s="151" t="s">
        <v>138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72">
        <v>15</v>
      </c>
      <c r="B92" s="173" t="s">
        <v>220</v>
      </c>
      <c r="C92" s="182" t="s">
        <v>221</v>
      </c>
      <c r="D92" s="174" t="s">
        <v>130</v>
      </c>
      <c r="E92" s="175">
        <v>8</v>
      </c>
      <c r="F92" s="176"/>
      <c r="G92" s="177">
        <f>ROUND(E92*F92,2)</f>
        <v>0</v>
      </c>
      <c r="H92" s="176"/>
      <c r="I92" s="177">
        <f>ROUND(E92*H92,2)</f>
        <v>0</v>
      </c>
      <c r="J92" s="176"/>
      <c r="K92" s="177">
        <f>ROUND(E92*J92,2)</f>
        <v>0</v>
      </c>
      <c r="L92" s="177">
        <v>21</v>
      </c>
      <c r="M92" s="177">
        <f>G92*(1+L92/100)</f>
        <v>0</v>
      </c>
      <c r="N92" s="177">
        <v>0</v>
      </c>
      <c r="O92" s="177">
        <f>ROUND(E92*N92,2)</f>
        <v>0</v>
      </c>
      <c r="P92" s="177">
        <v>0</v>
      </c>
      <c r="Q92" s="177">
        <f>ROUND(E92*P92,2)</f>
        <v>0</v>
      </c>
      <c r="R92" s="177" t="s">
        <v>210</v>
      </c>
      <c r="S92" s="177" t="s">
        <v>132</v>
      </c>
      <c r="T92" s="178" t="s">
        <v>132</v>
      </c>
      <c r="U92" s="160">
        <v>0.06</v>
      </c>
      <c r="V92" s="160">
        <f>ROUND(E92*U92,2)</f>
        <v>0.48</v>
      </c>
      <c r="W92" s="160"/>
      <c r="X92" s="160" t="s">
        <v>133</v>
      </c>
      <c r="Y92" s="151"/>
      <c r="Z92" s="151"/>
      <c r="AA92" s="151"/>
      <c r="AB92" s="151"/>
      <c r="AC92" s="151"/>
      <c r="AD92" s="151"/>
      <c r="AE92" s="151"/>
      <c r="AF92" s="151"/>
      <c r="AG92" s="151" t="s">
        <v>134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250" t="s">
        <v>222</v>
      </c>
      <c r="D93" s="251"/>
      <c r="E93" s="251"/>
      <c r="F93" s="251"/>
      <c r="G93" s="251"/>
      <c r="H93" s="160"/>
      <c r="I93" s="160"/>
      <c r="J93" s="160"/>
      <c r="K93" s="160"/>
      <c r="L93" s="160"/>
      <c r="M93" s="160"/>
      <c r="N93" s="160"/>
      <c r="O93" s="160"/>
      <c r="P93" s="160"/>
      <c r="Q93" s="160"/>
      <c r="R93" s="160"/>
      <c r="S93" s="160"/>
      <c r="T93" s="160"/>
      <c r="U93" s="160"/>
      <c r="V93" s="160"/>
      <c r="W93" s="160"/>
      <c r="X93" s="160"/>
      <c r="Y93" s="151"/>
      <c r="Z93" s="151"/>
      <c r="AA93" s="151"/>
      <c r="AB93" s="151"/>
      <c r="AC93" s="151"/>
      <c r="AD93" s="151"/>
      <c r="AE93" s="151"/>
      <c r="AF93" s="151"/>
      <c r="AG93" s="151" t="s">
        <v>136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3" t="s">
        <v>165</v>
      </c>
      <c r="D94" s="161"/>
      <c r="E94" s="162"/>
      <c r="F94" s="160"/>
      <c r="G94" s="160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60"/>
      <c r="Y94" s="151"/>
      <c r="Z94" s="151"/>
      <c r="AA94" s="151"/>
      <c r="AB94" s="151"/>
      <c r="AC94" s="151"/>
      <c r="AD94" s="151"/>
      <c r="AE94" s="151"/>
      <c r="AF94" s="151"/>
      <c r="AG94" s="151" t="s">
        <v>138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3" t="s">
        <v>223</v>
      </c>
      <c r="D95" s="161"/>
      <c r="E95" s="162">
        <v>8</v>
      </c>
      <c r="F95" s="160"/>
      <c r="G95" s="160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60"/>
      <c r="Y95" s="151"/>
      <c r="Z95" s="151"/>
      <c r="AA95" s="151"/>
      <c r="AB95" s="151"/>
      <c r="AC95" s="151"/>
      <c r="AD95" s="151"/>
      <c r="AE95" s="151"/>
      <c r="AF95" s="151"/>
      <c r="AG95" s="151" t="s">
        <v>138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72">
        <v>16</v>
      </c>
      <c r="B96" s="173" t="s">
        <v>224</v>
      </c>
      <c r="C96" s="182" t="s">
        <v>225</v>
      </c>
      <c r="D96" s="174" t="s">
        <v>130</v>
      </c>
      <c r="E96" s="175">
        <v>2</v>
      </c>
      <c r="F96" s="176"/>
      <c r="G96" s="177">
        <f>ROUND(E96*F96,2)</f>
        <v>0</v>
      </c>
      <c r="H96" s="176"/>
      <c r="I96" s="177">
        <f>ROUND(E96*H96,2)</f>
        <v>0</v>
      </c>
      <c r="J96" s="176"/>
      <c r="K96" s="177">
        <f>ROUND(E96*J96,2)</f>
        <v>0</v>
      </c>
      <c r="L96" s="177">
        <v>21</v>
      </c>
      <c r="M96" s="177">
        <f>G96*(1+L96/100)</f>
        <v>0</v>
      </c>
      <c r="N96" s="177">
        <v>0</v>
      </c>
      <c r="O96" s="177">
        <f>ROUND(E96*N96,2)</f>
        <v>0</v>
      </c>
      <c r="P96" s="177">
        <v>0</v>
      </c>
      <c r="Q96" s="177">
        <f>ROUND(E96*P96,2)</f>
        <v>0</v>
      </c>
      <c r="R96" s="177" t="s">
        <v>210</v>
      </c>
      <c r="S96" s="177" t="s">
        <v>132</v>
      </c>
      <c r="T96" s="178" t="s">
        <v>132</v>
      </c>
      <c r="U96" s="160">
        <v>0.08</v>
      </c>
      <c r="V96" s="160">
        <f>ROUND(E96*U96,2)</f>
        <v>0.16</v>
      </c>
      <c r="W96" s="160"/>
      <c r="X96" s="160" t="s">
        <v>133</v>
      </c>
      <c r="Y96" s="151"/>
      <c r="Z96" s="151"/>
      <c r="AA96" s="151"/>
      <c r="AB96" s="151"/>
      <c r="AC96" s="151"/>
      <c r="AD96" s="151"/>
      <c r="AE96" s="151"/>
      <c r="AF96" s="151"/>
      <c r="AG96" s="151" t="s">
        <v>134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250" t="s">
        <v>222</v>
      </c>
      <c r="D97" s="251"/>
      <c r="E97" s="251"/>
      <c r="F97" s="251"/>
      <c r="G97" s="251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60"/>
      <c r="Y97" s="151"/>
      <c r="Z97" s="151"/>
      <c r="AA97" s="151"/>
      <c r="AB97" s="151"/>
      <c r="AC97" s="151"/>
      <c r="AD97" s="151"/>
      <c r="AE97" s="151"/>
      <c r="AF97" s="151"/>
      <c r="AG97" s="151" t="s">
        <v>136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/>
      <c r="B98" s="159"/>
      <c r="C98" s="183" t="s">
        <v>165</v>
      </c>
      <c r="D98" s="161"/>
      <c r="E98" s="162"/>
      <c r="F98" s="160"/>
      <c r="G98" s="160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60"/>
      <c r="Y98" s="151"/>
      <c r="Z98" s="151"/>
      <c r="AA98" s="151"/>
      <c r="AB98" s="151"/>
      <c r="AC98" s="151"/>
      <c r="AD98" s="151"/>
      <c r="AE98" s="151"/>
      <c r="AF98" s="151"/>
      <c r="AG98" s="151" t="s">
        <v>138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83" t="s">
        <v>226</v>
      </c>
      <c r="D99" s="161"/>
      <c r="E99" s="162">
        <v>2</v>
      </c>
      <c r="F99" s="160"/>
      <c r="G99" s="160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60"/>
      <c r="Y99" s="151"/>
      <c r="Z99" s="151"/>
      <c r="AA99" s="151"/>
      <c r="AB99" s="151"/>
      <c r="AC99" s="151"/>
      <c r="AD99" s="151"/>
      <c r="AE99" s="151"/>
      <c r="AF99" s="151"/>
      <c r="AG99" s="151" t="s">
        <v>138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ht="33.75" outlineLevel="1" x14ac:dyDescent="0.2">
      <c r="A100" s="172">
        <v>17</v>
      </c>
      <c r="B100" s="173" t="s">
        <v>227</v>
      </c>
      <c r="C100" s="182" t="s">
        <v>228</v>
      </c>
      <c r="D100" s="174" t="s">
        <v>170</v>
      </c>
      <c r="E100" s="175">
        <v>3.0720000000000001</v>
      </c>
      <c r="F100" s="176"/>
      <c r="G100" s="177">
        <f>ROUND(E100*F100,2)</f>
        <v>0</v>
      </c>
      <c r="H100" s="176"/>
      <c r="I100" s="177">
        <f>ROUND(E100*H100,2)</f>
        <v>0</v>
      </c>
      <c r="J100" s="176"/>
      <c r="K100" s="177">
        <f>ROUND(E100*J100,2)</f>
        <v>0</v>
      </c>
      <c r="L100" s="177">
        <v>21</v>
      </c>
      <c r="M100" s="177">
        <f>G100*(1+L100/100)</f>
        <v>0</v>
      </c>
      <c r="N100" s="177">
        <v>3.0400000000000002E-3</v>
      </c>
      <c r="O100" s="177">
        <f>ROUND(E100*N100,2)</f>
        <v>0.01</v>
      </c>
      <c r="P100" s="177">
        <v>6.5000000000000002E-2</v>
      </c>
      <c r="Q100" s="177">
        <f>ROUND(E100*P100,2)</f>
        <v>0.2</v>
      </c>
      <c r="R100" s="177" t="s">
        <v>210</v>
      </c>
      <c r="S100" s="177" t="s">
        <v>132</v>
      </c>
      <c r="T100" s="178" t="s">
        <v>132</v>
      </c>
      <c r="U100" s="160">
        <v>0.91300000000000003</v>
      </c>
      <c r="V100" s="160">
        <f>ROUND(E100*U100,2)</f>
        <v>2.8</v>
      </c>
      <c r="W100" s="160"/>
      <c r="X100" s="160" t="s">
        <v>133</v>
      </c>
      <c r="Y100" s="151"/>
      <c r="Z100" s="151"/>
      <c r="AA100" s="151"/>
      <c r="AB100" s="151"/>
      <c r="AC100" s="151"/>
      <c r="AD100" s="151"/>
      <c r="AE100" s="151"/>
      <c r="AF100" s="151"/>
      <c r="AG100" s="151" t="s">
        <v>134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3" t="s">
        <v>165</v>
      </c>
      <c r="D101" s="161"/>
      <c r="E101" s="162"/>
      <c r="F101" s="160"/>
      <c r="G101" s="160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60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138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3" t="s">
        <v>229</v>
      </c>
      <c r="D102" s="161"/>
      <c r="E102" s="162">
        <v>0.52200000000000002</v>
      </c>
      <c r="F102" s="160"/>
      <c r="G102" s="160"/>
      <c r="H102" s="160"/>
      <c r="I102" s="160"/>
      <c r="J102" s="160"/>
      <c r="K102" s="160"/>
      <c r="L102" s="160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60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138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83" t="s">
        <v>230</v>
      </c>
      <c r="D103" s="161"/>
      <c r="E103" s="162">
        <v>2.0699999999999998</v>
      </c>
      <c r="F103" s="160"/>
      <c r="G103" s="160"/>
      <c r="H103" s="160"/>
      <c r="I103" s="160"/>
      <c r="J103" s="160"/>
      <c r="K103" s="160"/>
      <c r="L103" s="160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60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138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3" t="s">
        <v>231</v>
      </c>
      <c r="D104" s="161"/>
      <c r="E104" s="162">
        <v>0.48</v>
      </c>
      <c r="F104" s="160"/>
      <c r="G104" s="160"/>
      <c r="H104" s="160"/>
      <c r="I104" s="160"/>
      <c r="J104" s="160"/>
      <c r="K104" s="160"/>
      <c r="L104" s="160"/>
      <c r="M104" s="160"/>
      <c r="N104" s="160"/>
      <c r="O104" s="160"/>
      <c r="P104" s="160"/>
      <c r="Q104" s="160"/>
      <c r="R104" s="160"/>
      <c r="S104" s="160"/>
      <c r="T104" s="160"/>
      <c r="U104" s="160"/>
      <c r="V104" s="160"/>
      <c r="W104" s="160"/>
      <c r="X104" s="160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138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ht="33.75" outlineLevel="1" x14ac:dyDescent="0.2">
      <c r="A105" s="172">
        <v>18</v>
      </c>
      <c r="B105" s="173" t="s">
        <v>232</v>
      </c>
      <c r="C105" s="182" t="s">
        <v>233</v>
      </c>
      <c r="D105" s="174" t="s">
        <v>170</v>
      </c>
      <c r="E105" s="175">
        <v>2.5680000000000001</v>
      </c>
      <c r="F105" s="176"/>
      <c r="G105" s="177">
        <f>ROUND(E105*F105,2)</f>
        <v>0</v>
      </c>
      <c r="H105" s="176"/>
      <c r="I105" s="177">
        <f>ROUND(E105*H105,2)</f>
        <v>0</v>
      </c>
      <c r="J105" s="176"/>
      <c r="K105" s="177">
        <f>ROUND(E105*J105,2)</f>
        <v>0</v>
      </c>
      <c r="L105" s="177">
        <v>21</v>
      </c>
      <c r="M105" s="177">
        <f>G105*(1+L105/100)</f>
        <v>0</v>
      </c>
      <c r="N105" s="177">
        <v>1.3699999999999999E-3</v>
      </c>
      <c r="O105" s="177">
        <f>ROUND(E105*N105,2)</f>
        <v>0</v>
      </c>
      <c r="P105" s="177">
        <v>4.1000000000000002E-2</v>
      </c>
      <c r="Q105" s="177">
        <f>ROUND(E105*P105,2)</f>
        <v>0.11</v>
      </c>
      <c r="R105" s="177" t="s">
        <v>210</v>
      </c>
      <c r="S105" s="177" t="s">
        <v>132</v>
      </c>
      <c r="T105" s="178" t="s">
        <v>132</v>
      </c>
      <c r="U105" s="160">
        <v>0.51600000000000001</v>
      </c>
      <c r="V105" s="160">
        <f>ROUND(E105*U105,2)</f>
        <v>1.33</v>
      </c>
      <c r="W105" s="160"/>
      <c r="X105" s="160" t="s">
        <v>133</v>
      </c>
      <c r="Y105" s="151"/>
      <c r="Z105" s="151"/>
      <c r="AA105" s="151"/>
      <c r="AB105" s="151"/>
      <c r="AC105" s="151"/>
      <c r="AD105" s="151"/>
      <c r="AE105" s="151"/>
      <c r="AF105" s="151"/>
      <c r="AG105" s="151" t="s">
        <v>134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/>
      <c r="B106" s="159"/>
      <c r="C106" s="183" t="s">
        <v>165</v>
      </c>
      <c r="D106" s="161"/>
      <c r="E106" s="162"/>
      <c r="F106" s="160"/>
      <c r="G106" s="160"/>
      <c r="H106" s="160"/>
      <c r="I106" s="160"/>
      <c r="J106" s="160"/>
      <c r="K106" s="160"/>
      <c r="L106" s="160"/>
      <c r="M106" s="160"/>
      <c r="N106" s="160"/>
      <c r="O106" s="160"/>
      <c r="P106" s="160"/>
      <c r="Q106" s="160"/>
      <c r="R106" s="160"/>
      <c r="S106" s="160"/>
      <c r="T106" s="160"/>
      <c r="U106" s="160"/>
      <c r="V106" s="160"/>
      <c r="W106" s="160"/>
      <c r="X106" s="160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138</v>
      </c>
      <c r="AH106" s="151">
        <v>0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/>
      <c r="B107" s="159"/>
      <c r="C107" s="183" t="s">
        <v>234</v>
      </c>
      <c r="D107" s="161"/>
      <c r="E107" s="162">
        <v>1.35</v>
      </c>
      <c r="F107" s="160"/>
      <c r="G107" s="160"/>
      <c r="H107" s="160"/>
      <c r="I107" s="160"/>
      <c r="J107" s="160"/>
      <c r="K107" s="160"/>
      <c r="L107" s="160"/>
      <c r="M107" s="160"/>
      <c r="N107" s="160"/>
      <c r="O107" s="160"/>
      <c r="P107" s="160"/>
      <c r="Q107" s="160"/>
      <c r="R107" s="160"/>
      <c r="S107" s="160"/>
      <c r="T107" s="160"/>
      <c r="U107" s="160"/>
      <c r="V107" s="160"/>
      <c r="W107" s="160"/>
      <c r="X107" s="160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138</v>
      </c>
      <c r="AH107" s="151">
        <v>0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83" t="s">
        <v>235</v>
      </c>
      <c r="D108" s="161"/>
      <c r="E108" s="162">
        <v>1.218</v>
      </c>
      <c r="F108" s="160"/>
      <c r="G108" s="160"/>
      <c r="H108" s="160"/>
      <c r="I108" s="160"/>
      <c r="J108" s="160"/>
      <c r="K108" s="160"/>
      <c r="L108" s="160"/>
      <c r="M108" s="160"/>
      <c r="N108" s="160"/>
      <c r="O108" s="160"/>
      <c r="P108" s="160"/>
      <c r="Q108" s="160"/>
      <c r="R108" s="160"/>
      <c r="S108" s="160"/>
      <c r="T108" s="160"/>
      <c r="U108" s="160"/>
      <c r="V108" s="160"/>
      <c r="W108" s="160"/>
      <c r="X108" s="160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138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ht="33.75" outlineLevel="1" x14ac:dyDescent="0.2">
      <c r="A109" s="172">
        <v>19</v>
      </c>
      <c r="B109" s="173" t="s">
        <v>236</v>
      </c>
      <c r="C109" s="182" t="s">
        <v>237</v>
      </c>
      <c r="D109" s="174" t="s">
        <v>170</v>
      </c>
      <c r="E109" s="175">
        <v>3.7429999999999999</v>
      </c>
      <c r="F109" s="176"/>
      <c r="G109" s="177">
        <f>ROUND(E109*F109,2)</f>
        <v>0</v>
      </c>
      <c r="H109" s="176"/>
      <c r="I109" s="177">
        <f>ROUND(E109*H109,2)</f>
        <v>0</v>
      </c>
      <c r="J109" s="176"/>
      <c r="K109" s="177">
        <f>ROUND(E109*J109,2)</f>
        <v>0</v>
      </c>
      <c r="L109" s="177">
        <v>21</v>
      </c>
      <c r="M109" s="177">
        <f>G109*(1+L109/100)</f>
        <v>0</v>
      </c>
      <c r="N109" s="177">
        <v>1.17E-3</v>
      </c>
      <c r="O109" s="177">
        <f>ROUND(E109*N109,2)</f>
        <v>0</v>
      </c>
      <c r="P109" s="177">
        <v>7.5999999999999998E-2</v>
      </c>
      <c r="Q109" s="177">
        <f>ROUND(E109*P109,2)</f>
        <v>0.28000000000000003</v>
      </c>
      <c r="R109" s="177" t="s">
        <v>210</v>
      </c>
      <c r="S109" s="177" t="s">
        <v>132</v>
      </c>
      <c r="T109" s="178" t="s">
        <v>132</v>
      </c>
      <c r="U109" s="160">
        <v>0.93899999999999995</v>
      </c>
      <c r="V109" s="160">
        <f>ROUND(E109*U109,2)</f>
        <v>3.51</v>
      </c>
      <c r="W109" s="160"/>
      <c r="X109" s="160" t="s">
        <v>133</v>
      </c>
      <c r="Y109" s="151"/>
      <c r="Z109" s="151"/>
      <c r="AA109" s="151"/>
      <c r="AB109" s="151"/>
      <c r="AC109" s="151"/>
      <c r="AD109" s="151"/>
      <c r="AE109" s="151"/>
      <c r="AF109" s="151"/>
      <c r="AG109" s="151" t="s">
        <v>134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8"/>
      <c r="B110" s="159"/>
      <c r="C110" s="183" t="s">
        <v>165</v>
      </c>
      <c r="D110" s="161"/>
      <c r="E110" s="162"/>
      <c r="F110" s="160"/>
      <c r="G110" s="160"/>
      <c r="H110" s="160"/>
      <c r="I110" s="160"/>
      <c r="J110" s="160"/>
      <c r="K110" s="160"/>
      <c r="L110" s="160"/>
      <c r="M110" s="160"/>
      <c r="N110" s="160"/>
      <c r="O110" s="160"/>
      <c r="P110" s="160"/>
      <c r="Q110" s="160"/>
      <c r="R110" s="160"/>
      <c r="S110" s="160"/>
      <c r="T110" s="160"/>
      <c r="U110" s="160"/>
      <c r="V110" s="160"/>
      <c r="W110" s="160"/>
      <c r="X110" s="160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138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8"/>
      <c r="B111" s="159"/>
      <c r="C111" s="183" t="s">
        <v>238</v>
      </c>
      <c r="D111" s="161"/>
      <c r="E111" s="162">
        <v>3.7429999999999999</v>
      </c>
      <c r="F111" s="160"/>
      <c r="G111" s="160"/>
      <c r="H111" s="160"/>
      <c r="I111" s="160"/>
      <c r="J111" s="160"/>
      <c r="K111" s="160"/>
      <c r="L111" s="160"/>
      <c r="M111" s="160"/>
      <c r="N111" s="160"/>
      <c r="O111" s="160"/>
      <c r="P111" s="160"/>
      <c r="Q111" s="160"/>
      <c r="R111" s="160"/>
      <c r="S111" s="160"/>
      <c r="T111" s="160"/>
      <c r="U111" s="160"/>
      <c r="V111" s="160"/>
      <c r="W111" s="160"/>
      <c r="X111" s="160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138</v>
      </c>
      <c r="AH111" s="151">
        <v>0</v>
      </c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ht="33.75" outlineLevel="1" x14ac:dyDescent="0.2">
      <c r="A112" s="172">
        <v>20</v>
      </c>
      <c r="B112" s="173" t="s">
        <v>239</v>
      </c>
      <c r="C112" s="182" t="s">
        <v>240</v>
      </c>
      <c r="D112" s="174" t="s">
        <v>130</v>
      </c>
      <c r="E112" s="175">
        <v>1</v>
      </c>
      <c r="F112" s="176"/>
      <c r="G112" s="177">
        <f>ROUND(E112*F112,2)</f>
        <v>0</v>
      </c>
      <c r="H112" s="176"/>
      <c r="I112" s="177">
        <f>ROUND(E112*H112,2)</f>
        <v>0</v>
      </c>
      <c r="J112" s="176"/>
      <c r="K112" s="177">
        <f>ROUND(E112*J112,2)</f>
        <v>0</v>
      </c>
      <c r="L112" s="177">
        <v>21</v>
      </c>
      <c r="M112" s="177">
        <f>G112*(1+L112/100)</f>
        <v>0</v>
      </c>
      <c r="N112" s="177">
        <v>1.33E-3</v>
      </c>
      <c r="O112" s="177">
        <f>ROUND(E112*N112,2)</f>
        <v>0</v>
      </c>
      <c r="P112" s="177">
        <v>7.3999999999999996E-2</v>
      </c>
      <c r="Q112" s="177">
        <f>ROUND(E112*P112,2)</f>
        <v>7.0000000000000007E-2</v>
      </c>
      <c r="R112" s="177" t="s">
        <v>210</v>
      </c>
      <c r="S112" s="177" t="s">
        <v>132</v>
      </c>
      <c r="T112" s="178" t="s">
        <v>132</v>
      </c>
      <c r="U112" s="160">
        <v>0.79600000000000004</v>
      </c>
      <c r="V112" s="160">
        <f>ROUND(E112*U112,2)</f>
        <v>0.8</v>
      </c>
      <c r="W112" s="160"/>
      <c r="X112" s="160" t="s">
        <v>133</v>
      </c>
      <c r="Y112" s="151"/>
      <c r="Z112" s="151"/>
      <c r="AA112" s="151"/>
      <c r="AB112" s="151"/>
      <c r="AC112" s="151"/>
      <c r="AD112" s="151"/>
      <c r="AE112" s="151"/>
      <c r="AF112" s="151"/>
      <c r="AG112" s="151" t="s">
        <v>134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8"/>
      <c r="B113" s="159"/>
      <c r="C113" s="250" t="s">
        <v>241</v>
      </c>
      <c r="D113" s="251"/>
      <c r="E113" s="251"/>
      <c r="F113" s="251"/>
      <c r="G113" s="251"/>
      <c r="H113" s="160"/>
      <c r="I113" s="160"/>
      <c r="J113" s="160"/>
      <c r="K113" s="160"/>
      <c r="L113" s="160"/>
      <c r="M113" s="160"/>
      <c r="N113" s="160"/>
      <c r="O113" s="160"/>
      <c r="P113" s="160"/>
      <c r="Q113" s="160"/>
      <c r="R113" s="160"/>
      <c r="S113" s="160"/>
      <c r="T113" s="160"/>
      <c r="U113" s="160"/>
      <c r="V113" s="160"/>
      <c r="W113" s="160"/>
      <c r="X113" s="160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136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8"/>
      <c r="B114" s="159"/>
      <c r="C114" s="248" t="s">
        <v>242</v>
      </c>
      <c r="D114" s="249"/>
      <c r="E114" s="249"/>
      <c r="F114" s="249"/>
      <c r="G114" s="249"/>
      <c r="H114" s="160"/>
      <c r="I114" s="160"/>
      <c r="J114" s="160"/>
      <c r="K114" s="160"/>
      <c r="L114" s="160"/>
      <c r="M114" s="160"/>
      <c r="N114" s="160"/>
      <c r="O114" s="160"/>
      <c r="P114" s="160"/>
      <c r="Q114" s="160"/>
      <c r="R114" s="160"/>
      <c r="S114" s="160"/>
      <c r="T114" s="160"/>
      <c r="U114" s="160"/>
      <c r="V114" s="160"/>
      <c r="W114" s="160"/>
      <c r="X114" s="160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144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8"/>
      <c r="B115" s="159"/>
      <c r="C115" s="183" t="s">
        <v>182</v>
      </c>
      <c r="D115" s="161"/>
      <c r="E115" s="162"/>
      <c r="F115" s="160"/>
      <c r="G115" s="160"/>
      <c r="H115" s="160"/>
      <c r="I115" s="160"/>
      <c r="J115" s="160"/>
      <c r="K115" s="160"/>
      <c r="L115" s="160"/>
      <c r="M115" s="160"/>
      <c r="N115" s="160"/>
      <c r="O115" s="160"/>
      <c r="P115" s="160"/>
      <c r="Q115" s="160"/>
      <c r="R115" s="160"/>
      <c r="S115" s="160"/>
      <c r="T115" s="160"/>
      <c r="U115" s="160"/>
      <c r="V115" s="160"/>
      <c r="W115" s="160"/>
      <c r="X115" s="160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138</v>
      </c>
      <c r="AH115" s="151">
        <v>0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8"/>
      <c r="B116" s="159"/>
      <c r="C116" s="183" t="s">
        <v>243</v>
      </c>
      <c r="D116" s="161"/>
      <c r="E116" s="162">
        <v>1</v>
      </c>
      <c r="F116" s="160"/>
      <c r="G116" s="160"/>
      <c r="H116" s="160"/>
      <c r="I116" s="160"/>
      <c r="J116" s="160"/>
      <c r="K116" s="160"/>
      <c r="L116" s="160"/>
      <c r="M116" s="160"/>
      <c r="N116" s="160"/>
      <c r="O116" s="160"/>
      <c r="P116" s="160"/>
      <c r="Q116" s="160"/>
      <c r="R116" s="160"/>
      <c r="S116" s="160"/>
      <c r="T116" s="160"/>
      <c r="U116" s="160"/>
      <c r="V116" s="160"/>
      <c r="W116" s="160"/>
      <c r="X116" s="160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138</v>
      </c>
      <c r="AH116" s="151">
        <v>0</v>
      </c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ht="22.5" outlineLevel="1" x14ac:dyDescent="0.2">
      <c r="A117" s="172">
        <v>21</v>
      </c>
      <c r="B117" s="173" t="s">
        <v>244</v>
      </c>
      <c r="C117" s="182" t="s">
        <v>245</v>
      </c>
      <c r="D117" s="174" t="s">
        <v>170</v>
      </c>
      <c r="E117" s="175">
        <v>1.68</v>
      </c>
      <c r="F117" s="176"/>
      <c r="G117" s="177">
        <f>ROUND(E117*F117,2)</f>
        <v>0</v>
      </c>
      <c r="H117" s="176"/>
      <c r="I117" s="177">
        <f>ROUND(E117*H117,2)</f>
        <v>0</v>
      </c>
      <c r="J117" s="176"/>
      <c r="K117" s="177">
        <f>ROUND(E117*J117,2)</f>
        <v>0</v>
      </c>
      <c r="L117" s="177">
        <v>21</v>
      </c>
      <c r="M117" s="177">
        <f>G117*(1+L117/100)</f>
        <v>0</v>
      </c>
      <c r="N117" s="177">
        <v>0</v>
      </c>
      <c r="O117" s="177">
        <f>ROUND(E117*N117,2)</f>
        <v>0</v>
      </c>
      <c r="P117" s="177">
        <v>8.8999999999999996E-2</v>
      </c>
      <c r="Q117" s="177">
        <f>ROUND(E117*P117,2)</f>
        <v>0.15</v>
      </c>
      <c r="R117" s="177" t="s">
        <v>210</v>
      </c>
      <c r="S117" s="177" t="s">
        <v>132</v>
      </c>
      <c r="T117" s="178" t="s">
        <v>132</v>
      </c>
      <c r="U117" s="160">
        <v>0.76</v>
      </c>
      <c r="V117" s="160">
        <f>ROUND(E117*U117,2)</f>
        <v>1.28</v>
      </c>
      <c r="W117" s="160"/>
      <c r="X117" s="160" t="s">
        <v>133</v>
      </c>
      <c r="Y117" s="151"/>
      <c r="Z117" s="151"/>
      <c r="AA117" s="151"/>
      <c r="AB117" s="151"/>
      <c r="AC117" s="151"/>
      <c r="AD117" s="151"/>
      <c r="AE117" s="151"/>
      <c r="AF117" s="151"/>
      <c r="AG117" s="151" t="s">
        <v>134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8"/>
      <c r="B118" s="159"/>
      <c r="C118" s="250" t="s">
        <v>246</v>
      </c>
      <c r="D118" s="251"/>
      <c r="E118" s="251"/>
      <c r="F118" s="251"/>
      <c r="G118" s="251"/>
      <c r="H118" s="160"/>
      <c r="I118" s="160"/>
      <c r="J118" s="160"/>
      <c r="K118" s="160"/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160"/>
      <c r="X118" s="160"/>
      <c r="Y118" s="151"/>
      <c r="Z118" s="151"/>
      <c r="AA118" s="151"/>
      <c r="AB118" s="151"/>
      <c r="AC118" s="151"/>
      <c r="AD118" s="151"/>
      <c r="AE118" s="151"/>
      <c r="AF118" s="151"/>
      <c r="AG118" s="151" t="s">
        <v>136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58"/>
      <c r="B119" s="159"/>
      <c r="C119" s="183" t="s">
        <v>165</v>
      </c>
      <c r="D119" s="161"/>
      <c r="E119" s="162"/>
      <c r="F119" s="160"/>
      <c r="G119" s="160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60"/>
      <c r="Y119" s="151"/>
      <c r="Z119" s="151"/>
      <c r="AA119" s="151"/>
      <c r="AB119" s="151"/>
      <c r="AC119" s="151"/>
      <c r="AD119" s="151"/>
      <c r="AE119" s="151"/>
      <c r="AF119" s="151"/>
      <c r="AG119" s="151" t="s">
        <v>138</v>
      </c>
      <c r="AH119" s="151">
        <v>0</v>
      </c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58"/>
      <c r="B120" s="159"/>
      <c r="C120" s="183" t="s">
        <v>247</v>
      </c>
      <c r="D120" s="161"/>
      <c r="E120" s="162"/>
      <c r="F120" s="160"/>
      <c r="G120" s="160"/>
      <c r="H120" s="160"/>
      <c r="I120" s="160"/>
      <c r="J120" s="160"/>
      <c r="K120" s="160"/>
      <c r="L120" s="160"/>
      <c r="M120" s="160"/>
      <c r="N120" s="160"/>
      <c r="O120" s="160"/>
      <c r="P120" s="160"/>
      <c r="Q120" s="160"/>
      <c r="R120" s="160"/>
      <c r="S120" s="160"/>
      <c r="T120" s="160"/>
      <c r="U120" s="160"/>
      <c r="V120" s="160"/>
      <c r="W120" s="160"/>
      <c r="X120" s="160"/>
      <c r="Y120" s="151"/>
      <c r="Z120" s="151"/>
      <c r="AA120" s="151"/>
      <c r="AB120" s="151"/>
      <c r="AC120" s="151"/>
      <c r="AD120" s="151"/>
      <c r="AE120" s="151"/>
      <c r="AF120" s="151"/>
      <c r="AG120" s="151" t="s">
        <v>138</v>
      </c>
      <c r="AH120" s="151">
        <v>0</v>
      </c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58"/>
      <c r="B121" s="159"/>
      <c r="C121" s="183" t="s">
        <v>248</v>
      </c>
      <c r="D121" s="161"/>
      <c r="E121" s="162">
        <v>0.105</v>
      </c>
      <c r="F121" s="160"/>
      <c r="G121" s="160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60"/>
      <c r="Y121" s="151"/>
      <c r="Z121" s="151"/>
      <c r="AA121" s="151"/>
      <c r="AB121" s="151"/>
      <c r="AC121" s="151"/>
      <c r="AD121" s="151"/>
      <c r="AE121" s="151"/>
      <c r="AF121" s="151"/>
      <c r="AG121" s="151" t="s">
        <v>138</v>
      </c>
      <c r="AH121" s="151">
        <v>0</v>
      </c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8"/>
      <c r="B122" s="159"/>
      <c r="C122" s="183" t="s">
        <v>249</v>
      </c>
      <c r="D122" s="161"/>
      <c r="E122" s="162">
        <v>1.05</v>
      </c>
      <c r="F122" s="160"/>
      <c r="G122" s="160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60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138</v>
      </c>
      <c r="AH122" s="151">
        <v>0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58"/>
      <c r="B123" s="159"/>
      <c r="C123" s="183" t="s">
        <v>250</v>
      </c>
      <c r="D123" s="161"/>
      <c r="E123" s="162">
        <v>0.52500000000000002</v>
      </c>
      <c r="F123" s="160"/>
      <c r="G123" s="160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60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138</v>
      </c>
      <c r="AH123" s="151">
        <v>0</v>
      </c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166" t="s">
        <v>126</v>
      </c>
      <c r="B124" s="167" t="s">
        <v>83</v>
      </c>
      <c r="C124" s="181" t="s">
        <v>84</v>
      </c>
      <c r="D124" s="168"/>
      <c r="E124" s="169"/>
      <c r="F124" s="170"/>
      <c r="G124" s="170">
        <f>SUMIF(AG125:AG129,"&lt;&gt;NOR",G125:G129)</f>
        <v>0</v>
      </c>
      <c r="H124" s="170"/>
      <c r="I124" s="170">
        <f>SUM(I125:I129)</f>
        <v>0</v>
      </c>
      <c r="J124" s="170"/>
      <c r="K124" s="170">
        <f>SUM(K125:K129)</f>
        <v>0</v>
      </c>
      <c r="L124" s="170"/>
      <c r="M124" s="170">
        <f>SUM(M125:M129)</f>
        <v>0</v>
      </c>
      <c r="N124" s="170"/>
      <c r="O124" s="170">
        <f>SUM(O125:O129)</f>
        <v>0</v>
      </c>
      <c r="P124" s="170"/>
      <c r="Q124" s="170">
        <f>SUM(Q125:Q129)</f>
        <v>0</v>
      </c>
      <c r="R124" s="170"/>
      <c r="S124" s="170"/>
      <c r="T124" s="171"/>
      <c r="U124" s="165"/>
      <c r="V124" s="165">
        <f>SUM(V125:V129)</f>
        <v>1.61</v>
      </c>
      <c r="W124" s="165"/>
      <c r="X124" s="165"/>
      <c r="AG124" t="s">
        <v>127</v>
      </c>
    </row>
    <row r="125" spans="1:60" ht="33.75" outlineLevel="1" x14ac:dyDescent="0.2">
      <c r="A125" s="172">
        <v>22</v>
      </c>
      <c r="B125" s="173" t="s">
        <v>251</v>
      </c>
      <c r="C125" s="182" t="s">
        <v>252</v>
      </c>
      <c r="D125" s="174" t="s">
        <v>253</v>
      </c>
      <c r="E125" s="175">
        <v>1.7111099999999999</v>
      </c>
      <c r="F125" s="176"/>
      <c r="G125" s="177">
        <f>ROUND(E125*F125,2)</f>
        <v>0</v>
      </c>
      <c r="H125" s="176"/>
      <c r="I125" s="177">
        <f>ROUND(E125*H125,2)</f>
        <v>0</v>
      </c>
      <c r="J125" s="176"/>
      <c r="K125" s="177">
        <f>ROUND(E125*J125,2)</f>
        <v>0</v>
      </c>
      <c r="L125" s="177">
        <v>21</v>
      </c>
      <c r="M125" s="177">
        <f>G125*(1+L125/100)</f>
        <v>0</v>
      </c>
      <c r="N125" s="177">
        <v>0</v>
      </c>
      <c r="O125" s="177">
        <f>ROUND(E125*N125,2)</f>
        <v>0</v>
      </c>
      <c r="P125" s="177">
        <v>0</v>
      </c>
      <c r="Q125" s="177">
        <f>ROUND(E125*P125,2)</f>
        <v>0</v>
      </c>
      <c r="R125" s="177" t="s">
        <v>131</v>
      </c>
      <c r="S125" s="177" t="s">
        <v>132</v>
      </c>
      <c r="T125" s="178" t="s">
        <v>132</v>
      </c>
      <c r="U125" s="160">
        <v>0.9385</v>
      </c>
      <c r="V125" s="160">
        <f>ROUND(E125*U125,2)</f>
        <v>1.61</v>
      </c>
      <c r="W125" s="160"/>
      <c r="X125" s="160" t="s">
        <v>254</v>
      </c>
      <c r="Y125" s="151"/>
      <c r="Z125" s="151"/>
      <c r="AA125" s="151"/>
      <c r="AB125" s="151"/>
      <c r="AC125" s="151"/>
      <c r="AD125" s="151"/>
      <c r="AE125" s="151"/>
      <c r="AF125" s="151"/>
      <c r="AG125" s="151" t="s">
        <v>255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58"/>
      <c r="B126" s="159"/>
      <c r="C126" s="250" t="s">
        <v>256</v>
      </c>
      <c r="D126" s="251"/>
      <c r="E126" s="251"/>
      <c r="F126" s="251"/>
      <c r="G126" s="251"/>
      <c r="H126" s="160"/>
      <c r="I126" s="160"/>
      <c r="J126" s="160"/>
      <c r="K126" s="160"/>
      <c r="L126" s="160"/>
      <c r="M126" s="160"/>
      <c r="N126" s="160"/>
      <c r="O126" s="160"/>
      <c r="P126" s="160"/>
      <c r="Q126" s="160"/>
      <c r="R126" s="160"/>
      <c r="S126" s="160"/>
      <c r="T126" s="160"/>
      <c r="U126" s="160"/>
      <c r="V126" s="160"/>
      <c r="W126" s="160"/>
      <c r="X126" s="160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136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58"/>
      <c r="B127" s="159"/>
      <c r="C127" s="183" t="s">
        <v>257</v>
      </c>
      <c r="D127" s="161"/>
      <c r="E127" s="162"/>
      <c r="F127" s="160"/>
      <c r="G127" s="160"/>
      <c r="H127" s="160"/>
      <c r="I127" s="160"/>
      <c r="J127" s="160"/>
      <c r="K127" s="160"/>
      <c r="L127" s="160"/>
      <c r="M127" s="160"/>
      <c r="N127" s="160"/>
      <c r="O127" s="160"/>
      <c r="P127" s="160"/>
      <c r="Q127" s="160"/>
      <c r="R127" s="160"/>
      <c r="S127" s="160"/>
      <c r="T127" s="160"/>
      <c r="U127" s="160"/>
      <c r="V127" s="160"/>
      <c r="W127" s="160"/>
      <c r="X127" s="160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138</v>
      </c>
      <c r="AH127" s="151">
        <v>0</v>
      </c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8"/>
      <c r="B128" s="159"/>
      <c r="C128" s="183" t="s">
        <v>258</v>
      </c>
      <c r="D128" s="161"/>
      <c r="E128" s="162"/>
      <c r="F128" s="160"/>
      <c r="G128" s="160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60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138</v>
      </c>
      <c r="AH128" s="151">
        <v>0</v>
      </c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58"/>
      <c r="B129" s="159"/>
      <c r="C129" s="183" t="s">
        <v>259</v>
      </c>
      <c r="D129" s="161"/>
      <c r="E129" s="162">
        <v>1.7111099999999999</v>
      </c>
      <c r="F129" s="160"/>
      <c r="G129" s="160"/>
      <c r="H129" s="160"/>
      <c r="I129" s="160"/>
      <c r="J129" s="160"/>
      <c r="K129" s="160"/>
      <c r="L129" s="160"/>
      <c r="M129" s="160"/>
      <c r="N129" s="160"/>
      <c r="O129" s="160"/>
      <c r="P129" s="160"/>
      <c r="Q129" s="160"/>
      <c r="R129" s="160"/>
      <c r="S129" s="160"/>
      <c r="T129" s="160"/>
      <c r="U129" s="160"/>
      <c r="V129" s="160"/>
      <c r="W129" s="160"/>
      <c r="X129" s="160"/>
      <c r="Y129" s="151"/>
      <c r="Z129" s="151"/>
      <c r="AA129" s="151"/>
      <c r="AB129" s="151"/>
      <c r="AC129" s="151"/>
      <c r="AD129" s="151"/>
      <c r="AE129" s="151"/>
      <c r="AF129" s="151"/>
      <c r="AG129" s="151" t="s">
        <v>138</v>
      </c>
      <c r="AH129" s="151">
        <v>0</v>
      </c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x14ac:dyDescent="0.2">
      <c r="A130" s="166" t="s">
        <v>126</v>
      </c>
      <c r="B130" s="167" t="s">
        <v>85</v>
      </c>
      <c r="C130" s="181" t="s">
        <v>86</v>
      </c>
      <c r="D130" s="168"/>
      <c r="E130" s="169"/>
      <c r="F130" s="170"/>
      <c r="G130" s="170">
        <f>SUMIF(AG131:AG141,"&lt;&gt;NOR",G131:G141)</f>
        <v>0</v>
      </c>
      <c r="H130" s="170"/>
      <c r="I130" s="170">
        <f>SUM(I131:I141)</f>
        <v>0</v>
      </c>
      <c r="J130" s="170"/>
      <c r="K130" s="170">
        <f>SUM(K131:K141)</f>
        <v>0</v>
      </c>
      <c r="L130" s="170"/>
      <c r="M130" s="170">
        <f>SUM(M131:M141)</f>
        <v>0</v>
      </c>
      <c r="N130" s="170"/>
      <c r="O130" s="170">
        <f>SUM(O131:O141)</f>
        <v>0</v>
      </c>
      <c r="P130" s="170"/>
      <c r="Q130" s="170">
        <f>SUM(Q131:Q141)</f>
        <v>0</v>
      </c>
      <c r="R130" s="170"/>
      <c r="S130" s="170"/>
      <c r="T130" s="171"/>
      <c r="U130" s="165"/>
      <c r="V130" s="165">
        <f>SUM(V131:V141)</f>
        <v>2.1799999999999997</v>
      </c>
      <c r="W130" s="165"/>
      <c r="X130" s="165"/>
      <c r="AG130" t="s">
        <v>127</v>
      </c>
    </row>
    <row r="131" spans="1:60" ht="22.5" outlineLevel="1" x14ac:dyDescent="0.2">
      <c r="A131" s="172">
        <v>23</v>
      </c>
      <c r="B131" s="173" t="s">
        <v>260</v>
      </c>
      <c r="C131" s="182" t="s">
        <v>261</v>
      </c>
      <c r="D131" s="174" t="s">
        <v>130</v>
      </c>
      <c r="E131" s="175">
        <v>1</v>
      </c>
      <c r="F131" s="176"/>
      <c r="G131" s="177">
        <f>ROUND(E131*F131,2)</f>
        <v>0</v>
      </c>
      <c r="H131" s="176"/>
      <c r="I131" s="177">
        <f>ROUND(E131*H131,2)</f>
        <v>0</v>
      </c>
      <c r="J131" s="176"/>
      <c r="K131" s="177">
        <f>ROUND(E131*J131,2)</f>
        <v>0</v>
      </c>
      <c r="L131" s="177">
        <v>21</v>
      </c>
      <c r="M131" s="177">
        <f>G131*(1+L131/100)</f>
        <v>0</v>
      </c>
      <c r="N131" s="177">
        <v>0</v>
      </c>
      <c r="O131" s="177">
        <f>ROUND(E131*N131,2)</f>
        <v>0</v>
      </c>
      <c r="P131" s="177">
        <v>0</v>
      </c>
      <c r="Q131" s="177">
        <f>ROUND(E131*P131,2)</f>
        <v>0</v>
      </c>
      <c r="R131" s="177" t="s">
        <v>262</v>
      </c>
      <c r="S131" s="177" t="s">
        <v>132</v>
      </c>
      <c r="T131" s="178" t="s">
        <v>132</v>
      </c>
      <c r="U131" s="160">
        <v>0.75</v>
      </c>
      <c r="V131" s="160">
        <f>ROUND(E131*U131,2)</f>
        <v>0.75</v>
      </c>
      <c r="W131" s="160"/>
      <c r="X131" s="160" t="s">
        <v>133</v>
      </c>
      <c r="Y131" s="151"/>
      <c r="Z131" s="151"/>
      <c r="AA131" s="151"/>
      <c r="AB131" s="151"/>
      <c r="AC131" s="151"/>
      <c r="AD131" s="151"/>
      <c r="AE131" s="151"/>
      <c r="AF131" s="151"/>
      <c r="AG131" s="151" t="s">
        <v>134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8"/>
      <c r="B132" s="159"/>
      <c r="C132" s="183" t="s">
        <v>182</v>
      </c>
      <c r="D132" s="161"/>
      <c r="E132" s="162"/>
      <c r="F132" s="160"/>
      <c r="G132" s="160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60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138</v>
      </c>
      <c r="AH132" s="151">
        <v>0</v>
      </c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8"/>
      <c r="B133" s="159"/>
      <c r="C133" s="183" t="s">
        <v>243</v>
      </c>
      <c r="D133" s="161"/>
      <c r="E133" s="162">
        <v>1</v>
      </c>
      <c r="F133" s="160"/>
      <c r="G133" s="160"/>
      <c r="H133" s="160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U133" s="160"/>
      <c r="V133" s="160"/>
      <c r="W133" s="160"/>
      <c r="X133" s="160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138</v>
      </c>
      <c r="AH133" s="151">
        <v>0</v>
      </c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72">
        <v>24</v>
      </c>
      <c r="B134" s="173" t="s">
        <v>263</v>
      </c>
      <c r="C134" s="182" t="s">
        <v>264</v>
      </c>
      <c r="D134" s="174" t="s">
        <v>130</v>
      </c>
      <c r="E134" s="175">
        <v>4</v>
      </c>
      <c r="F134" s="176"/>
      <c r="G134" s="177">
        <f>ROUND(E134*F134,2)</f>
        <v>0</v>
      </c>
      <c r="H134" s="176"/>
      <c r="I134" s="177">
        <f>ROUND(E134*H134,2)</f>
        <v>0</v>
      </c>
      <c r="J134" s="176"/>
      <c r="K134" s="177">
        <f>ROUND(E134*J134,2)</f>
        <v>0</v>
      </c>
      <c r="L134" s="177">
        <v>21</v>
      </c>
      <c r="M134" s="177">
        <f>G134*(1+L134/100)</f>
        <v>0</v>
      </c>
      <c r="N134" s="177">
        <v>0</v>
      </c>
      <c r="O134" s="177">
        <f>ROUND(E134*N134,2)</f>
        <v>0</v>
      </c>
      <c r="P134" s="177">
        <v>1.1000000000000001E-3</v>
      </c>
      <c r="Q134" s="177">
        <f>ROUND(E134*P134,2)</f>
        <v>0</v>
      </c>
      <c r="R134" s="177" t="s">
        <v>262</v>
      </c>
      <c r="S134" s="177" t="s">
        <v>132</v>
      </c>
      <c r="T134" s="178" t="s">
        <v>132</v>
      </c>
      <c r="U134" s="160">
        <v>0.35749999999999998</v>
      </c>
      <c r="V134" s="160">
        <f>ROUND(E134*U134,2)</f>
        <v>1.43</v>
      </c>
      <c r="W134" s="160"/>
      <c r="X134" s="160" t="s">
        <v>133</v>
      </c>
      <c r="Y134" s="151"/>
      <c r="Z134" s="151"/>
      <c r="AA134" s="151"/>
      <c r="AB134" s="151"/>
      <c r="AC134" s="151"/>
      <c r="AD134" s="151"/>
      <c r="AE134" s="151"/>
      <c r="AF134" s="151"/>
      <c r="AG134" s="151" t="s">
        <v>134</v>
      </c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58"/>
      <c r="B135" s="159"/>
      <c r="C135" s="183" t="s">
        <v>165</v>
      </c>
      <c r="D135" s="161"/>
      <c r="E135" s="162"/>
      <c r="F135" s="160"/>
      <c r="G135" s="160"/>
      <c r="H135" s="160"/>
      <c r="I135" s="160"/>
      <c r="J135" s="160"/>
      <c r="K135" s="160"/>
      <c r="L135" s="160"/>
      <c r="M135" s="160"/>
      <c r="N135" s="160"/>
      <c r="O135" s="160"/>
      <c r="P135" s="160"/>
      <c r="Q135" s="160"/>
      <c r="R135" s="160"/>
      <c r="S135" s="160"/>
      <c r="T135" s="160"/>
      <c r="U135" s="160"/>
      <c r="V135" s="160"/>
      <c r="W135" s="160"/>
      <c r="X135" s="160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138</v>
      </c>
      <c r="AH135" s="151">
        <v>0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58"/>
      <c r="B136" s="159"/>
      <c r="C136" s="183" t="s">
        <v>265</v>
      </c>
      <c r="D136" s="161"/>
      <c r="E136" s="162">
        <v>4</v>
      </c>
      <c r="F136" s="160"/>
      <c r="G136" s="160"/>
      <c r="H136" s="160"/>
      <c r="I136" s="160"/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0"/>
      <c r="V136" s="160"/>
      <c r="W136" s="160"/>
      <c r="X136" s="160"/>
      <c r="Y136" s="151"/>
      <c r="Z136" s="151"/>
      <c r="AA136" s="151"/>
      <c r="AB136" s="151"/>
      <c r="AC136" s="151"/>
      <c r="AD136" s="151"/>
      <c r="AE136" s="151"/>
      <c r="AF136" s="151"/>
      <c r="AG136" s="151" t="s">
        <v>138</v>
      </c>
      <c r="AH136" s="151">
        <v>0</v>
      </c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72">
        <v>25</v>
      </c>
      <c r="B137" s="173" t="s">
        <v>266</v>
      </c>
      <c r="C137" s="182" t="s">
        <v>267</v>
      </c>
      <c r="D137" s="174" t="s">
        <v>130</v>
      </c>
      <c r="E137" s="175">
        <v>1</v>
      </c>
      <c r="F137" s="176"/>
      <c r="G137" s="177">
        <f>ROUND(E137*F137,2)</f>
        <v>0</v>
      </c>
      <c r="H137" s="176"/>
      <c r="I137" s="177">
        <f>ROUND(E137*H137,2)</f>
        <v>0</v>
      </c>
      <c r="J137" s="176"/>
      <c r="K137" s="177">
        <f>ROUND(E137*J137,2)</f>
        <v>0</v>
      </c>
      <c r="L137" s="177">
        <v>21</v>
      </c>
      <c r="M137" s="177">
        <f>G137*(1+L137/100)</f>
        <v>0</v>
      </c>
      <c r="N137" s="177">
        <v>0</v>
      </c>
      <c r="O137" s="177">
        <f>ROUND(E137*N137,2)</f>
        <v>0</v>
      </c>
      <c r="P137" s="177">
        <v>0</v>
      </c>
      <c r="Q137" s="177">
        <f>ROUND(E137*P137,2)</f>
        <v>0</v>
      </c>
      <c r="R137" s="177"/>
      <c r="S137" s="177" t="s">
        <v>188</v>
      </c>
      <c r="T137" s="178" t="s">
        <v>189</v>
      </c>
      <c r="U137" s="160">
        <v>0</v>
      </c>
      <c r="V137" s="160">
        <f>ROUND(E137*U137,2)</f>
        <v>0</v>
      </c>
      <c r="W137" s="160"/>
      <c r="X137" s="160" t="s">
        <v>133</v>
      </c>
      <c r="Y137" s="151"/>
      <c r="Z137" s="151"/>
      <c r="AA137" s="151"/>
      <c r="AB137" s="151"/>
      <c r="AC137" s="151"/>
      <c r="AD137" s="151"/>
      <c r="AE137" s="151"/>
      <c r="AF137" s="151"/>
      <c r="AG137" s="151" t="s">
        <v>134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8"/>
      <c r="B138" s="159"/>
      <c r="C138" s="246" t="s">
        <v>268</v>
      </c>
      <c r="D138" s="247"/>
      <c r="E138" s="247"/>
      <c r="F138" s="247"/>
      <c r="G138" s="247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60"/>
      <c r="Y138" s="151"/>
      <c r="Z138" s="151"/>
      <c r="AA138" s="151"/>
      <c r="AB138" s="151"/>
      <c r="AC138" s="151"/>
      <c r="AD138" s="151"/>
      <c r="AE138" s="151"/>
      <c r="AF138" s="151"/>
      <c r="AG138" s="151" t="s">
        <v>144</v>
      </c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79" t="str">
        <f>C138</f>
        <v>Vyrobena výhradně z materiálů, které reagují na oheň A1. Třída požární odolnosti EI30/EW90 nebo EI45/EW90.</v>
      </c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8"/>
      <c r="B139" s="159"/>
      <c r="C139" s="248" t="s">
        <v>269</v>
      </c>
      <c r="D139" s="249"/>
      <c r="E139" s="249"/>
      <c r="F139" s="249"/>
      <c r="G139" s="249"/>
      <c r="H139" s="160"/>
      <c r="I139" s="160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0"/>
      <c r="X139" s="160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144</v>
      </c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58"/>
      <c r="B140" s="159"/>
      <c r="C140" s="183" t="s">
        <v>182</v>
      </c>
      <c r="D140" s="161"/>
      <c r="E140" s="162"/>
      <c r="F140" s="160"/>
      <c r="G140" s="160"/>
      <c r="H140" s="160"/>
      <c r="I140" s="160"/>
      <c r="J140" s="160"/>
      <c r="K140" s="160"/>
      <c r="L140" s="160"/>
      <c r="M140" s="160"/>
      <c r="N140" s="160"/>
      <c r="O140" s="160"/>
      <c r="P140" s="160"/>
      <c r="Q140" s="160"/>
      <c r="R140" s="160"/>
      <c r="S140" s="160"/>
      <c r="T140" s="160"/>
      <c r="U140" s="160"/>
      <c r="V140" s="160"/>
      <c r="W140" s="160"/>
      <c r="X140" s="160"/>
      <c r="Y140" s="151"/>
      <c r="Z140" s="151"/>
      <c r="AA140" s="151"/>
      <c r="AB140" s="151"/>
      <c r="AC140" s="151"/>
      <c r="AD140" s="151"/>
      <c r="AE140" s="151"/>
      <c r="AF140" s="151"/>
      <c r="AG140" s="151" t="s">
        <v>138</v>
      </c>
      <c r="AH140" s="151">
        <v>0</v>
      </c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8"/>
      <c r="B141" s="159"/>
      <c r="C141" s="183" t="s">
        <v>243</v>
      </c>
      <c r="D141" s="161"/>
      <c r="E141" s="162">
        <v>1</v>
      </c>
      <c r="F141" s="160"/>
      <c r="G141" s="160"/>
      <c r="H141" s="160"/>
      <c r="I141" s="160"/>
      <c r="J141" s="160"/>
      <c r="K141" s="160"/>
      <c r="L141" s="160"/>
      <c r="M141" s="160"/>
      <c r="N141" s="160"/>
      <c r="O141" s="160"/>
      <c r="P141" s="160"/>
      <c r="Q141" s="160"/>
      <c r="R141" s="160"/>
      <c r="S141" s="160"/>
      <c r="T141" s="160"/>
      <c r="U141" s="160"/>
      <c r="V141" s="160"/>
      <c r="W141" s="160"/>
      <c r="X141" s="160"/>
      <c r="Y141" s="151"/>
      <c r="Z141" s="151"/>
      <c r="AA141" s="151"/>
      <c r="AB141" s="151"/>
      <c r="AC141" s="151"/>
      <c r="AD141" s="151"/>
      <c r="AE141" s="151"/>
      <c r="AF141" s="151"/>
      <c r="AG141" s="151" t="s">
        <v>138</v>
      </c>
      <c r="AH141" s="151">
        <v>0</v>
      </c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x14ac:dyDescent="0.2">
      <c r="A142" s="166" t="s">
        <v>126</v>
      </c>
      <c r="B142" s="167" t="s">
        <v>87</v>
      </c>
      <c r="C142" s="181" t="s">
        <v>88</v>
      </c>
      <c r="D142" s="168"/>
      <c r="E142" s="169"/>
      <c r="F142" s="170"/>
      <c r="G142" s="170">
        <f>SUMIF(AG143:AG149,"&lt;&gt;NOR",G143:G149)</f>
        <v>0</v>
      </c>
      <c r="H142" s="170"/>
      <c r="I142" s="170">
        <f>SUM(I143:I149)</f>
        <v>0</v>
      </c>
      <c r="J142" s="170"/>
      <c r="K142" s="170">
        <f>SUM(K143:K149)</f>
        <v>0</v>
      </c>
      <c r="L142" s="170"/>
      <c r="M142" s="170">
        <f>SUM(M143:M149)</f>
        <v>0</v>
      </c>
      <c r="N142" s="170"/>
      <c r="O142" s="170">
        <f>SUM(O143:O149)</f>
        <v>0</v>
      </c>
      <c r="P142" s="170"/>
      <c r="Q142" s="170">
        <f>SUM(Q143:Q149)</f>
        <v>0.01</v>
      </c>
      <c r="R142" s="170"/>
      <c r="S142" s="170"/>
      <c r="T142" s="171"/>
      <c r="U142" s="165"/>
      <c r="V142" s="165">
        <f>SUM(V143:V149)</f>
        <v>0.74</v>
      </c>
      <c r="W142" s="165"/>
      <c r="X142" s="165"/>
      <c r="AG142" t="s">
        <v>127</v>
      </c>
    </row>
    <row r="143" spans="1:60" outlineLevel="1" x14ac:dyDescent="0.2">
      <c r="A143" s="172">
        <v>26</v>
      </c>
      <c r="B143" s="173" t="s">
        <v>270</v>
      </c>
      <c r="C143" s="182" t="s">
        <v>271</v>
      </c>
      <c r="D143" s="174" t="s">
        <v>164</v>
      </c>
      <c r="E143" s="175">
        <v>8.0500000000000007</v>
      </c>
      <c r="F143" s="176"/>
      <c r="G143" s="177">
        <f>ROUND(E143*F143,2)</f>
        <v>0</v>
      </c>
      <c r="H143" s="176"/>
      <c r="I143" s="177">
        <f>ROUND(E143*H143,2)</f>
        <v>0</v>
      </c>
      <c r="J143" s="176"/>
      <c r="K143" s="177">
        <f>ROUND(E143*J143,2)</f>
        <v>0</v>
      </c>
      <c r="L143" s="177">
        <v>21</v>
      </c>
      <c r="M143" s="177">
        <f>G143*(1+L143/100)</f>
        <v>0</v>
      </c>
      <c r="N143" s="177">
        <v>0</v>
      </c>
      <c r="O143" s="177">
        <f>ROUND(E143*N143,2)</f>
        <v>0</v>
      </c>
      <c r="P143" s="177">
        <v>1.3500000000000001E-3</v>
      </c>
      <c r="Q143" s="177">
        <f>ROUND(E143*P143,2)</f>
        <v>0.01</v>
      </c>
      <c r="R143" s="177" t="s">
        <v>272</v>
      </c>
      <c r="S143" s="177" t="s">
        <v>132</v>
      </c>
      <c r="T143" s="178" t="s">
        <v>132</v>
      </c>
      <c r="U143" s="160">
        <v>9.1999999999999998E-2</v>
      </c>
      <c r="V143" s="160">
        <f>ROUND(E143*U143,2)</f>
        <v>0.74</v>
      </c>
      <c r="W143" s="160"/>
      <c r="X143" s="160" t="s">
        <v>133</v>
      </c>
      <c r="Y143" s="151"/>
      <c r="Z143" s="151"/>
      <c r="AA143" s="151"/>
      <c r="AB143" s="151"/>
      <c r="AC143" s="151"/>
      <c r="AD143" s="151"/>
      <c r="AE143" s="151"/>
      <c r="AF143" s="151"/>
      <c r="AG143" s="151" t="s">
        <v>134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58"/>
      <c r="B144" s="159"/>
      <c r="C144" s="183" t="s">
        <v>165</v>
      </c>
      <c r="D144" s="161"/>
      <c r="E144" s="162"/>
      <c r="F144" s="160"/>
      <c r="G144" s="160"/>
      <c r="H144" s="160"/>
      <c r="I144" s="160"/>
      <c r="J144" s="160"/>
      <c r="K144" s="160"/>
      <c r="L144" s="160"/>
      <c r="M144" s="160"/>
      <c r="N144" s="160"/>
      <c r="O144" s="160"/>
      <c r="P144" s="160"/>
      <c r="Q144" s="160"/>
      <c r="R144" s="160"/>
      <c r="S144" s="160"/>
      <c r="T144" s="160"/>
      <c r="U144" s="160"/>
      <c r="V144" s="160"/>
      <c r="W144" s="160"/>
      <c r="X144" s="160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138</v>
      </c>
      <c r="AH144" s="151">
        <v>0</v>
      </c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58"/>
      <c r="B145" s="159"/>
      <c r="C145" s="183" t="s">
        <v>273</v>
      </c>
      <c r="D145" s="161"/>
      <c r="E145" s="162">
        <v>0.87</v>
      </c>
      <c r="F145" s="160"/>
      <c r="G145" s="160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60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138</v>
      </c>
      <c r="AH145" s="151">
        <v>0</v>
      </c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58"/>
      <c r="B146" s="159"/>
      <c r="C146" s="183" t="s">
        <v>274</v>
      </c>
      <c r="D146" s="161"/>
      <c r="E146" s="162">
        <v>2.0299999999999998</v>
      </c>
      <c r="F146" s="160"/>
      <c r="G146" s="160"/>
      <c r="H146" s="160"/>
      <c r="I146" s="160"/>
      <c r="J146" s="160"/>
      <c r="K146" s="160"/>
      <c r="L146" s="160"/>
      <c r="M146" s="160"/>
      <c r="N146" s="160"/>
      <c r="O146" s="160"/>
      <c r="P146" s="160"/>
      <c r="Q146" s="160"/>
      <c r="R146" s="160"/>
      <c r="S146" s="160"/>
      <c r="T146" s="160"/>
      <c r="U146" s="160"/>
      <c r="V146" s="160"/>
      <c r="W146" s="160"/>
      <c r="X146" s="160"/>
      <c r="Y146" s="151"/>
      <c r="Z146" s="151"/>
      <c r="AA146" s="151"/>
      <c r="AB146" s="151"/>
      <c r="AC146" s="151"/>
      <c r="AD146" s="151"/>
      <c r="AE146" s="151"/>
      <c r="AF146" s="151"/>
      <c r="AG146" s="151" t="s">
        <v>138</v>
      </c>
      <c r="AH146" s="151">
        <v>0</v>
      </c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58"/>
      <c r="B147" s="159"/>
      <c r="C147" s="183" t="s">
        <v>275</v>
      </c>
      <c r="D147" s="161"/>
      <c r="E147" s="162">
        <v>3.45</v>
      </c>
      <c r="F147" s="160"/>
      <c r="G147" s="160"/>
      <c r="H147" s="160"/>
      <c r="I147" s="160"/>
      <c r="J147" s="160"/>
      <c r="K147" s="160"/>
      <c r="L147" s="160"/>
      <c r="M147" s="160"/>
      <c r="N147" s="160"/>
      <c r="O147" s="160"/>
      <c r="P147" s="160"/>
      <c r="Q147" s="160"/>
      <c r="R147" s="160"/>
      <c r="S147" s="160"/>
      <c r="T147" s="160"/>
      <c r="U147" s="160"/>
      <c r="V147" s="160"/>
      <c r="W147" s="160"/>
      <c r="X147" s="160"/>
      <c r="Y147" s="151"/>
      <c r="Z147" s="151"/>
      <c r="AA147" s="151"/>
      <c r="AB147" s="151"/>
      <c r="AC147" s="151"/>
      <c r="AD147" s="151"/>
      <c r="AE147" s="151"/>
      <c r="AF147" s="151"/>
      <c r="AG147" s="151" t="s">
        <v>138</v>
      </c>
      <c r="AH147" s="151">
        <v>0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">
      <c r="A148" s="158"/>
      <c r="B148" s="159"/>
      <c r="C148" s="183" t="s">
        <v>276</v>
      </c>
      <c r="D148" s="161"/>
      <c r="E148" s="162">
        <v>0.8</v>
      </c>
      <c r="F148" s="160"/>
      <c r="G148" s="160"/>
      <c r="H148" s="160"/>
      <c r="I148" s="160"/>
      <c r="J148" s="160"/>
      <c r="K148" s="160"/>
      <c r="L148" s="160"/>
      <c r="M148" s="160"/>
      <c r="N148" s="160"/>
      <c r="O148" s="160"/>
      <c r="P148" s="160"/>
      <c r="Q148" s="160"/>
      <c r="R148" s="160"/>
      <c r="S148" s="160"/>
      <c r="T148" s="160"/>
      <c r="U148" s="160"/>
      <c r="V148" s="160"/>
      <c r="W148" s="160"/>
      <c r="X148" s="160"/>
      <c r="Y148" s="151"/>
      <c r="Z148" s="151"/>
      <c r="AA148" s="151"/>
      <c r="AB148" s="151"/>
      <c r="AC148" s="151"/>
      <c r="AD148" s="151"/>
      <c r="AE148" s="151"/>
      <c r="AF148" s="151"/>
      <c r="AG148" s="151" t="s">
        <v>138</v>
      </c>
      <c r="AH148" s="151">
        <v>0</v>
      </c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58"/>
      <c r="B149" s="159"/>
      <c r="C149" s="183" t="s">
        <v>277</v>
      </c>
      <c r="D149" s="161"/>
      <c r="E149" s="162">
        <v>0.9</v>
      </c>
      <c r="F149" s="160"/>
      <c r="G149" s="160"/>
      <c r="H149" s="160"/>
      <c r="I149" s="160"/>
      <c r="J149" s="160"/>
      <c r="K149" s="160"/>
      <c r="L149" s="160"/>
      <c r="M149" s="160"/>
      <c r="N149" s="160"/>
      <c r="O149" s="160"/>
      <c r="P149" s="160"/>
      <c r="Q149" s="160"/>
      <c r="R149" s="160"/>
      <c r="S149" s="160"/>
      <c r="T149" s="160"/>
      <c r="U149" s="160"/>
      <c r="V149" s="160"/>
      <c r="W149" s="160"/>
      <c r="X149" s="160"/>
      <c r="Y149" s="151"/>
      <c r="Z149" s="151"/>
      <c r="AA149" s="151"/>
      <c r="AB149" s="151"/>
      <c r="AC149" s="151"/>
      <c r="AD149" s="151"/>
      <c r="AE149" s="151"/>
      <c r="AF149" s="151"/>
      <c r="AG149" s="151" t="s">
        <v>138</v>
      </c>
      <c r="AH149" s="151">
        <v>0</v>
      </c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x14ac:dyDescent="0.2">
      <c r="A150" s="166" t="s">
        <v>126</v>
      </c>
      <c r="B150" s="167" t="s">
        <v>89</v>
      </c>
      <c r="C150" s="181" t="s">
        <v>90</v>
      </c>
      <c r="D150" s="168"/>
      <c r="E150" s="169"/>
      <c r="F150" s="170"/>
      <c r="G150" s="170">
        <f>SUMIF(AG151:AG192,"&lt;&gt;NOR",G151:G192)</f>
        <v>0</v>
      </c>
      <c r="H150" s="170"/>
      <c r="I150" s="170">
        <f>SUM(I151:I192)</f>
        <v>0</v>
      </c>
      <c r="J150" s="170"/>
      <c r="K150" s="170">
        <f>SUM(K151:K192)</f>
        <v>0</v>
      </c>
      <c r="L150" s="170"/>
      <c r="M150" s="170">
        <f>SUM(M151:M192)</f>
        <v>0</v>
      </c>
      <c r="N150" s="170"/>
      <c r="O150" s="170">
        <f>SUM(O151:O192)</f>
        <v>0</v>
      </c>
      <c r="P150" s="170"/>
      <c r="Q150" s="170">
        <f>SUM(Q151:Q192)</f>
        <v>0</v>
      </c>
      <c r="R150" s="170"/>
      <c r="S150" s="170"/>
      <c r="T150" s="171"/>
      <c r="U150" s="165"/>
      <c r="V150" s="165">
        <f>SUM(V151:V192)</f>
        <v>0</v>
      </c>
      <c r="W150" s="165"/>
      <c r="X150" s="165"/>
      <c r="AG150" t="s">
        <v>127</v>
      </c>
    </row>
    <row r="151" spans="1:60" ht="22.5" outlineLevel="1" x14ac:dyDescent="0.2">
      <c r="A151" s="172">
        <v>27</v>
      </c>
      <c r="B151" s="173" t="s">
        <v>278</v>
      </c>
      <c r="C151" s="182" t="s">
        <v>279</v>
      </c>
      <c r="D151" s="174" t="s">
        <v>130</v>
      </c>
      <c r="E151" s="175">
        <v>1</v>
      </c>
      <c r="F151" s="176"/>
      <c r="G151" s="177">
        <f>ROUND(E151*F151,2)</f>
        <v>0</v>
      </c>
      <c r="H151" s="176"/>
      <c r="I151" s="177">
        <f>ROUND(E151*H151,2)</f>
        <v>0</v>
      </c>
      <c r="J151" s="176"/>
      <c r="K151" s="177">
        <f>ROUND(E151*J151,2)</f>
        <v>0</v>
      </c>
      <c r="L151" s="177">
        <v>21</v>
      </c>
      <c r="M151" s="177">
        <f>G151*(1+L151/100)</f>
        <v>0</v>
      </c>
      <c r="N151" s="177">
        <v>0</v>
      </c>
      <c r="O151" s="177">
        <f>ROUND(E151*N151,2)</f>
        <v>0</v>
      </c>
      <c r="P151" s="177">
        <v>0</v>
      </c>
      <c r="Q151" s="177">
        <f>ROUND(E151*P151,2)</f>
        <v>0</v>
      </c>
      <c r="R151" s="177"/>
      <c r="S151" s="177" t="s">
        <v>188</v>
      </c>
      <c r="T151" s="178" t="s">
        <v>189</v>
      </c>
      <c r="U151" s="160">
        <v>0</v>
      </c>
      <c r="V151" s="160">
        <f>ROUND(E151*U151,2)</f>
        <v>0</v>
      </c>
      <c r="W151" s="160"/>
      <c r="X151" s="160" t="s">
        <v>133</v>
      </c>
      <c r="Y151" s="151"/>
      <c r="Z151" s="151"/>
      <c r="AA151" s="151"/>
      <c r="AB151" s="151"/>
      <c r="AC151" s="151"/>
      <c r="AD151" s="151"/>
      <c r="AE151" s="151"/>
      <c r="AF151" s="151"/>
      <c r="AG151" s="151" t="s">
        <v>134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8"/>
      <c r="B152" s="159"/>
      <c r="C152" s="246" t="s">
        <v>280</v>
      </c>
      <c r="D152" s="247"/>
      <c r="E152" s="247"/>
      <c r="F152" s="247"/>
      <c r="G152" s="247"/>
      <c r="H152" s="160"/>
      <c r="I152" s="160"/>
      <c r="J152" s="160"/>
      <c r="K152" s="160"/>
      <c r="L152" s="160"/>
      <c r="M152" s="160"/>
      <c r="N152" s="160"/>
      <c r="O152" s="160"/>
      <c r="P152" s="160"/>
      <c r="Q152" s="160"/>
      <c r="R152" s="160"/>
      <c r="S152" s="160"/>
      <c r="T152" s="160"/>
      <c r="U152" s="160"/>
      <c r="V152" s="160"/>
      <c r="W152" s="160"/>
      <c r="X152" s="160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144</v>
      </c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58"/>
      <c r="B153" s="159"/>
      <c r="C153" s="248" t="s">
        <v>281</v>
      </c>
      <c r="D153" s="249"/>
      <c r="E153" s="249"/>
      <c r="F153" s="249"/>
      <c r="G153" s="249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60"/>
      <c r="Y153" s="151"/>
      <c r="Z153" s="151"/>
      <c r="AA153" s="151"/>
      <c r="AB153" s="151"/>
      <c r="AC153" s="151"/>
      <c r="AD153" s="151"/>
      <c r="AE153" s="151"/>
      <c r="AF153" s="151"/>
      <c r="AG153" s="151" t="s">
        <v>144</v>
      </c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58"/>
      <c r="B154" s="159"/>
      <c r="C154" s="248" t="s">
        <v>282</v>
      </c>
      <c r="D154" s="249"/>
      <c r="E154" s="249"/>
      <c r="F154" s="249"/>
      <c r="G154" s="249"/>
      <c r="H154" s="160"/>
      <c r="I154" s="160"/>
      <c r="J154" s="160"/>
      <c r="K154" s="160"/>
      <c r="L154" s="160"/>
      <c r="M154" s="160"/>
      <c r="N154" s="160"/>
      <c r="O154" s="160"/>
      <c r="P154" s="160"/>
      <c r="Q154" s="160"/>
      <c r="R154" s="160"/>
      <c r="S154" s="160"/>
      <c r="T154" s="160"/>
      <c r="U154" s="160"/>
      <c r="V154" s="160"/>
      <c r="W154" s="160"/>
      <c r="X154" s="160"/>
      <c r="Y154" s="151"/>
      <c r="Z154" s="151"/>
      <c r="AA154" s="151"/>
      <c r="AB154" s="151"/>
      <c r="AC154" s="151"/>
      <c r="AD154" s="151"/>
      <c r="AE154" s="151"/>
      <c r="AF154" s="151"/>
      <c r="AG154" s="151" t="s">
        <v>144</v>
      </c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58"/>
      <c r="B155" s="159"/>
      <c r="C155" s="248" t="s">
        <v>283</v>
      </c>
      <c r="D155" s="249"/>
      <c r="E155" s="249"/>
      <c r="F155" s="249"/>
      <c r="G155" s="249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  <c r="R155" s="160"/>
      <c r="S155" s="160"/>
      <c r="T155" s="160"/>
      <c r="U155" s="160"/>
      <c r="V155" s="160"/>
      <c r="W155" s="160"/>
      <c r="X155" s="160"/>
      <c r="Y155" s="151"/>
      <c r="Z155" s="151"/>
      <c r="AA155" s="151"/>
      <c r="AB155" s="151"/>
      <c r="AC155" s="151"/>
      <c r="AD155" s="151"/>
      <c r="AE155" s="151"/>
      <c r="AF155" s="151"/>
      <c r="AG155" s="151" t="s">
        <v>144</v>
      </c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79" t="str">
        <f>C155</f>
        <v>KOVÁNÍ: KLIKAxKOULE, ROZETA ELOX.HLINÍK, PANTY PROTI VYSAZENÍ, ZÁMEK BEZP. VLOŽKOVÝ, CYLINDRICKÁ VLOŽKA</v>
      </c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">
      <c r="A156" s="158"/>
      <c r="B156" s="159"/>
      <c r="C156" s="248" t="s">
        <v>284</v>
      </c>
      <c r="D156" s="249"/>
      <c r="E156" s="249"/>
      <c r="F156" s="249"/>
      <c r="G156" s="249"/>
      <c r="H156" s="160"/>
      <c r="I156" s="160"/>
      <c r="J156" s="160"/>
      <c r="K156" s="160"/>
      <c r="L156" s="160"/>
      <c r="M156" s="160"/>
      <c r="N156" s="160"/>
      <c r="O156" s="160"/>
      <c r="P156" s="160"/>
      <c r="Q156" s="160"/>
      <c r="R156" s="160"/>
      <c r="S156" s="160"/>
      <c r="T156" s="160"/>
      <c r="U156" s="160"/>
      <c r="V156" s="160"/>
      <c r="W156" s="160"/>
      <c r="X156" s="160"/>
      <c r="Y156" s="151"/>
      <c r="Z156" s="151"/>
      <c r="AA156" s="151"/>
      <c r="AB156" s="151"/>
      <c r="AC156" s="151"/>
      <c r="AD156" s="151"/>
      <c r="AE156" s="151"/>
      <c r="AF156" s="151"/>
      <c r="AG156" s="151" t="s">
        <v>144</v>
      </c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58"/>
      <c r="B157" s="159"/>
      <c r="C157" s="248" t="s">
        <v>285</v>
      </c>
      <c r="D157" s="249"/>
      <c r="E157" s="249"/>
      <c r="F157" s="249"/>
      <c r="G157" s="249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  <c r="R157" s="160"/>
      <c r="S157" s="160"/>
      <c r="T157" s="160"/>
      <c r="U157" s="160"/>
      <c r="V157" s="160"/>
      <c r="W157" s="160"/>
      <c r="X157" s="160"/>
      <c r="Y157" s="151"/>
      <c r="Z157" s="151"/>
      <c r="AA157" s="151"/>
      <c r="AB157" s="151"/>
      <c r="AC157" s="151"/>
      <c r="AD157" s="151"/>
      <c r="AE157" s="151"/>
      <c r="AF157" s="151"/>
      <c r="AG157" s="151" t="s">
        <v>144</v>
      </c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58"/>
      <c r="B158" s="159"/>
      <c r="C158" s="248" t="s">
        <v>286</v>
      </c>
      <c r="D158" s="249"/>
      <c r="E158" s="249"/>
      <c r="F158" s="249"/>
      <c r="G158" s="249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  <c r="R158" s="160"/>
      <c r="S158" s="160"/>
      <c r="T158" s="160"/>
      <c r="U158" s="160"/>
      <c r="V158" s="160"/>
      <c r="W158" s="160"/>
      <c r="X158" s="160"/>
      <c r="Y158" s="151"/>
      <c r="Z158" s="151"/>
      <c r="AA158" s="151"/>
      <c r="AB158" s="151"/>
      <c r="AC158" s="151"/>
      <c r="AD158" s="151"/>
      <c r="AE158" s="151"/>
      <c r="AF158" s="151"/>
      <c r="AG158" s="151" t="s">
        <v>144</v>
      </c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">
      <c r="A159" s="158"/>
      <c r="B159" s="159"/>
      <c r="C159" s="248" t="s">
        <v>287</v>
      </c>
      <c r="D159" s="249"/>
      <c r="E159" s="249"/>
      <c r="F159" s="249"/>
      <c r="G159" s="249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  <c r="R159" s="160"/>
      <c r="S159" s="160"/>
      <c r="T159" s="160"/>
      <c r="U159" s="160"/>
      <c r="V159" s="160"/>
      <c r="W159" s="160"/>
      <c r="X159" s="160"/>
      <c r="Y159" s="151"/>
      <c r="Z159" s="151"/>
      <c r="AA159" s="151"/>
      <c r="AB159" s="151"/>
      <c r="AC159" s="151"/>
      <c r="AD159" s="151"/>
      <c r="AE159" s="151"/>
      <c r="AF159" s="151"/>
      <c r="AG159" s="151" t="s">
        <v>144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58"/>
      <c r="B160" s="159"/>
      <c r="C160" s="183" t="s">
        <v>288</v>
      </c>
      <c r="D160" s="161"/>
      <c r="E160" s="162"/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  <c r="R160" s="160"/>
      <c r="S160" s="160"/>
      <c r="T160" s="160"/>
      <c r="U160" s="160"/>
      <c r="V160" s="160"/>
      <c r="W160" s="160"/>
      <c r="X160" s="160"/>
      <c r="Y160" s="151"/>
      <c r="Z160" s="151"/>
      <c r="AA160" s="151"/>
      <c r="AB160" s="151"/>
      <c r="AC160" s="151"/>
      <c r="AD160" s="151"/>
      <c r="AE160" s="151"/>
      <c r="AF160" s="151"/>
      <c r="AG160" s="151" t="s">
        <v>138</v>
      </c>
      <c r="AH160" s="151">
        <v>0</v>
      </c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58"/>
      <c r="B161" s="159"/>
      <c r="C161" s="183" t="s">
        <v>289</v>
      </c>
      <c r="D161" s="161"/>
      <c r="E161" s="162">
        <v>1</v>
      </c>
      <c r="F161" s="160"/>
      <c r="G161" s="160"/>
      <c r="H161" s="160"/>
      <c r="I161" s="160"/>
      <c r="J161" s="160"/>
      <c r="K161" s="160"/>
      <c r="L161" s="160"/>
      <c r="M161" s="160"/>
      <c r="N161" s="160"/>
      <c r="O161" s="160"/>
      <c r="P161" s="160"/>
      <c r="Q161" s="160"/>
      <c r="R161" s="160"/>
      <c r="S161" s="160"/>
      <c r="T161" s="160"/>
      <c r="U161" s="160"/>
      <c r="V161" s="160"/>
      <c r="W161" s="160"/>
      <c r="X161" s="160"/>
      <c r="Y161" s="151"/>
      <c r="Z161" s="151"/>
      <c r="AA161" s="151"/>
      <c r="AB161" s="151"/>
      <c r="AC161" s="151"/>
      <c r="AD161" s="151"/>
      <c r="AE161" s="151"/>
      <c r="AF161" s="151"/>
      <c r="AG161" s="151" t="s">
        <v>138</v>
      </c>
      <c r="AH161" s="151">
        <v>0</v>
      </c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ht="22.5" outlineLevel="1" x14ac:dyDescent="0.2">
      <c r="A162" s="172">
        <v>28</v>
      </c>
      <c r="B162" s="173" t="s">
        <v>290</v>
      </c>
      <c r="C162" s="182" t="s">
        <v>291</v>
      </c>
      <c r="D162" s="174" t="s">
        <v>130</v>
      </c>
      <c r="E162" s="175">
        <v>1</v>
      </c>
      <c r="F162" s="176"/>
      <c r="G162" s="177">
        <f>ROUND(E162*F162,2)</f>
        <v>0</v>
      </c>
      <c r="H162" s="176"/>
      <c r="I162" s="177">
        <f>ROUND(E162*H162,2)</f>
        <v>0</v>
      </c>
      <c r="J162" s="176"/>
      <c r="K162" s="177">
        <f>ROUND(E162*J162,2)</f>
        <v>0</v>
      </c>
      <c r="L162" s="177">
        <v>21</v>
      </c>
      <c r="M162" s="177">
        <f>G162*(1+L162/100)</f>
        <v>0</v>
      </c>
      <c r="N162" s="177">
        <v>0</v>
      </c>
      <c r="O162" s="177">
        <f>ROUND(E162*N162,2)</f>
        <v>0</v>
      </c>
      <c r="P162" s="177">
        <v>0</v>
      </c>
      <c r="Q162" s="177">
        <f>ROUND(E162*P162,2)</f>
        <v>0</v>
      </c>
      <c r="R162" s="177"/>
      <c r="S162" s="177" t="s">
        <v>188</v>
      </c>
      <c r="T162" s="178" t="s">
        <v>189</v>
      </c>
      <c r="U162" s="160">
        <v>0</v>
      </c>
      <c r="V162" s="160">
        <f>ROUND(E162*U162,2)</f>
        <v>0</v>
      </c>
      <c r="W162" s="160"/>
      <c r="X162" s="160" t="s">
        <v>133</v>
      </c>
      <c r="Y162" s="151"/>
      <c r="Z162" s="151"/>
      <c r="AA162" s="151"/>
      <c r="AB162" s="151"/>
      <c r="AC162" s="151"/>
      <c r="AD162" s="151"/>
      <c r="AE162" s="151"/>
      <c r="AF162" s="151"/>
      <c r="AG162" s="151" t="s">
        <v>134</v>
      </c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58"/>
      <c r="B163" s="159"/>
      <c r="C163" s="246" t="s">
        <v>280</v>
      </c>
      <c r="D163" s="247"/>
      <c r="E163" s="247"/>
      <c r="F163" s="247"/>
      <c r="G163" s="247"/>
      <c r="H163" s="160"/>
      <c r="I163" s="160"/>
      <c r="J163" s="160"/>
      <c r="K163" s="160"/>
      <c r="L163" s="160"/>
      <c r="M163" s="160"/>
      <c r="N163" s="160"/>
      <c r="O163" s="160"/>
      <c r="P163" s="160"/>
      <c r="Q163" s="160"/>
      <c r="R163" s="160"/>
      <c r="S163" s="160"/>
      <c r="T163" s="160"/>
      <c r="U163" s="160"/>
      <c r="V163" s="160"/>
      <c r="W163" s="160"/>
      <c r="X163" s="160"/>
      <c r="Y163" s="151"/>
      <c r="Z163" s="151"/>
      <c r="AA163" s="151"/>
      <c r="AB163" s="151"/>
      <c r="AC163" s="151"/>
      <c r="AD163" s="151"/>
      <c r="AE163" s="151"/>
      <c r="AF163" s="151"/>
      <c r="AG163" s="151" t="s">
        <v>144</v>
      </c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58"/>
      <c r="B164" s="159"/>
      <c r="C164" s="248" t="s">
        <v>281</v>
      </c>
      <c r="D164" s="249"/>
      <c r="E164" s="249"/>
      <c r="F164" s="249"/>
      <c r="G164" s="249"/>
      <c r="H164" s="160"/>
      <c r="I164" s="160"/>
      <c r="J164" s="160"/>
      <c r="K164" s="160"/>
      <c r="L164" s="160"/>
      <c r="M164" s="160"/>
      <c r="N164" s="160"/>
      <c r="O164" s="160"/>
      <c r="P164" s="160"/>
      <c r="Q164" s="160"/>
      <c r="R164" s="160"/>
      <c r="S164" s="160"/>
      <c r="T164" s="160"/>
      <c r="U164" s="160"/>
      <c r="V164" s="160"/>
      <c r="W164" s="160"/>
      <c r="X164" s="160"/>
      <c r="Y164" s="151"/>
      <c r="Z164" s="151"/>
      <c r="AA164" s="151"/>
      <c r="AB164" s="151"/>
      <c r="AC164" s="151"/>
      <c r="AD164" s="151"/>
      <c r="AE164" s="151"/>
      <c r="AF164" s="151"/>
      <c r="AG164" s="151" t="s">
        <v>144</v>
      </c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58"/>
      <c r="B165" s="159"/>
      <c r="C165" s="248" t="s">
        <v>282</v>
      </c>
      <c r="D165" s="249"/>
      <c r="E165" s="249"/>
      <c r="F165" s="249"/>
      <c r="G165" s="249"/>
      <c r="H165" s="160"/>
      <c r="I165" s="160"/>
      <c r="J165" s="160"/>
      <c r="K165" s="160"/>
      <c r="L165" s="160"/>
      <c r="M165" s="160"/>
      <c r="N165" s="160"/>
      <c r="O165" s="160"/>
      <c r="P165" s="160"/>
      <c r="Q165" s="160"/>
      <c r="R165" s="160"/>
      <c r="S165" s="160"/>
      <c r="T165" s="160"/>
      <c r="U165" s="160"/>
      <c r="V165" s="160"/>
      <c r="W165" s="160"/>
      <c r="X165" s="160"/>
      <c r="Y165" s="151"/>
      <c r="Z165" s="151"/>
      <c r="AA165" s="151"/>
      <c r="AB165" s="151"/>
      <c r="AC165" s="151"/>
      <c r="AD165" s="151"/>
      <c r="AE165" s="151"/>
      <c r="AF165" s="151"/>
      <c r="AG165" s="151" t="s">
        <v>144</v>
      </c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58"/>
      <c r="B166" s="159"/>
      <c r="C166" s="248" t="s">
        <v>283</v>
      </c>
      <c r="D166" s="249"/>
      <c r="E166" s="249"/>
      <c r="F166" s="249"/>
      <c r="G166" s="249"/>
      <c r="H166" s="160"/>
      <c r="I166" s="160"/>
      <c r="J166" s="160"/>
      <c r="K166" s="160"/>
      <c r="L166" s="160"/>
      <c r="M166" s="160"/>
      <c r="N166" s="160"/>
      <c r="O166" s="160"/>
      <c r="P166" s="160"/>
      <c r="Q166" s="160"/>
      <c r="R166" s="160"/>
      <c r="S166" s="160"/>
      <c r="T166" s="160"/>
      <c r="U166" s="160"/>
      <c r="V166" s="160"/>
      <c r="W166" s="160"/>
      <c r="X166" s="160"/>
      <c r="Y166" s="151"/>
      <c r="Z166" s="151"/>
      <c r="AA166" s="151"/>
      <c r="AB166" s="151"/>
      <c r="AC166" s="151"/>
      <c r="AD166" s="151"/>
      <c r="AE166" s="151"/>
      <c r="AF166" s="151"/>
      <c r="AG166" s="151" t="s">
        <v>144</v>
      </c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79" t="str">
        <f>C166</f>
        <v>KOVÁNÍ: KLIKAxKOULE, ROZETA ELOX.HLINÍK, PANTY PROTI VYSAZENÍ, ZÁMEK BEZP. VLOŽKOVÝ, CYLINDRICKÁ VLOŽKA</v>
      </c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">
      <c r="A167" s="158"/>
      <c r="B167" s="159"/>
      <c r="C167" s="248" t="s">
        <v>292</v>
      </c>
      <c r="D167" s="249"/>
      <c r="E167" s="249"/>
      <c r="F167" s="249"/>
      <c r="G167" s="249"/>
      <c r="H167" s="160"/>
      <c r="I167" s="160"/>
      <c r="J167" s="160"/>
      <c r="K167" s="160"/>
      <c r="L167" s="160"/>
      <c r="M167" s="160"/>
      <c r="N167" s="160"/>
      <c r="O167" s="160"/>
      <c r="P167" s="160"/>
      <c r="Q167" s="160"/>
      <c r="R167" s="160"/>
      <c r="S167" s="160"/>
      <c r="T167" s="160"/>
      <c r="U167" s="160"/>
      <c r="V167" s="160"/>
      <c r="W167" s="160"/>
      <c r="X167" s="160"/>
      <c r="Y167" s="151"/>
      <c r="Z167" s="151"/>
      <c r="AA167" s="151"/>
      <c r="AB167" s="151"/>
      <c r="AC167" s="151"/>
      <c r="AD167" s="151"/>
      <c r="AE167" s="151"/>
      <c r="AF167" s="151"/>
      <c r="AG167" s="151" t="s">
        <v>144</v>
      </c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">
      <c r="A168" s="158"/>
      <c r="B168" s="159"/>
      <c r="C168" s="248" t="s">
        <v>285</v>
      </c>
      <c r="D168" s="249"/>
      <c r="E168" s="249"/>
      <c r="F168" s="249"/>
      <c r="G168" s="249"/>
      <c r="H168" s="160"/>
      <c r="I168" s="160"/>
      <c r="J168" s="160"/>
      <c r="K168" s="160"/>
      <c r="L168" s="160"/>
      <c r="M168" s="160"/>
      <c r="N168" s="160"/>
      <c r="O168" s="160"/>
      <c r="P168" s="160"/>
      <c r="Q168" s="160"/>
      <c r="R168" s="160"/>
      <c r="S168" s="160"/>
      <c r="T168" s="160"/>
      <c r="U168" s="160"/>
      <c r="V168" s="160"/>
      <c r="W168" s="160"/>
      <c r="X168" s="160"/>
      <c r="Y168" s="151"/>
      <c r="Z168" s="151"/>
      <c r="AA168" s="151"/>
      <c r="AB168" s="151"/>
      <c r="AC168" s="151"/>
      <c r="AD168" s="151"/>
      <c r="AE168" s="151"/>
      <c r="AF168" s="151"/>
      <c r="AG168" s="151" t="s">
        <v>144</v>
      </c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">
      <c r="A169" s="158"/>
      <c r="B169" s="159"/>
      <c r="C169" s="248" t="s">
        <v>286</v>
      </c>
      <c r="D169" s="249"/>
      <c r="E169" s="249"/>
      <c r="F169" s="249"/>
      <c r="G169" s="249"/>
      <c r="H169" s="160"/>
      <c r="I169" s="160"/>
      <c r="J169" s="160"/>
      <c r="K169" s="160"/>
      <c r="L169" s="160"/>
      <c r="M169" s="160"/>
      <c r="N169" s="160"/>
      <c r="O169" s="160"/>
      <c r="P169" s="160"/>
      <c r="Q169" s="160"/>
      <c r="R169" s="160"/>
      <c r="S169" s="160"/>
      <c r="T169" s="160"/>
      <c r="U169" s="160"/>
      <c r="V169" s="160"/>
      <c r="W169" s="160"/>
      <c r="X169" s="160"/>
      <c r="Y169" s="151"/>
      <c r="Z169" s="151"/>
      <c r="AA169" s="151"/>
      <c r="AB169" s="151"/>
      <c r="AC169" s="151"/>
      <c r="AD169" s="151"/>
      <c r="AE169" s="151"/>
      <c r="AF169" s="151"/>
      <c r="AG169" s="151" t="s">
        <v>144</v>
      </c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">
      <c r="A170" s="158"/>
      <c r="B170" s="159"/>
      <c r="C170" s="248" t="s">
        <v>287</v>
      </c>
      <c r="D170" s="249"/>
      <c r="E170" s="249"/>
      <c r="F170" s="249"/>
      <c r="G170" s="249"/>
      <c r="H170" s="160"/>
      <c r="I170" s="160"/>
      <c r="J170" s="160"/>
      <c r="K170" s="160"/>
      <c r="L170" s="160"/>
      <c r="M170" s="160"/>
      <c r="N170" s="160"/>
      <c r="O170" s="160"/>
      <c r="P170" s="160"/>
      <c r="Q170" s="160"/>
      <c r="R170" s="160"/>
      <c r="S170" s="160"/>
      <c r="T170" s="160"/>
      <c r="U170" s="160"/>
      <c r="V170" s="160"/>
      <c r="W170" s="160"/>
      <c r="X170" s="160"/>
      <c r="Y170" s="151"/>
      <c r="Z170" s="151"/>
      <c r="AA170" s="151"/>
      <c r="AB170" s="151"/>
      <c r="AC170" s="151"/>
      <c r="AD170" s="151"/>
      <c r="AE170" s="151"/>
      <c r="AF170" s="151"/>
      <c r="AG170" s="151" t="s">
        <v>144</v>
      </c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">
      <c r="A171" s="158"/>
      <c r="B171" s="159"/>
      <c r="C171" s="183" t="s">
        <v>288</v>
      </c>
      <c r="D171" s="161"/>
      <c r="E171" s="162"/>
      <c r="F171" s="160"/>
      <c r="G171" s="160"/>
      <c r="H171" s="160"/>
      <c r="I171" s="160"/>
      <c r="J171" s="160"/>
      <c r="K171" s="160"/>
      <c r="L171" s="160"/>
      <c r="M171" s="160"/>
      <c r="N171" s="160"/>
      <c r="O171" s="160"/>
      <c r="P171" s="160"/>
      <c r="Q171" s="160"/>
      <c r="R171" s="160"/>
      <c r="S171" s="160"/>
      <c r="T171" s="160"/>
      <c r="U171" s="160"/>
      <c r="V171" s="160"/>
      <c r="W171" s="160"/>
      <c r="X171" s="160"/>
      <c r="Y171" s="151"/>
      <c r="Z171" s="151"/>
      <c r="AA171" s="151"/>
      <c r="AB171" s="151"/>
      <c r="AC171" s="151"/>
      <c r="AD171" s="151"/>
      <c r="AE171" s="151"/>
      <c r="AF171" s="151"/>
      <c r="AG171" s="151" t="s">
        <v>138</v>
      </c>
      <c r="AH171" s="151">
        <v>0</v>
      </c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">
      <c r="A172" s="158"/>
      <c r="B172" s="159"/>
      <c r="C172" s="183" t="s">
        <v>289</v>
      </c>
      <c r="D172" s="161"/>
      <c r="E172" s="162">
        <v>1</v>
      </c>
      <c r="F172" s="160"/>
      <c r="G172" s="160"/>
      <c r="H172" s="160"/>
      <c r="I172" s="160"/>
      <c r="J172" s="160"/>
      <c r="K172" s="160"/>
      <c r="L172" s="160"/>
      <c r="M172" s="160"/>
      <c r="N172" s="160"/>
      <c r="O172" s="160"/>
      <c r="P172" s="160"/>
      <c r="Q172" s="160"/>
      <c r="R172" s="160"/>
      <c r="S172" s="160"/>
      <c r="T172" s="160"/>
      <c r="U172" s="160"/>
      <c r="V172" s="160"/>
      <c r="W172" s="160"/>
      <c r="X172" s="160"/>
      <c r="Y172" s="151"/>
      <c r="Z172" s="151"/>
      <c r="AA172" s="151"/>
      <c r="AB172" s="151"/>
      <c r="AC172" s="151"/>
      <c r="AD172" s="151"/>
      <c r="AE172" s="151"/>
      <c r="AF172" s="151"/>
      <c r="AG172" s="151" t="s">
        <v>138</v>
      </c>
      <c r="AH172" s="151">
        <v>0</v>
      </c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ht="22.5" outlineLevel="1" x14ac:dyDescent="0.2">
      <c r="A173" s="172">
        <v>29</v>
      </c>
      <c r="B173" s="173" t="s">
        <v>293</v>
      </c>
      <c r="C173" s="182" t="s">
        <v>294</v>
      </c>
      <c r="D173" s="174" t="s">
        <v>130</v>
      </c>
      <c r="E173" s="175">
        <v>1</v>
      </c>
      <c r="F173" s="176"/>
      <c r="G173" s="177">
        <f>ROUND(E173*F173,2)</f>
        <v>0</v>
      </c>
      <c r="H173" s="176"/>
      <c r="I173" s="177">
        <f>ROUND(E173*H173,2)</f>
        <v>0</v>
      </c>
      <c r="J173" s="176"/>
      <c r="K173" s="177">
        <f>ROUND(E173*J173,2)</f>
        <v>0</v>
      </c>
      <c r="L173" s="177">
        <v>21</v>
      </c>
      <c r="M173" s="177">
        <f>G173*(1+L173/100)</f>
        <v>0</v>
      </c>
      <c r="N173" s="177">
        <v>0</v>
      </c>
      <c r="O173" s="177">
        <f>ROUND(E173*N173,2)</f>
        <v>0</v>
      </c>
      <c r="P173" s="177">
        <v>0</v>
      </c>
      <c r="Q173" s="177">
        <f>ROUND(E173*P173,2)</f>
        <v>0</v>
      </c>
      <c r="R173" s="177"/>
      <c r="S173" s="177" t="s">
        <v>188</v>
      </c>
      <c r="T173" s="178" t="s">
        <v>189</v>
      </c>
      <c r="U173" s="160">
        <v>0</v>
      </c>
      <c r="V173" s="160">
        <f>ROUND(E173*U173,2)</f>
        <v>0</v>
      </c>
      <c r="W173" s="160"/>
      <c r="X173" s="160" t="s">
        <v>133</v>
      </c>
      <c r="Y173" s="151"/>
      <c r="Z173" s="151"/>
      <c r="AA173" s="151"/>
      <c r="AB173" s="151"/>
      <c r="AC173" s="151"/>
      <c r="AD173" s="151"/>
      <c r="AE173" s="151"/>
      <c r="AF173" s="151"/>
      <c r="AG173" s="151" t="s">
        <v>134</v>
      </c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">
      <c r="A174" s="158"/>
      <c r="B174" s="159"/>
      <c r="C174" s="246" t="s">
        <v>295</v>
      </c>
      <c r="D174" s="247"/>
      <c r="E174" s="247"/>
      <c r="F174" s="247"/>
      <c r="G174" s="247"/>
      <c r="H174" s="160"/>
      <c r="I174" s="160"/>
      <c r="J174" s="160"/>
      <c r="K174" s="160"/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60"/>
      <c r="Y174" s="151"/>
      <c r="Z174" s="151"/>
      <c r="AA174" s="151"/>
      <c r="AB174" s="151"/>
      <c r="AC174" s="151"/>
      <c r="AD174" s="151"/>
      <c r="AE174" s="151"/>
      <c r="AF174" s="151"/>
      <c r="AG174" s="151" t="s">
        <v>144</v>
      </c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">
      <c r="A175" s="158"/>
      <c r="B175" s="159"/>
      <c r="C175" s="248" t="s">
        <v>296</v>
      </c>
      <c r="D175" s="249"/>
      <c r="E175" s="249"/>
      <c r="F175" s="249"/>
      <c r="G175" s="249"/>
      <c r="H175" s="160"/>
      <c r="I175" s="160"/>
      <c r="J175" s="160"/>
      <c r="K175" s="160"/>
      <c r="L175" s="160"/>
      <c r="M175" s="160"/>
      <c r="N175" s="160"/>
      <c r="O175" s="160"/>
      <c r="P175" s="160"/>
      <c r="Q175" s="160"/>
      <c r="R175" s="160"/>
      <c r="S175" s="160"/>
      <c r="T175" s="160"/>
      <c r="U175" s="160"/>
      <c r="V175" s="160"/>
      <c r="W175" s="160"/>
      <c r="X175" s="160"/>
      <c r="Y175" s="151"/>
      <c r="Z175" s="151"/>
      <c r="AA175" s="151"/>
      <c r="AB175" s="151"/>
      <c r="AC175" s="151"/>
      <c r="AD175" s="151"/>
      <c r="AE175" s="151"/>
      <c r="AF175" s="151"/>
      <c r="AG175" s="151" t="s">
        <v>144</v>
      </c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">
      <c r="A176" s="158"/>
      <c r="B176" s="159"/>
      <c r="C176" s="248" t="s">
        <v>297</v>
      </c>
      <c r="D176" s="249"/>
      <c r="E176" s="249"/>
      <c r="F176" s="249"/>
      <c r="G176" s="249"/>
      <c r="H176" s="160"/>
      <c r="I176" s="160"/>
      <c r="J176" s="160"/>
      <c r="K176" s="160"/>
      <c r="L176" s="160"/>
      <c r="M176" s="160"/>
      <c r="N176" s="160"/>
      <c r="O176" s="160"/>
      <c r="P176" s="160"/>
      <c r="Q176" s="160"/>
      <c r="R176" s="160"/>
      <c r="S176" s="160"/>
      <c r="T176" s="160"/>
      <c r="U176" s="160"/>
      <c r="V176" s="160"/>
      <c r="W176" s="160"/>
      <c r="X176" s="160"/>
      <c r="Y176" s="151"/>
      <c r="Z176" s="151"/>
      <c r="AA176" s="151"/>
      <c r="AB176" s="151"/>
      <c r="AC176" s="151"/>
      <c r="AD176" s="151"/>
      <c r="AE176" s="151"/>
      <c r="AF176" s="151"/>
      <c r="AG176" s="151" t="s">
        <v>144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">
      <c r="A177" s="158"/>
      <c r="B177" s="159"/>
      <c r="C177" s="248" t="s">
        <v>298</v>
      </c>
      <c r="D177" s="249"/>
      <c r="E177" s="249"/>
      <c r="F177" s="249"/>
      <c r="G177" s="249"/>
      <c r="H177" s="160"/>
      <c r="I177" s="160"/>
      <c r="J177" s="160"/>
      <c r="K177" s="160"/>
      <c r="L177" s="160"/>
      <c r="M177" s="160"/>
      <c r="N177" s="160"/>
      <c r="O177" s="160"/>
      <c r="P177" s="160"/>
      <c r="Q177" s="160"/>
      <c r="R177" s="160"/>
      <c r="S177" s="160"/>
      <c r="T177" s="160"/>
      <c r="U177" s="160"/>
      <c r="V177" s="160"/>
      <c r="W177" s="160"/>
      <c r="X177" s="160"/>
      <c r="Y177" s="151"/>
      <c r="Z177" s="151"/>
      <c r="AA177" s="151"/>
      <c r="AB177" s="151"/>
      <c r="AC177" s="151"/>
      <c r="AD177" s="151"/>
      <c r="AE177" s="151"/>
      <c r="AF177" s="151"/>
      <c r="AG177" s="151" t="s">
        <v>144</v>
      </c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 x14ac:dyDescent="0.2">
      <c r="A178" s="158"/>
      <c r="B178" s="159"/>
      <c r="C178" s="248" t="s">
        <v>299</v>
      </c>
      <c r="D178" s="249"/>
      <c r="E178" s="249"/>
      <c r="F178" s="249"/>
      <c r="G178" s="249"/>
      <c r="H178" s="160"/>
      <c r="I178" s="160"/>
      <c r="J178" s="160"/>
      <c r="K178" s="160"/>
      <c r="L178" s="160"/>
      <c r="M178" s="160"/>
      <c r="N178" s="160"/>
      <c r="O178" s="160"/>
      <c r="P178" s="160"/>
      <c r="Q178" s="160"/>
      <c r="R178" s="160"/>
      <c r="S178" s="160"/>
      <c r="T178" s="160"/>
      <c r="U178" s="160"/>
      <c r="V178" s="160"/>
      <c r="W178" s="160"/>
      <c r="X178" s="160"/>
      <c r="Y178" s="151"/>
      <c r="Z178" s="151"/>
      <c r="AA178" s="151"/>
      <c r="AB178" s="151"/>
      <c r="AC178" s="151"/>
      <c r="AD178" s="151"/>
      <c r="AE178" s="151"/>
      <c r="AF178" s="151"/>
      <c r="AG178" s="151" t="s">
        <v>144</v>
      </c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">
      <c r="A179" s="158"/>
      <c r="B179" s="159"/>
      <c r="C179" s="248" t="s">
        <v>300</v>
      </c>
      <c r="D179" s="249"/>
      <c r="E179" s="249"/>
      <c r="F179" s="249"/>
      <c r="G179" s="249"/>
      <c r="H179" s="160"/>
      <c r="I179" s="160"/>
      <c r="J179" s="160"/>
      <c r="K179" s="160"/>
      <c r="L179" s="160"/>
      <c r="M179" s="160"/>
      <c r="N179" s="160"/>
      <c r="O179" s="160"/>
      <c r="P179" s="160"/>
      <c r="Q179" s="160"/>
      <c r="R179" s="160"/>
      <c r="S179" s="160"/>
      <c r="T179" s="160"/>
      <c r="U179" s="160"/>
      <c r="V179" s="160"/>
      <c r="W179" s="160"/>
      <c r="X179" s="160"/>
      <c r="Y179" s="151"/>
      <c r="Z179" s="151"/>
      <c r="AA179" s="151"/>
      <c r="AB179" s="151"/>
      <c r="AC179" s="151"/>
      <c r="AD179" s="151"/>
      <c r="AE179" s="151"/>
      <c r="AF179" s="151"/>
      <c r="AG179" s="151" t="s">
        <v>144</v>
      </c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">
      <c r="A180" s="158"/>
      <c r="B180" s="159"/>
      <c r="C180" s="248" t="s">
        <v>301</v>
      </c>
      <c r="D180" s="249"/>
      <c r="E180" s="249"/>
      <c r="F180" s="249"/>
      <c r="G180" s="249"/>
      <c r="H180" s="160"/>
      <c r="I180" s="160"/>
      <c r="J180" s="160"/>
      <c r="K180" s="160"/>
      <c r="L180" s="160"/>
      <c r="M180" s="160"/>
      <c r="N180" s="160"/>
      <c r="O180" s="160"/>
      <c r="P180" s="160"/>
      <c r="Q180" s="160"/>
      <c r="R180" s="160"/>
      <c r="S180" s="160"/>
      <c r="T180" s="160"/>
      <c r="U180" s="160"/>
      <c r="V180" s="160"/>
      <c r="W180" s="160"/>
      <c r="X180" s="160"/>
      <c r="Y180" s="151"/>
      <c r="Z180" s="151"/>
      <c r="AA180" s="151"/>
      <c r="AB180" s="151"/>
      <c r="AC180" s="151"/>
      <c r="AD180" s="151"/>
      <c r="AE180" s="151"/>
      <c r="AF180" s="151"/>
      <c r="AG180" s="151" t="s">
        <v>144</v>
      </c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79" t="str">
        <f>C180</f>
        <v xml:space="preserve"> - TŘI TĚSNÍCÍ ROVINY, TĚSNÍCÍ PÁSKY PO OBVODU RÁMU (INTERIÉR - PAROTĚSNÝ, EXTERIÉR - VODĚNEPROPUSTNÝ)</v>
      </c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">
      <c r="A181" s="158"/>
      <c r="B181" s="159"/>
      <c r="C181" s="183" t="s">
        <v>288</v>
      </c>
      <c r="D181" s="161"/>
      <c r="E181" s="162"/>
      <c r="F181" s="160"/>
      <c r="G181" s="160"/>
      <c r="H181" s="160"/>
      <c r="I181" s="160"/>
      <c r="J181" s="160"/>
      <c r="K181" s="160"/>
      <c r="L181" s="160"/>
      <c r="M181" s="160"/>
      <c r="N181" s="160"/>
      <c r="O181" s="160"/>
      <c r="P181" s="160"/>
      <c r="Q181" s="160"/>
      <c r="R181" s="160"/>
      <c r="S181" s="160"/>
      <c r="T181" s="160"/>
      <c r="U181" s="160"/>
      <c r="V181" s="160"/>
      <c r="W181" s="160"/>
      <c r="X181" s="160"/>
      <c r="Y181" s="151"/>
      <c r="Z181" s="151"/>
      <c r="AA181" s="151"/>
      <c r="AB181" s="151"/>
      <c r="AC181" s="151"/>
      <c r="AD181" s="151"/>
      <c r="AE181" s="151"/>
      <c r="AF181" s="151"/>
      <c r="AG181" s="151" t="s">
        <v>138</v>
      </c>
      <c r="AH181" s="151">
        <v>0</v>
      </c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">
      <c r="A182" s="158"/>
      <c r="B182" s="159"/>
      <c r="C182" s="183" t="s">
        <v>289</v>
      </c>
      <c r="D182" s="161"/>
      <c r="E182" s="162">
        <v>1</v>
      </c>
      <c r="F182" s="160"/>
      <c r="G182" s="160"/>
      <c r="H182" s="160"/>
      <c r="I182" s="160"/>
      <c r="J182" s="160"/>
      <c r="K182" s="160"/>
      <c r="L182" s="160"/>
      <c r="M182" s="160"/>
      <c r="N182" s="160"/>
      <c r="O182" s="160"/>
      <c r="P182" s="160"/>
      <c r="Q182" s="160"/>
      <c r="R182" s="160"/>
      <c r="S182" s="160"/>
      <c r="T182" s="160"/>
      <c r="U182" s="160"/>
      <c r="V182" s="160"/>
      <c r="W182" s="160"/>
      <c r="X182" s="160"/>
      <c r="Y182" s="151"/>
      <c r="Z182" s="151"/>
      <c r="AA182" s="151"/>
      <c r="AB182" s="151"/>
      <c r="AC182" s="151"/>
      <c r="AD182" s="151"/>
      <c r="AE182" s="151"/>
      <c r="AF182" s="151"/>
      <c r="AG182" s="151" t="s">
        <v>138</v>
      </c>
      <c r="AH182" s="151">
        <v>0</v>
      </c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ht="22.5" outlineLevel="1" x14ac:dyDescent="0.2">
      <c r="A183" s="172">
        <v>30</v>
      </c>
      <c r="B183" s="173" t="s">
        <v>302</v>
      </c>
      <c r="C183" s="182" t="s">
        <v>303</v>
      </c>
      <c r="D183" s="174" t="s">
        <v>130</v>
      </c>
      <c r="E183" s="175">
        <v>1</v>
      </c>
      <c r="F183" s="176"/>
      <c r="G183" s="177">
        <f>ROUND(E183*F183,2)</f>
        <v>0</v>
      </c>
      <c r="H183" s="176"/>
      <c r="I183" s="177">
        <f>ROUND(E183*H183,2)</f>
        <v>0</v>
      </c>
      <c r="J183" s="176"/>
      <c r="K183" s="177">
        <f>ROUND(E183*J183,2)</f>
        <v>0</v>
      </c>
      <c r="L183" s="177">
        <v>21</v>
      </c>
      <c r="M183" s="177">
        <f>G183*(1+L183/100)</f>
        <v>0</v>
      </c>
      <c r="N183" s="177">
        <v>0</v>
      </c>
      <c r="O183" s="177">
        <f>ROUND(E183*N183,2)</f>
        <v>0</v>
      </c>
      <c r="P183" s="177">
        <v>0</v>
      </c>
      <c r="Q183" s="177">
        <f>ROUND(E183*P183,2)</f>
        <v>0</v>
      </c>
      <c r="R183" s="177"/>
      <c r="S183" s="177" t="s">
        <v>188</v>
      </c>
      <c r="T183" s="178" t="s">
        <v>189</v>
      </c>
      <c r="U183" s="160">
        <v>0</v>
      </c>
      <c r="V183" s="160">
        <f>ROUND(E183*U183,2)</f>
        <v>0</v>
      </c>
      <c r="W183" s="160"/>
      <c r="X183" s="160" t="s">
        <v>133</v>
      </c>
      <c r="Y183" s="151"/>
      <c r="Z183" s="151"/>
      <c r="AA183" s="151"/>
      <c r="AB183" s="151"/>
      <c r="AC183" s="151"/>
      <c r="AD183" s="151"/>
      <c r="AE183" s="151"/>
      <c r="AF183" s="151"/>
      <c r="AG183" s="151" t="s">
        <v>134</v>
      </c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">
      <c r="A184" s="158"/>
      <c r="B184" s="159"/>
      <c r="C184" s="246" t="s">
        <v>295</v>
      </c>
      <c r="D184" s="247"/>
      <c r="E184" s="247"/>
      <c r="F184" s="247"/>
      <c r="G184" s="247"/>
      <c r="H184" s="160"/>
      <c r="I184" s="160"/>
      <c r="J184" s="160"/>
      <c r="K184" s="160"/>
      <c r="L184" s="160"/>
      <c r="M184" s="160"/>
      <c r="N184" s="160"/>
      <c r="O184" s="160"/>
      <c r="P184" s="160"/>
      <c r="Q184" s="160"/>
      <c r="R184" s="160"/>
      <c r="S184" s="160"/>
      <c r="T184" s="160"/>
      <c r="U184" s="160"/>
      <c r="V184" s="160"/>
      <c r="W184" s="160"/>
      <c r="X184" s="160"/>
      <c r="Y184" s="151"/>
      <c r="Z184" s="151"/>
      <c r="AA184" s="151"/>
      <c r="AB184" s="151"/>
      <c r="AC184" s="151"/>
      <c r="AD184" s="151"/>
      <c r="AE184" s="151"/>
      <c r="AF184" s="151"/>
      <c r="AG184" s="151" t="s">
        <v>144</v>
      </c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 x14ac:dyDescent="0.2">
      <c r="A185" s="158"/>
      <c r="B185" s="159"/>
      <c r="C185" s="248" t="s">
        <v>296</v>
      </c>
      <c r="D185" s="249"/>
      <c r="E185" s="249"/>
      <c r="F185" s="249"/>
      <c r="G185" s="249"/>
      <c r="H185" s="160"/>
      <c r="I185" s="160"/>
      <c r="J185" s="160"/>
      <c r="K185" s="160"/>
      <c r="L185" s="160"/>
      <c r="M185" s="160"/>
      <c r="N185" s="160"/>
      <c r="O185" s="160"/>
      <c r="P185" s="160"/>
      <c r="Q185" s="160"/>
      <c r="R185" s="160"/>
      <c r="S185" s="160"/>
      <c r="T185" s="160"/>
      <c r="U185" s="160"/>
      <c r="V185" s="160"/>
      <c r="W185" s="160"/>
      <c r="X185" s="160"/>
      <c r="Y185" s="151"/>
      <c r="Z185" s="151"/>
      <c r="AA185" s="151"/>
      <c r="AB185" s="151"/>
      <c r="AC185" s="151"/>
      <c r="AD185" s="151"/>
      <c r="AE185" s="151"/>
      <c r="AF185" s="151"/>
      <c r="AG185" s="151" t="s">
        <v>144</v>
      </c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 x14ac:dyDescent="0.2">
      <c r="A186" s="158"/>
      <c r="B186" s="159"/>
      <c r="C186" s="248" t="s">
        <v>297</v>
      </c>
      <c r="D186" s="249"/>
      <c r="E186" s="249"/>
      <c r="F186" s="249"/>
      <c r="G186" s="249"/>
      <c r="H186" s="160"/>
      <c r="I186" s="160"/>
      <c r="J186" s="160"/>
      <c r="K186" s="160"/>
      <c r="L186" s="160"/>
      <c r="M186" s="160"/>
      <c r="N186" s="160"/>
      <c r="O186" s="160"/>
      <c r="P186" s="160"/>
      <c r="Q186" s="160"/>
      <c r="R186" s="160"/>
      <c r="S186" s="160"/>
      <c r="T186" s="160"/>
      <c r="U186" s="160"/>
      <c r="V186" s="160"/>
      <c r="W186" s="160"/>
      <c r="X186" s="160"/>
      <c r="Y186" s="151"/>
      <c r="Z186" s="151"/>
      <c r="AA186" s="151"/>
      <c r="AB186" s="151"/>
      <c r="AC186" s="151"/>
      <c r="AD186" s="151"/>
      <c r="AE186" s="151"/>
      <c r="AF186" s="151"/>
      <c r="AG186" s="151" t="s">
        <v>144</v>
      </c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 x14ac:dyDescent="0.2">
      <c r="A187" s="158"/>
      <c r="B187" s="159"/>
      <c r="C187" s="248" t="s">
        <v>298</v>
      </c>
      <c r="D187" s="249"/>
      <c r="E187" s="249"/>
      <c r="F187" s="249"/>
      <c r="G187" s="249"/>
      <c r="H187" s="160"/>
      <c r="I187" s="160"/>
      <c r="J187" s="160"/>
      <c r="K187" s="160"/>
      <c r="L187" s="160"/>
      <c r="M187" s="160"/>
      <c r="N187" s="160"/>
      <c r="O187" s="160"/>
      <c r="P187" s="160"/>
      <c r="Q187" s="160"/>
      <c r="R187" s="160"/>
      <c r="S187" s="160"/>
      <c r="T187" s="160"/>
      <c r="U187" s="160"/>
      <c r="V187" s="160"/>
      <c r="W187" s="160"/>
      <c r="X187" s="160"/>
      <c r="Y187" s="151"/>
      <c r="Z187" s="151"/>
      <c r="AA187" s="151"/>
      <c r="AB187" s="151"/>
      <c r="AC187" s="151"/>
      <c r="AD187" s="151"/>
      <c r="AE187" s="151"/>
      <c r="AF187" s="151"/>
      <c r="AG187" s="151" t="s">
        <v>144</v>
      </c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">
      <c r="A188" s="158"/>
      <c r="B188" s="159"/>
      <c r="C188" s="248" t="s">
        <v>299</v>
      </c>
      <c r="D188" s="249"/>
      <c r="E188" s="249"/>
      <c r="F188" s="249"/>
      <c r="G188" s="249"/>
      <c r="H188" s="160"/>
      <c r="I188" s="160"/>
      <c r="J188" s="160"/>
      <c r="K188" s="160"/>
      <c r="L188" s="160"/>
      <c r="M188" s="160"/>
      <c r="N188" s="160"/>
      <c r="O188" s="160"/>
      <c r="P188" s="160"/>
      <c r="Q188" s="160"/>
      <c r="R188" s="160"/>
      <c r="S188" s="160"/>
      <c r="T188" s="160"/>
      <c r="U188" s="160"/>
      <c r="V188" s="160"/>
      <c r="W188" s="160"/>
      <c r="X188" s="160"/>
      <c r="Y188" s="151"/>
      <c r="Z188" s="151"/>
      <c r="AA188" s="151"/>
      <c r="AB188" s="151"/>
      <c r="AC188" s="151"/>
      <c r="AD188" s="151"/>
      <c r="AE188" s="151"/>
      <c r="AF188" s="151"/>
      <c r="AG188" s="151" t="s">
        <v>144</v>
      </c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58"/>
      <c r="B189" s="159"/>
      <c r="C189" s="248" t="s">
        <v>300</v>
      </c>
      <c r="D189" s="249"/>
      <c r="E189" s="249"/>
      <c r="F189" s="249"/>
      <c r="G189" s="249"/>
      <c r="H189" s="160"/>
      <c r="I189" s="160"/>
      <c r="J189" s="160"/>
      <c r="K189" s="160"/>
      <c r="L189" s="160"/>
      <c r="M189" s="160"/>
      <c r="N189" s="160"/>
      <c r="O189" s="160"/>
      <c r="P189" s="160"/>
      <c r="Q189" s="160"/>
      <c r="R189" s="160"/>
      <c r="S189" s="160"/>
      <c r="T189" s="160"/>
      <c r="U189" s="160"/>
      <c r="V189" s="160"/>
      <c r="W189" s="160"/>
      <c r="X189" s="160"/>
      <c r="Y189" s="151"/>
      <c r="Z189" s="151"/>
      <c r="AA189" s="151"/>
      <c r="AB189" s="151"/>
      <c r="AC189" s="151"/>
      <c r="AD189" s="151"/>
      <c r="AE189" s="151"/>
      <c r="AF189" s="151"/>
      <c r="AG189" s="151" t="s">
        <v>144</v>
      </c>
      <c r="AH189" s="151"/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 x14ac:dyDescent="0.2">
      <c r="A190" s="158"/>
      <c r="B190" s="159"/>
      <c r="C190" s="248" t="s">
        <v>301</v>
      </c>
      <c r="D190" s="249"/>
      <c r="E190" s="249"/>
      <c r="F190" s="249"/>
      <c r="G190" s="249"/>
      <c r="H190" s="160"/>
      <c r="I190" s="160"/>
      <c r="J190" s="160"/>
      <c r="K190" s="160"/>
      <c r="L190" s="160"/>
      <c r="M190" s="160"/>
      <c r="N190" s="160"/>
      <c r="O190" s="160"/>
      <c r="P190" s="160"/>
      <c r="Q190" s="160"/>
      <c r="R190" s="160"/>
      <c r="S190" s="160"/>
      <c r="T190" s="160"/>
      <c r="U190" s="160"/>
      <c r="V190" s="160"/>
      <c r="W190" s="160"/>
      <c r="X190" s="160"/>
      <c r="Y190" s="151"/>
      <c r="Z190" s="151"/>
      <c r="AA190" s="151"/>
      <c r="AB190" s="151"/>
      <c r="AC190" s="151"/>
      <c r="AD190" s="151"/>
      <c r="AE190" s="151"/>
      <c r="AF190" s="151"/>
      <c r="AG190" s="151" t="s">
        <v>144</v>
      </c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79" t="str">
        <f>C190</f>
        <v xml:space="preserve"> - TŘI TĚSNÍCÍ ROVINY, TĚSNÍCÍ PÁSKY PO OBVODU RÁMU (INTERIÉR - PAROTĚSNÝ, EXTERIÉR - VODĚNEPROPUSTNÝ)</v>
      </c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">
      <c r="A191" s="158"/>
      <c r="B191" s="159"/>
      <c r="C191" s="183" t="s">
        <v>288</v>
      </c>
      <c r="D191" s="161"/>
      <c r="E191" s="162"/>
      <c r="F191" s="160"/>
      <c r="G191" s="160"/>
      <c r="H191" s="160"/>
      <c r="I191" s="160"/>
      <c r="J191" s="160"/>
      <c r="K191" s="160"/>
      <c r="L191" s="160"/>
      <c r="M191" s="160"/>
      <c r="N191" s="160"/>
      <c r="O191" s="160"/>
      <c r="P191" s="160"/>
      <c r="Q191" s="160"/>
      <c r="R191" s="160"/>
      <c r="S191" s="160"/>
      <c r="T191" s="160"/>
      <c r="U191" s="160"/>
      <c r="V191" s="160"/>
      <c r="W191" s="160"/>
      <c r="X191" s="160"/>
      <c r="Y191" s="151"/>
      <c r="Z191" s="151"/>
      <c r="AA191" s="151"/>
      <c r="AB191" s="151"/>
      <c r="AC191" s="151"/>
      <c r="AD191" s="151"/>
      <c r="AE191" s="151"/>
      <c r="AF191" s="151"/>
      <c r="AG191" s="151" t="s">
        <v>138</v>
      </c>
      <c r="AH191" s="151">
        <v>0</v>
      </c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">
      <c r="A192" s="158"/>
      <c r="B192" s="159"/>
      <c r="C192" s="183" t="s">
        <v>289</v>
      </c>
      <c r="D192" s="161"/>
      <c r="E192" s="162">
        <v>1</v>
      </c>
      <c r="F192" s="160"/>
      <c r="G192" s="160"/>
      <c r="H192" s="160"/>
      <c r="I192" s="160"/>
      <c r="J192" s="160"/>
      <c r="K192" s="160"/>
      <c r="L192" s="160"/>
      <c r="M192" s="160"/>
      <c r="N192" s="160"/>
      <c r="O192" s="160"/>
      <c r="P192" s="160"/>
      <c r="Q192" s="160"/>
      <c r="R192" s="160"/>
      <c r="S192" s="160"/>
      <c r="T192" s="160"/>
      <c r="U192" s="160"/>
      <c r="V192" s="160"/>
      <c r="W192" s="160"/>
      <c r="X192" s="160"/>
      <c r="Y192" s="151"/>
      <c r="Z192" s="151"/>
      <c r="AA192" s="151"/>
      <c r="AB192" s="151"/>
      <c r="AC192" s="151"/>
      <c r="AD192" s="151"/>
      <c r="AE192" s="151"/>
      <c r="AF192" s="151"/>
      <c r="AG192" s="151" t="s">
        <v>138</v>
      </c>
      <c r="AH192" s="151">
        <v>0</v>
      </c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x14ac:dyDescent="0.2">
      <c r="A193" s="166" t="s">
        <v>126</v>
      </c>
      <c r="B193" s="167" t="s">
        <v>91</v>
      </c>
      <c r="C193" s="181" t="s">
        <v>92</v>
      </c>
      <c r="D193" s="168"/>
      <c r="E193" s="169"/>
      <c r="F193" s="170"/>
      <c r="G193" s="170">
        <f>SUMIF(AG194:AG214,"&lt;&gt;NOR",G194:G214)</f>
        <v>0</v>
      </c>
      <c r="H193" s="170"/>
      <c r="I193" s="170">
        <f>SUM(I194:I214)</f>
        <v>0</v>
      </c>
      <c r="J193" s="170"/>
      <c r="K193" s="170">
        <f>SUM(K194:K214)</f>
        <v>0</v>
      </c>
      <c r="L193" s="170"/>
      <c r="M193" s="170">
        <f>SUM(M194:M214)</f>
        <v>0</v>
      </c>
      <c r="N193" s="170"/>
      <c r="O193" s="170">
        <f>SUM(O194:O214)</f>
        <v>0.12</v>
      </c>
      <c r="P193" s="170"/>
      <c r="Q193" s="170">
        <f>SUM(Q194:Q214)</f>
        <v>0</v>
      </c>
      <c r="R193" s="170"/>
      <c r="S193" s="170"/>
      <c r="T193" s="171"/>
      <c r="U193" s="165"/>
      <c r="V193" s="165">
        <f>SUM(V194:V214)</f>
        <v>11.55</v>
      </c>
      <c r="W193" s="165"/>
      <c r="X193" s="165"/>
      <c r="AG193" t="s">
        <v>127</v>
      </c>
    </row>
    <row r="194" spans="1:60" outlineLevel="1" x14ac:dyDescent="0.2">
      <c r="A194" s="172">
        <v>31</v>
      </c>
      <c r="B194" s="173" t="s">
        <v>304</v>
      </c>
      <c r="C194" s="182" t="s">
        <v>305</v>
      </c>
      <c r="D194" s="174" t="s">
        <v>170</v>
      </c>
      <c r="E194" s="175">
        <v>4.415</v>
      </c>
      <c r="F194" s="176"/>
      <c r="G194" s="177">
        <f>ROUND(E194*F194,2)</f>
        <v>0</v>
      </c>
      <c r="H194" s="176"/>
      <c r="I194" s="177">
        <f>ROUND(E194*H194,2)</f>
        <v>0</v>
      </c>
      <c r="J194" s="176"/>
      <c r="K194" s="177">
        <f>ROUND(E194*J194,2)</f>
        <v>0</v>
      </c>
      <c r="L194" s="177">
        <v>21</v>
      </c>
      <c r="M194" s="177">
        <f>G194*(1+L194/100)</f>
        <v>0</v>
      </c>
      <c r="N194" s="177">
        <v>2.1000000000000001E-4</v>
      </c>
      <c r="O194" s="177">
        <f>ROUND(E194*N194,2)</f>
        <v>0</v>
      </c>
      <c r="P194" s="177">
        <v>0</v>
      </c>
      <c r="Q194" s="177">
        <f>ROUND(E194*P194,2)</f>
        <v>0</v>
      </c>
      <c r="R194" s="177" t="s">
        <v>306</v>
      </c>
      <c r="S194" s="177" t="s">
        <v>132</v>
      </c>
      <c r="T194" s="178" t="s">
        <v>132</v>
      </c>
      <c r="U194" s="160">
        <v>0.05</v>
      </c>
      <c r="V194" s="160">
        <f>ROUND(E194*U194,2)</f>
        <v>0.22</v>
      </c>
      <c r="W194" s="160"/>
      <c r="X194" s="160" t="s">
        <v>133</v>
      </c>
      <c r="Y194" s="151"/>
      <c r="Z194" s="151"/>
      <c r="AA194" s="151"/>
      <c r="AB194" s="151"/>
      <c r="AC194" s="151"/>
      <c r="AD194" s="151"/>
      <c r="AE194" s="151"/>
      <c r="AF194" s="151"/>
      <c r="AG194" s="151" t="s">
        <v>134</v>
      </c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">
      <c r="A195" s="158"/>
      <c r="B195" s="159"/>
      <c r="C195" s="246" t="s">
        <v>307</v>
      </c>
      <c r="D195" s="247"/>
      <c r="E195" s="247"/>
      <c r="F195" s="247"/>
      <c r="G195" s="247"/>
      <c r="H195" s="160"/>
      <c r="I195" s="160"/>
      <c r="J195" s="160"/>
      <c r="K195" s="160"/>
      <c r="L195" s="160"/>
      <c r="M195" s="160"/>
      <c r="N195" s="160"/>
      <c r="O195" s="160"/>
      <c r="P195" s="160"/>
      <c r="Q195" s="160"/>
      <c r="R195" s="160"/>
      <c r="S195" s="160"/>
      <c r="T195" s="160"/>
      <c r="U195" s="160"/>
      <c r="V195" s="160"/>
      <c r="W195" s="160"/>
      <c r="X195" s="160"/>
      <c r="Y195" s="151"/>
      <c r="Z195" s="151"/>
      <c r="AA195" s="151"/>
      <c r="AB195" s="151"/>
      <c r="AC195" s="151"/>
      <c r="AD195" s="151"/>
      <c r="AE195" s="151"/>
      <c r="AF195" s="151"/>
      <c r="AG195" s="151" t="s">
        <v>144</v>
      </c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">
      <c r="A196" s="158"/>
      <c r="B196" s="159"/>
      <c r="C196" s="183" t="s">
        <v>308</v>
      </c>
      <c r="D196" s="161"/>
      <c r="E196" s="162">
        <v>4.415</v>
      </c>
      <c r="F196" s="160"/>
      <c r="G196" s="160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0"/>
      <c r="V196" s="160"/>
      <c r="W196" s="160"/>
      <c r="X196" s="160"/>
      <c r="Y196" s="151"/>
      <c r="Z196" s="151"/>
      <c r="AA196" s="151"/>
      <c r="AB196" s="151"/>
      <c r="AC196" s="151"/>
      <c r="AD196" s="151"/>
      <c r="AE196" s="151"/>
      <c r="AF196" s="151"/>
      <c r="AG196" s="151" t="s">
        <v>138</v>
      </c>
      <c r="AH196" s="151">
        <v>5</v>
      </c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ht="22.5" outlineLevel="1" x14ac:dyDescent="0.2">
      <c r="A197" s="172">
        <v>32</v>
      </c>
      <c r="B197" s="173" t="s">
        <v>309</v>
      </c>
      <c r="C197" s="182" t="s">
        <v>310</v>
      </c>
      <c r="D197" s="174" t="s">
        <v>170</v>
      </c>
      <c r="E197" s="175">
        <v>4.415</v>
      </c>
      <c r="F197" s="176"/>
      <c r="G197" s="177">
        <f>ROUND(E197*F197,2)</f>
        <v>0</v>
      </c>
      <c r="H197" s="176"/>
      <c r="I197" s="177">
        <f>ROUND(E197*H197,2)</f>
        <v>0</v>
      </c>
      <c r="J197" s="176"/>
      <c r="K197" s="177">
        <f>ROUND(E197*J197,2)</f>
        <v>0</v>
      </c>
      <c r="L197" s="177">
        <v>21</v>
      </c>
      <c r="M197" s="177">
        <f>G197*(1+L197/100)</f>
        <v>0</v>
      </c>
      <c r="N197" s="177">
        <v>7.8799999999999999E-3</v>
      </c>
      <c r="O197" s="177">
        <f>ROUND(E197*N197,2)</f>
        <v>0.03</v>
      </c>
      <c r="P197" s="177">
        <v>0</v>
      </c>
      <c r="Q197" s="177">
        <f>ROUND(E197*P197,2)</f>
        <v>0</v>
      </c>
      <c r="R197" s="177" t="s">
        <v>306</v>
      </c>
      <c r="S197" s="177" t="s">
        <v>132</v>
      </c>
      <c r="T197" s="178" t="s">
        <v>132</v>
      </c>
      <c r="U197" s="160">
        <v>2.024</v>
      </c>
      <c r="V197" s="160">
        <f>ROUND(E197*U197,2)</f>
        <v>8.94</v>
      </c>
      <c r="W197" s="160"/>
      <c r="X197" s="160" t="s">
        <v>133</v>
      </c>
      <c r="Y197" s="151"/>
      <c r="Z197" s="151"/>
      <c r="AA197" s="151"/>
      <c r="AB197" s="151"/>
      <c r="AC197" s="151"/>
      <c r="AD197" s="151"/>
      <c r="AE197" s="151"/>
      <c r="AF197" s="151"/>
      <c r="AG197" s="151" t="s">
        <v>134</v>
      </c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 x14ac:dyDescent="0.2">
      <c r="A198" s="158"/>
      <c r="B198" s="159"/>
      <c r="C198" s="183" t="s">
        <v>182</v>
      </c>
      <c r="D198" s="161"/>
      <c r="E198" s="162"/>
      <c r="F198" s="160"/>
      <c r="G198" s="160"/>
      <c r="H198" s="160"/>
      <c r="I198" s="160"/>
      <c r="J198" s="160"/>
      <c r="K198" s="160"/>
      <c r="L198" s="160"/>
      <c r="M198" s="160"/>
      <c r="N198" s="160"/>
      <c r="O198" s="160"/>
      <c r="P198" s="160"/>
      <c r="Q198" s="160"/>
      <c r="R198" s="160"/>
      <c r="S198" s="160"/>
      <c r="T198" s="160"/>
      <c r="U198" s="160"/>
      <c r="V198" s="160"/>
      <c r="W198" s="160"/>
      <c r="X198" s="160"/>
      <c r="Y198" s="151"/>
      <c r="Z198" s="151"/>
      <c r="AA198" s="151"/>
      <c r="AB198" s="151"/>
      <c r="AC198" s="151"/>
      <c r="AD198" s="151"/>
      <c r="AE198" s="151"/>
      <c r="AF198" s="151"/>
      <c r="AG198" s="151" t="s">
        <v>138</v>
      </c>
      <c r="AH198" s="151">
        <v>0</v>
      </c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 x14ac:dyDescent="0.2">
      <c r="A199" s="158"/>
      <c r="B199" s="159"/>
      <c r="C199" s="183" t="s">
        <v>311</v>
      </c>
      <c r="D199" s="161"/>
      <c r="E199" s="162">
        <v>0.52200000000000002</v>
      </c>
      <c r="F199" s="160"/>
      <c r="G199" s="160"/>
      <c r="H199" s="160"/>
      <c r="I199" s="160"/>
      <c r="J199" s="160"/>
      <c r="K199" s="160"/>
      <c r="L199" s="160"/>
      <c r="M199" s="160"/>
      <c r="N199" s="160"/>
      <c r="O199" s="160"/>
      <c r="P199" s="160"/>
      <c r="Q199" s="160"/>
      <c r="R199" s="160"/>
      <c r="S199" s="160"/>
      <c r="T199" s="160"/>
      <c r="U199" s="160"/>
      <c r="V199" s="160"/>
      <c r="W199" s="160"/>
      <c r="X199" s="160"/>
      <c r="Y199" s="151"/>
      <c r="Z199" s="151"/>
      <c r="AA199" s="151"/>
      <c r="AB199" s="151"/>
      <c r="AC199" s="151"/>
      <c r="AD199" s="151"/>
      <c r="AE199" s="151"/>
      <c r="AF199" s="151"/>
      <c r="AG199" s="151" t="s">
        <v>138</v>
      </c>
      <c r="AH199" s="151">
        <v>0</v>
      </c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 x14ac:dyDescent="0.2">
      <c r="A200" s="158"/>
      <c r="B200" s="159"/>
      <c r="C200" s="183" t="s">
        <v>235</v>
      </c>
      <c r="D200" s="161"/>
      <c r="E200" s="162">
        <v>1.218</v>
      </c>
      <c r="F200" s="160"/>
      <c r="G200" s="160"/>
      <c r="H200" s="160"/>
      <c r="I200" s="160"/>
      <c r="J200" s="160"/>
      <c r="K200" s="160"/>
      <c r="L200" s="160"/>
      <c r="M200" s="160"/>
      <c r="N200" s="160"/>
      <c r="O200" s="160"/>
      <c r="P200" s="160"/>
      <c r="Q200" s="160"/>
      <c r="R200" s="160"/>
      <c r="S200" s="160"/>
      <c r="T200" s="160"/>
      <c r="U200" s="160"/>
      <c r="V200" s="160"/>
      <c r="W200" s="160"/>
      <c r="X200" s="160"/>
      <c r="Y200" s="151"/>
      <c r="Z200" s="151"/>
      <c r="AA200" s="151"/>
      <c r="AB200" s="151"/>
      <c r="AC200" s="151"/>
      <c r="AD200" s="151"/>
      <c r="AE200" s="151"/>
      <c r="AF200" s="151"/>
      <c r="AG200" s="151" t="s">
        <v>138</v>
      </c>
      <c r="AH200" s="151">
        <v>0</v>
      </c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 x14ac:dyDescent="0.2">
      <c r="A201" s="158"/>
      <c r="B201" s="159"/>
      <c r="C201" s="183" t="s">
        <v>312</v>
      </c>
      <c r="D201" s="161"/>
      <c r="E201" s="162">
        <v>1.38</v>
      </c>
      <c r="F201" s="160"/>
      <c r="G201" s="160"/>
      <c r="H201" s="160"/>
      <c r="I201" s="160"/>
      <c r="J201" s="160"/>
      <c r="K201" s="160"/>
      <c r="L201" s="160"/>
      <c r="M201" s="160"/>
      <c r="N201" s="160"/>
      <c r="O201" s="160"/>
      <c r="P201" s="160"/>
      <c r="Q201" s="160"/>
      <c r="R201" s="160"/>
      <c r="S201" s="160"/>
      <c r="T201" s="160"/>
      <c r="U201" s="160"/>
      <c r="V201" s="160"/>
      <c r="W201" s="160"/>
      <c r="X201" s="160"/>
      <c r="Y201" s="151"/>
      <c r="Z201" s="151"/>
      <c r="AA201" s="151"/>
      <c r="AB201" s="151"/>
      <c r="AC201" s="151"/>
      <c r="AD201" s="151"/>
      <c r="AE201" s="151"/>
      <c r="AF201" s="151"/>
      <c r="AG201" s="151" t="s">
        <v>138</v>
      </c>
      <c r="AH201" s="151">
        <v>0</v>
      </c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1" x14ac:dyDescent="0.2">
      <c r="A202" s="158"/>
      <c r="B202" s="159"/>
      <c r="C202" s="183" t="s">
        <v>231</v>
      </c>
      <c r="D202" s="161"/>
      <c r="E202" s="162">
        <v>0.48</v>
      </c>
      <c r="F202" s="160"/>
      <c r="G202" s="160"/>
      <c r="H202" s="160"/>
      <c r="I202" s="160"/>
      <c r="J202" s="160"/>
      <c r="K202" s="160"/>
      <c r="L202" s="160"/>
      <c r="M202" s="160"/>
      <c r="N202" s="160"/>
      <c r="O202" s="160"/>
      <c r="P202" s="160"/>
      <c r="Q202" s="160"/>
      <c r="R202" s="160"/>
      <c r="S202" s="160"/>
      <c r="T202" s="160"/>
      <c r="U202" s="160"/>
      <c r="V202" s="160"/>
      <c r="W202" s="160"/>
      <c r="X202" s="160"/>
      <c r="Y202" s="151"/>
      <c r="Z202" s="151"/>
      <c r="AA202" s="151"/>
      <c r="AB202" s="151"/>
      <c r="AC202" s="151"/>
      <c r="AD202" s="151"/>
      <c r="AE202" s="151"/>
      <c r="AF202" s="151"/>
      <c r="AG202" s="151" t="s">
        <v>138</v>
      </c>
      <c r="AH202" s="151">
        <v>0</v>
      </c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">
      <c r="A203" s="158"/>
      <c r="B203" s="159"/>
      <c r="C203" s="183" t="s">
        <v>313</v>
      </c>
      <c r="D203" s="161"/>
      <c r="E203" s="162">
        <v>0.08</v>
      </c>
      <c r="F203" s="160"/>
      <c r="G203" s="160"/>
      <c r="H203" s="160"/>
      <c r="I203" s="160"/>
      <c r="J203" s="160"/>
      <c r="K203" s="160"/>
      <c r="L203" s="160"/>
      <c r="M203" s="160"/>
      <c r="N203" s="160"/>
      <c r="O203" s="160"/>
      <c r="P203" s="160"/>
      <c r="Q203" s="160"/>
      <c r="R203" s="160"/>
      <c r="S203" s="160"/>
      <c r="T203" s="160"/>
      <c r="U203" s="160"/>
      <c r="V203" s="160"/>
      <c r="W203" s="160"/>
      <c r="X203" s="160"/>
      <c r="Y203" s="151"/>
      <c r="Z203" s="151"/>
      <c r="AA203" s="151"/>
      <c r="AB203" s="151"/>
      <c r="AC203" s="151"/>
      <c r="AD203" s="151"/>
      <c r="AE203" s="151"/>
      <c r="AF203" s="151"/>
      <c r="AG203" s="151" t="s">
        <v>138</v>
      </c>
      <c r="AH203" s="151">
        <v>0</v>
      </c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1" x14ac:dyDescent="0.2">
      <c r="A204" s="158"/>
      <c r="B204" s="159"/>
      <c r="C204" s="183" t="s">
        <v>314</v>
      </c>
      <c r="D204" s="161"/>
      <c r="E204" s="162">
        <v>0.21</v>
      </c>
      <c r="F204" s="160"/>
      <c r="G204" s="160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0"/>
      <c r="V204" s="160"/>
      <c r="W204" s="160"/>
      <c r="X204" s="160"/>
      <c r="Y204" s="151"/>
      <c r="Z204" s="151"/>
      <c r="AA204" s="151"/>
      <c r="AB204" s="151"/>
      <c r="AC204" s="151"/>
      <c r="AD204" s="151"/>
      <c r="AE204" s="151"/>
      <c r="AF204" s="151"/>
      <c r="AG204" s="151" t="s">
        <v>138</v>
      </c>
      <c r="AH204" s="151">
        <v>0</v>
      </c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">
      <c r="A205" s="158"/>
      <c r="B205" s="159"/>
      <c r="C205" s="183" t="s">
        <v>250</v>
      </c>
      <c r="D205" s="161"/>
      <c r="E205" s="162">
        <v>0.52500000000000002</v>
      </c>
      <c r="F205" s="160"/>
      <c r="G205" s="160"/>
      <c r="H205" s="160"/>
      <c r="I205" s="160"/>
      <c r="J205" s="160"/>
      <c r="K205" s="160"/>
      <c r="L205" s="160"/>
      <c r="M205" s="160"/>
      <c r="N205" s="160"/>
      <c r="O205" s="160"/>
      <c r="P205" s="160"/>
      <c r="Q205" s="160"/>
      <c r="R205" s="160"/>
      <c r="S205" s="160"/>
      <c r="T205" s="160"/>
      <c r="U205" s="160"/>
      <c r="V205" s="160"/>
      <c r="W205" s="160"/>
      <c r="X205" s="160"/>
      <c r="Y205" s="151"/>
      <c r="Z205" s="151"/>
      <c r="AA205" s="151"/>
      <c r="AB205" s="151"/>
      <c r="AC205" s="151"/>
      <c r="AD205" s="151"/>
      <c r="AE205" s="151"/>
      <c r="AF205" s="151"/>
      <c r="AG205" s="151" t="s">
        <v>138</v>
      </c>
      <c r="AH205" s="151">
        <v>0</v>
      </c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ht="22.5" outlineLevel="1" x14ac:dyDescent="0.2">
      <c r="A206" s="172">
        <v>33</v>
      </c>
      <c r="B206" s="173" t="s">
        <v>315</v>
      </c>
      <c r="C206" s="182" t="s">
        <v>316</v>
      </c>
      <c r="D206" s="174" t="s">
        <v>170</v>
      </c>
      <c r="E206" s="175">
        <v>4.415</v>
      </c>
      <c r="F206" s="176"/>
      <c r="G206" s="177">
        <f>ROUND(E206*F206,2)</f>
        <v>0</v>
      </c>
      <c r="H206" s="176"/>
      <c r="I206" s="177">
        <f>ROUND(E206*H206,2)</f>
        <v>0</v>
      </c>
      <c r="J206" s="176"/>
      <c r="K206" s="177">
        <f>ROUND(E206*J206,2)</f>
        <v>0</v>
      </c>
      <c r="L206" s="177">
        <v>21</v>
      </c>
      <c r="M206" s="177">
        <f>G206*(1+L206/100)</f>
        <v>0</v>
      </c>
      <c r="N206" s="177">
        <v>0</v>
      </c>
      <c r="O206" s="177">
        <f>ROUND(E206*N206,2)</f>
        <v>0</v>
      </c>
      <c r="P206" s="177">
        <v>0</v>
      </c>
      <c r="Q206" s="177">
        <f>ROUND(E206*P206,2)</f>
        <v>0</v>
      </c>
      <c r="R206" s="177" t="s">
        <v>306</v>
      </c>
      <c r="S206" s="177" t="s">
        <v>132</v>
      </c>
      <c r="T206" s="178" t="s">
        <v>132</v>
      </c>
      <c r="U206" s="160">
        <v>0.49399999999999999</v>
      </c>
      <c r="V206" s="160">
        <f>ROUND(E206*U206,2)</f>
        <v>2.1800000000000002</v>
      </c>
      <c r="W206" s="160"/>
      <c r="X206" s="160" t="s">
        <v>133</v>
      </c>
      <c r="Y206" s="151"/>
      <c r="Z206" s="151"/>
      <c r="AA206" s="151"/>
      <c r="AB206" s="151"/>
      <c r="AC206" s="151"/>
      <c r="AD206" s="151"/>
      <c r="AE206" s="151"/>
      <c r="AF206" s="151"/>
      <c r="AG206" s="151" t="s">
        <v>134</v>
      </c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">
      <c r="A207" s="158"/>
      <c r="B207" s="159"/>
      <c r="C207" s="183" t="s">
        <v>308</v>
      </c>
      <c r="D207" s="161"/>
      <c r="E207" s="162">
        <v>4.415</v>
      </c>
      <c r="F207" s="160"/>
      <c r="G207" s="160"/>
      <c r="H207" s="160"/>
      <c r="I207" s="160"/>
      <c r="J207" s="160"/>
      <c r="K207" s="160"/>
      <c r="L207" s="160"/>
      <c r="M207" s="160"/>
      <c r="N207" s="160"/>
      <c r="O207" s="160"/>
      <c r="P207" s="160"/>
      <c r="Q207" s="160"/>
      <c r="R207" s="160"/>
      <c r="S207" s="160"/>
      <c r="T207" s="160"/>
      <c r="U207" s="160"/>
      <c r="V207" s="160"/>
      <c r="W207" s="160"/>
      <c r="X207" s="160"/>
      <c r="Y207" s="151"/>
      <c r="Z207" s="151"/>
      <c r="AA207" s="151"/>
      <c r="AB207" s="151"/>
      <c r="AC207" s="151"/>
      <c r="AD207" s="151"/>
      <c r="AE207" s="151"/>
      <c r="AF207" s="151"/>
      <c r="AG207" s="151" t="s">
        <v>138</v>
      </c>
      <c r="AH207" s="151">
        <v>5</v>
      </c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">
      <c r="A208" s="172">
        <v>34</v>
      </c>
      <c r="B208" s="173" t="s">
        <v>317</v>
      </c>
      <c r="C208" s="182" t="s">
        <v>318</v>
      </c>
      <c r="D208" s="174" t="s">
        <v>170</v>
      </c>
      <c r="E208" s="175">
        <v>4.5474500000000004</v>
      </c>
      <c r="F208" s="176"/>
      <c r="G208" s="177">
        <f>ROUND(E208*F208,2)</f>
        <v>0</v>
      </c>
      <c r="H208" s="176"/>
      <c r="I208" s="177">
        <f>ROUND(E208*H208,2)</f>
        <v>0</v>
      </c>
      <c r="J208" s="176"/>
      <c r="K208" s="177">
        <f>ROUND(E208*J208,2)</f>
        <v>0</v>
      </c>
      <c r="L208" s="177">
        <v>21</v>
      </c>
      <c r="M208" s="177">
        <f>G208*(1+L208/100)</f>
        <v>0</v>
      </c>
      <c r="N208" s="177">
        <v>2.0500000000000001E-2</v>
      </c>
      <c r="O208" s="177">
        <f>ROUND(E208*N208,2)</f>
        <v>0.09</v>
      </c>
      <c r="P208" s="177">
        <v>0</v>
      </c>
      <c r="Q208" s="177">
        <f>ROUND(E208*P208,2)</f>
        <v>0</v>
      </c>
      <c r="R208" s="177" t="s">
        <v>319</v>
      </c>
      <c r="S208" s="177" t="s">
        <v>132</v>
      </c>
      <c r="T208" s="178" t="s">
        <v>132</v>
      </c>
      <c r="U208" s="160">
        <v>0</v>
      </c>
      <c r="V208" s="160">
        <f>ROUND(E208*U208,2)</f>
        <v>0</v>
      </c>
      <c r="W208" s="160"/>
      <c r="X208" s="160" t="s">
        <v>320</v>
      </c>
      <c r="Y208" s="151"/>
      <c r="Z208" s="151"/>
      <c r="AA208" s="151"/>
      <c r="AB208" s="151"/>
      <c r="AC208" s="151"/>
      <c r="AD208" s="151"/>
      <c r="AE208" s="151"/>
      <c r="AF208" s="151"/>
      <c r="AG208" s="151" t="s">
        <v>321</v>
      </c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">
      <c r="A209" s="158"/>
      <c r="B209" s="159"/>
      <c r="C209" s="183" t="s">
        <v>308</v>
      </c>
      <c r="D209" s="161"/>
      <c r="E209" s="162">
        <v>4.415</v>
      </c>
      <c r="F209" s="160"/>
      <c r="G209" s="160"/>
      <c r="H209" s="160"/>
      <c r="I209" s="160"/>
      <c r="J209" s="160"/>
      <c r="K209" s="160"/>
      <c r="L209" s="160"/>
      <c r="M209" s="160"/>
      <c r="N209" s="160"/>
      <c r="O209" s="160"/>
      <c r="P209" s="160"/>
      <c r="Q209" s="160"/>
      <c r="R209" s="160"/>
      <c r="S209" s="160"/>
      <c r="T209" s="160"/>
      <c r="U209" s="160"/>
      <c r="V209" s="160"/>
      <c r="W209" s="160"/>
      <c r="X209" s="160"/>
      <c r="Y209" s="151"/>
      <c r="Z209" s="151"/>
      <c r="AA209" s="151"/>
      <c r="AB209" s="151"/>
      <c r="AC209" s="151"/>
      <c r="AD209" s="151"/>
      <c r="AE209" s="151"/>
      <c r="AF209" s="151"/>
      <c r="AG209" s="151" t="s">
        <v>138</v>
      </c>
      <c r="AH209" s="151">
        <v>5</v>
      </c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1" x14ac:dyDescent="0.2">
      <c r="A210" s="158"/>
      <c r="B210" s="159"/>
      <c r="C210" s="184" t="s">
        <v>322</v>
      </c>
      <c r="D210" s="163"/>
      <c r="E210" s="164">
        <v>0.13245000000000001</v>
      </c>
      <c r="F210" s="160"/>
      <c r="G210" s="160"/>
      <c r="H210" s="160"/>
      <c r="I210" s="160"/>
      <c r="J210" s="160"/>
      <c r="K210" s="160"/>
      <c r="L210" s="160"/>
      <c r="M210" s="160"/>
      <c r="N210" s="160"/>
      <c r="O210" s="160"/>
      <c r="P210" s="160"/>
      <c r="Q210" s="160"/>
      <c r="R210" s="160"/>
      <c r="S210" s="160"/>
      <c r="T210" s="160"/>
      <c r="U210" s="160"/>
      <c r="V210" s="160"/>
      <c r="W210" s="160"/>
      <c r="X210" s="160"/>
      <c r="Y210" s="151"/>
      <c r="Z210" s="151"/>
      <c r="AA210" s="151"/>
      <c r="AB210" s="151"/>
      <c r="AC210" s="151"/>
      <c r="AD210" s="151"/>
      <c r="AE210" s="151"/>
      <c r="AF210" s="151"/>
      <c r="AG210" s="151" t="s">
        <v>138</v>
      </c>
      <c r="AH210" s="151">
        <v>4</v>
      </c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">
      <c r="A211" s="172">
        <v>35</v>
      </c>
      <c r="B211" s="173" t="s">
        <v>323</v>
      </c>
      <c r="C211" s="182" t="s">
        <v>324</v>
      </c>
      <c r="D211" s="174" t="s">
        <v>253</v>
      </c>
      <c r="E211" s="175">
        <v>0.12894</v>
      </c>
      <c r="F211" s="176"/>
      <c r="G211" s="177">
        <f>ROUND(E211*F211,2)</f>
        <v>0</v>
      </c>
      <c r="H211" s="176"/>
      <c r="I211" s="177">
        <f>ROUND(E211*H211,2)</f>
        <v>0</v>
      </c>
      <c r="J211" s="176"/>
      <c r="K211" s="177">
        <f>ROUND(E211*J211,2)</f>
        <v>0</v>
      </c>
      <c r="L211" s="177">
        <v>21</v>
      </c>
      <c r="M211" s="177">
        <f>G211*(1+L211/100)</f>
        <v>0</v>
      </c>
      <c r="N211" s="177">
        <v>0</v>
      </c>
      <c r="O211" s="177">
        <f>ROUND(E211*N211,2)</f>
        <v>0</v>
      </c>
      <c r="P211" s="177">
        <v>0</v>
      </c>
      <c r="Q211" s="177">
        <f>ROUND(E211*P211,2)</f>
        <v>0</v>
      </c>
      <c r="R211" s="177" t="s">
        <v>306</v>
      </c>
      <c r="S211" s="177" t="s">
        <v>132</v>
      </c>
      <c r="T211" s="178" t="s">
        <v>132</v>
      </c>
      <c r="U211" s="160">
        <v>1.5980000000000001</v>
      </c>
      <c r="V211" s="160">
        <f>ROUND(E211*U211,2)</f>
        <v>0.21</v>
      </c>
      <c r="W211" s="160"/>
      <c r="X211" s="160" t="s">
        <v>254</v>
      </c>
      <c r="Y211" s="151"/>
      <c r="Z211" s="151"/>
      <c r="AA211" s="151"/>
      <c r="AB211" s="151"/>
      <c r="AC211" s="151"/>
      <c r="AD211" s="151"/>
      <c r="AE211" s="151"/>
      <c r="AF211" s="151"/>
      <c r="AG211" s="151" t="s">
        <v>255</v>
      </c>
      <c r="AH211" s="151"/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 x14ac:dyDescent="0.2">
      <c r="A212" s="158"/>
      <c r="B212" s="159"/>
      <c r="C212" s="183" t="s">
        <v>257</v>
      </c>
      <c r="D212" s="161"/>
      <c r="E212" s="162"/>
      <c r="F212" s="160"/>
      <c r="G212" s="160"/>
      <c r="H212" s="160"/>
      <c r="I212" s="160"/>
      <c r="J212" s="160"/>
      <c r="K212" s="160"/>
      <c r="L212" s="160"/>
      <c r="M212" s="160"/>
      <c r="N212" s="160"/>
      <c r="O212" s="160"/>
      <c r="P212" s="160"/>
      <c r="Q212" s="160"/>
      <c r="R212" s="160"/>
      <c r="S212" s="160"/>
      <c r="T212" s="160"/>
      <c r="U212" s="160"/>
      <c r="V212" s="160"/>
      <c r="W212" s="160"/>
      <c r="X212" s="160"/>
      <c r="Y212" s="151"/>
      <c r="Z212" s="151"/>
      <c r="AA212" s="151"/>
      <c r="AB212" s="151"/>
      <c r="AC212" s="151"/>
      <c r="AD212" s="151"/>
      <c r="AE212" s="151"/>
      <c r="AF212" s="151"/>
      <c r="AG212" s="151" t="s">
        <v>138</v>
      </c>
      <c r="AH212" s="151">
        <v>0</v>
      </c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">
      <c r="A213" s="158"/>
      <c r="B213" s="159"/>
      <c r="C213" s="183" t="s">
        <v>325</v>
      </c>
      <c r="D213" s="161"/>
      <c r="E213" s="162"/>
      <c r="F213" s="160"/>
      <c r="G213" s="160"/>
      <c r="H213" s="160"/>
      <c r="I213" s="160"/>
      <c r="J213" s="160"/>
      <c r="K213" s="160"/>
      <c r="L213" s="160"/>
      <c r="M213" s="160"/>
      <c r="N213" s="160"/>
      <c r="O213" s="160"/>
      <c r="P213" s="160"/>
      <c r="Q213" s="160"/>
      <c r="R213" s="160"/>
      <c r="S213" s="160"/>
      <c r="T213" s="160"/>
      <c r="U213" s="160"/>
      <c r="V213" s="160"/>
      <c r="W213" s="160"/>
      <c r="X213" s="160"/>
      <c r="Y213" s="151"/>
      <c r="Z213" s="151"/>
      <c r="AA213" s="151"/>
      <c r="AB213" s="151"/>
      <c r="AC213" s="151"/>
      <c r="AD213" s="151"/>
      <c r="AE213" s="151"/>
      <c r="AF213" s="151"/>
      <c r="AG213" s="151" t="s">
        <v>138</v>
      </c>
      <c r="AH213" s="151">
        <v>0</v>
      </c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">
      <c r="A214" s="158"/>
      <c r="B214" s="159"/>
      <c r="C214" s="183" t="s">
        <v>326</v>
      </c>
      <c r="D214" s="161"/>
      <c r="E214" s="162">
        <v>0.12894</v>
      </c>
      <c r="F214" s="160"/>
      <c r="G214" s="160"/>
      <c r="H214" s="160"/>
      <c r="I214" s="160"/>
      <c r="J214" s="160"/>
      <c r="K214" s="160"/>
      <c r="L214" s="160"/>
      <c r="M214" s="160"/>
      <c r="N214" s="160"/>
      <c r="O214" s="160"/>
      <c r="P214" s="160"/>
      <c r="Q214" s="160"/>
      <c r="R214" s="160"/>
      <c r="S214" s="160"/>
      <c r="T214" s="160"/>
      <c r="U214" s="160"/>
      <c r="V214" s="160"/>
      <c r="W214" s="160"/>
      <c r="X214" s="160"/>
      <c r="Y214" s="151"/>
      <c r="Z214" s="151"/>
      <c r="AA214" s="151"/>
      <c r="AB214" s="151"/>
      <c r="AC214" s="151"/>
      <c r="AD214" s="151"/>
      <c r="AE214" s="151"/>
      <c r="AF214" s="151"/>
      <c r="AG214" s="151" t="s">
        <v>138</v>
      </c>
      <c r="AH214" s="151">
        <v>0</v>
      </c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x14ac:dyDescent="0.2">
      <c r="A215" s="166" t="s">
        <v>126</v>
      </c>
      <c r="B215" s="167" t="s">
        <v>93</v>
      </c>
      <c r="C215" s="181" t="s">
        <v>94</v>
      </c>
      <c r="D215" s="168"/>
      <c r="E215" s="169"/>
      <c r="F215" s="170"/>
      <c r="G215" s="170">
        <f>SUMIF(AG216:AG230,"&lt;&gt;NOR",G216:G230)</f>
        <v>0</v>
      </c>
      <c r="H215" s="170"/>
      <c r="I215" s="170">
        <f>SUM(I216:I230)</f>
        <v>0</v>
      </c>
      <c r="J215" s="170"/>
      <c r="K215" s="170">
        <f>SUM(K216:K230)</f>
        <v>0</v>
      </c>
      <c r="L215" s="170"/>
      <c r="M215" s="170">
        <f>SUM(M216:M230)</f>
        <v>0</v>
      </c>
      <c r="N215" s="170"/>
      <c r="O215" s="170">
        <f>SUM(O216:O230)</f>
        <v>0.01</v>
      </c>
      <c r="P215" s="170"/>
      <c r="Q215" s="170">
        <f>SUM(Q216:Q230)</f>
        <v>0</v>
      </c>
      <c r="R215" s="170"/>
      <c r="S215" s="170"/>
      <c r="T215" s="171"/>
      <c r="U215" s="165"/>
      <c r="V215" s="165">
        <f>SUM(V216:V230)</f>
        <v>8.17</v>
      </c>
      <c r="W215" s="165"/>
      <c r="X215" s="165"/>
      <c r="AG215" t="s">
        <v>127</v>
      </c>
    </row>
    <row r="216" spans="1:60" outlineLevel="1" x14ac:dyDescent="0.2">
      <c r="A216" s="172">
        <v>36</v>
      </c>
      <c r="B216" s="173" t="s">
        <v>327</v>
      </c>
      <c r="C216" s="182" t="s">
        <v>328</v>
      </c>
      <c r="D216" s="174" t="s">
        <v>170</v>
      </c>
      <c r="E216" s="175">
        <v>60.794499999999999</v>
      </c>
      <c r="F216" s="176"/>
      <c r="G216" s="177">
        <f>ROUND(E216*F216,2)</f>
        <v>0</v>
      </c>
      <c r="H216" s="176"/>
      <c r="I216" s="177">
        <f>ROUND(E216*H216,2)</f>
        <v>0</v>
      </c>
      <c r="J216" s="176"/>
      <c r="K216" s="177">
        <f>ROUND(E216*J216,2)</f>
        <v>0</v>
      </c>
      <c r="L216" s="177">
        <v>21</v>
      </c>
      <c r="M216" s="177">
        <f>G216*(1+L216/100)</f>
        <v>0</v>
      </c>
      <c r="N216" s="177">
        <v>6.9999999999999994E-5</v>
      </c>
      <c r="O216" s="177">
        <f>ROUND(E216*N216,2)</f>
        <v>0</v>
      </c>
      <c r="P216" s="177">
        <v>0</v>
      </c>
      <c r="Q216" s="177">
        <f>ROUND(E216*P216,2)</f>
        <v>0</v>
      </c>
      <c r="R216" s="177" t="s">
        <v>329</v>
      </c>
      <c r="S216" s="177" t="s">
        <v>132</v>
      </c>
      <c r="T216" s="178" t="s">
        <v>132</v>
      </c>
      <c r="U216" s="160">
        <v>3.2480000000000002E-2</v>
      </c>
      <c r="V216" s="160">
        <f>ROUND(E216*U216,2)</f>
        <v>1.97</v>
      </c>
      <c r="W216" s="160"/>
      <c r="X216" s="160" t="s">
        <v>133</v>
      </c>
      <c r="Y216" s="151"/>
      <c r="Z216" s="151"/>
      <c r="AA216" s="151"/>
      <c r="AB216" s="151"/>
      <c r="AC216" s="151"/>
      <c r="AD216" s="151"/>
      <c r="AE216" s="151"/>
      <c r="AF216" s="151"/>
      <c r="AG216" s="151" t="s">
        <v>134</v>
      </c>
      <c r="AH216" s="151"/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1" x14ac:dyDescent="0.2">
      <c r="A217" s="158"/>
      <c r="B217" s="159"/>
      <c r="C217" s="183" t="s">
        <v>330</v>
      </c>
      <c r="D217" s="161"/>
      <c r="E217" s="162">
        <v>60.794499999999999</v>
      </c>
      <c r="F217" s="160"/>
      <c r="G217" s="160"/>
      <c r="H217" s="160"/>
      <c r="I217" s="160"/>
      <c r="J217" s="160"/>
      <c r="K217" s="160"/>
      <c r="L217" s="160"/>
      <c r="M217" s="160"/>
      <c r="N217" s="160"/>
      <c r="O217" s="160"/>
      <c r="P217" s="160"/>
      <c r="Q217" s="160"/>
      <c r="R217" s="160"/>
      <c r="S217" s="160"/>
      <c r="T217" s="160"/>
      <c r="U217" s="160"/>
      <c r="V217" s="160"/>
      <c r="W217" s="160"/>
      <c r="X217" s="160"/>
      <c r="Y217" s="151"/>
      <c r="Z217" s="151"/>
      <c r="AA217" s="151"/>
      <c r="AB217" s="151"/>
      <c r="AC217" s="151"/>
      <c r="AD217" s="151"/>
      <c r="AE217" s="151"/>
      <c r="AF217" s="151"/>
      <c r="AG217" s="151" t="s">
        <v>138</v>
      </c>
      <c r="AH217" s="151">
        <v>5</v>
      </c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">
      <c r="A218" s="172">
        <v>37</v>
      </c>
      <c r="B218" s="173" t="s">
        <v>331</v>
      </c>
      <c r="C218" s="182" t="s">
        <v>332</v>
      </c>
      <c r="D218" s="174" t="s">
        <v>170</v>
      </c>
      <c r="E218" s="175">
        <v>60.794499999999999</v>
      </c>
      <c r="F218" s="176"/>
      <c r="G218" s="177">
        <f>ROUND(E218*F218,2)</f>
        <v>0</v>
      </c>
      <c r="H218" s="176"/>
      <c r="I218" s="177">
        <f>ROUND(E218*H218,2)</f>
        <v>0</v>
      </c>
      <c r="J218" s="176"/>
      <c r="K218" s="177">
        <f>ROUND(E218*J218,2)</f>
        <v>0</v>
      </c>
      <c r="L218" s="177">
        <v>21</v>
      </c>
      <c r="M218" s="177">
        <f>G218*(1+L218/100)</f>
        <v>0</v>
      </c>
      <c r="N218" s="177">
        <v>1.4999999999999999E-4</v>
      </c>
      <c r="O218" s="177">
        <f>ROUND(E218*N218,2)</f>
        <v>0.01</v>
      </c>
      <c r="P218" s="177">
        <v>0</v>
      </c>
      <c r="Q218" s="177">
        <f>ROUND(E218*P218,2)</f>
        <v>0</v>
      </c>
      <c r="R218" s="177" t="s">
        <v>329</v>
      </c>
      <c r="S218" s="177" t="s">
        <v>132</v>
      </c>
      <c r="T218" s="178" t="s">
        <v>132</v>
      </c>
      <c r="U218" s="160">
        <v>0.10191</v>
      </c>
      <c r="V218" s="160">
        <f>ROUND(E218*U218,2)</f>
        <v>6.2</v>
      </c>
      <c r="W218" s="160"/>
      <c r="X218" s="160" t="s">
        <v>133</v>
      </c>
      <c r="Y218" s="151"/>
      <c r="Z218" s="151"/>
      <c r="AA218" s="151"/>
      <c r="AB218" s="151"/>
      <c r="AC218" s="151"/>
      <c r="AD218" s="151"/>
      <c r="AE218" s="151"/>
      <c r="AF218" s="151"/>
      <c r="AG218" s="151" t="s">
        <v>134</v>
      </c>
      <c r="AH218" s="151"/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 x14ac:dyDescent="0.2">
      <c r="A219" s="158"/>
      <c r="B219" s="159"/>
      <c r="C219" s="183" t="s">
        <v>137</v>
      </c>
      <c r="D219" s="161"/>
      <c r="E219" s="162"/>
      <c r="F219" s="160"/>
      <c r="G219" s="160"/>
      <c r="H219" s="160"/>
      <c r="I219" s="160"/>
      <c r="J219" s="160"/>
      <c r="K219" s="160"/>
      <c r="L219" s="160"/>
      <c r="M219" s="160"/>
      <c r="N219" s="160"/>
      <c r="O219" s="160"/>
      <c r="P219" s="160"/>
      <c r="Q219" s="160"/>
      <c r="R219" s="160"/>
      <c r="S219" s="160"/>
      <c r="T219" s="160"/>
      <c r="U219" s="160"/>
      <c r="V219" s="160"/>
      <c r="W219" s="160"/>
      <c r="X219" s="160"/>
      <c r="Y219" s="151"/>
      <c r="Z219" s="151"/>
      <c r="AA219" s="151"/>
      <c r="AB219" s="151"/>
      <c r="AC219" s="151"/>
      <c r="AD219" s="151"/>
      <c r="AE219" s="151"/>
      <c r="AF219" s="151"/>
      <c r="AG219" s="151" t="s">
        <v>138</v>
      </c>
      <c r="AH219" s="151">
        <v>0</v>
      </c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">
      <c r="A220" s="158"/>
      <c r="B220" s="159"/>
      <c r="C220" s="183" t="s">
        <v>333</v>
      </c>
      <c r="D220" s="161"/>
      <c r="E220" s="162">
        <v>12.696</v>
      </c>
      <c r="F220" s="160"/>
      <c r="G220" s="160"/>
      <c r="H220" s="160"/>
      <c r="I220" s="160"/>
      <c r="J220" s="160"/>
      <c r="K220" s="160"/>
      <c r="L220" s="160"/>
      <c r="M220" s="160"/>
      <c r="N220" s="160"/>
      <c r="O220" s="160"/>
      <c r="P220" s="160"/>
      <c r="Q220" s="160"/>
      <c r="R220" s="160"/>
      <c r="S220" s="160"/>
      <c r="T220" s="160"/>
      <c r="U220" s="160"/>
      <c r="V220" s="160"/>
      <c r="W220" s="160"/>
      <c r="X220" s="160"/>
      <c r="Y220" s="151"/>
      <c r="Z220" s="151"/>
      <c r="AA220" s="151"/>
      <c r="AB220" s="151"/>
      <c r="AC220" s="151"/>
      <c r="AD220" s="151"/>
      <c r="AE220" s="151"/>
      <c r="AF220" s="151"/>
      <c r="AG220" s="151" t="s">
        <v>138</v>
      </c>
      <c r="AH220" s="151">
        <v>0</v>
      </c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">
      <c r="A221" s="158"/>
      <c r="B221" s="159"/>
      <c r="C221" s="183" t="s">
        <v>334</v>
      </c>
      <c r="D221" s="161"/>
      <c r="E221" s="162">
        <v>1.3</v>
      </c>
      <c r="F221" s="160"/>
      <c r="G221" s="160"/>
      <c r="H221" s="160"/>
      <c r="I221" s="160"/>
      <c r="J221" s="160"/>
      <c r="K221" s="160"/>
      <c r="L221" s="160"/>
      <c r="M221" s="160"/>
      <c r="N221" s="160"/>
      <c r="O221" s="160"/>
      <c r="P221" s="160"/>
      <c r="Q221" s="160"/>
      <c r="R221" s="160"/>
      <c r="S221" s="160"/>
      <c r="T221" s="160"/>
      <c r="U221" s="160"/>
      <c r="V221" s="160"/>
      <c r="W221" s="160"/>
      <c r="X221" s="160"/>
      <c r="Y221" s="151"/>
      <c r="Z221" s="151"/>
      <c r="AA221" s="151"/>
      <c r="AB221" s="151"/>
      <c r="AC221" s="151"/>
      <c r="AD221" s="151"/>
      <c r="AE221" s="151"/>
      <c r="AF221" s="151"/>
      <c r="AG221" s="151" t="s">
        <v>138</v>
      </c>
      <c r="AH221" s="151">
        <v>0</v>
      </c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1" x14ac:dyDescent="0.2">
      <c r="A222" s="158"/>
      <c r="B222" s="159"/>
      <c r="C222" s="183" t="s">
        <v>335</v>
      </c>
      <c r="D222" s="161"/>
      <c r="E222" s="162">
        <v>12.558</v>
      </c>
      <c r="F222" s="160"/>
      <c r="G222" s="160"/>
      <c r="H222" s="160"/>
      <c r="I222" s="160"/>
      <c r="J222" s="160"/>
      <c r="K222" s="160"/>
      <c r="L222" s="160"/>
      <c r="M222" s="160"/>
      <c r="N222" s="160"/>
      <c r="O222" s="160"/>
      <c r="P222" s="160"/>
      <c r="Q222" s="160"/>
      <c r="R222" s="160"/>
      <c r="S222" s="160"/>
      <c r="T222" s="160"/>
      <c r="U222" s="160"/>
      <c r="V222" s="160"/>
      <c r="W222" s="160"/>
      <c r="X222" s="160"/>
      <c r="Y222" s="151"/>
      <c r="Z222" s="151"/>
      <c r="AA222" s="151"/>
      <c r="AB222" s="151"/>
      <c r="AC222" s="151"/>
      <c r="AD222" s="151"/>
      <c r="AE222" s="151"/>
      <c r="AF222" s="151"/>
      <c r="AG222" s="151" t="s">
        <v>138</v>
      </c>
      <c r="AH222" s="151">
        <v>0</v>
      </c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1" x14ac:dyDescent="0.2">
      <c r="A223" s="158"/>
      <c r="B223" s="159"/>
      <c r="C223" s="183" t="s">
        <v>336</v>
      </c>
      <c r="D223" s="161"/>
      <c r="E223" s="162">
        <v>8.0960000000000001</v>
      </c>
      <c r="F223" s="160"/>
      <c r="G223" s="160"/>
      <c r="H223" s="160"/>
      <c r="I223" s="160"/>
      <c r="J223" s="160"/>
      <c r="K223" s="160"/>
      <c r="L223" s="160"/>
      <c r="M223" s="160"/>
      <c r="N223" s="160"/>
      <c r="O223" s="160"/>
      <c r="P223" s="160"/>
      <c r="Q223" s="160"/>
      <c r="R223" s="160"/>
      <c r="S223" s="160"/>
      <c r="T223" s="160"/>
      <c r="U223" s="160"/>
      <c r="V223" s="160"/>
      <c r="W223" s="160"/>
      <c r="X223" s="160"/>
      <c r="Y223" s="151"/>
      <c r="Z223" s="151"/>
      <c r="AA223" s="151"/>
      <c r="AB223" s="151"/>
      <c r="AC223" s="151"/>
      <c r="AD223" s="151"/>
      <c r="AE223" s="151"/>
      <c r="AF223" s="151"/>
      <c r="AG223" s="151" t="s">
        <v>138</v>
      </c>
      <c r="AH223" s="151">
        <v>0</v>
      </c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 x14ac:dyDescent="0.2">
      <c r="A224" s="158"/>
      <c r="B224" s="159"/>
      <c r="C224" s="183" t="s">
        <v>337</v>
      </c>
      <c r="D224" s="161"/>
      <c r="E224" s="162">
        <v>5.5759999999999996</v>
      </c>
      <c r="F224" s="160"/>
      <c r="G224" s="160"/>
      <c r="H224" s="160"/>
      <c r="I224" s="160"/>
      <c r="J224" s="160"/>
      <c r="K224" s="160"/>
      <c r="L224" s="160"/>
      <c r="M224" s="160"/>
      <c r="N224" s="160"/>
      <c r="O224" s="160"/>
      <c r="P224" s="160"/>
      <c r="Q224" s="160"/>
      <c r="R224" s="160"/>
      <c r="S224" s="160"/>
      <c r="T224" s="160"/>
      <c r="U224" s="160"/>
      <c r="V224" s="160"/>
      <c r="W224" s="160"/>
      <c r="X224" s="160"/>
      <c r="Y224" s="151"/>
      <c r="Z224" s="151"/>
      <c r="AA224" s="151"/>
      <c r="AB224" s="151"/>
      <c r="AC224" s="151"/>
      <c r="AD224" s="151"/>
      <c r="AE224" s="151"/>
      <c r="AF224" s="151"/>
      <c r="AG224" s="151" t="s">
        <v>138</v>
      </c>
      <c r="AH224" s="151">
        <v>0</v>
      </c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1" x14ac:dyDescent="0.2">
      <c r="A225" s="158"/>
      <c r="B225" s="159"/>
      <c r="C225" s="183" t="s">
        <v>334</v>
      </c>
      <c r="D225" s="161"/>
      <c r="E225" s="162">
        <v>1.3</v>
      </c>
      <c r="F225" s="160"/>
      <c r="G225" s="160"/>
      <c r="H225" s="160"/>
      <c r="I225" s="160"/>
      <c r="J225" s="160"/>
      <c r="K225" s="160"/>
      <c r="L225" s="160"/>
      <c r="M225" s="160"/>
      <c r="N225" s="160"/>
      <c r="O225" s="160"/>
      <c r="P225" s="160"/>
      <c r="Q225" s="160"/>
      <c r="R225" s="160"/>
      <c r="S225" s="160"/>
      <c r="T225" s="160"/>
      <c r="U225" s="160"/>
      <c r="V225" s="160"/>
      <c r="W225" s="160"/>
      <c r="X225" s="160"/>
      <c r="Y225" s="151"/>
      <c r="Z225" s="151"/>
      <c r="AA225" s="151"/>
      <c r="AB225" s="151"/>
      <c r="AC225" s="151"/>
      <c r="AD225" s="151"/>
      <c r="AE225" s="151"/>
      <c r="AF225" s="151"/>
      <c r="AG225" s="151" t="s">
        <v>138</v>
      </c>
      <c r="AH225" s="151">
        <v>0</v>
      </c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 x14ac:dyDescent="0.2">
      <c r="A226" s="158"/>
      <c r="B226" s="159"/>
      <c r="C226" s="183" t="s">
        <v>338</v>
      </c>
      <c r="D226" s="161"/>
      <c r="E226" s="162">
        <v>5.27</v>
      </c>
      <c r="F226" s="160"/>
      <c r="G226" s="160"/>
      <c r="H226" s="160"/>
      <c r="I226" s="160"/>
      <c r="J226" s="160"/>
      <c r="K226" s="160"/>
      <c r="L226" s="160"/>
      <c r="M226" s="160"/>
      <c r="N226" s="160"/>
      <c r="O226" s="160"/>
      <c r="P226" s="160"/>
      <c r="Q226" s="160"/>
      <c r="R226" s="160"/>
      <c r="S226" s="160"/>
      <c r="T226" s="160"/>
      <c r="U226" s="160"/>
      <c r="V226" s="160"/>
      <c r="W226" s="160"/>
      <c r="X226" s="160"/>
      <c r="Y226" s="151"/>
      <c r="Z226" s="151"/>
      <c r="AA226" s="151"/>
      <c r="AB226" s="151"/>
      <c r="AC226" s="151"/>
      <c r="AD226" s="151"/>
      <c r="AE226" s="151"/>
      <c r="AF226" s="151"/>
      <c r="AG226" s="151" t="s">
        <v>138</v>
      </c>
      <c r="AH226" s="151">
        <v>0</v>
      </c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 x14ac:dyDescent="0.2">
      <c r="A227" s="158"/>
      <c r="B227" s="159"/>
      <c r="C227" s="183" t="s">
        <v>339</v>
      </c>
      <c r="D227" s="161"/>
      <c r="E227" s="162">
        <v>0.61250000000000004</v>
      </c>
      <c r="F227" s="160"/>
      <c r="G227" s="160"/>
      <c r="H227" s="160"/>
      <c r="I227" s="160"/>
      <c r="J227" s="160"/>
      <c r="K227" s="160"/>
      <c r="L227" s="160"/>
      <c r="M227" s="160"/>
      <c r="N227" s="160"/>
      <c r="O227" s="160"/>
      <c r="P227" s="160"/>
      <c r="Q227" s="160"/>
      <c r="R227" s="160"/>
      <c r="S227" s="160"/>
      <c r="T227" s="160"/>
      <c r="U227" s="160"/>
      <c r="V227" s="160"/>
      <c r="W227" s="160"/>
      <c r="X227" s="160"/>
      <c r="Y227" s="151"/>
      <c r="Z227" s="151"/>
      <c r="AA227" s="151"/>
      <c r="AB227" s="151"/>
      <c r="AC227" s="151"/>
      <c r="AD227" s="151"/>
      <c r="AE227" s="151"/>
      <c r="AF227" s="151"/>
      <c r="AG227" s="151" t="s">
        <v>138</v>
      </c>
      <c r="AH227" s="151">
        <v>0</v>
      </c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1" x14ac:dyDescent="0.2">
      <c r="A228" s="158"/>
      <c r="B228" s="159"/>
      <c r="C228" s="183" t="s">
        <v>340</v>
      </c>
      <c r="D228" s="161"/>
      <c r="E228" s="162">
        <v>3.06</v>
      </c>
      <c r="F228" s="160"/>
      <c r="G228" s="160"/>
      <c r="H228" s="160"/>
      <c r="I228" s="160"/>
      <c r="J228" s="160"/>
      <c r="K228" s="160"/>
      <c r="L228" s="160"/>
      <c r="M228" s="160"/>
      <c r="N228" s="160"/>
      <c r="O228" s="160"/>
      <c r="P228" s="160"/>
      <c r="Q228" s="160"/>
      <c r="R228" s="160"/>
      <c r="S228" s="160"/>
      <c r="T228" s="160"/>
      <c r="U228" s="160"/>
      <c r="V228" s="160"/>
      <c r="W228" s="160"/>
      <c r="X228" s="160"/>
      <c r="Y228" s="151"/>
      <c r="Z228" s="151"/>
      <c r="AA228" s="151"/>
      <c r="AB228" s="151"/>
      <c r="AC228" s="151"/>
      <c r="AD228" s="151"/>
      <c r="AE228" s="151"/>
      <c r="AF228" s="151"/>
      <c r="AG228" s="151" t="s">
        <v>138</v>
      </c>
      <c r="AH228" s="151">
        <v>0</v>
      </c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1" x14ac:dyDescent="0.2">
      <c r="A229" s="158"/>
      <c r="B229" s="159"/>
      <c r="C229" s="183" t="s">
        <v>341</v>
      </c>
      <c r="D229" s="161"/>
      <c r="E229" s="162">
        <v>9.4860000000000007</v>
      </c>
      <c r="F229" s="160"/>
      <c r="G229" s="160"/>
      <c r="H229" s="160"/>
      <c r="I229" s="160"/>
      <c r="J229" s="160"/>
      <c r="K229" s="160"/>
      <c r="L229" s="160"/>
      <c r="M229" s="160"/>
      <c r="N229" s="160"/>
      <c r="O229" s="160"/>
      <c r="P229" s="160"/>
      <c r="Q229" s="160"/>
      <c r="R229" s="160"/>
      <c r="S229" s="160"/>
      <c r="T229" s="160"/>
      <c r="U229" s="160"/>
      <c r="V229" s="160"/>
      <c r="W229" s="160"/>
      <c r="X229" s="160"/>
      <c r="Y229" s="151"/>
      <c r="Z229" s="151"/>
      <c r="AA229" s="151"/>
      <c r="AB229" s="151"/>
      <c r="AC229" s="151"/>
      <c r="AD229" s="151"/>
      <c r="AE229" s="151"/>
      <c r="AF229" s="151"/>
      <c r="AG229" s="151" t="s">
        <v>138</v>
      </c>
      <c r="AH229" s="151">
        <v>0</v>
      </c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1" x14ac:dyDescent="0.2">
      <c r="A230" s="158"/>
      <c r="B230" s="159"/>
      <c r="C230" s="183" t="s">
        <v>342</v>
      </c>
      <c r="D230" s="161"/>
      <c r="E230" s="162">
        <v>0.84</v>
      </c>
      <c r="F230" s="160"/>
      <c r="G230" s="160"/>
      <c r="H230" s="160"/>
      <c r="I230" s="160"/>
      <c r="J230" s="160"/>
      <c r="K230" s="160"/>
      <c r="L230" s="160"/>
      <c r="M230" s="160"/>
      <c r="N230" s="160"/>
      <c r="O230" s="160"/>
      <c r="P230" s="160"/>
      <c r="Q230" s="160"/>
      <c r="R230" s="160"/>
      <c r="S230" s="160"/>
      <c r="T230" s="160"/>
      <c r="U230" s="160"/>
      <c r="V230" s="160"/>
      <c r="W230" s="160"/>
      <c r="X230" s="160"/>
      <c r="Y230" s="151"/>
      <c r="Z230" s="151"/>
      <c r="AA230" s="151"/>
      <c r="AB230" s="151"/>
      <c r="AC230" s="151"/>
      <c r="AD230" s="151"/>
      <c r="AE230" s="151"/>
      <c r="AF230" s="151"/>
      <c r="AG230" s="151" t="s">
        <v>138</v>
      </c>
      <c r="AH230" s="151">
        <v>0</v>
      </c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x14ac:dyDescent="0.2">
      <c r="A231" s="166" t="s">
        <v>126</v>
      </c>
      <c r="B231" s="167" t="s">
        <v>95</v>
      </c>
      <c r="C231" s="181" t="s">
        <v>96</v>
      </c>
      <c r="D231" s="168"/>
      <c r="E231" s="169"/>
      <c r="F231" s="170"/>
      <c r="G231" s="170">
        <f>SUMIF(AG232:AG244,"&lt;&gt;NOR",G232:G244)</f>
        <v>0</v>
      </c>
      <c r="H231" s="170"/>
      <c r="I231" s="170">
        <f>SUM(I232:I244)</f>
        <v>0</v>
      </c>
      <c r="J231" s="170"/>
      <c r="K231" s="170">
        <f>SUM(K232:K244)</f>
        <v>0</v>
      </c>
      <c r="L231" s="170"/>
      <c r="M231" s="170">
        <f>SUM(M232:M244)</f>
        <v>0</v>
      </c>
      <c r="N231" s="170"/>
      <c r="O231" s="170">
        <f>SUM(O232:O244)</f>
        <v>0</v>
      </c>
      <c r="P231" s="170"/>
      <c r="Q231" s="170">
        <f>SUM(Q232:Q244)</f>
        <v>0</v>
      </c>
      <c r="R231" s="170"/>
      <c r="S231" s="170"/>
      <c r="T231" s="171"/>
      <c r="U231" s="165"/>
      <c r="V231" s="165">
        <f>SUM(V232:V244)</f>
        <v>2.16</v>
      </c>
      <c r="W231" s="165"/>
      <c r="X231" s="165"/>
      <c r="AG231" t="s">
        <v>127</v>
      </c>
    </row>
    <row r="232" spans="1:60" outlineLevel="1" x14ac:dyDescent="0.2">
      <c r="A232" s="172">
        <v>38</v>
      </c>
      <c r="B232" s="173" t="s">
        <v>343</v>
      </c>
      <c r="C232" s="182" t="s">
        <v>386</v>
      </c>
      <c r="D232" s="174" t="s">
        <v>253</v>
      </c>
      <c r="E232" s="175">
        <v>1.5071399999999999</v>
      </c>
      <c r="F232" s="176"/>
      <c r="G232" s="177">
        <f>ROUND(E232*F232,2)</f>
        <v>0</v>
      </c>
      <c r="H232" s="176"/>
      <c r="I232" s="177">
        <f>ROUND(E232*H232,2)</f>
        <v>0</v>
      </c>
      <c r="J232" s="176"/>
      <c r="K232" s="177">
        <f>ROUND(E232*J232,2)</f>
        <v>0</v>
      </c>
      <c r="L232" s="177">
        <v>21</v>
      </c>
      <c r="M232" s="177">
        <f>G232*(1+L232/100)</f>
        <v>0</v>
      </c>
      <c r="N232" s="177">
        <v>0</v>
      </c>
      <c r="O232" s="177">
        <f>ROUND(E232*N232,2)</f>
        <v>0</v>
      </c>
      <c r="P232" s="177">
        <v>0</v>
      </c>
      <c r="Q232" s="177">
        <f>ROUND(E232*P232,2)</f>
        <v>0</v>
      </c>
      <c r="R232" s="177" t="s">
        <v>210</v>
      </c>
      <c r="S232" s="177" t="s">
        <v>132</v>
      </c>
      <c r="T232" s="178" t="s">
        <v>132</v>
      </c>
      <c r="U232" s="160">
        <v>0.49</v>
      </c>
      <c r="V232" s="160">
        <f>ROUND(E232*U232,2)</f>
        <v>0.74</v>
      </c>
      <c r="W232" s="160"/>
      <c r="X232" s="160" t="s">
        <v>344</v>
      </c>
      <c r="Y232" s="151"/>
      <c r="Z232" s="151"/>
      <c r="AA232" s="151"/>
      <c r="AB232" s="151"/>
      <c r="AC232" s="151"/>
      <c r="AD232" s="151"/>
      <c r="AE232" s="151"/>
      <c r="AF232" s="151"/>
      <c r="AG232" s="151" t="s">
        <v>345</v>
      </c>
      <c r="AH232" s="151"/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1" x14ac:dyDescent="0.2">
      <c r="A233" s="158"/>
      <c r="B233" s="159"/>
      <c r="C233" s="246" t="s">
        <v>346</v>
      </c>
      <c r="D233" s="247"/>
      <c r="E233" s="247"/>
      <c r="F233" s="247"/>
      <c r="G233" s="247"/>
      <c r="H233" s="160"/>
      <c r="I233" s="160"/>
      <c r="J233" s="160"/>
      <c r="K233" s="160"/>
      <c r="L233" s="160"/>
      <c r="M233" s="160"/>
      <c r="N233" s="160"/>
      <c r="O233" s="160"/>
      <c r="P233" s="160"/>
      <c r="Q233" s="160"/>
      <c r="R233" s="160"/>
      <c r="S233" s="160"/>
      <c r="T233" s="160"/>
      <c r="U233" s="160"/>
      <c r="V233" s="160"/>
      <c r="W233" s="160"/>
      <c r="X233" s="160"/>
      <c r="Y233" s="151"/>
      <c r="Z233" s="151"/>
      <c r="AA233" s="151"/>
      <c r="AB233" s="151"/>
      <c r="AC233" s="151"/>
      <c r="AD233" s="151"/>
      <c r="AE233" s="151"/>
      <c r="AF233" s="151"/>
      <c r="AG233" s="151" t="s">
        <v>144</v>
      </c>
      <c r="AH233" s="151"/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1" x14ac:dyDescent="0.2">
      <c r="A234" s="158"/>
      <c r="B234" s="159"/>
      <c r="C234" s="183" t="s">
        <v>347</v>
      </c>
      <c r="D234" s="161"/>
      <c r="E234" s="162"/>
      <c r="F234" s="160"/>
      <c r="G234" s="160"/>
      <c r="H234" s="160"/>
      <c r="I234" s="160"/>
      <c r="J234" s="160"/>
      <c r="K234" s="160"/>
      <c r="L234" s="160"/>
      <c r="M234" s="160"/>
      <c r="N234" s="160"/>
      <c r="O234" s="160"/>
      <c r="P234" s="160"/>
      <c r="Q234" s="160"/>
      <c r="R234" s="160"/>
      <c r="S234" s="160"/>
      <c r="T234" s="160"/>
      <c r="U234" s="160"/>
      <c r="V234" s="160"/>
      <c r="W234" s="160"/>
      <c r="X234" s="160"/>
      <c r="Y234" s="151"/>
      <c r="Z234" s="151"/>
      <c r="AA234" s="151"/>
      <c r="AB234" s="151"/>
      <c r="AC234" s="151"/>
      <c r="AD234" s="151"/>
      <c r="AE234" s="151"/>
      <c r="AF234" s="151"/>
      <c r="AG234" s="151" t="s">
        <v>138</v>
      </c>
      <c r="AH234" s="151">
        <v>0</v>
      </c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 x14ac:dyDescent="0.2">
      <c r="A235" s="158"/>
      <c r="B235" s="159"/>
      <c r="C235" s="183" t="s">
        <v>348</v>
      </c>
      <c r="D235" s="161"/>
      <c r="E235" s="162"/>
      <c r="F235" s="160"/>
      <c r="G235" s="160"/>
      <c r="H235" s="160"/>
      <c r="I235" s="160"/>
      <c r="J235" s="160"/>
      <c r="K235" s="160"/>
      <c r="L235" s="160"/>
      <c r="M235" s="160"/>
      <c r="N235" s="160"/>
      <c r="O235" s="160"/>
      <c r="P235" s="160"/>
      <c r="Q235" s="160"/>
      <c r="R235" s="160"/>
      <c r="S235" s="160"/>
      <c r="T235" s="160"/>
      <c r="U235" s="160"/>
      <c r="V235" s="160"/>
      <c r="W235" s="160"/>
      <c r="X235" s="160"/>
      <c r="Y235" s="151"/>
      <c r="Z235" s="151"/>
      <c r="AA235" s="151"/>
      <c r="AB235" s="151"/>
      <c r="AC235" s="151"/>
      <c r="AD235" s="151"/>
      <c r="AE235" s="151"/>
      <c r="AF235" s="151"/>
      <c r="AG235" s="151" t="s">
        <v>138</v>
      </c>
      <c r="AH235" s="151">
        <v>0</v>
      </c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1" x14ac:dyDescent="0.2">
      <c r="A236" s="158"/>
      <c r="B236" s="159"/>
      <c r="C236" s="183" t="s">
        <v>349</v>
      </c>
      <c r="D236" s="161"/>
      <c r="E236" s="162">
        <v>1.5071399999999999</v>
      </c>
      <c r="F236" s="160"/>
      <c r="G236" s="160"/>
      <c r="H236" s="160"/>
      <c r="I236" s="160"/>
      <c r="J236" s="160"/>
      <c r="K236" s="160"/>
      <c r="L236" s="160"/>
      <c r="M236" s="160"/>
      <c r="N236" s="160"/>
      <c r="O236" s="160"/>
      <c r="P236" s="160"/>
      <c r="Q236" s="160"/>
      <c r="R236" s="160"/>
      <c r="S236" s="160"/>
      <c r="T236" s="160"/>
      <c r="U236" s="160"/>
      <c r="V236" s="160"/>
      <c r="W236" s="160"/>
      <c r="X236" s="160"/>
      <c r="Y236" s="151"/>
      <c r="Z236" s="151"/>
      <c r="AA236" s="151"/>
      <c r="AB236" s="151"/>
      <c r="AC236" s="151"/>
      <c r="AD236" s="151"/>
      <c r="AE236" s="151"/>
      <c r="AF236" s="151"/>
      <c r="AG236" s="151" t="s">
        <v>138</v>
      </c>
      <c r="AH236" s="151">
        <v>0</v>
      </c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1" x14ac:dyDescent="0.2">
      <c r="A237" s="172">
        <v>40</v>
      </c>
      <c r="B237" s="173" t="s">
        <v>350</v>
      </c>
      <c r="C237" s="182" t="s">
        <v>351</v>
      </c>
      <c r="D237" s="174" t="s">
        <v>253</v>
      </c>
      <c r="E237" s="175">
        <v>1.5071399999999999</v>
      </c>
      <c r="F237" s="176"/>
      <c r="G237" s="177">
        <f>ROUND(E237*F237,2)</f>
        <v>0</v>
      </c>
      <c r="H237" s="176"/>
      <c r="I237" s="177">
        <f>ROUND(E237*H237,2)</f>
        <v>0</v>
      </c>
      <c r="J237" s="176"/>
      <c r="K237" s="177">
        <f>ROUND(E237*J237,2)</f>
        <v>0</v>
      </c>
      <c r="L237" s="177">
        <v>21</v>
      </c>
      <c r="M237" s="177">
        <f>G237*(1+L237/100)</f>
        <v>0</v>
      </c>
      <c r="N237" s="177">
        <v>0</v>
      </c>
      <c r="O237" s="177">
        <f>ROUND(E237*N237,2)</f>
        <v>0</v>
      </c>
      <c r="P237" s="177">
        <v>0</v>
      </c>
      <c r="Q237" s="177">
        <f>ROUND(E237*P237,2)</f>
        <v>0</v>
      </c>
      <c r="R237" s="177" t="s">
        <v>210</v>
      </c>
      <c r="S237" s="177" t="s">
        <v>132</v>
      </c>
      <c r="T237" s="178" t="s">
        <v>132</v>
      </c>
      <c r="U237" s="160">
        <v>0.94199999999999995</v>
      </c>
      <c r="V237" s="160">
        <f>ROUND(E237*U237,2)</f>
        <v>1.42</v>
      </c>
      <c r="W237" s="160"/>
      <c r="X237" s="160" t="s">
        <v>344</v>
      </c>
      <c r="Y237" s="151"/>
      <c r="Z237" s="151"/>
      <c r="AA237" s="151"/>
      <c r="AB237" s="151"/>
      <c r="AC237" s="151"/>
      <c r="AD237" s="151"/>
      <c r="AE237" s="151"/>
      <c r="AF237" s="151"/>
      <c r="AG237" s="151" t="s">
        <v>345</v>
      </c>
      <c r="AH237" s="151"/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1" x14ac:dyDescent="0.2">
      <c r="A238" s="158"/>
      <c r="B238" s="159"/>
      <c r="C238" s="183" t="s">
        <v>347</v>
      </c>
      <c r="D238" s="161"/>
      <c r="E238" s="162"/>
      <c r="F238" s="160"/>
      <c r="G238" s="160"/>
      <c r="H238" s="160"/>
      <c r="I238" s="160"/>
      <c r="J238" s="160"/>
      <c r="K238" s="160"/>
      <c r="L238" s="160"/>
      <c r="M238" s="160"/>
      <c r="N238" s="160"/>
      <c r="O238" s="160"/>
      <c r="P238" s="160"/>
      <c r="Q238" s="160"/>
      <c r="R238" s="160"/>
      <c r="S238" s="160"/>
      <c r="T238" s="160"/>
      <c r="U238" s="160"/>
      <c r="V238" s="160"/>
      <c r="W238" s="160"/>
      <c r="X238" s="160"/>
      <c r="Y238" s="151"/>
      <c r="Z238" s="151"/>
      <c r="AA238" s="151"/>
      <c r="AB238" s="151"/>
      <c r="AC238" s="151"/>
      <c r="AD238" s="151"/>
      <c r="AE238" s="151"/>
      <c r="AF238" s="151"/>
      <c r="AG238" s="151" t="s">
        <v>138</v>
      </c>
      <c r="AH238" s="151">
        <v>0</v>
      </c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1" x14ac:dyDescent="0.2">
      <c r="A239" s="158"/>
      <c r="B239" s="159"/>
      <c r="C239" s="183" t="s">
        <v>348</v>
      </c>
      <c r="D239" s="161"/>
      <c r="E239" s="162"/>
      <c r="F239" s="160"/>
      <c r="G239" s="160"/>
      <c r="H239" s="160"/>
      <c r="I239" s="160"/>
      <c r="J239" s="160"/>
      <c r="K239" s="160"/>
      <c r="L239" s="160"/>
      <c r="M239" s="160"/>
      <c r="N239" s="160"/>
      <c r="O239" s="160"/>
      <c r="P239" s="160"/>
      <c r="Q239" s="160"/>
      <c r="R239" s="160"/>
      <c r="S239" s="160"/>
      <c r="T239" s="160"/>
      <c r="U239" s="160"/>
      <c r="V239" s="160"/>
      <c r="W239" s="160"/>
      <c r="X239" s="160"/>
      <c r="Y239" s="151"/>
      <c r="Z239" s="151"/>
      <c r="AA239" s="151"/>
      <c r="AB239" s="151"/>
      <c r="AC239" s="151"/>
      <c r="AD239" s="151"/>
      <c r="AE239" s="151"/>
      <c r="AF239" s="151"/>
      <c r="AG239" s="151" t="s">
        <v>138</v>
      </c>
      <c r="AH239" s="151">
        <v>0</v>
      </c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 x14ac:dyDescent="0.2">
      <c r="A240" s="158"/>
      <c r="B240" s="159"/>
      <c r="C240" s="183" t="s">
        <v>349</v>
      </c>
      <c r="D240" s="161"/>
      <c r="E240" s="162">
        <v>1.5071399999999999</v>
      </c>
      <c r="F240" s="160"/>
      <c r="G240" s="160"/>
      <c r="H240" s="160"/>
      <c r="I240" s="160"/>
      <c r="J240" s="160"/>
      <c r="K240" s="160"/>
      <c r="L240" s="160"/>
      <c r="M240" s="160"/>
      <c r="N240" s="160"/>
      <c r="O240" s="160"/>
      <c r="P240" s="160"/>
      <c r="Q240" s="160"/>
      <c r="R240" s="160"/>
      <c r="S240" s="160"/>
      <c r="T240" s="160"/>
      <c r="U240" s="160"/>
      <c r="V240" s="160"/>
      <c r="W240" s="160"/>
      <c r="X240" s="160"/>
      <c r="Y240" s="151"/>
      <c r="Z240" s="151"/>
      <c r="AA240" s="151"/>
      <c r="AB240" s="151"/>
      <c r="AC240" s="151"/>
      <c r="AD240" s="151"/>
      <c r="AE240" s="151"/>
      <c r="AF240" s="151"/>
      <c r="AG240" s="151" t="s">
        <v>138</v>
      </c>
      <c r="AH240" s="151">
        <v>0</v>
      </c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1" x14ac:dyDescent="0.2">
      <c r="A241" s="172">
        <v>41</v>
      </c>
      <c r="B241" s="173" t="s">
        <v>352</v>
      </c>
      <c r="C241" s="182" t="s">
        <v>353</v>
      </c>
      <c r="D241" s="174" t="s">
        <v>253</v>
      </c>
      <c r="E241" s="175">
        <v>1.5071399999999999</v>
      </c>
      <c r="F241" s="176"/>
      <c r="G241" s="177">
        <f>ROUND(E241*F241,2)</f>
        <v>0</v>
      </c>
      <c r="H241" s="176"/>
      <c r="I241" s="177">
        <f>ROUND(E241*H241,2)</f>
        <v>0</v>
      </c>
      <c r="J241" s="176"/>
      <c r="K241" s="177">
        <f>ROUND(E241*J241,2)</f>
        <v>0</v>
      </c>
      <c r="L241" s="177">
        <v>21</v>
      </c>
      <c r="M241" s="177">
        <f>G241*(1+L241/100)</f>
        <v>0</v>
      </c>
      <c r="N241" s="177">
        <v>0</v>
      </c>
      <c r="O241" s="177">
        <f>ROUND(E241*N241,2)</f>
        <v>0</v>
      </c>
      <c r="P241" s="177">
        <v>0</v>
      </c>
      <c r="Q241" s="177">
        <f>ROUND(E241*P241,2)</f>
        <v>0</v>
      </c>
      <c r="R241" s="177" t="s">
        <v>210</v>
      </c>
      <c r="S241" s="177" t="s">
        <v>132</v>
      </c>
      <c r="T241" s="178" t="s">
        <v>189</v>
      </c>
      <c r="U241" s="160">
        <v>0</v>
      </c>
      <c r="V241" s="160">
        <f>ROUND(E241*U241,2)</f>
        <v>0</v>
      </c>
      <c r="W241" s="160"/>
      <c r="X241" s="160" t="s">
        <v>344</v>
      </c>
      <c r="Y241" s="151"/>
      <c r="Z241" s="151"/>
      <c r="AA241" s="151"/>
      <c r="AB241" s="151"/>
      <c r="AC241" s="151"/>
      <c r="AD241" s="151"/>
      <c r="AE241" s="151"/>
      <c r="AF241" s="151"/>
      <c r="AG241" s="151" t="s">
        <v>345</v>
      </c>
      <c r="AH241" s="151"/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1" x14ac:dyDescent="0.2">
      <c r="A242" s="158"/>
      <c r="B242" s="159"/>
      <c r="C242" s="183" t="s">
        <v>347</v>
      </c>
      <c r="D242" s="161"/>
      <c r="E242" s="162"/>
      <c r="F242" s="160"/>
      <c r="G242" s="160"/>
      <c r="H242" s="160"/>
      <c r="I242" s="160"/>
      <c r="J242" s="160"/>
      <c r="K242" s="160"/>
      <c r="L242" s="160"/>
      <c r="M242" s="160"/>
      <c r="N242" s="160"/>
      <c r="O242" s="160"/>
      <c r="P242" s="160"/>
      <c r="Q242" s="160"/>
      <c r="R242" s="160"/>
      <c r="S242" s="160"/>
      <c r="T242" s="160"/>
      <c r="U242" s="160"/>
      <c r="V242" s="160"/>
      <c r="W242" s="160"/>
      <c r="X242" s="160"/>
      <c r="Y242" s="151"/>
      <c r="Z242" s="151"/>
      <c r="AA242" s="151"/>
      <c r="AB242" s="151"/>
      <c r="AC242" s="151"/>
      <c r="AD242" s="151"/>
      <c r="AE242" s="151"/>
      <c r="AF242" s="151"/>
      <c r="AG242" s="151" t="s">
        <v>138</v>
      </c>
      <c r="AH242" s="151">
        <v>0</v>
      </c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1" x14ac:dyDescent="0.2">
      <c r="A243" s="158"/>
      <c r="B243" s="159"/>
      <c r="C243" s="183" t="s">
        <v>348</v>
      </c>
      <c r="D243" s="161"/>
      <c r="E243" s="162"/>
      <c r="F243" s="160"/>
      <c r="G243" s="160"/>
      <c r="H243" s="160"/>
      <c r="I243" s="160"/>
      <c r="J243" s="160"/>
      <c r="K243" s="160"/>
      <c r="L243" s="160"/>
      <c r="M243" s="160"/>
      <c r="N243" s="160"/>
      <c r="O243" s="160"/>
      <c r="P243" s="160"/>
      <c r="Q243" s="160"/>
      <c r="R243" s="160"/>
      <c r="S243" s="160"/>
      <c r="T243" s="160"/>
      <c r="U243" s="160"/>
      <c r="V243" s="160"/>
      <c r="W243" s="160"/>
      <c r="X243" s="160"/>
      <c r="Y243" s="151"/>
      <c r="Z243" s="151"/>
      <c r="AA243" s="151"/>
      <c r="AB243" s="151"/>
      <c r="AC243" s="151"/>
      <c r="AD243" s="151"/>
      <c r="AE243" s="151"/>
      <c r="AF243" s="151"/>
      <c r="AG243" s="151" t="s">
        <v>138</v>
      </c>
      <c r="AH243" s="151">
        <v>0</v>
      </c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outlineLevel="1" x14ac:dyDescent="0.2">
      <c r="A244" s="158"/>
      <c r="B244" s="159"/>
      <c r="C244" s="183" t="s">
        <v>349</v>
      </c>
      <c r="D244" s="161"/>
      <c r="E244" s="162">
        <v>1.5071399999999999</v>
      </c>
      <c r="F244" s="160"/>
      <c r="G244" s="160"/>
      <c r="H244" s="160"/>
      <c r="I244" s="160"/>
      <c r="J244" s="160"/>
      <c r="K244" s="160"/>
      <c r="L244" s="160"/>
      <c r="M244" s="160"/>
      <c r="N244" s="160"/>
      <c r="O244" s="160"/>
      <c r="P244" s="160"/>
      <c r="Q244" s="160"/>
      <c r="R244" s="160"/>
      <c r="S244" s="160"/>
      <c r="T244" s="160"/>
      <c r="U244" s="160"/>
      <c r="V244" s="160"/>
      <c r="W244" s="160"/>
      <c r="X244" s="160"/>
      <c r="Y244" s="151"/>
      <c r="Z244" s="151"/>
      <c r="AA244" s="151"/>
      <c r="AB244" s="151"/>
      <c r="AC244" s="151"/>
      <c r="AD244" s="151"/>
      <c r="AE244" s="151"/>
      <c r="AF244" s="151"/>
      <c r="AG244" s="151" t="s">
        <v>138</v>
      </c>
      <c r="AH244" s="151">
        <v>0</v>
      </c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x14ac:dyDescent="0.2">
      <c r="A245" s="166" t="s">
        <v>126</v>
      </c>
      <c r="B245" s="167" t="s">
        <v>98</v>
      </c>
      <c r="C245" s="181" t="s">
        <v>27</v>
      </c>
      <c r="D245" s="168"/>
      <c r="E245" s="169"/>
      <c r="F245" s="170"/>
      <c r="G245" s="170">
        <f>SUMIF(AG246:AG251,"&lt;&gt;NOR",G246:G251)</f>
        <v>0</v>
      </c>
      <c r="H245" s="170"/>
      <c r="I245" s="170">
        <f>SUM(I246:I251)</f>
        <v>0</v>
      </c>
      <c r="J245" s="170"/>
      <c r="K245" s="170">
        <f>SUM(K246:K251)</f>
        <v>0</v>
      </c>
      <c r="L245" s="170"/>
      <c r="M245" s="170">
        <f>SUM(M246:M251)</f>
        <v>0</v>
      </c>
      <c r="N245" s="170"/>
      <c r="O245" s="170">
        <f>SUM(O246:O251)</f>
        <v>0</v>
      </c>
      <c r="P245" s="170"/>
      <c r="Q245" s="170">
        <f>SUM(Q246:Q251)</f>
        <v>0</v>
      </c>
      <c r="R245" s="170"/>
      <c r="S245" s="170"/>
      <c r="T245" s="171"/>
      <c r="U245" s="165"/>
      <c r="V245" s="165">
        <f>SUM(V246:V251)</f>
        <v>0</v>
      </c>
      <c r="W245" s="165"/>
      <c r="X245" s="165"/>
      <c r="AG245" t="s">
        <v>127</v>
      </c>
    </row>
    <row r="246" spans="1:60" outlineLevel="1" x14ac:dyDescent="0.2">
      <c r="A246" s="172">
        <v>42</v>
      </c>
      <c r="B246" s="173" t="s">
        <v>354</v>
      </c>
      <c r="C246" s="182" t="s">
        <v>355</v>
      </c>
      <c r="D246" s="174" t="s">
        <v>356</v>
      </c>
      <c r="E246" s="175">
        <v>1</v>
      </c>
      <c r="F246" s="176"/>
      <c r="G246" s="177">
        <f>ROUND(E246*F246,2)</f>
        <v>0</v>
      </c>
      <c r="H246" s="176"/>
      <c r="I246" s="177">
        <f>ROUND(E246*H246,2)</f>
        <v>0</v>
      </c>
      <c r="J246" s="176"/>
      <c r="K246" s="177">
        <f>ROUND(E246*J246,2)</f>
        <v>0</v>
      </c>
      <c r="L246" s="177">
        <v>21</v>
      </c>
      <c r="M246" s="177">
        <f>G246*(1+L246/100)</f>
        <v>0</v>
      </c>
      <c r="N246" s="177">
        <v>0</v>
      </c>
      <c r="O246" s="177">
        <f>ROUND(E246*N246,2)</f>
        <v>0</v>
      </c>
      <c r="P246" s="177">
        <v>0</v>
      </c>
      <c r="Q246" s="177">
        <f>ROUND(E246*P246,2)</f>
        <v>0</v>
      </c>
      <c r="R246" s="177"/>
      <c r="S246" s="177" t="s">
        <v>132</v>
      </c>
      <c r="T246" s="178" t="s">
        <v>189</v>
      </c>
      <c r="U246" s="160">
        <v>0</v>
      </c>
      <c r="V246" s="160">
        <f>ROUND(E246*U246,2)</f>
        <v>0</v>
      </c>
      <c r="W246" s="160"/>
      <c r="X246" s="160" t="s">
        <v>357</v>
      </c>
      <c r="Y246" s="151"/>
      <c r="Z246" s="151"/>
      <c r="AA246" s="151"/>
      <c r="AB246" s="151"/>
      <c r="AC246" s="151"/>
      <c r="AD246" s="151"/>
      <c r="AE246" s="151"/>
      <c r="AF246" s="151"/>
      <c r="AG246" s="151" t="s">
        <v>358</v>
      </c>
      <c r="AH246" s="151"/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outlineLevel="1" x14ac:dyDescent="0.2">
      <c r="A247" s="158"/>
      <c r="B247" s="159"/>
      <c r="C247" s="246" t="s">
        <v>359</v>
      </c>
      <c r="D247" s="247"/>
      <c r="E247" s="247"/>
      <c r="F247" s="247"/>
      <c r="G247" s="247"/>
      <c r="H247" s="160"/>
      <c r="I247" s="160"/>
      <c r="J247" s="160"/>
      <c r="K247" s="160"/>
      <c r="L247" s="160"/>
      <c r="M247" s="160"/>
      <c r="N247" s="160"/>
      <c r="O247" s="160"/>
      <c r="P247" s="160"/>
      <c r="Q247" s="160"/>
      <c r="R247" s="160"/>
      <c r="S247" s="160"/>
      <c r="T247" s="160"/>
      <c r="U247" s="160"/>
      <c r="V247" s="160"/>
      <c r="W247" s="160"/>
      <c r="X247" s="160"/>
      <c r="Y247" s="151"/>
      <c r="Z247" s="151"/>
      <c r="AA247" s="151"/>
      <c r="AB247" s="151"/>
      <c r="AC247" s="151"/>
      <c r="AD247" s="151"/>
      <c r="AE247" s="151"/>
      <c r="AF247" s="151"/>
      <c r="AG247" s="151" t="s">
        <v>144</v>
      </c>
      <c r="AH247" s="151"/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outlineLevel="1" x14ac:dyDescent="0.2">
      <c r="A248" s="172">
        <v>43</v>
      </c>
      <c r="B248" s="173" t="s">
        <v>360</v>
      </c>
      <c r="C248" s="182" t="s">
        <v>361</v>
      </c>
      <c r="D248" s="174" t="s">
        <v>356</v>
      </c>
      <c r="E248" s="175">
        <v>1</v>
      </c>
      <c r="F248" s="176"/>
      <c r="G248" s="177">
        <f>ROUND(E248*F248,2)</f>
        <v>0</v>
      </c>
      <c r="H248" s="176"/>
      <c r="I248" s="177">
        <f>ROUND(E248*H248,2)</f>
        <v>0</v>
      </c>
      <c r="J248" s="176"/>
      <c r="K248" s="177">
        <f>ROUND(E248*J248,2)</f>
        <v>0</v>
      </c>
      <c r="L248" s="177">
        <v>21</v>
      </c>
      <c r="M248" s="177">
        <f>G248*(1+L248/100)</f>
        <v>0</v>
      </c>
      <c r="N248" s="177">
        <v>0</v>
      </c>
      <c r="O248" s="177">
        <f>ROUND(E248*N248,2)</f>
        <v>0</v>
      </c>
      <c r="P248" s="177">
        <v>0</v>
      </c>
      <c r="Q248" s="177">
        <f>ROUND(E248*P248,2)</f>
        <v>0</v>
      </c>
      <c r="R248" s="177"/>
      <c r="S248" s="177" t="s">
        <v>132</v>
      </c>
      <c r="T248" s="178" t="s">
        <v>189</v>
      </c>
      <c r="U248" s="160">
        <v>0</v>
      </c>
      <c r="V248" s="160">
        <f>ROUND(E248*U248,2)</f>
        <v>0</v>
      </c>
      <c r="W248" s="160"/>
      <c r="X248" s="160" t="s">
        <v>357</v>
      </c>
      <c r="Y248" s="151"/>
      <c r="Z248" s="151"/>
      <c r="AA248" s="151"/>
      <c r="AB248" s="151"/>
      <c r="AC248" s="151"/>
      <c r="AD248" s="151"/>
      <c r="AE248" s="151"/>
      <c r="AF248" s="151"/>
      <c r="AG248" s="151" t="s">
        <v>358</v>
      </c>
      <c r="AH248" s="151"/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outlineLevel="1" x14ac:dyDescent="0.2">
      <c r="A249" s="158"/>
      <c r="B249" s="159"/>
      <c r="C249" s="246" t="s">
        <v>362</v>
      </c>
      <c r="D249" s="247"/>
      <c r="E249" s="247"/>
      <c r="F249" s="247"/>
      <c r="G249" s="247"/>
      <c r="H249" s="160"/>
      <c r="I249" s="160"/>
      <c r="J249" s="160"/>
      <c r="K249" s="160"/>
      <c r="L249" s="160"/>
      <c r="M249" s="160"/>
      <c r="N249" s="160"/>
      <c r="O249" s="160"/>
      <c r="P249" s="160"/>
      <c r="Q249" s="160"/>
      <c r="R249" s="160"/>
      <c r="S249" s="160"/>
      <c r="T249" s="160"/>
      <c r="U249" s="160"/>
      <c r="V249" s="160"/>
      <c r="W249" s="160"/>
      <c r="X249" s="160"/>
      <c r="Y249" s="151"/>
      <c r="Z249" s="151"/>
      <c r="AA249" s="151"/>
      <c r="AB249" s="151"/>
      <c r="AC249" s="151"/>
      <c r="AD249" s="151"/>
      <c r="AE249" s="151"/>
      <c r="AF249" s="151"/>
      <c r="AG249" s="151" t="s">
        <v>144</v>
      </c>
      <c r="AH249" s="151"/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outlineLevel="1" x14ac:dyDescent="0.2">
      <c r="A250" s="172">
        <v>44</v>
      </c>
      <c r="B250" s="173" t="s">
        <v>363</v>
      </c>
      <c r="C250" s="182" t="s">
        <v>364</v>
      </c>
      <c r="D250" s="174" t="s">
        <v>356</v>
      </c>
      <c r="E250" s="175">
        <v>1</v>
      </c>
      <c r="F250" s="176"/>
      <c r="G250" s="177">
        <f>ROUND(E250*F250,2)</f>
        <v>0</v>
      </c>
      <c r="H250" s="176"/>
      <c r="I250" s="177">
        <f>ROUND(E250*H250,2)</f>
        <v>0</v>
      </c>
      <c r="J250" s="176"/>
      <c r="K250" s="177">
        <f>ROUND(E250*J250,2)</f>
        <v>0</v>
      </c>
      <c r="L250" s="177">
        <v>21</v>
      </c>
      <c r="M250" s="177">
        <f>G250*(1+L250/100)</f>
        <v>0</v>
      </c>
      <c r="N250" s="177">
        <v>0</v>
      </c>
      <c r="O250" s="177">
        <f>ROUND(E250*N250,2)</f>
        <v>0</v>
      </c>
      <c r="P250" s="177">
        <v>0</v>
      </c>
      <c r="Q250" s="177">
        <f>ROUND(E250*P250,2)</f>
        <v>0</v>
      </c>
      <c r="R250" s="177"/>
      <c r="S250" s="177" t="s">
        <v>132</v>
      </c>
      <c r="T250" s="178" t="s">
        <v>189</v>
      </c>
      <c r="U250" s="160">
        <v>0</v>
      </c>
      <c r="V250" s="160">
        <f>ROUND(E250*U250,2)</f>
        <v>0</v>
      </c>
      <c r="W250" s="160"/>
      <c r="X250" s="160" t="s">
        <v>357</v>
      </c>
      <c r="Y250" s="151"/>
      <c r="Z250" s="151"/>
      <c r="AA250" s="151"/>
      <c r="AB250" s="151"/>
      <c r="AC250" s="151"/>
      <c r="AD250" s="151"/>
      <c r="AE250" s="151"/>
      <c r="AF250" s="151"/>
      <c r="AG250" s="151" t="s">
        <v>358</v>
      </c>
      <c r="AH250" s="151"/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ht="22.5" outlineLevel="1" x14ac:dyDescent="0.2">
      <c r="A251" s="158"/>
      <c r="B251" s="159"/>
      <c r="C251" s="246" t="s">
        <v>365</v>
      </c>
      <c r="D251" s="247"/>
      <c r="E251" s="247"/>
      <c r="F251" s="247"/>
      <c r="G251" s="247"/>
      <c r="H251" s="160"/>
      <c r="I251" s="160"/>
      <c r="J251" s="160"/>
      <c r="K251" s="160"/>
      <c r="L251" s="160"/>
      <c r="M251" s="160"/>
      <c r="N251" s="160"/>
      <c r="O251" s="160"/>
      <c r="P251" s="160"/>
      <c r="Q251" s="160"/>
      <c r="R251" s="160"/>
      <c r="S251" s="160"/>
      <c r="T251" s="160"/>
      <c r="U251" s="160"/>
      <c r="V251" s="160"/>
      <c r="W251" s="160"/>
      <c r="X251" s="160"/>
      <c r="Y251" s="151"/>
      <c r="Z251" s="151"/>
      <c r="AA251" s="151"/>
      <c r="AB251" s="151"/>
      <c r="AC251" s="151"/>
      <c r="AD251" s="151"/>
      <c r="AE251" s="151"/>
      <c r="AF251" s="151"/>
      <c r="AG251" s="151" t="s">
        <v>144</v>
      </c>
      <c r="AH251" s="151"/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79" t="str">
        <f>C251</f>
        <v>Odstranění objektů zařízení staveniště. Položka zahrnuje i náklady na úpravu povrchů po odstranění zařízení staveniště a úklid ploch, na kterých bylo zařízení staveniště provozováno.</v>
      </c>
      <c r="BB251" s="151"/>
      <c r="BC251" s="151"/>
      <c r="BD251" s="151"/>
      <c r="BE251" s="151"/>
      <c r="BF251" s="151"/>
      <c r="BG251" s="151"/>
      <c r="BH251" s="151"/>
    </row>
    <row r="252" spans="1:60" x14ac:dyDescent="0.2">
      <c r="A252" s="166" t="s">
        <v>126</v>
      </c>
      <c r="B252" s="167" t="s">
        <v>99</v>
      </c>
      <c r="C252" s="181" t="s">
        <v>28</v>
      </c>
      <c r="D252" s="168"/>
      <c r="E252" s="169"/>
      <c r="F252" s="170"/>
      <c r="G252" s="170">
        <f>SUMIF(AG253:AG258,"&lt;&gt;NOR",G253:G258)</f>
        <v>0</v>
      </c>
      <c r="H252" s="170"/>
      <c r="I252" s="170">
        <f>SUM(I253:I258)</f>
        <v>0</v>
      </c>
      <c r="J252" s="170"/>
      <c r="K252" s="170">
        <f>SUM(K253:K258)</f>
        <v>0</v>
      </c>
      <c r="L252" s="170"/>
      <c r="M252" s="170">
        <f>SUM(M253:M258)</f>
        <v>0</v>
      </c>
      <c r="N252" s="170"/>
      <c r="O252" s="170">
        <f>SUM(O253:O258)</f>
        <v>0</v>
      </c>
      <c r="P252" s="170"/>
      <c r="Q252" s="170">
        <f>SUM(Q253:Q258)</f>
        <v>0</v>
      </c>
      <c r="R252" s="170"/>
      <c r="S252" s="170"/>
      <c r="T252" s="171"/>
      <c r="U252" s="165"/>
      <c r="V252" s="165">
        <f>SUM(V253:V258)</f>
        <v>0</v>
      </c>
      <c r="W252" s="165"/>
      <c r="X252" s="165"/>
      <c r="AG252" t="s">
        <v>127</v>
      </c>
    </row>
    <row r="253" spans="1:60" outlineLevel="1" x14ac:dyDescent="0.2">
      <c r="A253" s="172">
        <v>45</v>
      </c>
      <c r="B253" s="173" t="s">
        <v>366</v>
      </c>
      <c r="C253" s="182" t="s">
        <v>367</v>
      </c>
      <c r="D253" s="174" t="s">
        <v>356</v>
      </c>
      <c r="E253" s="175">
        <v>1</v>
      </c>
      <c r="F253" s="176"/>
      <c r="G253" s="177">
        <f>ROUND(E253*F253,2)</f>
        <v>0</v>
      </c>
      <c r="H253" s="176"/>
      <c r="I253" s="177">
        <f>ROUND(E253*H253,2)</f>
        <v>0</v>
      </c>
      <c r="J253" s="176"/>
      <c r="K253" s="177">
        <f>ROUND(E253*J253,2)</f>
        <v>0</v>
      </c>
      <c r="L253" s="177">
        <v>21</v>
      </c>
      <c r="M253" s="177">
        <f>G253*(1+L253/100)</f>
        <v>0</v>
      </c>
      <c r="N253" s="177">
        <v>0</v>
      </c>
      <c r="O253" s="177">
        <f>ROUND(E253*N253,2)</f>
        <v>0</v>
      </c>
      <c r="P253" s="177">
        <v>0</v>
      </c>
      <c r="Q253" s="177">
        <f>ROUND(E253*P253,2)</f>
        <v>0</v>
      </c>
      <c r="R253" s="177"/>
      <c r="S253" s="177" t="s">
        <v>132</v>
      </c>
      <c r="T253" s="178" t="s">
        <v>189</v>
      </c>
      <c r="U253" s="160">
        <v>0</v>
      </c>
      <c r="V253" s="160">
        <f>ROUND(E253*U253,2)</f>
        <v>0</v>
      </c>
      <c r="W253" s="160"/>
      <c r="X253" s="160" t="s">
        <v>357</v>
      </c>
      <c r="Y253" s="151"/>
      <c r="Z253" s="151"/>
      <c r="AA253" s="151"/>
      <c r="AB253" s="151"/>
      <c r="AC253" s="151"/>
      <c r="AD253" s="151"/>
      <c r="AE253" s="151"/>
      <c r="AF253" s="151"/>
      <c r="AG253" s="151" t="s">
        <v>358</v>
      </c>
      <c r="AH253" s="151"/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outlineLevel="1" x14ac:dyDescent="0.2">
      <c r="A254" s="158"/>
      <c r="B254" s="159"/>
      <c r="C254" s="246" t="s">
        <v>368</v>
      </c>
      <c r="D254" s="247"/>
      <c r="E254" s="247"/>
      <c r="F254" s="247"/>
      <c r="G254" s="247"/>
      <c r="H254" s="160"/>
      <c r="I254" s="160"/>
      <c r="J254" s="160"/>
      <c r="K254" s="160"/>
      <c r="L254" s="160"/>
      <c r="M254" s="160"/>
      <c r="N254" s="160"/>
      <c r="O254" s="160"/>
      <c r="P254" s="160"/>
      <c r="Q254" s="160"/>
      <c r="R254" s="160"/>
      <c r="S254" s="160"/>
      <c r="T254" s="160"/>
      <c r="U254" s="160"/>
      <c r="V254" s="160"/>
      <c r="W254" s="160"/>
      <c r="X254" s="160"/>
      <c r="Y254" s="151"/>
      <c r="Z254" s="151"/>
      <c r="AA254" s="151"/>
      <c r="AB254" s="151"/>
      <c r="AC254" s="151"/>
      <c r="AD254" s="151"/>
      <c r="AE254" s="151"/>
      <c r="AF254" s="151"/>
      <c r="AG254" s="151" t="s">
        <v>144</v>
      </c>
      <c r="AH254" s="151"/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1" x14ac:dyDescent="0.2">
      <c r="A255" s="172">
        <v>46</v>
      </c>
      <c r="B255" s="173" t="s">
        <v>369</v>
      </c>
      <c r="C255" s="182" t="s">
        <v>370</v>
      </c>
      <c r="D255" s="174" t="s">
        <v>356</v>
      </c>
      <c r="E255" s="175">
        <v>1</v>
      </c>
      <c r="F255" s="176"/>
      <c r="G255" s="177">
        <f>ROUND(E255*F255,2)</f>
        <v>0</v>
      </c>
      <c r="H255" s="176"/>
      <c r="I255" s="177">
        <f>ROUND(E255*H255,2)</f>
        <v>0</v>
      </c>
      <c r="J255" s="176"/>
      <c r="K255" s="177">
        <f>ROUND(E255*J255,2)</f>
        <v>0</v>
      </c>
      <c r="L255" s="177">
        <v>21</v>
      </c>
      <c r="M255" s="177">
        <f>G255*(1+L255/100)</f>
        <v>0</v>
      </c>
      <c r="N255" s="177">
        <v>0</v>
      </c>
      <c r="O255" s="177">
        <f>ROUND(E255*N255,2)</f>
        <v>0</v>
      </c>
      <c r="P255" s="177">
        <v>0</v>
      </c>
      <c r="Q255" s="177">
        <f>ROUND(E255*P255,2)</f>
        <v>0</v>
      </c>
      <c r="R255" s="177"/>
      <c r="S255" s="177" t="s">
        <v>132</v>
      </c>
      <c r="T255" s="178" t="s">
        <v>189</v>
      </c>
      <c r="U255" s="160">
        <v>0</v>
      </c>
      <c r="V255" s="160">
        <f>ROUND(E255*U255,2)</f>
        <v>0</v>
      </c>
      <c r="W255" s="160"/>
      <c r="X255" s="160" t="s">
        <v>357</v>
      </c>
      <c r="Y255" s="151"/>
      <c r="Z255" s="151"/>
      <c r="AA255" s="151"/>
      <c r="AB255" s="151"/>
      <c r="AC255" s="151"/>
      <c r="AD255" s="151"/>
      <c r="AE255" s="151"/>
      <c r="AF255" s="151"/>
      <c r="AG255" s="151" t="s">
        <v>358</v>
      </c>
      <c r="AH255" s="151"/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outlineLevel="1" x14ac:dyDescent="0.2">
      <c r="A256" s="158"/>
      <c r="B256" s="159"/>
      <c r="C256" s="246" t="s">
        <v>371</v>
      </c>
      <c r="D256" s="247"/>
      <c r="E256" s="247"/>
      <c r="F256" s="247"/>
      <c r="G256" s="247"/>
      <c r="H256" s="160"/>
      <c r="I256" s="160"/>
      <c r="J256" s="160"/>
      <c r="K256" s="160"/>
      <c r="L256" s="160"/>
      <c r="M256" s="160"/>
      <c r="N256" s="160"/>
      <c r="O256" s="160"/>
      <c r="P256" s="160"/>
      <c r="Q256" s="160"/>
      <c r="R256" s="160"/>
      <c r="S256" s="160"/>
      <c r="T256" s="160"/>
      <c r="U256" s="160"/>
      <c r="V256" s="160"/>
      <c r="W256" s="160"/>
      <c r="X256" s="160"/>
      <c r="Y256" s="151"/>
      <c r="Z256" s="151"/>
      <c r="AA256" s="151"/>
      <c r="AB256" s="151"/>
      <c r="AC256" s="151"/>
      <c r="AD256" s="151"/>
      <c r="AE256" s="151"/>
      <c r="AF256" s="151"/>
      <c r="AG256" s="151" t="s">
        <v>144</v>
      </c>
      <c r="AH256" s="151"/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79" t="str">
        <f>C256</f>
        <v>Náklady zhotovitele, které vzniknou v souvislosti s povinnostmi zhotovitele při předání a převzetí díla.</v>
      </c>
      <c r="BB256" s="151"/>
      <c r="BC256" s="151"/>
      <c r="BD256" s="151"/>
      <c r="BE256" s="151"/>
      <c r="BF256" s="151"/>
      <c r="BG256" s="151"/>
      <c r="BH256" s="151"/>
    </row>
    <row r="257" spans="1:60" outlineLevel="1" x14ac:dyDescent="0.2">
      <c r="A257" s="172">
        <v>47</v>
      </c>
      <c r="B257" s="173" t="s">
        <v>372</v>
      </c>
      <c r="C257" s="182" t="s">
        <v>373</v>
      </c>
      <c r="D257" s="174" t="s">
        <v>356</v>
      </c>
      <c r="E257" s="175">
        <v>1</v>
      </c>
      <c r="F257" s="176"/>
      <c r="G257" s="177">
        <f>ROUND(E257*F257,2)</f>
        <v>0</v>
      </c>
      <c r="H257" s="176"/>
      <c r="I257" s="177">
        <f>ROUND(E257*H257,2)</f>
        <v>0</v>
      </c>
      <c r="J257" s="176"/>
      <c r="K257" s="177">
        <f>ROUND(E257*J257,2)</f>
        <v>0</v>
      </c>
      <c r="L257" s="177">
        <v>21</v>
      </c>
      <c r="M257" s="177">
        <f>G257*(1+L257/100)</f>
        <v>0</v>
      </c>
      <c r="N257" s="177">
        <v>0</v>
      </c>
      <c r="O257" s="177">
        <f>ROUND(E257*N257,2)</f>
        <v>0</v>
      </c>
      <c r="P257" s="177">
        <v>0</v>
      </c>
      <c r="Q257" s="177">
        <f>ROUND(E257*P257,2)</f>
        <v>0</v>
      </c>
      <c r="R257" s="177"/>
      <c r="S257" s="177" t="s">
        <v>132</v>
      </c>
      <c r="T257" s="178" t="s">
        <v>189</v>
      </c>
      <c r="U257" s="160">
        <v>0</v>
      </c>
      <c r="V257" s="160">
        <f>ROUND(E257*U257,2)</f>
        <v>0</v>
      </c>
      <c r="W257" s="160"/>
      <c r="X257" s="160" t="s">
        <v>357</v>
      </c>
      <c r="Y257" s="151"/>
      <c r="Z257" s="151"/>
      <c r="AA257" s="151"/>
      <c r="AB257" s="151"/>
      <c r="AC257" s="151"/>
      <c r="AD257" s="151"/>
      <c r="AE257" s="151"/>
      <c r="AF257" s="151"/>
      <c r="AG257" s="151" t="s">
        <v>358</v>
      </c>
      <c r="AH257" s="151"/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ht="22.5" outlineLevel="1" x14ac:dyDescent="0.2">
      <c r="A258" s="158"/>
      <c r="B258" s="159"/>
      <c r="C258" s="246" t="s">
        <v>374</v>
      </c>
      <c r="D258" s="247"/>
      <c r="E258" s="247"/>
      <c r="F258" s="247"/>
      <c r="G258" s="247"/>
      <c r="H258" s="160"/>
      <c r="I258" s="160"/>
      <c r="J258" s="160"/>
      <c r="K258" s="160"/>
      <c r="L258" s="160"/>
      <c r="M258" s="160"/>
      <c r="N258" s="160"/>
      <c r="O258" s="160"/>
      <c r="P258" s="160"/>
      <c r="Q258" s="160"/>
      <c r="R258" s="160"/>
      <c r="S258" s="160"/>
      <c r="T258" s="160"/>
      <c r="U258" s="160"/>
      <c r="V258" s="160"/>
      <c r="W258" s="160"/>
      <c r="X258" s="160"/>
      <c r="Y258" s="151"/>
      <c r="Z258" s="151"/>
      <c r="AA258" s="151"/>
      <c r="AB258" s="151"/>
      <c r="AC258" s="151"/>
      <c r="AD258" s="151"/>
      <c r="AE258" s="151"/>
      <c r="AF258" s="151"/>
      <c r="AG258" s="151" t="s">
        <v>144</v>
      </c>
      <c r="AH258" s="151"/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79" t="str">
        <f>C258</f>
        <v>Náklady na ochranu staveniště před vstupem nepovolaných osob, včetně příslušného značení, náklady na oplocení staveniště či na jeho osvětlení.</v>
      </c>
      <c r="BB258" s="151"/>
      <c r="BC258" s="151"/>
      <c r="BD258" s="151"/>
      <c r="BE258" s="151"/>
      <c r="BF258" s="151"/>
      <c r="BG258" s="151"/>
      <c r="BH258" s="151"/>
    </row>
    <row r="259" spans="1:60" x14ac:dyDescent="0.2">
      <c r="A259" s="3"/>
      <c r="B259" s="4"/>
      <c r="C259" s="185"/>
      <c r="D259" s="6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AE259">
        <v>15</v>
      </c>
      <c r="AF259">
        <v>21</v>
      </c>
      <c r="AG259" t="s">
        <v>113</v>
      </c>
    </row>
    <row r="260" spans="1:60" x14ac:dyDescent="0.2">
      <c r="A260" s="154"/>
      <c r="B260" s="155" t="s">
        <v>29</v>
      </c>
      <c r="C260" s="186"/>
      <c r="D260" s="156"/>
      <c r="E260" s="157"/>
      <c r="F260" s="157"/>
      <c r="G260" s="180">
        <f>G8+G25+G50+G62+G76+G80+G124+G130+G142+G150+G193+G215+G231+G245+G252</f>
        <v>0</v>
      </c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AE260">
        <f>SUMIF(L7:L258,AE259,G7:G258)</f>
        <v>0</v>
      </c>
      <c r="AF260">
        <f>SUMIF(L7:L258,AF259,G7:G258)</f>
        <v>0</v>
      </c>
      <c r="AG260" t="s">
        <v>375</v>
      </c>
    </row>
    <row r="261" spans="1:60" x14ac:dyDescent="0.2">
      <c r="A261" s="259" t="s">
        <v>376</v>
      </c>
      <c r="B261" s="259"/>
      <c r="C261" s="185"/>
      <c r="D261" s="6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</row>
    <row r="262" spans="1:60" x14ac:dyDescent="0.2">
      <c r="A262" s="3"/>
      <c r="B262" s="4" t="s">
        <v>377</v>
      </c>
      <c r="C262" s="185" t="s">
        <v>378</v>
      </c>
      <c r="D262" s="6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AG262" t="s">
        <v>379</v>
      </c>
    </row>
    <row r="263" spans="1:60" x14ac:dyDescent="0.2">
      <c r="A263" s="3"/>
      <c r="B263" s="4" t="s">
        <v>380</v>
      </c>
      <c r="C263" s="185" t="s">
        <v>381</v>
      </c>
      <c r="D263" s="6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AG263" t="s">
        <v>382</v>
      </c>
    </row>
    <row r="264" spans="1:60" x14ac:dyDescent="0.2">
      <c r="A264" s="3"/>
      <c r="B264" s="4"/>
      <c r="C264" s="185" t="s">
        <v>383</v>
      </c>
      <c r="D264" s="6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AG264" t="s">
        <v>384</v>
      </c>
    </row>
    <row r="265" spans="1:60" x14ac:dyDescent="0.2">
      <c r="A265" s="3"/>
      <c r="B265" s="4"/>
      <c r="C265" s="185"/>
      <c r="D265" s="6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</row>
    <row r="266" spans="1:60" x14ac:dyDescent="0.2">
      <c r="C266" s="187"/>
      <c r="D266" s="10"/>
      <c r="AG266" t="s">
        <v>385</v>
      </c>
    </row>
    <row r="267" spans="1:60" x14ac:dyDescent="0.2">
      <c r="D267" s="10"/>
    </row>
    <row r="268" spans="1:60" x14ac:dyDescent="0.2">
      <c r="D268" s="10"/>
    </row>
    <row r="269" spans="1:60" x14ac:dyDescent="0.2">
      <c r="D269" s="10"/>
    </row>
    <row r="270" spans="1:60" x14ac:dyDescent="0.2">
      <c r="D270" s="10"/>
    </row>
    <row r="271" spans="1:60" x14ac:dyDescent="0.2">
      <c r="D271" s="10"/>
    </row>
    <row r="272" spans="1:60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</sheetData>
  <mergeCells count="60">
    <mergeCell ref="A261:B261"/>
    <mergeCell ref="C10:G10"/>
    <mergeCell ref="C14:G14"/>
    <mergeCell ref="C15:G15"/>
    <mergeCell ref="C22:G22"/>
    <mergeCell ref="C27:G27"/>
    <mergeCell ref="C97:G97"/>
    <mergeCell ref="A1:G1"/>
    <mergeCell ref="C2:G2"/>
    <mergeCell ref="C3:G3"/>
    <mergeCell ref="C4:G4"/>
    <mergeCell ref="C31:G31"/>
    <mergeCell ref="C43:G43"/>
    <mergeCell ref="C52:G52"/>
    <mergeCell ref="C82:G82"/>
    <mergeCell ref="C93:G93"/>
    <mergeCell ref="C157:G157"/>
    <mergeCell ref="C113:G113"/>
    <mergeCell ref="C114:G114"/>
    <mergeCell ref="C118:G118"/>
    <mergeCell ref="C126:G126"/>
    <mergeCell ref="C138:G138"/>
    <mergeCell ref="C139:G139"/>
    <mergeCell ref="C152:G152"/>
    <mergeCell ref="C153:G153"/>
    <mergeCell ref="C154:G154"/>
    <mergeCell ref="C155:G155"/>
    <mergeCell ref="C156:G156"/>
    <mergeCell ref="C175:G175"/>
    <mergeCell ref="C158:G158"/>
    <mergeCell ref="C159:G159"/>
    <mergeCell ref="C163:G163"/>
    <mergeCell ref="C164:G164"/>
    <mergeCell ref="C165:G165"/>
    <mergeCell ref="C166:G166"/>
    <mergeCell ref="C167:G167"/>
    <mergeCell ref="C168:G168"/>
    <mergeCell ref="C169:G169"/>
    <mergeCell ref="C170:G170"/>
    <mergeCell ref="C174:G174"/>
    <mergeCell ref="C190:G190"/>
    <mergeCell ref="C176:G176"/>
    <mergeCell ref="C177:G177"/>
    <mergeCell ref="C178:G178"/>
    <mergeCell ref="C179:G179"/>
    <mergeCell ref="C180:G180"/>
    <mergeCell ref="C184:G184"/>
    <mergeCell ref="C185:G185"/>
    <mergeCell ref="C186:G186"/>
    <mergeCell ref="C187:G187"/>
    <mergeCell ref="C188:G188"/>
    <mergeCell ref="C189:G189"/>
    <mergeCell ref="C256:G256"/>
    <mergeCell ref="C258:G258"/>
    <mergeCell ref="C195:G195"/>
    <mergeCell ref="C233:G233"/>
    <mergeCell ref="C247:G247"/>
    <mergeCell ref="C249:G249"/>
    <mergeCell ref="C251:G251"/>
    <mergeCell ref="C254:G25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1 Pol'!Názvy_tisku</vt:lpstr>
      <vt:lpstr>oadresa</vt:lpstr>
      <vt:lpstr>Stavba!Objednatel</vt:lpstr>
      <vt:lpstr>Stavba!Objekt</vt:lpstr>
      <vt:lpstr>'SO 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Libor Obadal</cp:lastModifiedBy>
  <cp:lastPrinted>2019-03-19T12:27:02Z</cp:lastPrinted>
  <dcterms:created xsi:type="dcterms:W3CDTF">2009-04-08T07:15:50Z</dcterms:created>
  <dcterms:modified xsi:type="dcterms:W3CDTF">2020-06-03T12:45:33Z</dcterms:modified>
</cp:coreProperties>
</file>