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8680" yWindow="-120" windowWidth="20730" windowHeight="11760" activeTab="3"/>
  </bookViews>
  <sheets>
    <sheet name="Pokyny pro vyplnění" sheetId="11" r:id="rId1"/>
    <sheet name="Stavba" sheetId="1" r:id="rId2"/>
    <sheet name="VzorPolozky" sheetId="10" state="hidden" r:id="rId3"/>
    <sheet name="SO104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'SO104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'SO104 1 Pol'!$A$1:$X$200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10" i="12" l="1"/>
  <c r="BA109" i="12"/>
  <c r="BA105" i="12"/>
  <c r="BA104" i="12"/>
  <c r="BA38" i="12"/>
  <c r="BA33" i="12"/>
  <c r="BA17" i="12"/>
  <c r="G9" i="12"/>
  <c r="M9" i="12" s="1"/>
  <c r="I9" i="12"/>
  <c r="K9" i="12"/>
  <c r="O9" i="12"/>
  <c r="Q9" i="12"/>
  <c r="V9" i="12"/>
  <c r="G16" i="12"/>
  <c r="M16" i="12" s="1"/>
  <c r="I16" i="12"/>
  <c r="K16" i="12"/>
  <c r="O16" i="12"/>
  <c r="Q16" i="12"/>
  <c r="V16" i="12"/>
  <c r="G20" i="12"/>
  <c r="M20" i="12" s="1"/>
  <c r="I20" i="12"/>
  <c r="K20" i="12"/>
  <c r="O20" i="12"/>
  <c r="Q20" i="12"/>
  <c r="V20" i="12"/>
  <c r="G24" i="12"/>
  <c r="G23" i="12" s="1"/>
  <c r="I51" i="1" s="1"/>
  <c r="I24" i="12"/>
  <c r="K24" i="12"/>
  <c r="O24" i="12"/>
  <c r="Q24" i="12"/>
  <c r="V24" i="12"/>
  <c r="G32" i="12"/>
  <c r="M32" i="12" s="1"/>
  <c r="I32" i="12"/>
  <c r="K32" i="12"/>
  <c r="O32" i="12"/>
  <c r="Q32" i="12"/>
  <c r="V32" i="12"/>
  <c r="G37" i="12"/>
  <c r="M37" i="12" s="1"/>
  <c r="I37" i="12"/>
  <c r="K37" i="12"/>
  <c r="O37" i="12"/>
  <c r="Q37" i="12"/>
  <c r="V37" i="12"/>
  <c r="G43" i="12"/>
  <c r="G42" i="12" s="1"/>
  <c r="I52" i="1" s="1"/>
  <c r="I43" i="12"/>
  <c r="I42" i="12" s="1"/>
  <c r="K43" i="12"/>
  <c r="K42" i="12" s="1"/>
  <c r="O43" i="12"/>
  <c r="O42" i="12" s="1"/>
  <c r="Q43" i="12"/>
  <c r="Q42" i="12" s="1"/>
  <c r="V43" i="12"/>
  <c r="V42" i="12" s="1"/>
  <c r="G49" i="12"/>
  <c r="G48" i="12" s="1"/>
  <c r="I53" i="1" s="1"/>
  <c r="I49" i="12"/>
  <c r="I48" i="12" s="1"/>
  <c r="K49" i="12"/>
  <c r="K48" i="12" s="1"/>
  <c r="O49" i="12"/>
  <c r="O48" i="12" s="1"/>
  <c r="Q49" i="12"/>
  <c r="Q48" i="12" s="1"/>
  <c r="V49" i="12"/>
  <c r="V48" i="12" s="1"/>
  <c r="G55" i="12"/>
  <c r="G54" i="12" s="1"/>
  <c r="I54" i="1" s="1"/>
  <c r="I55" i="12"/>
  <c r="I54" i="12" s="1"/>
  <c r="K55" i="12"/>
  <c r="K54" i="12" s="1"/>
  <c r="O55" i="12"/>
  <c r="O54" i="12" s="1"/>
  <c r="Q55" i="12"/>
  <c r="Q54" i="12" s="1"/>
  <c r="V55" i="12"/>
  <c r="V54" i="12" s="1"/>
  <c r="G61" i="12"/>
  <c r="G60" i="12" s="1"/>
  <c r="I55" i="1" s="1"/>
  <c r="I61" i="12"/>
  <c r="I60" i="12" s="1"/>
  <c r="K61" i="12"/>
  <c r="K60" i="12" s="1"/>
  <c r="O61" i="12"/>
  <c r="O60" i="12" s="1"/>
  <c r="Q61" i="12"/>
  <c r="Q60" i="12" s="1"/>
  <c r="V61" i="12"/>
  <c r="V60" i="12" s="1"/>
  <c r="G66" i="12"/>
  <c r="I66" i="12"/>
  <c r="K66" i="12"/>
  <c r="O66" i="12"/>
  <c r="Q66" i="12"/>
  <c r="V66" i="12"/>
  <c r="G70" i="12"/>
  <c r="M70" i="12" s="1"/>
  <c r="I70" i="12"/>
  <c r="K70" i="12"/>
  <c r="O70" i="12"/>
  <c r="Q70" i="12"/>
  <c r="V70" i="12"/>
  <c r="G74" i="12"/>
  <c r="M74" i="12" s="1"/>
  <c r="I74" i="12"/>
  <c r="K74" i="12"/>
  <c r="O74" i="12"/>
  <c r="Q74" i="12"/>
  <c r="V74" i="12"/>
  <c r="G79" i="12"/>
  <c r="G78" i="12" s="1"/>
  <c r="I57" i="1" s="1"/>
  <c r="I79" i="12"/>
  <c r="I78" i="12" s="1"/>
  <c r="K79" i="12"/>
  <c r="K78" i="12" s="1"/>
  <c r="M79" i="12"/>
  <c r="M78" i="12" s="1"/>
  <c r="O79" i="12"/>
  <c r="O78" i="12" s="1"/>
  <c r="Q79" i="12"/>
  <c r="Q78" i="12" s="1"/>
  <c r="V79" i="12"/>
  <c r="V78" i="12" s="1"/>
  <c r="G86" i="12"/>
  <c r="M86" i="12" s="1"/>
  <c r="I86" i="12"/>
  <c r="K86" i="12"/>
  <c r="O86" i="12"/>
  <c r="Q86" i="12"/>
  <c r="V86" i="12"/>
  <c r="G91" i="12"/>
  <c r="I91" i="12"/>
  <c r="K91" i="12"/>
  <c r="O91" i="12"/>
  <c r="Q91" i="12"/>
  <c r="V91" i="12"/>
  <c r="G98" i="12"/>
  <c r="M98" i="12" s="1"/>
  <c r="I98" i="12"/>
  <c r="K98" i="12"/>
  <c r="O98" i="12"/>
  <c r="Q98" i="12"/>
  <c r="V98" i="12"/>
  <c r="G114" i="12"/>
  <c r="M114" i="12" s="1"/>
  <c r="I114" i="12"/>
  <c r="K114" i="12"/>
  <c r="O114" i="12"/>
  <c r="Q114" i="12"/>
  <c r="V114" i="12"/>
  <c r="G118" i="12"/>
  <c r="M118" i="12" s="1"/>
  <c r="I118" i="12"/>
  <c r="K118" i="12"/>
  <c r="O118" i="12"/>
  <c r="Q118" i="12"/>
  <c r="V118" i="12"/>
  <c r="G123" i="12"/>
  <c r="M123" i="12" s="1"/>
  <c r="I123" i="12"/>
  <c r="K123" i="12"/>
  <c r="O123" i="12"/>
  <c r="Q123" i="12"/>
  <c r="V123" i="12"/>
  <c r="G128" i="12"/>
  <c r="M128" i="12" s="1"/>
  <c r="I128" i="12"/>
  <c r="K128" i="12"/>
  <c r="O128" i="12"/>
  <c r="Q128" i="12"/>
  <c r="V128" i="12"/>
  <c r="G133" i="12"/>
  <c r="M133" i="12" s="1"/>
  <c r="I133" i="12"/>
  <c r="K133" i="12"/>
  <c r="O133" i="12"/>
  <c r="Q133" i="12"/>
  <c r="V133" i="12"/>
  <c r="G138" i="12"/>
  <c r="M138" i="12" s="1"/>
  <c r="I138" i="12"/>
  <c r="K138" i="12"/>
  <c r="O138" i="12"/>
  <c r="Q138" i="12"/>
  <c r="V138" i="12"/>
  <c r="G143" i="12"/>
  <c r="M143" i="12" s="1"/>
  <c r="I143" i="12"/>
  <c r="K143" i="12"/>
  <c r="O143" i="12"/>
  <c r="Q143" i="12"/>
  <c r="V143" i="12"/>
  <c r="G148" i="12"/>
  <c r="I148" i="12"/>
  <c r="K148" i="12"/>
  <c r="M148" i="12"/>
  <c r="O148" i="12"/>
  <c r="Q148" i="12"/>
  <c r="V148" i="12"/>
  <c r="G153" i="12"/>
  <c r="M153" i="12" s="1"/>
  <c r="I153" i="12"/>
  <c r="K153" i="12"/>
  <c r="O153" i="12"/>
  <c r="Q153" i="12"/>
  <c r="V153" i="12"/>
  <c r="G158" i="12"/>
  <c r="M158" i="12" s="1"/>
  <c r="I158" i="12"/>
  <c r="K158" i="12"/>
  <c r="O158" i="12"/>
  <c r="Q158" i="12"/>
  <c r="V158" i="12"/>
  <c r="G162" i="12"/>
  <c r="M162" i="12" s="1"/>
  <c r="I162" i="12"/>
  <c r="K162" i="12"/>
  <c r="O162" i="12"/>
  <c r="Q162" i="12"/>
  <c r="V162" i="12"/>
  <c r="G167" i="12"/>
  <c r="M167" i="12" s="1"/>
  <c r="I167" i="12"/>
  <c r="K167" i="12"/>
  <c r="O167" i="12"/>
  <c r="Q167" i="12"/>
  <c r="V167" i="12"/>
  <c r="G173" i="12"/>
  <c r="M173" i="12" s="1"/>
  <c r="I173" i="12"/>
  <c r="K173" i="12"/>
  <c r="O173" i="12"/>
  <c r="Q173" i="12"/>
  <c r="V173" i="12"/>
  <c r="G180" i="12"/>
  <c r="G179" i="12" s="1"/>
  <c r="I60" i="1" s="1"/>
  <c r="I180" i="12"/>
  <c r="I179" i="12" s="1"/>
  <c r="K180" i="12"/>
  <c r="K179" i="12" s="1"/>
  <c r="O180" i="12"/>
  <c r="O179" i="12" s="1"/>
  <c r="Q180" i="12"/>
  <c r="Q179" i="12" s="1"/>
  <c r="V180" i="12"/>
  <c r="V179" i="12" s="1"/>
  <c r="G187" i="12"/>
  <c r="M187" i="12" s="1"/>
  <c r="I187" i="12"/>
  <c r="K187" i="12"/>
  <c r="O187" i="12"/>
  <c r="Q187" i="12"/>
  <c r="V187" i="12"/>
  <c r="G195" i="12"/>
  <c r="M195" i="12" s="1"/>
  <c r="I195" i="12"/>
  <c r="K195" i="12"/>
  <c r="O195" i="12"/>
  <c r="Q195" i="12"/>
  <c r="V195" i="12"/>
  <c r="AE199" i="12"/>
  <c r="F39" i="1" s="1"/>
  <c r="F43" i="1" s="1"/>
  <c r="G23" i="1" s="1"/>
  <c r="I20" i="1"/>
  <c r="I19" i="1"/>
  <c r="I18" i="1"/>
  <c r="H43" i="1"/>
  <c r="K85" i="12" l="1"/>
  <c r="M180" i="12"/>
  <c r="M179" i="12" s="1"/>
  <c r="I65" i="12"/>
  <c r="K23" i="12"/>
  <c r="K8" i="12"/>
  <c r="Q8" i="12"/>
  <c r="Q186" i="12"/>
  <c r="Q85" i="12"/>
  <c r="V8" i="12"/>
  <c r="V65" i="12"/>
  <c r="Q65" i="12"/>
  <c r="G65" i="12"/>
  <c r="I56" i="1" s="1"/>
  <c r="Q23" i="12"/>
  <c r="O23" i="12"/>
  <c r="O8" i="12"/>
  <c r="F42" i="1"/>
  <c r="AF199" i="12"/>
  <c r="V85" i="12"/>
  <c r="O186" i="12"/>
  <c r="Q97" i="12"/>
  <c r="O85" i="12"/>
  <c r="I23" i="12"/>
  <c r="I8" i="12"/>
  <c r="I97" i="12"/>
  <c r="V97" i="12"/>
  <c r="K186" i="12"/>
  <c r="I186" i="12"/>
  <c r="O97" i="12"/>
  <c r="I85" i="12"/>
  <c r="O65" i="12"/>
  <c r="V186" i="12"/>
  <c r="K65" i="12"/>
  <c r="V23" i="12"/>
  <c r="G97" i="12"/>
  <c r="I59" i="1" s="1"/>
  <c r="F41" i="1"/>
  <c r="G186" i="12"/>
  <c r="I61" i="1" s="1"/>
  <c r="K97" i="12"/>
  <c r="G85" i="12"/>
  <c r="I58" i="1" s="1"/>
  <c r="M186" i="12"/>
  <c r="M97" i="12"/>
  <c r="M8" i="12"/>
  <c r="M91" i="12"/>
  <c r="M85" i="12" s="1"/>
  <c r="G8" i="12"/>
  <c r="M66" i="12"/>
  <c r="M65" i="12" s="1"/>
  <c r="M61" i="12"/>
  <c r="M60" i="12" s="1"/>
  <c r="M55" i="12"/>
  <c r="M54" i="12" s="1"/>
  <c r="M49" i="12"/>
  <c r="M48" i="12" s="1"/>
  <c r="M43" i="12"/>
  <c r="M42" i="12" s="1"/>
  <c r="M24" i="12"/>
  <c r="M23" i="12" s="1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G39" i="1"/>
  <c r="G42" i="1"/>
  <c r="I42" i="1" s="1"/>
  <c r="G41" i="1"/>
  <c r="I41" i="1" s="1"/>
  <c r="G199" i="12"/>
  <c r="I50" i="1"/>
  <c r="I62" i="1" l="1"/>
  <c r="I16" i="1"/>
  <c r="I21" i="1" s="1"/>
  <c r="G43" i="1"/>
  <c r="G25" i="1" s="1"/>
  <c r="A27" i="1" s="1"/>
  <c r="I39" i="1"/>
  <c r="I43" i="1" s="1"/>
  <c r="J42" i="1" l="1"/>
  <c r="J39" i="1"/>
  <c r="J43" i="1" s="1"/>
  <c r="J41" i="1"/>
  <c r="A28" i="1"/>
  <c r="G28" i="1"/>
  <c r="G27" i="1" s="1"/>
  <c r="G29" i="1" s="1"/>
  <c r="J61" i="1"/>
  <c r="J57" i="1"/>
  <c r="J58" i="1"/>
  <c r="J50" i="1"/>
  <c r="J59" i="1"/>
  <c r="J56" i="1"/>
  <c r="J53" i="1"/>
  <c r="J55" i="1"/>
  <c r="J51" i="1"/>
  <c r="J52" i="1"/>
  <c r="J60" i="1"/>
  <c r="J54" i="1"/>
  <c r="J6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<sst xmlns="http://schemas.openxmlformats.org/spreadsheetml/2006/main" count="723" uniqueCount="286">
  <si>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</si>
  <si>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</si>
  <si>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</si>
  <si>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</si>
  <si>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</si>
  <si>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</si>
  <si>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</si>
  <si>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</si>
  <si>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</si>
  <si>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</si>
  <si>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</si>
  <si>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</si>
  <si>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</si>
  <si>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</si>
  <si>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</si>
  <si>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</si>
  <si>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</si>
  <si>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</si>
  <si>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</si>
  <si>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</si>
  <si>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</si>
  <si>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</si>
  <si>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</si>
  <si>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</si>
  <si>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</si>
  <si>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</si>
  <si>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</si>
  <si>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</si>
  <si>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</si>
  <si>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</si>
  <si>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</si>
  <si>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</si>
  <si>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</si>
  <si>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</si>
  <si>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</si>
  <si>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</si>
  <si>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</si>
  <si>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</si>
  <si>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</si>
  <si>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</si>
  <si>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</si>
  <si>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</si>
  <si>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</si>
  <si>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</si>
  <si>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Schodiště u č.p. 2159 "Kotelna"</t>
  </si>
  <si>
    <t>SO104</t>
  </si>
  <si>
    <t>PLOCHA PRO KONTEJNERY</t>
  </si>
  <si>
    <t>Objekt:</t>
  </si>
  <si>
    <t>Rozpočet:</t>
  </si>
  <si>
    <t>sdfsdf</t>
  </si>
  <si>
    <t>ZV20-0501</t>
  </si>
  <si>
    <t>REK-CE UL.SOUKENICKÁ A U FORTNY, UH.BROD E1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</si>
  <si>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</si>
  <si>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</si>
  <si>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</si>
  <si>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</si>
  <si>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</si>
  <si>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</si>
  <si>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</si>
  <si>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</si>
  <si>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</si>
  <si>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</si>
  <si>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</si>
  <si>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62</t>
  </si>
  <si>
    <t>Úpravy povrchů vnější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</si>
  <si>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</si>
  <si>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</si>
  <si>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</si>
  <si>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</si>
  <si>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</si>
  <si>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</si>
  <si>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</si>
  <si>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</si>
  <si>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</si>
  <si>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</si>
  <si>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</si>
  <si>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</si>
  <si>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</si>
  <si>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</si>
  <si>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</si>
  <si>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</si>
  <si>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</si>
  <si>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</si>
  <si>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</si>
  <si>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</si>
  <si>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</si>
  <si>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</si>
  <si>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</si>
  <si>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</si>
  <si>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</si>
  <si>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</si>
  <si>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</si>
  <si>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</si>
  <si>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</si>
  <si>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</si>
  <si>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</si>
  <si>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</si>
  <si>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</si>
  <si>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</si>
  <si>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</si>
  <si>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</si>
  <si>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</si>
  <si>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</si>
  <si>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</si>
  <si>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</si>
  <si>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</si>
  <si>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</si>
  <si>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</si>
  <si>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</si>
  <si>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</si>
  <si>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</si>
  <si>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</si>
  <si>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</si>
  <si>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3</t>
  </si>
  <si>
    <t>m3</t>
  </si>
  <si>
    <t>800-1</t>
  </si>
  <si>
    <t>RTS 20/ I</t>
  </si>
  <si>
    <t>Práce</t>
  </si>
  <si>
    <t>POL1_</t>
  </si>
  <si>
    <t>s přehozením na vzdálenost do 5 m nebo s naložením na ruční dopravní prostředek</t>
  </si>
  <si>
    <t>SPI</t>
  </si>
  <si>
    <t xml:space="preserve">základ pro schodiště : </t>
  </si>
  <si>
    <t>VV</t>
  </si>
  <si>
    <t>0,300*0,900*1,130</t>
  </si>
  <si>
    <t xml:space="preserve">základ pod cihelnou podezdívku : </t>
  </si>
  <si>
    <t>0,400*0,800*1,130</t>
  </si>
  <si>
    <t>SPU</t>
  </si>
  <si>
    <t>162701105R00</t>
  </si>
  <si>
    <t>po suchu, bez ohledu na druh dopravního prostředku, bez naložení výkopku, avšak se složením bez rozhrnutí,</t>
  </si>
  <si>
    <t>Odkaz na mn. položky pořadí 1 : 0,66670</t>
  </si>
  <si>
    <t>199000002R00</t>
  </si>
  <si>
    <t>Poplatky za skládku horniny 1- 4</t>
  </si>
  <si>
    <t>Indiv</t>
  </si>
  <si>
    <t>Odkaz na mn. položky pořadí 2 : 0,66670</t>
  </si>
  <si>
    <t>274313621R00</t>
  </si>
  <si>
    <t>Beton základových pasů prostý třídy C 20/25</t>
  </si>
  <si>
    <t>801-1</t>
  </si>
  <si>
    <t>Včetně dodávky a uložení betonu a kamene.</t>
  </si>
  <si>
    <t>POP</t>
  </si>
  <si>
    <t>Koeficient : 0,035</t>
  </si>
  <si>
    <t>274351215RT1</t>
  </si>
  <si>
    <t>Bednění stěn základových pasů zřízení</t>
  </si>
  <si>
    <t>m2</t>
  </si>
  <si>
    <t>svislé nebo šikmé (odkloněné), půdorysně přímé nebo zalomené, stěn základových pasů ve volných nebo zapažených jámách, rýhách, šachtách, včetně případných vzpěr,</t>
  </si>
  <si>
    <t>(0,300+1,050*2)*0,200</t>
  </si>
  <si>
    <t>(0,400+1,050*2)*0,150</t>
  </si>
  <si>
    <t>274351216R00</t>
  </si>
  <si>
    <t>Bednění stěn základových pasů odstranění</t>
  </si>
  <si>
    <t>Včetně očištění, vytřídění a uložení bednicího materiálu.</t>
  </si>
  <si>
    <t>Odkaz na mn. položky pořadí 6 : 0,85500</t>
  </si>
  <si>
    <t>311231114RT2</t>
  </si>
  <si>
    <t>Zdivo nosné z cihel a tvarovek pálených pod omítku z cihel plných, 290x140x65 mm, P 15, na maltu MVC 2,5</t>
  </si>
  <si>
    <t>Včetně pomocného lešení o výšce podlahy do 1,90 m a pro zatížení do 1,5 kPa.</t>
  </si>
  <si>
    <t xml:space="preserve">podezdívka pod koncem stávající rampy : </t>
  </si>
  <si>
    <t>0,300*0,530*1,050</t>
  </si>
  <si>
    <t>622421131RU2</t>
  </si>
  <si>
    <t>Omítky vnější stěn vápenné nebo vápenocementové hladké, ze suché soklové maltové směsi, složitost 1÷ 2</t>
  </si>
  <si>
    <t>0,530*1,050*2</t>
  </si>
  <si>
    <t>0,300*0,530</t>
  </si>
  <si>
    <t>632478126R00</t>
  </si>
  <si>
    <t>Reprofilace vodorovných betonových povrchů opravná cementová malta, tlouštky do 25 mm</t>
  </si>
  <si>
    <t>801-4</t>
  </si>
  <si>
    <t>rozmíchání směsi s vodou, nanesení stěrky</t>
  </si>
  <si>
    <t xml:space="preserve">čelo rampy po odbouraném schodišti : </t>
  </si>
  <si>
    <t>0,210*1,600</t>
  </si>
  <si>
    <t>953981204R00</t>
  </si>
  <si>
    <t>Chemické kotvy do betonu, do cihelného zdiva do betonu, hloubky 125 mm, M 16, malta pro chemické kotvy dvousložková do plných materiálů</t>
  </si>
  <si>
    <t>kus</t>
  </si>
  <si>
    <t xml:space="preserve">viz. výpis materiálu : </t>
  </si>
  <si>
    <t>6,000</t>
  </si>
  <si>
    <t>963042819R00</t>
  </si>
  <si>
    <t>Bourání jakýchkoliv betonových schodišťových stupňů zhotovených na místě</t>
  </si>
  <si>
    <t>m</t>
  </si>
  <si>
    <t>801-3</t>
  </si>
  <si>
    <t>stávající schodiště : 1,535*3</t>
  </si>
  <si>
    <t xml:space="preserve">vč.oc.zábradlí : </t>
  </si>
  <si>
    <t>965042121RT1</t>
  </si>
  <si>
    <t>Bourání podkladů pod dlažby nebo litých celistvých dlažeb a mazanin  betonových nebo z litého asfaltu, tloušťky do 100 mm, plochy do 1 m2</t>
  </si>
  <si>
    <t xml:space="preserve">okapový chodník pro podezdívku z cihel a základ schodiště : </t>
  </si>
  <si>
    <t>0,500*0,500*0,070*2</t>
  </si>
  <si>
    <t>970251250R00</t>
  </si>
  <si>
    <t>Řezání železobetonu hloubka řezu 250 mm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</si>
  <si>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</si>
  <si>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</si>
  <si>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</si>
  <si>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</si>
  <si>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</si>
  <si>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</si>
  <si>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</si>
  <si>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5,6,8,9,10,11, : </t>
  </si>
  <si>
    <t>Součet: : 2,11655</t>
  </si>
  <si>
    <t>711212001RS1</t>
  </si>
  <si>
    <t>Izolace proti vodě nátěr hydroizolační proti vlhkosti a tlakové vodě</t>
  </si>
  <si>
    <t>800-711</t>
  </si>
  <si>
    <t>0,300*1,050*2</t>
  </si>
  <si>
    <t>0,300*0,300*2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</si>
  <si>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</si>
  <si>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</si>
  <si>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</si>
  <si>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16, : </t>
  </si>
  <si>
    <t>Součet: : 0,00077</t>
  </si>
  <si>
    <t>767995104R00</t>
  </si>
  <si>
    <t>Výroba a montáž atypických kovovových doplňků staveb hmotnosti přes 20 do 50 kg</t>
  </si>
  <si>
    <t>kg</t>
  </si>
  <si>
    <t>800-767</t>
  </si>
  <si>
    <t>- SPOJOVACÍ MATERIÁL KVALITY 8.8.</t>
  </si>
  <si>
    <t>- NAVRŽENO DLE ČSN EN 1993-1.</t>
  </si>
  <si>
    <t>- VŠECHNY NEZNAČENÉ SVARY PROVÉST S MAXIMÁLNÍ ÚNOSNOSTÍ SVAŘOVANÝCH PROFILŮ.</t>
  </si>
  <si>
    <t>- KONSTRUKCE BUDE NATŘENA, BARVA BÉŽOVÁ LAK RAL 1020, POROROŠTY POZINKOVANÉ.</t>
  </si>
  <si>
    <t>- NATŘENO BUDE I STÁVAJÍCÍ ZÁBRADLÍ, RAL 1020</t>
  </si>
  <si>
    <t>- NÁSTUPNÍ A VÝSTUPNÍ STUPEŇ SCHODIŠTĚ BUDE NA HRANĚ STUPNICE KONTRASTNĚ OZNAČEN V CELÉ ŠÍŘCE SCHODIŠTĚ PÁSEM TL. 100 mm.</t>
  </si>
  <si>
    <t>- KONTRASTNÍ NÁTĚR HRANY STUPNICE BUDE PROVEDEN V CELKOVÉ TLOUŠŤCE DLE VÝROBCE NÁTĚRU V ZÁVISLOSTI NA AGRESIVITĚ PROSTŘEDÍ A ŽIVOTNOSTI NÁTĚRU:</t>
  </si>
  <si>
    <t xml:space="preserve">    AGRESIVITA PROSTŘEDÍ: C3</t>
  </si>
  <si>
    <t xml:space="preserve">    ŽIVOTNOST NÁTĚRU: STŘEDNÍ ( M ) - 5 - 15 LET</t>
  </si>
  <si>
    <t>- PŘÍPRAVA POVRCHU PŘED NANESENÍM NÁTĚRU MUSÍ BÝT V SOULADU S ČSN EN ISO (ČÁST 1-4)</t>
  </si>
  <si>
    <t>- KOTVENÍ BUDE PROVEDENO POMOCÍ CHEMICKÝCH KOTEV  DLE POTŘEBNÉ DOBY TUHNUTÍ. KOTVENÍ PROVÁDĚT DLE MONTÁŽNÍCH PŘEDPISŮ POUŽITÝCH KOTEV.</t>
  </si>
  <si>
    <t>- OTVORY PRO KOTVY VRTAT MIMO VÝZTUŽ. V PŘÍPADĚ POTŘEBY UPRAVIT VELIKOST KOTEVNÍCH DESEK A ROZTEČE PRO KOTVY.</t>
  </si>
  <si>
    <t>211,5250</t>
  </si>
  <si>
    <t>767996801R00</t>
  </si>
  <si>
    <t>Demontáž ostatních doplňků staveb atypických konstrukcí_x000D_
 o hmotnosti přes 20 do 50 kg</t>
  </si>
  <si>
    <t xml:space="preserve">stávající zábradlí : </t>
  </si>
  <si>
    <t>(1,000*2+1,050)*10</t>
  </si>
  <si>
    <t>13224606R</t>
  </si>
  <si>
    <t>tyč ocelová tvarovaná plochá válcovaná za tepla S235 (11375); a = 30,0 mm; b = 8,0 mm</t>
  </si>
  <si>
    <t>SPCM</t>
  </si>
  <si>
    <t>Specifikace</t>
  </si>
  <si>
    <t>POL3_</t>
  </si>
  <si>
    <t>Včetně povrchové úpravy.</t>
  </si>
  <si>
    <t>32,510/1000</t>
  </si>
  <si>
    <t>13224860R</t>
  </si>
  <si>
    <t>tyč ocelová tvarovaná plochá válcovaná za tepla S235 (11375); a = 35,0 mm; b = 10,0 mm</t>
  </si>
  <si>
    <t>17,330/1000</t>
  </si>
  <si>
    <t>13432435R1</t>
  </si>
  <si>
    <t>tyč ocelová  L (úhelník) válcovaná za tepla S235 (11375); rovnoramenná, tl = 10,00 mm; a = 125,0 mm; b = 80 mm</t>
  </si>
  <si>
    <t>Vlastní</t>
  </si>
  <si>
    <t>16,850/1000</t>
  </si>
  <si>
    <t>13485315R1</t>
  </si>
  <si>
    <t>tyč ocelová profilová válcovaná za tepla S235 (11375); průřez UPE; výška 140 mm</t>
  </si>
  <si>
    <t>14,070/1000</t>
  </si>
  <si>
    <t>13485325R</t>
  </si>
  <si>
    <t>tyč ocelová profilová válcovaná za tepla S235 (11375); průřez UPE; výška 240 mm</t>
  </si>
  <si>
    <t>83,290/1000</t>
  </si>
  <si>
    <t>13611224R</t>
  </si>
  <si>
    <t>plech ocelový válcovaný za tepla S235 (11375); povrch hladký; tl.  8,00 mm</t>
  </si>
  <si>
    <t>0,960/1000</t>
  </si>
  <si>
    <t>13611228R</t>
  </si>
  <si>
    <t>plech ocelový válcovaný za tepla S235 (11375); povrch hladký; tl.  10,00 mm</t>
  </si>
  <si>
    <t>2,000/1000</t>
  </si>
  <si>
    <t>14587745R</t>
  </si>
  <si>
    <t>profil ocelový tenkostěnný uzavřený svařovaný jak. S235; obdélníkový; tl = 3,00 mm; a = 50,0 mm; b = 30,0 mm</t>
  </si>
  <si>
    <t>10,210/1000</t>
  </si>
  <si>
    <t>55399999R</t>
  </si>
  <si>
    <t>výrobek kovový zámečnický, atypický</t>
  </si>
  <si>
    <t>10,5800</t>
  </si>
  <si>
    <t>767R101</t>
  </si>
  <si>
    <t>Pororošt SP 330-34/38-3 - dodávka</t>
  </si>
  <si>
    <t>5,270</t>
  </si>
  <si>
    <t>767R102</t>
  </si>
  <si>
    <t>Pororoštový schod 300x970 mm - dodávka</t>
  </si>
  <si>
    <t>9,680 kg/kus</t>
  </si>
  <si>
    <t>3,000</t>
  </si>
  <si>
    <t>998767101R00</t>
  </si>
  <si>
    <t>Přesun hmot pro kovové stavební doplňk. konstrukce v objektech výšky do 6 m</t>
  </si>
  <si>
    <t>50 m vodorovně</t>
  </si>
  <si>
    <t xml:space="preserve">18,19,20,21,22,23,24,25,26,27,28, : </t>
  </si>
  <si>
    <t>Součet: : 0,19990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</si>
  <si>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</si>
  <si>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</si>
  <si>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</si>
  <si>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</si>
  <si>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Béžová barva RAL 1020.</t>
  </si>
  <si>
    <t>(1,050+8,575)*1,500</t>
  </si>
  <si>
    <t>979081111R00</t>
  </si>
  <si>
    <t>Včetně naložení na dopravní prostředek a složení na skládku, bez poplatku za skládku.</t>
  </si>
  <si>
    <t>Odkaz na dem. hmot. položky pořadí 13 : 0,07700</t>
  </si>
  <si>
    <t>Odkaz na dem. hmot. položky pořadí 14 : 0,00212</t>
  </si>
  <si>
    <t>Odkaz na dem. hmot. položky pořadí 19 : 0,03050</t>
  </si>
  <si>
    <t>stávající schodiště : 0,180*0,270*1,535*4/2</t>
  </si>
  <si>
    <t>1,535*1,000*0,100</t>
  </si>
  <si>
    <t>979990001R00</t>
  </si>
  <si>
    <t>Poplatek za skládku stavební suti</t>
  </si>
  <si>
    <t>Odkaz na mn. položky pořadí 33 : 0,41232</t>
  </si>
  <si>
    <t>SUM</t>
  </si>
  <si>
    <t>END</t>
  </si>
  <si>
    <t>Vodorovné přemístění výkopku z horniny 1 až 4, na skládku zhotovitele</t>
  </si>
  <si>
    <t>Odvoz suti a vybouraných hmot na skládku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</si>
</sst>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1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4" t="s">
        <v>41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77" t="s">
        <v>22</v>
      </c>
      <c r="C2" s="78"/>
      <c r="D2" s="79" t="s">
        <v>50</v>
      </c>
      <c r="E2" s="230" t="s">
        <v>51</v>
      </c>
      <c r="F2" s="231"/>
      <c r="G2" s="231"/>
      <c r="H2" s="231"/>
      <c r="I2" s="231"/>
      <c r="J2" s="232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3" t="s">
        <v>46</v>
      </c>
      <c r="F3" s="234"/>
      <c r="G3" s="234"/>
      <c r="H3" s="234"/>
      <c r="I3" s="234"/>
      <c r="J3" s="235"/>
    </row>
    <row r="4" spans="1:15" ht="23.25" customHeight="1" x14ac:dyDescent="0.2">
      <c r="A4" s="76">
        <v>1830</v>
      </c>
      <c r="B4" s="82" t="s">
        <v>48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42</v>
      </c>
      <c r="D5" s="218"/>
      <c r="E5" s="219"/>
      <c r="F5" s="219"/>
      <c r="G5" s="21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7"/>
      <c r="E11" s="237"/>
      <c r="F11" s="237"/>
      <c r="G11" s="237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6"/>
      <c r="F15" s="236"/>
      <c r="G15" s="238"/>
      <c r="H15" s="238"/>
      <c r="I15" s="238" t="s">
        <v>29</v>
      </c>
      <c r="J15" s="239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SUMIF(F50:F61,A16,I50:I61)+SUMIF(F50:F61,"PSU",I50:I61)</f>
        <v>0</v>
      </c>
      <c r="J16" s="203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SUMIF(F50:F61,A17,I50:I61)</f>
        <v>0</v>
      </c>
      <c r="J17" s="203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SUMIF(F50:F61,A18,I50:I61)</f>
        <v>0</v>
      </c>
      <c r="J18" s="203"/>
    </row>
    <row r="19" spans="1:10" ht="23.25" customHeight="1" x14ac:dyDescent="0.2">
      <c r="A19" s="143" t="s">
        <v>82</v>
      </c>
      <c r="B19" s="38" t="s">
        <v>27</v>
      </c>
      <c r="C19" s="62"/>
      <c r="D19" s="63"/>
      <c r="E19" s="201"/>
      <c r="F19" s="202"/>
      <c r="G19" s="201"/>
      <c r="H19" s="202"/>
      <c r="I19" s="201">
        <f>SUMIF(F50:F61,A19,I50:I61)</f>
        <v>0</v>
      </c>
      <c r="J19" s="203"/>
    </row>
    <row r="20" spans="1:10" ht="23.25" customHeight="1" x14ac:dyDescent="0.2">
      <c r="A20" s="143" t="s">
        <v>83</v>
      </c>
      <c r="B20" s="38" t="s">
        <v>28</v>
      </c>
      <c r="C20" s="62"/>
      <c r="D20" s="63"/>
      <c r="E20" s="201"/>
      <c r="F20" s="202"/>
      <c r="G20" s="201"/>
      <c r="H20" s="202"/>
      <c r="I20" s="201">
        <f>SUMIF(F50:F61,A20,I50:I61)</f>
        <v>0</v>
      </c>
      <c r="J20" s="203"/>
    </row>
    <row r="21" spans="1:10" ht="23.25" customHeight="1" x14ac:dyDescent="0.2">
      <c r="A21" s="2"/>
      <c r="B21" s="48" t="s">
        <v>29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7">
        <f>I23*E23/100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7">
        <f>I25*E25/100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9">
        <f>CenaCelkemBezDPH-(ZakladDPHSni+ZakladDPHZakl)</f>
        <v>0</v>
      </c>
      <c r="H27" s="229"/>
      <c r="I27" s="22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7">
        <f>A27</f>
        <v>0</v>
      </c>
      <c r="H28" s="207"/>
      <c r="I28" s="207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06">
        <f>ZakladDPHSni+DPHSni+ZakladDPHZakl+DPHZakl+Zaokrouhleni</f>
        <v>0</v>
      </c>
      <c r="H29" s="206"/>
      <c r="I29" s="206"/>
      <c r="J29" s="124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8" t="s">
        <v>49</v>
      </c>
      <c r="E34" s="209"/>
      <c r="G34" s="210"/>
      <c r="H34" s="211"/>
      <c r="I34" s="211"/>
      <c r="J34" s="25"/>
    </row>
    <row r="35" spans="1:10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52</v>
      </c>
      <c r="C39" s="192"/>
      <c r="D39" s="192"/>
      <c r="E39" s="192"/>
      <c r="F39" s="101">
        <f>'SO104 1 Pol'!AE199</f>
        <v>0</v>
      </c>
      <c r="G39" s="102">
        <f>'SO104 1 Pol'!AF199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193" t="s">
        <v>53</v>
      </c>
      <c r="D40" s="193"/>
      <c r="E40" s="193"/>
      <c r="F40" s="107"/>
      <c r="G40" s="108"/>
      <c r="H40" s="108"/>
      <c r="I40" s="109"/>
      <c r="J40" s="110"/>
    </row>
    <row r="41" spans="1:10" ht="25.5" hidden="1" customHeight="1" x14ac:dyDescent="0.2">
      <c r="A41" s="89">
        <v>2</v>
      </c>
      <c r="B41" s="106" t="s">
        <v>45</v>
      </c>
      <c r="C41" s="193" t="s">
        <v>46</v>
      </c>
      <c r="D41" s="193"/>
      <c r="E41" s="193"/>
      <c r="F41" s="107">
        <f>'SO104 1 Pol'!AE199</f>
        <v>0</v>
      </c>
      <c r="G41" s="108">
        <f>'SO104 1 Pol'!AF199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192" t="s">
        <v>44</v>
      </c>
      <c r="D42" s="192"/>
      <c r="E42" s="192"/>
      <c r="F42" s="112">
        <f>'SO104 1 Pol'!AE199</f>
        <v>0</v>
      </c>
      <c r="G42" s="103">
        <f>'SO104 1 Pol'!AF199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194" t="s">
        <v>54</v>
      </c>
      <c r="C43" s="195"/>
      <c r="D43" s="195"/>
      <c r="E43" s="195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5" t="s">
        <v>56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57</v>
      </c>
      <c r="G49" s="132"/>
      <c r="H49" s="132"/>
      <c r="I49" s="132" t="s">
        <v>29</v>
      </c>
      <c r="J49" s="132" t="s">
        <v>0</v>
      </c>
    </row>
    <row r="50" spans="1:10" ht="36.75" customHeight="1" x14ac:dyDescent="0.2">
      <c r="A50" s="128"/>
      <c r="B50" s="133" t="s">
        <v>43</v>
      </c>
      <c r="C50" s="190" t="s">
        <v>58</v>
      </c>
      <c r="D50" s="191"/>
      <c r="E50" s="191"/>
      <c r="F50" s="139" t="s">
        <v>24</v>
      </c>
      <c r="G50" s="140"/>
      <c r="H50" s="140"/>
      <c r="I50" s="140">
        <f>'SO104 1 Pol'!G8</f>
        <v>0</v>
      </c>
      <c r="J50" s="137" t="str">
        <f>IF(I62=0,"",I50/I62*100)</f>
        <v/>
      </c>
    </row>
    <row r="51" spans="1:10" ht="36.75" customHeight="1" x14ac:dyDescent="0.2">
      <c r="A51" s="128"/>
      <c r="B51" s="133" t="s">
        <v>59</v>
      </c>
      <c r="C51" s="190" t="s">
        <v>60</v>
      </c>
      <c r="D51" s="191"/>
      <c r="E51" s="191"/>
      <c r="F51" s="139" t="s">
        <v>24</v>
      </c>
      <c r="G51" s="140"/>
      <c r="H51" s="140"/>
      <c r="I51" s="140">
        <f>'SO104 1 Pol'!G23</f>
        <v>0</v>
      </c>
      <c r="J51" s="137" t="str">
        <f>IF(I62=0,"",I51/I62*100)</f>
        <v/>
      </c>
    </row>
    <row r="52" spans="1:10" ht="36.75" customHeight="1" x14ac:dyDescent="0.2">
      <c r="A52" s="128"/>
      <c r="B52" s="133" t="s">
        <v>61</v>
      </c>
      <c r="C52" s="190" t="s">
        <v>62</v>
      </c>
      <c r="D52" s="191"/>
      <c r="E52" s="191"/>
      <c r="F52" s="139" t="s">
        <v>24</v>
      </c>
      <c r="G52" s="140"/>
      <c r="H52" s="140"/>
      <c r="I52" s="140">
        <f>'SO104 1 Pol'!G42</f>
        <v>0</v>
      </c>
      <c r="J52" s="137" t="str">
        <f>IF(I62=0,"",I52/I62*100)</f>
        <v/>
      </c>
    </row>
    <row r="53" spans="1:10" ht="36.75" customHeight="1" x14ac:dyDescent="0.2">
      <c r="A53" s="128"/>
      <c r="B53" s="133" t="s">
        <v>63</v>
      </c>
      <c r="C53" s="190" t="s">
        <v>64</v>
      </c>
      <c r="D53" s="191"/>
      <c r="E53" s="191"/>
      <c r="F53" s="139" t="s">
        <v>24</v>
      </c>
      <c r="G53" s="140"/>
      <c r="H53" s="140"/>
      <c r="I53" s="140">
        <f>'SO104 1 Pol'!G48</f>
        <v>0</v>
      </c>
      <c r="J53" s="137" t="str">
        <f>IF(I62=0,"",I53/I62*100)</f>
        <v/>
      </c>
    </row>
    <row r="54" spans="1:10" ht="36.75" customHeight="1" x14ac:dyDescent="0.2">
      <c r="A54" s="128"/>
      <c r="B54" s="133" t="s">
        <v>65</v>
      </c>
      <c r="C54" s="190" t="s">
        <v>66</v>
      </c>
      <c r="D54" s="191"/>
      <c r="E54" s="191"/>
      <c r="F54" s="139" t="s">
        <v>24</v>
      </c>
      <c r="G54" s="140"/>
      <c r="H54" s="140"/>
      <c r="I54" s="140">
        <f>'SO104 1 Pol'!G54</f>
        <v>0</v>
      </c>
      <c r="J54" s="137" t="str">
        <f>IF(I62=0,"",I54/I62*100)</f>
        <v/>
      </c>
    </row>
    <row r="55" spans="1:10" ht="36.75" customHeight="1" x14ac:dyDescent="0.2">
      <c r="A55" s="128"/>
      <c r="B55" s="133" t="s">
        <v>67</v>
      </c>
      <c r="C55" s="190" t="s">
        <v>68</v>
      </c>
      <c r="D55" s="191"/>
      <c r="E55" s="191"/>
      <c r="F55" s="139" t="s">
        <v>24</v>
      </c>
      <c r="G55" s="140"/>
      <c r="H55" s="140"/>
      <c r="I55" s="140">
        <f>'SO104 1 Pol'!G60</f>
        <v>0</v>
      </c>
      <c r="J55" s="137" t="str">
        <f>IF(I62=0,"",I55/I62*100)</f>
        <v/>
      </c>
    </row>
    <row r="56" spans="1:10" ht="36.75" customHeight="1" x14ac:dyDescent="0.2">
      <c r="A56" s="128"/>
      <c r="B56" s="133" t="s">
        <v>69</v>
      </c>
      <c r="C56" s="190" t="s">
        <v>70</v>
      </c>
      <c r="D56" s="191"/>
      <c r="E56" s="191"/>
      <c r="F56" s="139" t="s">
        <v>24</v>
      </c>
      <c r="G56" s="140"/>
      <c r="H56" s="140"/>
      <c r="I56" s="140">
        <f>'SO104 1 Pol'!G65</f>
        <v>0</v>
      </c>
      <c r="J56" s="137" t="str">
        <f>IF(I62=0,"",I56/I62*100)</f>
        <v/>
      </c>
    </row>
    <row r="57" spans="1:10" ht="36.75" customHeight="1" x14ac:dyDescent="0.2">
      <c r="A57" s="128"/>
      <c r="B57" s="133" t="s">
        <v>71</v>
      </c>
      <c r="C57" s="190" t="s">
        <v>72</v>
      </c>
      <c r="D57" s="191"/>
      <c r="E57" s="191"/>
      <c r="F57" s="139" t="s">
        <v>24</v>
      </c>
      <c r="G57" s="140"/>
      <c r="H57" s="140"/>
      <c r="I57" s="140">
        <f>'SO104 1 Pol'!G78</f>
        <v>0</v>
      </c>
      <c r="J57" s="137" t="str">
        <f>IF(I62=0,"",I57/I62*100)</f>
        <v/>
      </c>
    </row>
    <row r="58" spans="1:10" ht="36.75" customHeight="1" x14ac:dyDescent="0.2">
      <c r="A58" s="128"/>
      <c r="B58" s="133" t="s">
        <v>73</v>
      </c>
      <c r="C58" s="190" t="s">
        <v>74</v>
      </c>
      <c r="D58" s="191"/>
      <c r="E58" s="191"/>
      <c r="F58" s="139" t="s">
        <v>25</v>
      </c>
      <c r="G58" s="140"/>
      <c r="H58" s="140"/>
      <c r="I58" s="140">
        <f>'SO104 1 Pol'!G85</f>
        <v>0</v>
      </c>
      <c r="J58" s="137" t="str">
        <f>IF(I62=0,"",I58/I62*100)</f>
        <v/>
      </c>
    </row>
    <row r="59" spans="1:10" ht="36.75" customHeight="1" x14ac:dyDescent="0.2">
      <c r="A59" s="128"/>
      <c r="B59" s="133" t="s">
        <v>75</v>
      </c>
      <c r="C59" s="190" t="s">
        <v>76</v>
      </c>
      <c r="D59" s="191"/>
      <c r="E59" s="191"/>
      <c r="F59" s="139" t="s">
        <v>25</v>
      </c>
      <c r="G59" s="140"/>
      <c r="H59" s="140"/>
      <c r="I59" s="140">
        <f>'SO104 1 Pol'!G97</f>
        <v>0</v>
      </c>
      <c r="J59" s="137" t="str">
        <f>IF(I62=0,"",I59/I62*100)</f>
        <v/>
      </c>
    </row>
    <row r="60" spans="1:10" ht="36.75" customHeight="1" x14ac:dyDescent="0.2">
      <c r="A60" s="128"/>
      <c r="B60" s="133" t="s">
        <v>77</v>
      </c>
      <c r="C60" s="190" t="s">
        <v>78</v>
      </c>
      <c r="D60" s="191"/>
      <c r="E60" s="191"/>
      <c r="F60" s="139" t="s">
        <v>25</v>
      </c>
      <c r="G60" s="140"/>
      <c r="H60" s="140"/>
      <c r="I60" s="140">
        <f>'SO104 1 Pol'!G179</f>
        <v>0</v>
      </c>
      <c r="J60" s="137" t="str">
        <f>IF(I62=0,"",I60/I62*100)</f>
        <v/>
      </c>
    </row>
    <row r="61" spans="1:10" ht="36.75" customHeight="1" x14ac:dyDescent="0.2">
      <c r="A61" s="128"/>
      <c r="B61" s="133" t="s">
        <v>79</v>
      </c>
      <c r="C61" s="190" t="s">
        <v>80</v>
      </c>
      <c r="D61" s="191"/>
      <c r="E61" s="191"/>
      <c r="F61" s="139" t="s">
        <v>81</v>
      </c>
      <c r="G61" s="140"/>
      <c r="H61" s="140"/>
      <c r="I61" s="140">
        <f>'SO104 1 Pol'!G186</f>
        <v>0</v>
      </c>
      <c r="J61" s="137" t="str">
        <f>IF(I62=0,"",I61/I62*100)</f>
        <v/>
      </c>
    </row>
    <row r="62" spans="1:10" ht="25.5" customHeight="1" x14ac:dyDescent="0.2">
      <c r="A62" s="129"/>
      <c r="B62" s="134" t="s">
        <v>1</v>
      </c>
      <c r="C62" s="135"/>
      <c r="D62" s="136"/>
      <c r="E62" s="136"/>
      <c r="F62" s="141"/>
      <c r="G62" s="142"/>
      <c r="H62" s="142"/>
      <c r="I62" s="142">
        <f>SUM(I50:I61)</f>
        <v>0</v>
      </c>
      <c r="J62" s="138">
        <f>SUM(J50:J61)</f>
        <v>0</v>
      </c>
    </row>
    <row r="63" spans="1:10" x14ac:dyDescent="0.2">
      <c r="F63" s="87"/>
      <c r="G63" s="87"/>
      <c r="H63" s="87"/>
      <c r="I63" s="87"/>
      <c r="J63" s="88"/>
    </row>
    <row r="64" spans="1:10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tabSelected="1" workbookViewId="0">
      <pane ySplit="7" topLeftCell="A170" activePane="bottomLeft" state="frozen"/>
      <selection pane="bottomLeft" activeCell="A195" sqref="A195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84</v>
      </c>
      <c r="B1" s="253"/>
      <c r="C1" s="253"/>
      <c r="D1" s="253"/>
      <c r="E1" s="253"/>
      <c r="F1" s="253"/>
      <c r="G1" s="253"/>
      <c r="AG1" t="s">
        <v>85</v>
      </c>
    </row>
    <row r="2" spans="1:60" ht="24.95" customHeight="1" x14ac:dyDescent="0.2">
      <c r="A2" s="144" t="s">
        <v>7</v>
      </c>
      <c r="B2" s="49" t="s">
        <v>50</v>
      </c>
      <c r="C2" s="254" t="s">
        <v>51</v>
      </c>
      <c r="D2" s="255"/>
      <c r="E2" s="255"/>
      <c r="F2" s="255"/>
      <c r="G2" s="256"/>
      <c r="AG2" t="s">
        <v>86</v>
      </c>
    </row>
    <row r="3" spans="1:60" ht="24.95" customHeight="1" x14ac:dyDescent="0.2">
      <c r="A3" s="144" t="s">
        <v>8</v>
      </c>
      <c r="B3" s="49" t="s">
        <v>45</v>
      </c>
      <c r="C3" s="254" t="s">
        <v>46</v>
      </c>
      <c r="D3" s="255"/>
      <c r="E3" s="255"/>
      <c r="F3" s="255"/>
      <c r="G3" s="256"/>
      <c r="AC3" s="126" t="s">
        <v>86</v>
      </c>
      <c r="AG3" t="s">
        <v>87</v>
      </c>
    </row>
    <row r="4" spans="1:60" ht="24.95" customHeight="1" x14ac:dyDescent="0.2">
      <c r="A4" s="145" t="s">
        <v>9</v>
      </c>
      <c r="B4" s="146" t="s">
        <v>43</v>
      </c>
      <c r="C4" s="257" t="s">
        <v>44</v>
      </c>
      <c r="D4" s="258"/>
      <c r="E4" s="258"/>
      <c r="F4" s="258"/>
      <c r="G4" s="259"/>
      <c r="AG4" t="s">
        <v>88</v>
      </c>
    </row>
    <row r="5" spans="1:60" x14ac:dyDescent="0.2">
      <c r="D5" s="10"/>
    </row>
    <row r="6" spans="1:60" ht="38.25" x14ac:dyDescent="0.2">
      <c r="A6" s="148" t="s">
        <v>89</v>
      </c>
      <c r="B6" s="150" t="s">
        <v>90</v>
      </c>
      <c r="C6" s="150" t="s">
        <v>91</v>
      </c>
      <c r="D6" s="149" t="s">
        <v>92</v>
      </c>
      <c r="E6" s="148" t="s">
        <v>93</v>
      </c>
      <c r="F6" s="147" t="s">
        <v>94</v>
      </c>
      <c r="G6" s="148" t="s">
        <v>29</v>
      </c>
      <c r="H6" s="151" t="s">
        <v>30</v>
      </c>
      <c r="I6" s="151" t="s">
        <v>95</v>
      </c>
      <c r="J6" s="151" t="s">
        <v>31</v>
      </c>
      <c r="K6" s="151" t="s">
        <v>96</v>
      </c>
      <c r="L6" s="151" t="s">
        <v>97</v>
      </c>
      <c r="M6" s="151" t="s">
        <v>98</v>
      </c>
      <c r="N6" s="151" t="s">
        <v>99</v>
      </c>
      <c r="O6" s="151" t="s">
        <v>100</v>
      </c>
      <c r="P6" s="151" t="s">
        <v>101</v>
      </c>
      <c r="Q6" s="151" t="s">
        <v>102</v>
      </c>
      <c r="R6" s="151" t="s">
        <v>103</v>
      </c>
      <c r="S6" s="151" t="s">
        <v>104</v>
      </c>
      <c r="T6" s="151" t="s">
        <v>105</v>
      </c>
      <c r="U6" s="151" t="s">
        <v>106</v>
      </c>
      <c r="V6" s="151" t="s">
        <v>107</v>
      </c>
      <c r="W6" s="151" t="s">
        <v>108</v>
      </c>
      <c r="X6" s="151" t="s">
        <v>109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7" t="s">
        <v>110</v>
      </c>
      <c r="B8" s="168" t="s">
        <v>43</v>
      </c>
      <c r="C8" s="182" t="s">
        <v>58</v>
      </c>
      <c r="D8" s="169"/>
      <c r="E8" s="170"/>
      <c r="F8" s="171"/>
      <c r="G8" s="171">
        <f>SUMIF(AG9:AG22,"&lt;&gt;NOR",G9:G22)</f>
        <v>0</v>
      </c>
      <c r="H8" s="171"/>
      <c r="I8" s="171">
        <f>SUM(I9:I22)</f>
        <v>0</v>
      </c>
      <c r="J8" s="171"/>
      <c r="K8" s="171">
        <f>SUM(K9:K22)</f>
        <v>0</v>
      </c>
      <c r="L8" s="171"/>
      <c r="M8" s="171">
        <f>SUM(M9:M22)</f>
        <v>0</v>
      </c>
      <c r="N8" s="171"/>
      <c r="O8" s="171">
        <f>SUM(O9:O22)</f>
        <v>0</v>
      </c>
      <c r="P8" s="171"/>
      <c r="Q8" s="171">
        <f>SUM(Q9:Q22)</f>
        <v>0</v>
      </c>
      <c r="R8" s="171"/>
      <c r="S8" s="171"/>
      <c r="T8" s="172"/>
      <c r="U8" s="166"/>
      <c r="V8" s="166">
        <f>SUM(V9:V22)</f>
        <v>2.3699999999999997</v>
      </c>
      <c r="W8" s="166"/>
      <c r="X8" s="166"/>
      <c r="AG8" t="s">
        <v>111</v>
      </c>
    </row>
    <row r="9" spans="1:60" outlineLevel="1" x14ac:dyDescent="0.2">
      <c r="A9" s="173">
        <v>1</v>
      </c>
      <c r="B9" s="174" t="s">
        <v>112</v>
      </c>
      <c r="C9" s="183" t="s">
        <v>113</v>
      </c>
      <c r="D9" s="175" t="s">
        <v>114</v>
      </c>
      <c r="E9" s="176">
        <v>0.66669999999999996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 t="s">
        <v>115</v>
      </c>
      <c r="S9" s="178" t="s">
        <v>116</v>
      </c>
      <c r="T9" s="179" t="s">
        <v>116</v>
      </c>
      <c r="U9" s="161">
        <v>3.5329999999999999</v>
      </c>
      <c r="V9" s="161">
        <f>ROUND(E9*U9,2)</f>
        <v>2.36</v>
      </c>
      <c r="W9" s="161"/>
      <c r="X9" s="161" t="s">
        <v>117</v>
      </c>
      <c r="Y9" s="152"/>
      <c r="Z9" s="152"/>
      <c r="AA9" s="152"/>
      <c r="AB9" s="152"/>
      <c r="AC9" s="152"/>
      <c r="AD9" s="152"/>
      <c r="AE9" s="152"/>
      <c r="AF9" s="152"/>
      <c r="AG9" s="152" t="s">
        <v>118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51" t="s">
        <v>119</v>
      </c>
      <c r="D10" s="252"/>
      <c r="E10" s="252"/>
      <c r="F10" s="252"/>
      <c r="G10" s="252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120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184" t="s">
        <v>121</v>
      </c>
      <c r="D11" s="162"/>
      <c r="E11" s="163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122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84" t="s">
        <v>123</v>
      </c>
      <c r="D12" s="162"/>
      <c r="E12" s="163">
        <v>0.30509999999999998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2"/>
      <c r="Z12" s="152"/>
      <c r="AA12" s="152"/>
      <c r="AB12" s="152"/>
      <c r="AC12" s="152"/>
      <c r="AD12" s="152"/>
      <c r="AE12" s="152"/>
      <c r="AF12" s="152"/>
      <c r="AG12" s="152" t="s">
        <v>122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184" t="s">
        <v>124</v>
      </c>
      <c r="D13" s="162"/>
      <c r="E13" s="163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2"/>
      <c r="Z13" s="152"/>
      <c r="AA13" s="152"/>
      <c r="AB13" s="152"/>
      <c r="AC13" s="152"/>
      <c r="AD13" s="152"/>
      <c r="AE13" s="152"/>
      <c r="AF13" s="152"/>
      <c r="AG13" s="152" t="s">
        <v>122</v>
      </c>
      <c r="AH13" s="152"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84" t="s">
        <v>125</v>
      </c>
      <c r="D14" s="162"/>
      <c r="E14" s="163">
        <v>0.36159999999999998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122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245"/>
      <c r="D15" s="246"/>
      <c r="E15" s="246"/>
      <c r="F15" s="246"/>
      <c r="G15" s="246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2"/>
      <c r="Z15" s="152"/>
      <c r="AA15" s="152"/>
      <c r="AB15" s="152"/>
      <c r="AC15" s="152"/>
      <c r="AD15" s="152"/>
      <c r="AE15" s="152"/>
      <c r="AF15" s="152"/>
      <c r="AG15" s="152" t="s">
        <v>126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73">
        <v>2</v>
      </c>
      <c r="B16" s="174" t="s">
        <v>127</v>
      </c>
      <c r="C16" s="183" t="s">
        <v>284</v>
      </c>
      <c r="D16" s="175" t="s">
        <v>114</v>
      </c>
      <c r="E16" s="176">
        <v>0.66669999999999996</v>
      </c>
      <c r="F16" s="177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21</v>
      </c>
      <c r="M16" s="178">
        <f>G16*(1+L16/100)</f>
        <v>0</v>
      </c>
      <c r="N16" s="178">
        <v>0</v>
      </c>
      <c r="O16" s="178">
        <f>ROUND(E16*N16,2)</f>
        <v>0</v>
      </c>
      <c r="P16" s="178">
        <v>0</v>
      </c>
      <c r="Q16" s="178">
        <f>ROUND(E16*P16,2)</f>
        <v>0</v>
      </c>
      <c r="R16" s="178" t="s">
        <v>115</v>
      </c>
      <c r="S16" s="178" t="s">
        <v>116</v>
      </c>
      <c r="T16" s="179" t="s">
        <v>116</v>
      </c>
      <c r="U16" s="161">
        <v>1.0999999999999999E-2</v>
      </c>
      <c r="V16" s="161">
        <f>ROUND(E16*U16,2)</f>
        <v>0.01</v>
      </c>
      <c r="W16" s="161"/>
      <c r="X16" s="161" t="s">
        <v>117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118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251" t="s">
        <v>128</v>
      </c>
      <c r="D17" s="252"/>
      <c r="E17" s="252"/>
      <c r="F17" s="252"/>
      <c r="G17" s="252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120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80" t="str">
        <f>C17</f>
        <v>po suchu, bez ohledu na druh dopravního prostředku, bez naložení výkopku, avšak se složením bez rozhrnutí,</v>
      </c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184" t="s">
        <v>129</v>
      </c>
      <c r="D18" s="162"/>
      <c r="E18" s="163">
        <v>0.66669999999999996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122</v>
      </c>
      <c r="AH18" s="152">
        <v>5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245"/>
      <c r="D19" s="246"/>
      <c r="E19" s="246"/>
      <c r="F19" s="246"/>
      <c r="G19" s="246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126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73">
        <v>4</v>
      </c>
      <c r="B20" s="174" t="s">
        <v>130</v>
      </c>
      <c r="C20" s="183" t="s">
        <v>131</v>
      </c>
      <c r="D20" s="175" t="s">
        <v>114</v>
      </c>
      <c r="E20" s="176">
        <v>0.66669999999999996</v>
      </c>
      <c r="F20" s="177"/>
      <c r="G20" s="178">
        <f>ROUND(E20*F20,2)</f>
        <v>0</v>
      </c>
      <c r="H20" s="177"/>
      <c r="I20" s="178">
        <f>ROUND(E20*H20,2)</f>
        <v>0</v>
      </c>
      <c r="J20" s="177"/>
      <c r="K20" s="178">
        <f>ROUND(E20*J20,2)</f>
        <v>0</v>
      </c>
      <c r="L20" s="178">
        <v>21</v>
      </c>
      <c r="M20" s="178">
        <f>G20*(1+L20/100)</f>
        <v>0</v>
      </c>
      <c r="N20" s="178">
        <v>0</v>
      </c>
      <c r="O20" s="178">
        <f>ROUND(E20*N20,2)</f>
        <v>0</v>
      </c>
      <c r="P20" s="178">
        <v>0</v>
      </c>
      <c r="Q20" s="178">
        <f>ROUND(E20*P20,2)</f>
        <v>0</v>
      </c>
      <c r="R20" s="178" t="s">
        <v>115</v>
      </c>
      <c r="S20" s="178" t="s">
        <v>116</v>
      </c>
      <c r="T20" s="179" t="s">
        <v>132</v>
      </c>
      <c r="U20" s="161">
        <v>0</v>
      </c>
      <c r="V20" s="161">
        <f>ROUND(E20*U20,2)</f>
        <v>0</v>
      </c>
      <c r="W20" s="161"/>
      <c r="X20" s="161" t="s">
        <v>117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118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84" t="s">
        <v>133</v>
      </c>
      <c r="D21" s="162"/>
      <c r="E21" s="163">
        <v>0.66669999999999996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122</v>
      </c>
      <c r="AH21" s="152">
        <v>5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245"/>
      <c r="D22" s="246"/>
      <c r="E22" s="246"/>
      <c r="F22" s="246"/>
      <c r="G22" s="246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126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">
      <c r="A23" s="167" t="s">
        <v>110</v>
      </c>
      <c r="B23" s="168" t="s">
        <v>59</v>
      </c>
      <c r="C23" s="182" t="s">
        <v>60</v>
      </c>
      <c r="D23" s="169"/>
      <c r="E23" s="170"/>
      <c r="F23" s="171"/>
      <c r="G23" s="171">
        <f>SUMIF(AG24:AG41,"&lt;&gt;NOR",G24:G41)</f>
        <v>0</v>
      </c>
      <c r="H23" s="171"/>
      <c r="I23" s="171">
        <f>SUM(I24:I41)</f>
        <v>0</v>
      </c>
      <c r="J23" s="171"/>
      <c r="K23" s="171">
        <f>SUM(K24:K41)</f>
        <v>0</v>
      </c>
      <c r="L23" s="171"/>
      <c r="M23" s="171">
        <f>SUM(M24:M41)</f>
        <v>0</v>
      </c>
      <c r="N23" s="171"/>
      <c r="O23" s="171">
        <f>SUM(O24:O41)</f>
        <v>1.77</v>
      </c>
      <c r="P23" s="171"/>
      <c r="Q23" s="171">
        <f>SUM(Q24:Q41)</f>
        <v>0</v>
      </c>
      <c r="R23" s="171"/>
      <c r="S23" s="171"/>
      <c r="T23" s="172"/>
      <c r="U23" s="166"/>
      <c r="V23" s="166">
        <f>SUM(V24:V41)</f>
        <v>1.05</v>
      </c>
      <c r="W23" s="166"/>
      <c r="X23" s="166"/>
      <c r="AG23" t="s">
        <v>111</v>
      </c>
    </row>
    <row r="24" spans="1:60" outlineLevel="1" x14ac:dyDescent="0.2">
      <c r="A24" s="173">
        <v>5</v>
      </c>
      <c r="B24" s="174" t="s">
        <v>134</v>
      </c>
      <c r="C24" s="183" t="s">
        <v>135</v>
      </c>
      <c r="D24" s="175" t="s">
        <v>114</v>
      </c>
      <c r="E24" s="176">
        <v>0.69003000000000003</v>
      </c>
      <c r="F24" s="177"/>
      <c r="G24" s="178">
        <f>ROUND(E24*F24,2)</f>
        <v>0</v>
      </c>
      <c r="H24" s="177"/>
      <c r="I24" s="178">
        <f>ROUND(E24*H24,2)</f>
        <v>0</v>
      </c>
      <c r="J24" s="177"/>
      <c r="K24" s="178">
        <f>ROUND(E24*J24,2)</f>
        <v>0</v>
      </c>
      <c r="L24" s="178">
        <v>21</v>
      </c>
      <c r="M24" s="178">
        <f>G24*(1+L24/100)</f>
        <v>0</v>
      </c>
      <c r="N24" s="178">
        <v>2.5249999999999999</v>
      </c>
      <c r="O24" s="178">
        <f>ROUND(E24*N24,2)</f>
        <v>1.74</v>
      </c>
      <c r="P24" s="178">
        <v>0</v>
      </c>
      <c r="Q24" s="178">
        <f>ROUND(E24*P24,2)</f>
        <v>0</v>
      </c>
      <c r="R24" s="178" t="s">
        <v>136</v>
      </c>
      <c r="S24" s="178" t="s">
        <v>116</v>
      </c>
      <c r="T24" s="179" t="s">
        <v>116</v>
      </c>
      <c r="U24" s="161">
        <v>0.47699999999999998</v>
      </c>
      <c r="V24" s="161">
        <f>ROUND(E24*U24,2)</f>
        <v>0.33</v>
      </c>
      <c r="W24" s="161"/>
      <c r="X24" s="161" t="s">
        <v>117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118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247" t="s">
        <v>137</v>
      </c>
      <c r="D25" s="248"/>
      <c r="E25" s="248"/>
      <c r="F25" s="248"/>
      <c r="G25" s="248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138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4" t="s">
        <v>121</v>
      </c>
      <c r="D26" s="162"/>
      <c r="E26" s="163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122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184" t="s">
        <v>123</v>
      </c>
      <c r="D27" s="162"/>
      <c r="E27" s="163">
        <v>0.30509999999999998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2"/>
      <c r="Z27" s="152"/>
      <c r="AA27" s="152"/>
      <c r="AB27" s="152"/>
      <c r="AC27" s="152"/>
      <c r="AD27" s="152"/>
      <c r="AE27" s="152"/>
      <c r="AF27" s="152"/>
      <c r="AG27" s="152" t="s">
        <v>122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184" t="s">
        <v>124</v>
      </c>
      <c r="D28" s="162"/>
      <c r="E28" s="163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122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84" t="s">
        <v>125</v>
      </c>
      <c r="D29" s="162"/>
      <c r="E29" s="163">
        <v>0.36159999999999998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122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185" t="s">
        <v>139</v>
      </c>
      <c r="D30" s="164"/>
      <c r="E30" s="165">
        <v>2.333E-2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122</v>
      </c>
      <c r="AH30" s="152">
        <v>4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245"/>
      <c r="D31" s="246"/>
      <c r="E31" s="246"/>
      <c r="F31" s="246"/>
      <c r="G31" s="246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2"/>
      <c r="Z31" s="152"/>
      <c r="AA31" s="152"/>
      <c r="AB31" s="152"/>
      <c r="AC31" s="152"/>
      <c r="AD31" s="152"/>
      <c r="AE31" s="152"/>
      <c r="AF31" s="152"/>
      <c r="AG31" s="152" t="s">
        <v>126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3">
        <v>6</v>
      </c>
      <c r="B32" s="174" t="s">
        <v>140</v>
      </c>
      <c r="C32" s="183" t="s">
        <v>141</v>
      </c>
      <c r="D32" s="175" t="s">
        <v>142</v>
      </c>
      <c r="E32" s="176">
        <v>0.85499999999999998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21</v>
      </c>
      <c r="M32" s="178">
        <f>G32*(1+L32/100)</f>
        <v>0</v>
      </c>
      <c r="N32" s="178">
        <v>3.6339999999999997E-2</v>
      </c>
      <c r="O32" s="178">
        <f>ROUND(E32*N32,2)</f>
        <v>0.03</v>
      </c>
      <c r="P32" s="178">
        <v>0</v>
      </c>
      <c r="Q32" s="178">
        <f>ROUND(E32*P32,2)</f>
        <v>0</v>
      </c>
      <c r="R32" s="178" t="s">
        <v>136</v>
      </c>
      <c r="S32" s="178" t="s">
        <v>116</v>
      </c>
      <c r="T32" s="179" t="s">
        <v>116</v>
      </c>
      <c r="U32" s="161">
        <v>0.52700000000000002</v>
      </c>
      <c r="V32" s="161">
        <f>ROUND(E32*U32,2)</f>
        <v>0.45</v>
      </c>
      <c r="W32" s="161"/>
      <c r="X32" s="161" t="s">
        <v>117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118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59"/>
      <c r="B33" s="160"/>
      <c r="C33" s="251" t="s">
        <v>143</v>
      </c>
      <c r="D33" s="252"/>
      <c r="E33" s="252"/>
      <c r="F33" s="252"/>
      <c r="G33" s="252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2"/>
      <c r="Z33" s="152"/>
      <c r="AA33" s="152"/>
      <c r="AB33" s="152"/>
      <c r="AC33" s="152"/>
      <c r="AD33" s="152"/>
      <c r="AE33" s="152"/>
      <c r="AF33" s="152"/>
      <c r="AG33" s="152" t="s">
        <v>120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80" t="str">
        <f>C33</f>
        <v>svislé nebo šikmé (odkloněné), půdorysně přímé nebo zalomené, stěn základových pasů ve volných nebo zapažených jámách, rýhách, šachtách, včetně případných vzpěr,</v>
      </c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/>
      <c r="B34" s="160"/>
      <c r="C34" s="184" t="s">
        <v>144</v>
      </c>
      <c r="D34" s="162"/>
      <c r="E34" s="163">
        <v>0.48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2"/>
      <c r="Z34" s="152"/>
      <c r="AA34" s="152"/>
      <c r="AB34" s="152"/>
      <c r="AC34" s="152"/>
      <c r="AD34" s="152"/>
      <c r="AE34" s="152"/>
      <c r="AF34" s="152"/>
      <c r="AG34" s="152" t="s">
        <v>122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184" t="s">
        <v>145</v>
      </c>
      <c r="D35" s="162"/>
      <c r="E35" s="163">
        <v>0.375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2"/>
      <c r="Z35" s="152"/>
      <c r="AA35" s="152"/>
      <c r="AB35" s="152"/>
      <c r="AC35" s="152"/>
      <c r="AD35" s="152"/>
      <c r="AE35" s="152"/>
      <c r="AF35" s="152"/>
      <c r="AG35" s="152" t="s">
        <v>122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245"/>
      <c r="D36" s="246"/>
      <c r="E36" s="246"/>
      <c r="F36" s="246"/>
      <c r="G36" s="246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126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3">
        <v>7</v>
      </c>
      <c r="B37" s="174" t="s">
        <v>146</v>
      </c>
      <c r="C37" s="183" t="s">
        <v>147</v>
      </c>
      <c r="D37" s="175" t="s">
        <v>142</v>
      </c>
      <c r="E37" s="176">
        <v>0.85499999999999998</v>
      </c>
      <c r="F37" s="177"/>
      <c r="G37" s="178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21</v>
      </c>
      <c r="M37" s="178">
        <f>G37*(1+L37/100)</f>
        <v>0</v>
      </c>
      <c r="N37" s="178">
        <v>0</v>
      </c>
      <c r="O37" s="178">
        <f>ROUND(E37*N37,2)</f>
        <v>0</v>
      </c>
      <c r="P37" s="178">
        <v>0</v>
      </c>
      <c r="Q37" s="178">
        <f>ROUND(E37*P37,2)</f>
        <v>0</v>
      </c>
      <c r="R37" s="178" t="s">
        <v>136</v>
      </c>
      <c r="S37" s="178" t="s">
        <v>116</v>
      </c>
      <c r="T37" s="179" t="s">
        <v>116</v>
      </c>
      <c r="U37" s="161">
        <v>0.32</v>
      </c>
      <c r="V37" s="161">
        <f>ROUND(E37*U37,2)</f>
        <v>0.27</v>
      </c>
      <c r="W37" s="161"/>
      <c r="X37" s="161" t="s">
        <v>117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118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59"/>
      <c r="B38" s="160"/>
      <c r="C38" s="251" t="s">
        <v>143</v>
      </c>
      <c r="D38" s="252"/>
      <c r="E38" s="252"/>
      <c r="F38" s="252"/>
      <c r="G38" s="252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2"/>
      <c r="Z38" s="152"/>
      <c r="AA38" s="152"/>
      <c r="AB38" s="152"/>
      <c r="AC38" s="152"/>
      <c r="AD38" s="152"/>
      <c r="AE38" s="152"/>
      <c r="AF38" s="152"/>
      <c r="AG38" s="152" t="s">
        <v>120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80" t="str">
        <f>C38</f>
        <v>svislé nebo šikmé (odkloněné), půdorysně přímé nebo zalomené, stěn základových pasů ve volných nebo zapažených jámách, rýhách, šachtách, včetně případných vzpěr,</v>
      </c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249" t="s">
        <v>148</v>
      </c>
      <c r="D39" s="250"/>
      <c r="E39" s="250"/>
      <c r="F39" s="250"/>
      <c r="G39" s="250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138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184" t="s">
        <v>149</v>
      </c>
      <c r="D40" s="162"/>
      <c r="E40" s="163">
        <v>0.85499999999999998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122</v>
      </c>
      <c r="AH40" s="152">
        <v>5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245"/>
      <c r="D41" s="246"/>
      <c r="E41" s="246"/>
      <c r="F41" s="246"/>
      <c r="G41" s="246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126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167" t="s">
        <v>110</v>
      </c>
      <c r="B42" s="168" t="s">
        <v>61</v>
      </c>
      <c r="C42" s="182" t="s">
        <v>62</v>
      </c>
      <c r="D42" s="169"/>
      <c r="E42" s="170"/>
      <c r="F42" s="171"/>
      <c r="G42" s="171">
        <f>SUMIF(AG43:AG47,"&lt;&gt;NOR",G43:G47)</f>
        <v>0</v>
      </c>
      <c r="H42" s="171"/>
      <c r="I42" s="171">
        <f>SUM(I43:I47)</f>
        <v>0</v>
      </c>
      <c r="J42" s="171"/>
      <c r="K42" s="171">
        <f>SUM(K43:K47)</f>
        <v>0</v>
      </c>
      <c r="L42" s="171"/>
      <c r="M42" s="171">
        <f>SUM(M43:M47)</f>
        <v>0</v>
      </c>
      <c r="N42" s="171"/>
      <c r="O42" s="171">
        <f>SUM(O43:O47)</f>
        <v>0.28999999999999998</v>
      </c>
      <c r="P42" s="171"/>
      <c r="Q42" s="171">
        <f>SUM(Q43:Q47)</f>
        <v>0</v>
      </c>
      <c r="R42" s="171"/>
      <c r="S42" s="171"/>
      <c r="T42" s="172"/>
      <c r="U42" s="166"/>
      <c r="V42" s="166">
        <f>SUM(V43:V47)</f>
        <v>0.62</v>
      </c>
      <c r="W42" s="166"/>
      <c r="X42" s="166"/>
      <c r="AG42" t="s">
        <v>111</v>
      </c>
    </row>
    <row r="43" spans="1:60" ht="22.5" outlineLevel="1" x14ac:dyDescent="0.2">
      <c r="A43" s="173">
        <v>8</v>
      </c>
      <c r="B43" s="174" t="s">
        <v>150</v>
      </c>
      <c r="C43" s="183" t="s">
        <v>151</v>
      </c>
      <c r="D43" s="175" t="s">
        <v>114</v>
      </c>
      <c r="E43" s="176">
        <v>0.16694999999999999</v>
      </c>
      <c r="F43" s="177"/>
      <c r="G43" s="178">
        <f>ROUND(E43*F43,2)</f>
        <v>0</v>
      </c>
      <c r="H43" s="177"/>
      <c r="I43" s="178">
        <f>ROUND(E43*H43,2)</f>
        <v>0</v>
      </c>
      <c r="J43" s="177"/>
      <c r="K43" s="178">
        <f>ROUND(E43*J43,2)</f>
        <v>0</v>
      </c>
      <c r="L43" s="178">
        <v>21</v>
      </c>
      <c r="M43" s="178">
        <f>G43*(1+L43/100)</f>
        <v>0</v>
      </c>
      <c r="N43" s="178">
        <v>1.73973</v>
      </c>
      <c r="O43" s="178">
        <f>ROUND(E43*N43,2)</f>
        <v>0.28999999999999998</v>
      </c>
      <c r="P43" s="178">
        <v>0</v>
      </c>
      <c r="Q43" s="178">
        <f>ROUND(E43*P43,2)</f>
        <v>0</v>
      </c>
      <c r="R43" s="178" t="s">
        <v>136</v>
      </c>
      <c r="S43" s="178" t="s">
        <v>116</v>
      </c>
      <c r="T43" s="179" t="s">
        <v>116</v>
      </c>
      <c r="U43" s="161">
        <v>3.69</v>
      </c>
      <c r="V43" s="161">
        <f>ROUND(E43*U43,2)</f>
        <v>0.62</v>
      </c>
      <c r="W43" s="161"/>
      <c r="X43" s="161" t="s">
        <v>117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118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247" t="s">
        <v>152</v>
      </c>
      <c r="D44" s="248"/>
      <c r="E44" s="248"/>
      <c r="F44" s="248"/>
      <c r="G44" s="248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138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184" t="s">
        <v>153</v>
      </c>
      <c r="D45" s="162"/>
      <c r="E45" s="163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122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/>
      <c r="B46" s="160"/>
      <c r="C46" s="184" t="s">
        <v>154</v>
      </c>
      <c r="D46" s="162"/>
      <c r="E46" s="163">
        <v>0.16694999999999999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2"/>
      <c r="Z46" s="152"/>
      <c r="AA46" s="152"/>
      <c r="AB46" s="152"/>
      <c r="AC46" s="152"/>
      <c r="AD46" s="152"/>
      <c r="AE46" s="152"/>
      <c r="AF46" s="152"/>
      <c r="AG46" s="152" t="s">
        <v>122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245"/>
      <c r="D47" s="246"/>
      <c r="E47" s="246"/>
      <c r="F47" s="246"/>
      <c r="G47" s="246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2"/>
      <c r="Z47" s="152"/>
      <c r="AA47" s="152"/>
      <c r="AB47" s="152"/>
      <c r="AC47" s="152"/>
      <c r="AD47" s="152"/>
      <c r="AE47" s="152"/>
      <c r="AF47" s="152"/>
      <c r="AG47" s="152" t="s">
        <v>126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">
      <c r="A48" s="167" t="s">
        <v>110</v>
      </c>
      <c r="B48" s="168" t="s">
        <v>63</v>
      </c>
      <c r="C48" s="182" t="s">
        <v>64</v>
      </c>
      <c r="D48" s="169"/>
      <c r="E48" s="170"/>
      <c r="F48" s="171"/>
      <c r="G48" s="171">
        <f>SUMIF(AG49:AG53,"&lt;&gt;NOR",G49:G53)</f>
        <v>0</v>
      </c>
      <c r="H48" s="171"/>
      <c r="I48" s="171">
        <f>SUM(I49:I53)</f>
        <v>0</v>
      </c>
      <c r="J48" s="171"/>
      <c r="K48" s="171">
        <f>SUM(K49:K53)</f>
        <v>0</v>
      </c>
      <c r="L48" s="171"/>
      <c r="M48" s="171">
        <f>SUM(M49:M53)</f>
        <v>0</v>
      </c>
      <c r="N48" s="171"/>
      <c r="O48" s="171">
        <f>SUM(O49:O53)</f>
        <v>0.04</v>
      </c>
      <c r="P48" s="171"/>
      <c r="Q48" s="171">
        <f>SUM(Q49:Q53)</f>
        <v>0</v>
      </c>
      <c r="R48" s="171"/>
      <c r="S48" s="171"/>
      <c r="T48" s="172"/>
      <c r="U48" s="166"/>
      <c r="V48" s="166">
        <f>SUM(V49:V53)</f>
        <v>0.95</v>
      </c>
      <c r="W48" s="166"/>
      <c r="X48" s="166"/>
      <c r="AG48" t="s">
        <v>111</v>
      </c>
    </row>
    <row r="49" spans="1:60" ht="22.5" outlineLevel="1" x14ac:dyDescent="0.2">
      <c r="A49" s="173">
        <v>9</v>
      </c>
      <c r="B49" s="174" t="s">
        <v>155</v>
      </c>
      <c r="C49" s="183" t="s">
        <v>156</v>
      </c>
      <c r="D49" s="175" t="s">
        <v>142</v>
      </c>
      <c r="E49" s="176">
        <v>1.272</v>
      </c>
      <c r="F49" s="177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21</v>
      </c>
      <c r="M49" s="178">
        <f>G49*(1+L49/100)</f>
        <v>0</v>
      </c>
      <c r="N49" s="178">
        <v>3.1E-2</v>
      </c>
      <c r="O49" s="178">
        <f>ROUND(E49*N49,2)</f>
        <v>0.04</v>
      </c>
      <c r="P49" s="178">
        <v>0</v>
      </c>
      <c r="Q49" s="178">
        <f>ROUND(E49*P49,2)</f>
        <v>0</v>
      </c>
      <c r="R49" s="178" t="s">
        <v>136</v>
      </c>
      <c r="S49" s="178" t="s">
        <v>116</v>
      </c>
      <c r="T49" s="179" t="s">
        <v>116</v>
      </c>
      <c r="U49" s="161">
        <v>0.74299999999999999</v>
      </c>
      <c r="V49" s="161">
        <f>ROUND(E49*U49,2)</f>
        <v>0.95</v>
      </c>
      <c r="W49" s="161"/>
      <c r="X49" s="161" t="s">
        <v>117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118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9"/>
      <c r="B50" s="160"/>
      <c r="C50" s="184" t="s">
        <v>153</v>
      </c>
      <c r="D50" s="162"/>
      <c r="E50" s="163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2"/>
      <c r="Z50" s="152"/>
      <c r="AA50" s="152"/>
      <c r="AB50" s="152"/>
      <c r="AC50" s="152"/>
      <c r="AD50" s="152"/>
      <c r="AE50" s="152"/>
      <c r="AF50" s="152"/>
      <c r="AG50" s="152" t="s">
        <v>122</v>
      </c>
      <c r="AH50" s="152">
        <v>0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184" t="s">
        <v>157</v>
      </c>
      <c r="D51" s="162"/>
      <c r="E51" s="163">
        <v>1.113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2"/>
      <c r="Z51" s="152"/>
      <c r="AA51" s="152"/>
      <c r="AB51" s="152"/>
      <c r="AC51" s="152"/>
      <c r="AD51" s="152"/>
      <c r="AE51" s="152"/>
      <c r="AF51" s="152"/>
      <c r="AG51" s="152" t="s">
        <v>122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184" t="s">
        <v>158</v>
      </c>
      <c r="D52" s="162"/>
      <c r="E52" s="163">
        <v>0.159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122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9"/>
      <c r="B53" s="160"/>
      <c r="C53" s="245"/>
      <c r="D53" s="246"/>
      <c r="E53" s="246"/>
      <c r="F53" s="246"/>
      <c r="G53" s="246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2"/>
      <c r="Z53" s="152"/>
      <c r="AA53" s="152"/>
      <c r="AB53" s="152"/>
      <c r="AC53" s="152"/>
      <c r="AD53" s="152"/>
      <c r="AE53" s="152"/>
      <c r="AF53" s="152"/>
      <c r="AG53" s="152" t="s">
        <v>126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x14ac:dyDescent="0.2">
      <c r="A54" s="167" t="s">
        <v>110</v>
      </c>
      <c r="B54" s="168" t="s">
        <v>65</v>
      </c>
      <c r="C54" s="182" t="s">
        <v>66</v>
      </c>
      <c r="D54" s="169"/>
      <c r="E54" s="170"/>
      <c r="F54" s="171"/>
      <c r="G54" s="171">
        <f>SUMIF(AG55:AG59,"&lt;&gt;NOR",G55:G59)</f>
        <v>0</v>
      </c>
      <c r="H54" s="171"/>
      <c r="I54" s="171">
        <f>SUM(I55:I59)</f>
        <v>0</v>
      </c>
      <c r="J54" s="171"/>
      <c r="K54" s="171">
        <f>SUM(K55:K59)</f>
        <v>0</v>
      </c>
      <c r="L54" s="171"/>
      <c r="M54" s="171">
        <f>SUM(M55:M59)</f>
        <v>0</v>
      </c>
      <c r="N54" s="171"/>
      <c r="O54" s="171">
        <f>SUM(O55:O59)</f>
        <v>0.01</v>
      </c>
      <c r="P54" s="171"/>
      <c r="Q54" s="171">
        <f>SUM(Q55:Q59)</f>
        <v>0</v>
      </c>
      <c r="R54" s="171"/>
      <c r="S54" s="171"/>
      <c r="T54" s="172"/>
      <c r="U54" s="166"/>
      <c r="V54" s="166">
        <f>SUM(V55:V59)</f>
        <v>0.15</v>
      </c>
      <c r="W54" s="166"/>
      <c r="X54" s="166"/>
      <c r="AG54" t="s">
        <v>111</v>
      </c>
    </row>
    <row r="55" spans="1:60" ht="22.5" outlineLevel="1" x14ac:dyDescent="0.2">
      <c r="A55" s="173">
        <v>10</v>
      </c>
      <c r="B55" s="174" t="s">
        <v>159</v>
      </c>
      <c r="C55" s="183" t="s">
        <v>160</v>
      </c>
      <c r="D55" s="175" t="s">
        <v>142</v>
      </c>
      <c r="E55" s="176">
        <v>0.33600000000000002</v>
      </c>
      <c r="F55" s="177"/>
      <c r="G55" s="178">
        <f>ROUND(E55*F55,2)</f>
        <v>0</v>
      </c>
      <c r="H55" s="177"/>
      <c r="I55" s="178">
        <f>ROUND(E55*H55,2)</f>
        <v>0</v>
      </c>
      <c r="J55" s="177"/>
      <c r="K55" s="178">
        <f>ROUND(E55*J55,2)</f>
        <v>0</v>
      </c>
      <c r="L55" s="178">
        <v>21</v>
      </c>
      <c r="M55" s="178">
        <f>G55*(1+L55/100)</f>
        <v>0</v>
      </c>
      <c r="N55" s="178">
        <v>3.8980000000000001E-2</v>
      </c>
      <c r="O55" s="178">
        <f>ROUND(E55*N55,2)</f>
        <v>0.01</v>
      </c>
      <c r="P55" s="178">
        <v>0</v>
      </c>
      <c r="Q55" s="178">
        <f>ROUND(E55*P55,2)</f>
        <v>0</v>
      </c>
      <c r="R55" s="178" t="s">
        <v>161</v>
      </c>
      <c r="S55" s="178" t="s">
        <v>116</v>
      </c>
      <c r="T55" s="179" t="s">
        <v>116</v>
      </c>
      <c r="U55" s="161">
        <v>0.46</v>
      </c>
      <c r="V55" s="161">
        <f>ROUND(E55*U55,2)</f>
        <v>0.15</v>
      </c>
      <c r="W55" s="161"/>
      <c r="X55" s="161" t="s">
        <v>117</v>
      </c>
      <c r="Y55" s="152"/>
      <c r="Z55" s="152"/>
      <c r="AA55" s="152"/>
      <c r="AB55" s="152"/>
      <c r="AC55" s="152"/>
      <c r="AD55" s="152"/>
      <c r="AE55" s="152"/>
      <c r="AF55" s="152"/>
      <c r="AG55" s="152" t="s">
        <v>118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251" t="s">
        <v>162</v>
      </c>
      <c r="D56" s="252"/>
      <c r="E56" s="252"/>
      <c r="F56" s="252"/>
      <c r="G56" s="252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120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9"/>
      <c r="B57" s="160"/>
      <c r="C57" s="184" t="s">
        <v>163</v>
      </c>
      <c r="D57" s="162"/>
      <c r="E57" s="163"/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52"/>
      <c r="Z57" s="152"/>
      <c r="AA57" s="152"/>
      <c r="AB57" s="152"/>
      <c r="AC57" s="152"/>
      <c r="AD57" s="152"/>
      <c r="AE57" s="152"/>
      <c r="AF57" s="152"/>
      <c r="AG57" s="152" t="s">
        <v>122</v>
      </c>
      <c r="AH57" s="152">
        <v>0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184" t="s">
        <v>164</v>
      </c>
      <c r="D58" s="162"/>
      <c r="E58" s="163">
        <v>0.33600000000000002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122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9"/>
      <c r="B59" s="160"/>
      <c r="C59" s="245"/>
      <c r="D59" s="246"/>
      <c r="E59" s="246"/>
      <c r="F59" s="246"/>
      <c r="G59" s="246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2"/>
      <c r="Z59" s="152"/>
      <c r="AA59" s="152"/>
      <c r="AB59" s="152"/>
      <c r="AC59" s="152"/>
      <c r="AD59" s="152"/>
      <c r="AE59" s="152"/>
      <c r="AF59" s="152"/>
      <c r="AG59" s="152" t="s">
        <v>126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x14ac:dyDescent="0.2">
      <c r="A60" s="167" t="s">
        <v>110</v>
      </c>
      <c r="B60" s="168" t="s">
        <v>67</v>
      </c>
      <c r="C60" s="182" t="s">
        <v>68</v>
      </c>
      <c r="D60" s="169"/>
      <c r="E60" s="170"/>
      <c r="F60" s="171"/>
      <c r="G60" s="171">
        <f>SUMIF(AG61:AG64,"&lt;&gt;NOR",G61:G64)</f>
        <v>0</v>
      </c>
      <c r="H60" s="171"/>
      <c r="I60" s="171">
        <f>SUM(I61:I64)</f>
        <v>0</v>
      </c>
      <c r="J60" s="171"/>
      <c r="K60" s="171">
        <f>SUM(K61:K64)</f>
        <v>0</v>
      </c>
      <c r="L60" s="171"/>
      <c r="M60" s="171">
        <f>SUM(M61:M64)</f>
        <v>0</v>
      </c>
      <c r="N60" s="171"/>
      <c r="O60" s="171">
        <f>SUM(O61:O64)</f>
        <v>0</v>
      </c>
      <c r="P60" s="171"/>
      <c r="Q60" s="171">
        <f>SUM(Q61:Q64)</f>
        <v>0</v>
      </c>
      <c r="R60" s="171"/>
      <c r="S60" s="171"/>
      <c r="T60" s="172"/>
      <c r="U60" s="166"/>
      <c r="V60" s="166">
        <f>SUM(V61:V64)</f>
        <v>0.75</v>
      </c>
      <c r="W60" s="166"/>
      <c r="X60" s="166"/>
      <c r="AG60" t="s">
        <v>111</v>
      </c>
    </row>
    <row r="61" spans="1:60" ht="22.5" outlineLevel="1" x14ac:dyDescent="0.2">
      <c r="A61" s="173">
        <v>11</v>
      </c>
      <c r="B61" s="174" t="s">
        <v>165</v>
      </c>
      <c r="C61" s="183" t="s">
        <v>166</v>
      </c>
      <c r="D61" s="175" t="s">
        <v>167</v>
      </c>
      <c r="E61" s="176">
        <v>6</v>
      </c>
      <c r="F61" s="177"/>
      <c r="G61" s="178">
        <f>ROUND(E61*F61,2)</f>
        <v>0</v>
      </c>
      <c r="H61" s="177"/>
      <c r="I61" s="178">
        <f>ROUND(E61*H61,2)</f>
        <v>0</v>
      </c>
      <c r="J61" s="177"/>
      <c r="K61" s="178">
        <f>ROUND(E61*J61,2)</f>
        <v>0</v>
      </c>
      <c r="L61" s="178">
        <v>21</v>
      </c>
      <c r="M61" s="178">
        <f>G61*(1+L61/100)</f>
        <v>0</v>
      </c>
      <c r="N61" s="178">
        <v>3.0000000000000001E-5</v>
      </c>
      <c r="O61" s="178">
        <f>ROUND(E61*N61,2)</f>
        <v>0</v>
      </c>
      <c r="P61" s="178">
        <v>0</v>
      </c>
      <c r="Q61" s="178">
        <f>ROUND(E61*P61,2)</f>
        <v>0</v>
      </c>
      <c r="R61" s="178" t="s">
        <v>161</v>
      </c>
      <c r="S61" s="178" t="s">
        <v>116</v>
      </c>
      <c r="T61" s="179" t="s">
        <v>116</v>
      </c>
      <c r="U61" s="161">
        <v>0.125</v>
      </c>
      <c r="V61" s="161">
        <f>ROUND(E61*U61,2)</f>
        <v>0.75</v>
      </c>
      <c r="W61" s="161"/>
      <c r="X61" s="161" t="s">
        <v>117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118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184" t="s">
        <v>168</v>
      </c>
      <c r="D62" s="162"/>
      <c r="E62" s="163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122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9"/>
      <c r="B63" s="160"/>
      <c r="C63" s="184" t="s">
        <v>169</v>
      </c>
      <c r="D63" s="162"/>
      <c r="E63" s="163">
        <v>6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2"/>
      <c r="Z63" s="152"/>
      <c r="AA63" s="152"/>
      <c r="AB63" s="152"/>
      <c r="AC63" s="152"/>
      <c r="AD63" s="152"/>
      <c r="AE63" s="152"/>
      <c r="AF63" s="152"/>
      <c r="AG63" s="152" t="s">
        <v>122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245"/>
      <c r="D64" s="246"/>
      <c r="E64" s="246"/>
      <c r="F64" s="246"/>
      <c r="G64" s="246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2"/>
      <c r="Z64" s="152"/>
      <c r="AA64" s="152"/>
      <c r="AB64" s="152"/>
      <c r="AC64" s="152"/>
      <c r="AD64" s="152"/>
      <c r="AE64" s="152"/>
      <c r="AF64" s="152"/>
      <c r="AG64" s="152" t="s">
        <v>126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x14ac:dyDescent="0.2">
      <c r="A65" s="167" t="s">
        <v>110</v>
      </c>
      <c r="B65" s="168" t="s">
        <v>69</v>
      </c>
      <c r="C65" s="182" t="s">
        <v>70</v>
      </c>
      <c r="D65" s="169"/>
      <c r="E65" s="170"/>
      <c r="F65" s="171"/>
      <c r="G65" s="171">
        <f>SUMIF(AG66:AG77,"&lt;&gt;NOR",G66:G77)</f>
        <v>0</v>
      </c>
      <c r="H65" s="171"/>
      <c r="I65" s="171">
        <f>SUM(I66:I77)</f>
        <v>0</v>
      </c>
      <c r="J65" s="171"/>
      <c r="K65" s="171">
        <f>SUM(K66:K77)</f>
        <v>0</v>
      </c>
      <c r="L65" s="171"/>
      <c r="M65" s="171">
        <f>SUM(M66:M77)</f>
        <v>0</v>
      </c>
      <c r="N65" s="171"/>
      <c r="O65" s="171">
        <f>SUM(O66:O77)</f>
        <v>0</v>
      </c>
      <c r="P65" s="171"/>
      <c r="Q65" s="171">
        <f>SUM(Q66:Q77)</f>
        <v>0.4</v>
      </c>
      <c r="R65" s="171"/>
      <c r="S65" s="171"/>
      <c r="T65" s="172"/>
      <c r="U65" s="166"/>
      <c r="V65" s="166">
        <f>SUM(V66:V77)</f>
        <v>14.92</v>
      </c>
      <c r="W65" s="166"/>
      <c r="X65" s="166"/>
      <c r="AG65" t="s">
        <v>111</v>
      </c>
    </row>
    <row r="66" spans="1:60" outlineLevel="1" x14ac:dyDescent="0.2">
      <c r="A66" s="173">
        <v>12</v>
      </c>
      <c r="B66" s="174" t="s">
        <v>170</v>
      </c>
      <c r="C66" s="183" t="s">
        <v>171</v>
      </c>
      <c r="D66" s="175" t="s">
        <v>172</v>
      </c>
      <c r="E66" s="176">
        <v>4.6050000000000004</v>
      </c>
      <c r="F66" s="177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21</v>
      </c>
      <c r="M66" s="178">
        <f>G66*(1+L66/100)</f>
        <v>0</v>
      </c>
      <c r="N66" s="178">
        <v>0</v>
      </c>
      <c r="O66" s="178">
        <f>ROUND(E66*N66,2)</f>
        <v>0</v>
      </c>
      <c r="P66" s="178">
        <v>7.0000000000000007E-2</v>
      </c>
      <c r="Q66" s="178">
        <f>ROUND(E66*P66,2)</f>
        <v>0.32</v>
      </c>
      <c r="R66" s="178" t="s">
        <v>173</v>
      </c>
      <c r="S66" s="178" t="s">
        <v>116</v>
      </c>
      <c r="T66" s="179" t="s">
        <v>116</v>
      </c>
      <c r="U66" s="161">
        <v>0.64</v>
      </c>
      <c r="V66" s="161">
        <f>ROUND(E66*U66,2)</f>
        <v>2.95</v>
      </c>
      <c r="W66" s="161"/>
      <c r="X66" s="161" t="s">
        <v>117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118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184" t="s">
        <v>174</v>
      </c>
      <c r="D67" s="162"/>
      <c r="E67" s="163">
        <v>4.6050000000000004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2"/>
      <c r="Z67" s="152"/>
      <c r="AA67" s="152"/>
      <c r="AB67" s="152"/>
      <c r="AC67" s="152"/>
      <c r="AD67" s="152"/>
      <c r="AE67" s="152"/>
      <c r="AF67" s="152"/>
      <c r="AG67" s="152" t="s">
        <v>122</v>
      </c>
      <c r="AH67" s="152">
        <v>0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184" t="s">
        <v>175</v>
      </c>
      <c r="D68" s="162"/>
      <c r="E68" s="163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2"/>
      <c r="Z68" s="152"/>
      <c r="AA68" s="152"/>
      <c r="AB68" s="152"/>
      <c r="AC68" s="152"/>
      <c r="AD68" s="152"/>
      <c r="AE68" s="152"/>
      <c r="AF68" s="152"/>
      <c r="AG68" s="152" t="s">
        <v>122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245"/>
      <c r="D69" s="246"/>
      <c r="E69" s="246"/>
      <c r="F69" s="246"/>
      <c r="G69" s="246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52"/>
      <c r="Z69" s="152"/>
      <c r="AA69" s="152"/>
      <c r="AB69" s="152"/>
      <c r="AC69" s="152"/>
      <c r="AD69" s="152"/>
      <c r="AE69" s="152"/>
      <c r="AF69" s="152"/>
      <c r="AG69" s="152" t="s">
        <v>126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3">
        <v>13</v>
      </c>
      <c r="B70" s="174" t="s">
        <v>176</v>
      </c>
      <c r="C70" s="183" t="s">
        <v>177</v>
      </c>
      <c r="D70" s="175" t="s">
        <v>114</v>
      </c>
      <c r="E70" s="176">
        <v>3.5000000000000003E-2</v>
      </c>
      <c r="F70" s="177"/>
      <c r="G70" s="178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21</v>
      </c>
      <c r="M70" s="178">
        <f>G70*(1+L70/100)</f>
        <v>0</v>
      </c>
      <c r="N70" s="178">
        <v>0</v>
      </c>
      <c r="O70" s="178">
        <f>ROUND(E70*N70,2)</f>
        <v>0</v>
      </c>
      <c r="P70" s="178">
        <v>2.2000000000000002</v>
      </c>
      <c r="Q70" s="178">
        <f>ROUND(E70*P70,2)</f>
        <v>0.08</v>
      </c>
      <c r="R70" s="178" t="s">
        <v>173</v>
      </c>
      <c r="S70" s="178" t="s">
        <v>116</v>
      </c>
      <c r="T70" s="179" t="s">
        <v>116</v>
      </c>
      <c r="U70" s="161">
        <v>13.24</v>
      </c>
      <c r="V70" s="161">
        <f>ROUND(E70*U70,2)</f>
        <v>0.46</v>
      </c>
      <c r="W70" s="161"/>
      <c r="X70" s="161" t="s">
        <v>117</v>
      </c>
      <c r="Y70" s="152"/>
      <c r="Z70" s="152"/>
      <c r="AA70" s="152"/>
      <c r="AB70" s="152"/>
      <c r="AC70" s="152"/>
      <c r="AD70" s="152"/>
      <c r="AE70" s="152"/>
      <c r="AF70" s="152"/>
      <c r="AG70" s="152" t="s">
        <v>118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9"/>
      <c r="B71" s="160"/>
      <c r="C71" s="184" t="s">
        <v>178</v>
      </c>
      <c r="D71" s="162"/>
      <c r="E71" s="163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2"/>
      <c r="Z71" s="152"/>
      <c r="AA71" s="152"/>
      <c r="AB71" s="152"/>
      <c r="AC71" s="152"/>
      <c r="AD71" s="152"/>
      <c r="AE71" s="152"/>
      <c r="AF71" s="152"/>
      <c r="AG71" s="152" t="s">
        <v>122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184" t="s">
        <v>179</v>
      </c>
      <c r="D72" s="162"/>
      <c r="E72" s="163">
        <v>3.5000000000000003E-2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2"/>
      <c r="Z72" s="152"/>
      <c r="AA72" s="152"/>
      <c r="AB72" s="152"/>
      <c r="AC72" s="152"/>
      <c r="AD72" s="152"/>
      <c r="AE72" s="152"/>
      <c r="AF72" s="152"/>
      <c r="AG72" s="152" t="s">
        <v>122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245"/>
      <c r="D73" s="246"/>
      <c r="E73" s="246"/>
      <c r="F73" s="246"/>
      <c r="G73" s="246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2"/>
      <c r="Z73" s="152"/>
      <c r="AA73" s="152"/>
      <c r="AB73" s="152"/>
      <c r="AC73" s="152"/>
      <c r="AD73" s="152"/>
      <c r="AE73" s="152"/>
      <c r="AF73" s="152"/>
      <c r="AG73" s="152" t="s">
        <v>126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73">
        <v>14</v>
      </c>
      <c r="B74" s="174" t="s">
        <v>180</v>
      </c>
      <c r="C74" s="183" t="s">
        <v>181</v>
      </c>
      <c r="D74" s="175" t="s">
        <v>172</v>
      </c>
      <c r="E74" s="176">
        <v>4.6050000000000004</v>
      </c>
      <c r="F74" s="177"/>
      <c r="G74" s="178">
        <f>ROUND(E74*F74,2)</f>
        <v>0</v>
      </c>
      <c r="H74" s="177"/>
      <c r="I74" s="178">
        <f>ROUND(E74*H74,2)</f>
        <v>0</v>
      </c>
      <c r="J74" s="177"/>
      <c r="K74" s="178">
        <f>ROUND(E74*J74,2)</f>
        <v>0</v>
      </c>
      <c r="L74" s="178">
        <v>21</v>
      </c>
      <c r="M74" s="178">
        <f>G74*(1+L74/100)</f>
        <v>0</v>
      </c>
      <c r="N74" s="178">
        <v>0</v>
      </c>
      <c r="O74" s="178">
        <f>ROUND(E74*N74,2)</f>
        <v>0</v>
      </c>
      <c r="P74" s="178">
        <v>4.6000000000000001E-4</v>
      </c>
      <c r="Q74" s="178">
        <f>ROUND(E74*P74,2)</f>
        <v>0</v>
      </c>
      <c r="R74" s="178" t="s">
        <v>173</v>
      </c>
      <c r="S74" s="178" t="s">
        <v>116</v>
      </c>
      <c r="T74" s="179" t="s">
        <v>116</v>
      </c>
      <c r="U74" s="161">
        <v>2.5</v>
      </c>
      <c r="V74" s="161">
        <f>ROUND(E74*U74,2)</f>
        <v>11.51</v>
      </c>
      <c r="W74" s="161"/>
      <c r="X74" s="161" t="s">
        <v>117</v>
      </c>
      <c r="Y74" s="152"/>
      <c r="Z74" s="152"/>
      <c r="AA74" s="152"/>
      <c r="AB74" s="152"/>
      <c r="AC74" s="152"/>
      <c r="AD74" s="152"/>
      <c r="AE74" s="152"/>
      <c r="AF74" s="152"/>
      <c r="AG74" s="152" t="s">
        <v>118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184" t="s">
        <v>174</v>
      </c>
      <c r="D75" s="162"/>
      <c r="E75" s="163">
        <v>4.6050000000000004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2"/>
      <c r="Z75" s="152"/>
      <c r="AA75" s="152"/>
      <c r="AB75" s="152"/>
      <c r="AC75" s="152"/>
      <c r="AD75" s="152"/>
      <c r="AE75" s="152"/>
      <c r="AF75" s="152"/>
      <c r="AG75" s="152" t="s">
        <v>122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/>
      <c r="B76" s="160"/>
      <c r="C76" s="184" t="s">
        <v>175</v>
      </c>
      <c r="D76" s="162"/>
      <c r="E76" s="163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2"/>
      <c r="Z76" s="152"/>
      <c r="AA76" s="152"/>
      <c r="AB76" s="152"/>
      <c r="AC76" s="152"/>
      <c r="AD76" s="152"/>
      <c r="AE76" s="152"/>
      <c r="AF76" s="152"/>
      <c r="AG76" s="152" t="s">
        <v>122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245"/>
      <c r="D77" s="246"/>
      <c r="E77" s="246"/>
      <c r="F77" s="246"/>
      <c r="G77" s="246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2"/>
      <c r="Z77" s="152"/>
      <c r="AA77" s="152"/>
      <c r="AB77" s="152"/>
      <c r="AC77" s="152"/>
      <c r="AD77" s="152"/>
      <c r="AE77" s="152"/>
      <c r="AF77" s="152"/>
      <c r="AG77" s="152" t="s">
        <v>126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7" t="s">
        <v>110</v>
      </c>
      <c r="B78" s="168" t="s">
        <v>71</v>
      </c>
      <c r="C78" s="182" t="s">
        <v>72</v>
      </c>
      <c r="D78" s="169"/>
      <c r="E78" s="170"/>
      <c r="F78" s="171"/>
      <c r="G78" s="171">
        <f>SUMIF(AG79:AG84,"&lt;&gt;NOR",G79:G84)</f>
        <v>0</v>
      </c>
      <c r="H78" s="171"/>
      <c r="I78" s="171">
        <f>SUM(I79:I84)</f>
        <v>0</v>
      </c>
      <c r="J78" s="171"/>
      <c r="K78" s="171">
        <f>SUM(K79:K84)</f>
        <v>0</v>
      </c>
      <c r="L78" s="171"/>
      <c r="M78" s="171">
        <f>SUM(M79:M84)</f>
        <v>0</v>
      </c>
      <c r="N78" s="171"/>
      <c r="O78" s="171">
        <f>SUM(O79:O84)</f>
        <v>0</v>
      </c>
      <c r="P78" s="171"/>
      <c r="Q78" s="171">
        <f>SUM(Q79:Q84)</f>
        <v>0</v>
      </c>
      <c r="R78" s="171"/>
      <c r="S78" s="171"/>
      <c r="T78" s="172"/>
      <c r="U78" s="166"/>
      <c r="V78" s="166">
        <f>SUM(V79:V84)</f>
        <v>1.99</v>
      </c>
      <c r="W78" s="166"/>
      <c r="X78" s="166"/>
      <c r="AG78" t="s">
        <v>111</v>
      </c>
    </row>
    <row r="79" spans="1:60" ht="33.75" outlineLevel="1" x14ac:dyDescent="0.2">
      <c r="A79" s="173">
        <v>15</v>
      </c>
      <c r="B79" s="174" t="s">
        <v>182</v>
      </c>
      <c r="C79" s="183" t="s">
        <v>183</v>
      </c>
      <c r="D79" s="175" t="s">
        <v>184</v>
      </c>
      <c r="E79" s="176">
        <v>2.1165500000000002</v>
      </c>
      <c r="F79" s="177"/>
      <c r="G79" s="178">
        <f>ROUND(E79*F79,2)</f>
        <v>0</v>
      </c>
      <c r="H79" s="177"/>
      <c r="I79" s="178">
        <f>ROUND(E79*H79,2)</f>
        <v>0</v>
      </c>
      <c r="J79" s="177"/>
      <c r="K79" s="178">
        <f>ROUND(E79*J79,2)</f>
        <v>0</v>
      </c>
      <c r="L79" s="178">
        <v>21</v>
      </c>
      <c r="M79" s="178">
        <f>G79*(1+L79/100)</f>
        <v>0</v>
      </c>
      <c r="N79" s="178">
        <v>0</v>
      </c>
      <c r="O79" s="178">
        <f>ROUND(E79*N79,2)</f>
        <v>0</v>
      </c>
      <c r="P79" s="178">
        <v>0</v>
      </c>
      <c r="Q79" s="178">
        <f>ROUND(E79*P79,2)</f>
        <v>0</v>
      </c>
      <c r="R79" s="178" t="s">
        <v>161</v>
      </c>
      <c r="S79" s="178" t="s">
        <v>116</v>
      </c>
      <c r="T79" s="179" t="s">
        <v>116</v>
      </c>
      <c r="U79" s="161">
        <v>0.9385</v>
      </c>
      <c r="V79" s="161">
        <f>ROUND(E79*U79,2)</f>
        <v>1.99</v>
      </c>
      <c r="W79" s="161"/>
      <c r="X79" s="161" t="s">
        <v>185</v>
      </c>
      <c r="Y79" s="152"/>
      <c r="Z79" s="152"/>
      <c r="AA79" s="152"/>
      <c r="AB79" s="152"/>
      <c r="AC79" s="152"/>
      <c r="AD79" s="152"/>
      <c r="AE79" s="152"/>
      <c r="AF79" s="152"/>
      <c r="AG79" s="152" t="s">
        <v>186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9"/>
      <c r="B80" s="160"/>
      <c r="C80" s="251" t="s">
        <v>187</v>
      </c>
      <c r="D80" s="252"/>
      <c r="E80" s="252"/>
      <c r="F80" s="252"/>
      <c r="G80" s="252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52"/>
      <c r="Z80" s="152"/>
      <c r="AA80" s="152"/>
      <c r="AB80" s="152"/>
      <c r="AC80" s="152"/>
      <c r="AD80" s="152"/>
      <c r="AE80" s="152"/>
      <c r="AF80" s="152"/>
      <c r="AG80" s="152" t="s">
        <v>120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9"/>
      <c r="B81" s="160"/>
      <c r="C81" s="184" t="s">
        <v>188</v>
      </c>
      <c r="D81" s="162"/>
      <c r="E81" s="163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2"/>
      <c r="Z81" s="152"/>
      <c r="AA81" s="152"/>
      <c r="AB81" s="152"/>
      <c r="AC81" s="152"/>
      <c r="AD81" s="152"/>
      <c r="AE81" s="152"/>
      <c r="AF81" s="152"/>
      <c r="AG81" s="152" t="s">
        <v>122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9"/>
      <c r="B82" s="160"/>
      <c r="C82" s="184" t="s">
        <v>189</v>
      </c>
      <c r="D82" s="162"/>
      <c r="E82" s="163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52"/>
      <c r="Z82" s="152"/>
      <c r="AA82" s="152"/>
      <c r="AB82" s="152"/>
      <c r="AC82" s="152"/>
      <c r="AD82" s="152"/>
      <c r="AE82" s="152"/>
      <c r="AF82" s="152"/>
      <c r="AG82" s="152" t="s">
        <v>122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9"/>
      <c r="B83" s="160"/>
      <c r="C83" s="184" t="s">
        <v>190</v>
      </c>
      <c r="D83" s="162"/>
      <c r="E83" s="163">
        <v>2.1165500000000002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52"/>
      <c r="Z83" s="152"/>
      <c r="AA83" s="152"/>
      <c r="AB83" s="152"/>
      <c r="AC83" s="152"/>
      <c r="AD83" s="152"/>
      <c r="AE83" s="152"/>
      <c r="AF83" s="152"/>
      <c r="AG83" s="152" t="s">
        <v>122</v>
      </c>
      <c r="AH83" s="152">
        <v>0</v>
      </c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9"/>
      <c r="B84" s="160"/>
      <c r="C84" s="245"/>
      <c r="D84" s="246"/>
      <c r="E84" s="246"/>
      <c r="F84" s="246"/>
      <c r="G84" s="246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52"/>
      <c r="Z84" s="152"/>
      <c r="AA84" s="152"/>
      <c r="AB84" s="152"/>
      <c r="AC84" s="152"/>
      <c r="AD84" s="152"/>
      <c r="AE84" s="152"/>
      <c r="AF84" s="152"/>
      <c r="AG84" s="152" t="s">
        <v>126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x14ac:dyDescent="0.2">
      <c r="A85" s="167" t="s">
        <v>110</v>
      </c>
      <c r="B85" s="168" t="s">
        <v>73</v>
      </c>
      <c r="C85" s="182" t="s">
        <v>74</v>
      </c>
      <c r="D85" s="169"/>
      <c r="E85" s="170"/>
      <c r="F85" s="171"/>
      <c r="G85" s="171">
        <f>SUMIF(AG86:AG96,"&lt;&gt;NOR",G86:G96)</f>
        <v>0</v>
      </c>
      <c r="H85" s="171"/>
      <c r="I85" s="171">
        <f>SUM(I86:I96)</f>
        <v>0</v>
      </c>
      <c r="J85" s="171"/>
      <c r="K85" s="171">
        <f>SUM(K86:K96)</f>
        <v>0</v>
      </c>
      <c r="L85" s="171"/>
      <c r="M85" s="171">
        <f>SUM(M86:M96)</f>
        <v>0</v>
      </c>
      <c r="N85" s="171"/>
      <c r="O85" s="171">
        <f>SUM(O86:O96)</f>
        <v>0</v>
      </c>
      <c r="P85" s="171"/>
      <c r="Q85" s="171">
        <f>SUM(Q86:Q96)</f>
        <v>0</v>
      </c>
      <c r="R85" s="171"/>
      <c r="S85" s="171"/>
      <c r="T85" s="172"/>
      <c r="U85" s="166"/>
      <c r="V85" s="166">
        <f>SUM(V86:V96)</f>
        <v>0.11</v>
      </c>
      <c r="W85" s="166"/>
      <c r="X85" s="166"/>
      <c r="AG85" t="s">
        <v>111</v>
      </c>
    </row>
    <row r="86" spans="1:60" outlineLevel="1" x14ac:dyDescent="0.2">
      <c r="A86" s="173">
        <v>16</v>
      </c>
      <c r="B86" s="174" t="s">
        <v>191</v>
      </c>
      <c r="C86" s="183" t="s">
        <v>192</v>
      </c>
      <c r="D86" s="175" t="s">
        <v>142</v>
      </c>
      <c r="E86" s="176">
        <v>0.81</v>
      </c>
      <c r="F86" s="177"/>
      <c r="G86" s="178">
        <f>ROUND(E86*F86,2)</f>
        <v>0</v>
      </c>
      <c r="H86" s="177"/>
      <c r="I86" s="178">
        <f>ROUND(E86*H86,2)</f>
        <v>0</v>
      </c>
      <c r="J86" s="177"/>
      <c r="K86" s="178">
        <f>ROUND(E86*J86,2)</f>
        <v>0</v>
      </c>
      <c r="L86" s="178">
        <v>21</v>
      </c>
      <c r="M86" s="178">
        <f>G86*(1+L86/100)</f>
        <v>0</v>
      </c>
      <c r="N86" s="178">
        <v>9.5E-4</v>
      </c>
      <c r="O86" s="178">
        <f>ROUND(E86*N86,2)</f>
        <v>0</v>
      </c>
      <c r="P86" s="178">
        <v>0</v>
      </c>
      <c r="Q86" s="178">
        <f>ROUND(E86*P86,2)</f>
        <v>0</v>
      </c>
      <c r="R86" s="178" t="s">
        <v>193</v>
      </c>
      <c r="S86" s="178" t="s">
        <v>116</v>
      </c>
      <c r="T86" s="179" t="s">
        <v>116</v>
      </c>
      <c r="U86" s="161">
        <v>0.13</v>
      </c>
      <c r="V86" s="161">
        <f>ROUND(E86*U86,2)</f>
        <v>0.11</v>
      </c>
      <c r="W86" s="161"/>
      <c r="X86" s="161" t="s">
        <v>117</v>
      </c>
      <c r="Y86" s="152"/>
      <c r="Z86" s="152"/>
      <c r="AA86" s="152"/>
      <c r="AB86" s="152"/>
      <c r="AC86" s="152"/>
      <c r="AD86" s="152"/>
      <c r="AE86" s="152"/>
      <c r="AF86" s="152"/>
      <c r="AG86" s="152" t="s">
        <v>118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9"/>
      <c r="B87" s="160"/>
      <c r="C87" s="184" t="s">
        <v>153</v>
      </c>
      <c r="D87" s="162"/>
      <c r="E87" s="163"/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2"/>
      <c r="Z87" s="152"/>
      <c r="AA87" s="152"/>
      <c r="AB87" s="152"/>
      <c r="AC87" s="152"/>
      <c r="AD87" s="152"/>
      <c r="AE87" s="152"/>
      <c r="AF87" s="152"/>
      <c r="AG87" s="152" t="s">
        <v>122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9"/>
      <c r="B88" s="160"/>
      <c r="C88" s="184" t="s">
        <v>194</v>
      </c>
      <c r="D88" s="162"/>
      <c r="E88" s="163">
        <v>0.63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2"/>
      <c r="Z88" s="152"/>
      <c r="AA88" s="152"/>
      <c r="AB88" s="152"/>
      <c r="AC88" s="152"/>
      <c r="AD88" s="152"/>
      <c r="AE88" s="152"/>
      <c r="AF88" s="152"/>
      <c r="AG88" s="152" t="s">
        <v>122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9"/>
      <c r="B89" s="160"/>
      <c r="C89" s="184" t="s">
        <v>195</v>
      </c>
      <c r="D89" s="162"/>
      <c r="E89" s="163">
        <v>0.18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52"/>
      <c r="Z89" s="152"/>
      <c r="AA89" s="152"/>
      <c r="AB89" s="152"/>
      <c r="AC89" s="152"/>
      <c r="AD89" s="152"/>
      <c r="AE89" s="152"/>
      <c r="AF89" s="152"/>
      <c r="AG89" s="152" t="s">
        <v>122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9"/>
      <c r="B90" s="160"/>
      <c r="C90" s="245"/>
      <c r="D90" s="246"/>
      <c r="E90" s="246"/>
      <c r="F90" s="246"/>
      <c r="G90" s="246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2"/>
      <c r="Z90" s="152"/>
      <c r="AA90" s="152"/>
      <c r="AB90" s="152"/>
      <c r="AC90" s="152"/>
      <c r="AD90" s="152"/>
      <c r="AE90" s="152"/>
      <c r="AF90" s="152"/>
      <c r="AG90" s="152" t="s">
        <v>126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73">
        <v>17</v>
      </c>
      <c r="B91" s="174" t="s">
        <v>196</v>
      </c>
      <c r="C91" s="183" t="s">
        <v>197</v>
      </c>
      <c r="D91" s="175" t="s">
        <v>184</v>
      </c>
      <c r="E91" s="176">
        <v>7.6999999999999996E-4</v>
      </c>
      <c r="F91" s="177"/>
      <c r="G91" s="178">
        <f>ROUND(E91*F91,2)</f>
        <v>0</v>
      </c>
      <c r="H91" s="177"/>
      <c r="I91" s="178">
        <f>ROUND(E91*H91,2)</f>
        <v>0</v>
      </c>
      <c r="J91" s="177"/>
      <c r="K91" s="178">
        <f>ROUND(E91*J91,2)</f>
        <v>0</v>
      </c>
      <c r="L91" s="178">
        <v>21</v>
      </c>
      <c r="M91" s="178">
        <f>G91*(1+L91/100)</f>
        <v>0</v>
      </c>
      <c r="N91" s="178">
        <v>0</v>
      </c>
      <c r="O91" s="178">
        <f>ROUND(E91*N91,2)</f>
        <v>0</v>
      </c>
      <c r="P91" s="178">
        <v>0</v>
      </c>
      <c r="Q91" s="178">
        <f>ROUND(E91*P91,2)</f>
        <v>0</v>
      </c>
      <c r="R91" s="178" t="s">
        <v>193</v>
      </c>
      <c r="S91" s="178" t="s">
        <v>116</v>
      </c>
      <c r="T91" s="179" t="s">
        <v>116</v>
      </c>
      <c r="U91" s="161">
        <v>1.5669999999999999</v>
      </c>
      <c r="V91" s="161">
        <f>ROUND(E91*U91,2)</f>
        <v>0</v>
      </c>
      <c r="W91" s="161"/>
      <c r="X91" s="161" t="s">
        <v>185</v>
      </c>
      <c r="Y91" s="152"/>
      <c r="Z91" s="152"/>
      <c r="AA91" s="152"/>
      <c r="AB91" s="152"/>
      <c r="AC91" s="152"/>
      <c r="AD91" s="152"/>
      <c r="AE91" s="152"/>
      <c r="AF91" s="152"/>
      <c r="AG91" s="152" t="s">
        <v>186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251" t="s">
        <v>198</v>
      </c>
      <c r="D92" s="252"/>
      <c r="E92" s="252"/>
      <c r="F92" s="252"/>
      <c r="G92" s="252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2"/>
      <c r="Z92" s="152"/>
      <c r="AA92" s="152"/>
      <c r="AB92" s="152"/>
      <c r="AC92" s="152"/>
      <c r="AD92" s="152"/>
      <c r="AE92" s="152"/>
      <c r="AF92" s="152"/>
      <c r="AG92" s="152" t="s">
        <v>120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9"/>
      <c r="B93" s="160"/>
      <c r="C93" s="184" t="s">
        <v>188</v>
      </c>
      <c r="D93" s="162"/>
      <c r="E93" s="163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52"/>
      <c r="Z93" s="152"/>
      <c r="AA93" s="152"/>
      <c r="AB93" s="152"/>
      <c r="AC93" s="152"/>
      <c r="AD93" s="152"/>
      <c r="AE93" s="152"/>
      <c r="AF93" s="152"/>
      <c r="AG93" s="152" t="s">
        <v>122</v>
      </c>
      <c r="AH93" s="152">
        <v>0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/>
      <c r="B94" s="160"/>
      <c r="C94" s="184" t="s">
        <v>199</v>
      </c>
      <c r="D94" s="162"/>
      <c r="E94" s="163"/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2"/>
      <c r="Z94" s="152"/>
      <c r="AA94" s="152"/>
      <c r="AB94" s="152"/>
      <c r="AC94" s="152"/>
      <c r="AD94" s="152"/>
      <c r="AE94" s="152"/>
      <c r="AF94" s="152"/>
      <c r="AG94" s="152" t="s">
        <v>122</v>
      </c>
      <c r="AH94" s="152">
        <v>0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/>
      <c r="B95" s="160"/>
      <c r="C95" s="184" t="s">
        <v>200</v>
      </c>
      <c r="D95" s="162"/>
      <c r="E95" s="163">
        <v>7.6999999999999996E-4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2"/>
      <c r="Z95" s="152"/>
      <c r="AA95" s="152"/>
      <c r="AB95" s="152"/>
      <c r="AC95" s="152"/>
      <c r="AD95" s="152"/>
      <c r="AE95" s="152"/>
      <c r="AF95" s="152"/>
      <c r="AG95" s="152" t="s">
        <v>122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/>
      <c r="B96" s="160"/>
      <c r="C96" s="245"/>
      <c r="D96" s="246"/>
      <c r="E96" s="246"/>
      <c r="F96" s="246"/>
      <c r="G96" s="246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2"/>
      <c r="Z96" s="152"/>
      <c r="AA96" s="152"/>
      <c r="AB96" s="152"/>
      <c r="AC96" s="152"/>
      <c r="AD96" s="152"/>
      <c r="AE96" s="152"/>
      <c r="AF96" s="152"/>
      <c r="AG96" s="152" t="s">
        <v>126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x14ac:dyDescent="0.2">
      <c r="A97" s="167" t="s">
        <v>110</v>
      </c>
      <c r="B97" s="168" t="s">
        <v>75</v>
      </c>
      <c r="C97" s="182" t="s">
        <v>76</v>
      </c>
      <c r="D97" s="169"/>
      <c r="E97" s="170"/>
      <c r="F97" s="171"/>
      <c r="G97" s="171">
        <f>SUMIF(AG98:AG178,"&lt;&gt;NOR",G98:G178)</f>
        <v>0</v>
      </c>
      <c r="H97" s="171"/>
      <c r="I97" s="171">
        <f>SUM(I98:I178)</f>
        <v>0</v>
      </c>
      <c r="J97" s="171"/>
      <c r="K97" s="171">
        <f>SUM(K98:K178)</f>
        <v>0</v>
      </c>
      <c r="L97" s="171"/>
      <c r="M97" s="171">
        <f>SUM(M98:M178)</f>
        <v>0</v>
      </c>
      <c r="N97" s="171"/>
      <c r="O97" s="171">
        <f>SUM(O98:O178)</f>
        <v>0.19</v>
      </c>
      <c r="P97" s="171"/>
      <c r="Q97" s="171">
        <f>SUM(Q98:Q178)</f>
        <v>0.03</v>
      </c>
      <c r="R97" s="171"/>
      <c r="S97" s="171"/>
      <c r="T97" s="172"/>
      <c r="U97" s="166"/>
      <c r="V97" s="166">
        <f>SUM(V98:V178)</f>
        <v>24.78</v>
      </c>
      <c r="W97" s="166"/>
      <c r="X97" s="166"/>
      <c r="AG97" t="s">
        <v>111</v>
      </c>
    </row>
    <row r="98" spans="1:60" outlineLevel="1" x14ac:dyDescent="0.2">
      <c r="A98" s="173">
        <v>18</v>
      </c>
      <c r="B98" s="174" t="s">
        <v>201</v>
      </c>
      <c r="C98" s="183" t="s">
        <v>202</v>
      </c>
      <c r="D98" s="175" t="s">
        <v>203</v>
      </c>
      <c r="E98" s="176">
        <v>211.52500000000001</v>
      </c>
      <c r="F98" s="177"/>
      <c r="G98" s="178">
        <f>ROUND(E98*F98,2)</f>
        <v>0</v>
      </c>
      <c r="H98" s="177"/>
      <c r="I98" s="178">
        <f>ROUND(E98*H98,2)</f>
        <v>0</v>
      </c>
      <c r="J98" s="177"/>
      <c r="K98" s="178">
        <f>ROUND(E98*J98,2)</f>
        <v>0</v>
      </c>
      <c r="L98" s="178">
        <v>21</v>
      </c>
      <c r="M98" s="178">
        <f>G98*(1+L98/100)</f>
        <v>0</v>
      </c>
      <c r="N98" s="178">
        <v>5.0000000000000002E-5</v>
      </c>
      <c r="O98" s="178">
        <f>ROUND(E98*N98,2)</f>
        <v>0.01</v>
      </c>
      <c r="P98" s="178">
        <v>0</v>
      </c>
      <c r="Q98" s="178">
        <f>ROUND(E98*P98,2)</f>
        <v>0</v>
      </c>
      <c r="R98" s="178" t="s">
        <v>204</v>
      </c>
      <c r="S98" s="178" t="s">
        <v>116</v>
      </c>
      <c r="T98" s="179" t="s">
        <v>116</v>
      </c>
      <c r="U98" s="161">
        <v>0.1</v>
      </c>
      <c r="V98" s="161">
        <f>ROUND(E98*U98,2)</f>
        <v>21.15</v>
      </c>
      <c r="W98" s="161"/>
      <c r="X98" s="161" t="s">
        <v>117</v>
      </c>
      <c r="Y98" s="152"/>
      <c r="Z98" s="152"/>
      <c r="AA98" s="152"/>
      <c r="AB98" s="152"/>
      <c r="AC98" s="152"/>
      <c r="AD98" s="152"/>
      <c r="AE98" s="152"/>
      <c r="AF98" s="152"/>
      <c r="AG98" s="152" t="s">
        <v>118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9"/>
      <c r="B99" s="160"/>
      <c r="C99" s="247" t="s">
        <v>205</v>
      </c>
      <c r="D99" s="248"/>
      <c r="E99" s="248"/>
      <c r="F99" s="248"/>
      <c r="G99" s="248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52"/>
      <c r="Z99" s="152"/>
      <c r="AA99" s="152"/>
      <c r="AB99" s="152"/>
      <c r="AC99" s="152"/>
      <c r="AD99" s="152"/>
      <c r="AE99" s="152"/>
      <c r="AF99" s="152"/>
      <c r="AG99" s="152" t="s">
        <v>138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9"/>
      <c r="B100" s="160"/>
      <c r="C100" s="249" t="s">
        <v>206</v>
      </c>
      <c r="D100" s="250"/>
      <c r="E100" s="250"/>
      <c r="F100" s="250"/>
      <c r="G100" s="250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138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9"/>
      <c r="B101" s="160"/>
      <c r="C101" s="249" t="s">
        <v>207</v>
      </c>
      <c r="D101" s="250"/>
      <c r="E101" s="250"/>
      <c r="F101" s="250"/>
      <c r="G101" s="250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138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/>
      <c r="B102" s="160"/>
      <c r="C102" s="249" t="s">
        <v>208</v>
      </c>
      <c r="D102" s="250"/>
      <c r="E102" s="250"/>
      <c r="F102" s="250"/>
      <c r="G102" s="250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138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9"/>
      <c r="B103" s="160"/>
      <c r="C103" s="249" t="s">
        <v>209</v>
      </c>
      <c r="D103" s="250"/>
      <c r="E103" s="250"/>
      <c r="F103" s="250"/>
      <c r="G103" s="250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138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ht="22.5" outlineLevel="1" x14ac:dyDescent="0.2">
      <c r="A104" s="159"/>
      <c r="B104" s="160"/>
      <c r="C104" s="249" t="s">
        <v>210</v>
      </c>
      <c r="D104" s="250"/>
      <c r="E104" s="250"/>
      <c r="F104" s="250"/>
      <c r="G104" s="250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138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80" t="str">
        <f>C104</f>
        <v>- NÁSTUPNÍ A VÝSTUPNÍ STUPEŇ SCHODIŠTĚ BUDE NA HRANĚ STUPNICE KONTRASTNĚ OZNAČEN V CELÉ ŠÍŘCE SCHODIŠTĚ PÁSEM TL. 100 mm.</v>
      </c>
      <c r="BB104" s="152"/>
      <c r="BC104" s="152"/>
      <c r="BD104" s="152"/>
      <c r="BE104" s="152"/>
      <c r="BF104" s="152"/>
      <c r="BG104" s="152"/>
      <c r="BH104" s="152"/>
    </row>
    <row r="105" spans="1:60" ht="22.5" outlineLevel="1" x14ac:dyDescent="0.2">
      <c r="A105" s="159"/>
      <c r="B105" s="160"/>
      <c r="C105" s="249" t="s">
        <v>211</v>
      </c>
      <c r="D105" s="250"/>
      <c r="E105" s="250"/>
      <c r="F105" s="250"/>
      <c r="G105" s="250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138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80" t="str">
        <f>C105</f>
        <v>- KONTRASTNÍ NÁTĚR HRANY STUPNICE BUDE PROVEDEN V CELKOVÉ TLOUŠŤCE DLE VÝROBCE NÁTĚRU V ZÁVISLOSTI NA AGRESIVITĚ PROSTŘEDÍ A ŽIVOTNOSTI NÁTĚRU:</v>
      </c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249" t="s">
        <v>212</v>
      </c>
      <c r="D106" s="250"/>
      <c r="E106" s="250"/>
      <c r="F106" s="250"/>
      <c r="G106" s="250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138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/>
      <c r="B107" s="160"/>
      <c r="C107" s="249" t="s">
        <v>213</v>
      </c>
      <c r="D107" s="250"/>
      <c r="E107" s="250"/>
      <c r="F107" s="250"/>
      <c r="G107" s="250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138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249" t="s">
        <v>214</v>
      </c>
      <c r="D108" s="250"/>
      <c r="E108" s="250"/>
      <c r="F108" s="250"/>
      <c r="G108" s="250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138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 x14ac:dyDescent="0.2">
      <c r="A109" s="159"/>
      <c r="B109" s="160"/>
      <c r="C109" s="249" t="s">
        <v>215</v>
      </c>
      <c r="D109" s="250"/>
      <c r="E109" s="250"/>
      <c r="F109" s="250"/>
      <c r="G109" s="250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138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80" t="str">
        <f>C109</f>
        <v>- KOTVENÍ BUDE PROVEDENO POMOCÍ CHEMICKÝCH KOTEV  DLE POTŘEBNÉ DOBY TUHNUTÍ. KOTVENÍ PROVÁDĚT DLE MONTÁŽNÍCH PŘEDPISŮ POUŽITÝCH KOTEV.</v>
      </c>
      <c r="BB109" s="152"/>
      <c r="BC109" s="152"/>
      <c r="BD109" s="152"/>
      <c r="BE109" s="152"/>
      <c r="BF109" s="152"/>
      <c r="BG109" s="152"/>
      <c r="BH109" s="152"/>
    </row>
    <row r="110" spans="1:60" ht="22.5" outlineLevel="1" x14ac:dyDescent="0.2">
      <c r="A110" s="159"/>
      <c r="B110" s="160"/>
      <c r="C110" s="249" t="s">
        <v>216</v>
      </c>
      <c r="D110" s="250"/>
      <c r="E110" s="250"/>
      <c r="F110" s="250"/>
      <c r="G110" s="250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138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80" t="str">
        <f>C110</f>
        <v>- OTVORY PRO KOTVY VRTAT MIMO VÝZTUŽ. V PŘÍPADĚ POTŘEBY UPRAVIT VELIKOST KOTEVNÍCH DESEK A ROZTEČE PRO KOTVY.</v>
      </c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9"/>
      <c r="B111" s="160"/>
      <c r="C111" s="184" t="s">
        <v>168</v>
      </c>
      <c r="D111" s="162"/>
      <c r="E111" s="163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122</v>
      </c>
      <c r="AH111" s="152">
        <v>0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84" t="s">
        <v>217</v>
      </c>
      <c r="D112" s="162"/>
      <c r="E112" s="163">
        <v>211.52500000000001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122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9"/>
      <c r="B113" s="160"/>
      <c r="C113" s="245"/>
      <c r="D113" s="246"/>
      <c r="E113" s="246"/>
      <c r="F113" s="246"/>
      <c r="G113" s="246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61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126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ht="22.5" outlineLevel="1" x14ac:dyDescent="0.2">
      <c r="A114" s="173">
        <v>19</v>
      </c>
      <c r="B114" s="174" t="s">
        <v>218</v>
      </c>
      <c r="C114" s="183" t="s">
        <v>219</v>
      </c>
      <c r="D114" s="175" t="s">
        <v>203</v>
      </c>
      <c r="E114" s="176">
        <v>30.5</v>
      </c>
      <c r="F114" s="177"/>
      <c r="G114" s="178">
        <f>ROUND(E114*F114,2)</f>
        <v>0</v>
      </c>
      <c r="H114" s="177"/>
      <c r="I114" s="178">
        <f>ROUND(E114*H114,2)</f>
        <v>0</v>
      </c>
      <c r="J114" s="177"/>
      <c r="K114" s="178">
        <f>ROUND(E114*J114,2)</f>
        <v>0</v>
      </c>
      <c r="L114" s="178">
        <v>21</v>
      </c>
      <c r="M114" s="178">
        <f>G114*(1+L114/100)</f>
        <v>0</v>
      </c>
      <c r="N114" s="178">
        <v>5.0000000000000002E-5</v>
      </c>
      <c r="O114" s="178">
        <f>ROUND(E114*N114,2)</f>
        <v>0</v>
      </c>
      <c r="P114" s="178">
        <v>1E-3</v>
      </c>
      <c r="Q114" s="178">
        <f>ROUND(E114*P114,2)</f>
        <v>0.03</v>
      </c>
      <c r="R114" s="178" t="s">
        <v>204</v>
      </c>
      <c r="S114" s="178" t="s">
        <v>116</v>
      </c>
      <c r="T114" s="179" t="s">
        <v>116</v>
      </c>
      <c r="U114" s="161">
        <v>9.7000000000000003E-2</v>
      </c>
      <c r="V114" s="161">
        <f>ROUND(E114*U114,2)</f>
        <v>2.96</v>
      </c>
      <c r="W114" s="161"/>
      <c r="X114" s="161" t="s">
        <v>117</v>
      </c>
      <c r="Y114" s="152"/>
      <c r="Z114" s="152"/>
      <c r="AA114" s="152"/>
      <c r="AB114" s="152"/>
      <c r="AC114" s="152"/>
      <c r="AD114" s="152"/>
      <c r="AE114" s="152"/>
      <c r="AF114" s="152"/>
      <c r="AG114" s="152" t="s">
        <v>118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9"/>
      <c r="B115" s="160"/>
      <c r="C115" s="184" t="s">
        <v>220</v>
      </c>
      <c r="D115" s="162"/>
      <c r="E115" s="163"/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122</v>
      </c>
      <c r="AH115" s="152">
        <v>0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/>
      <c r="B116" s="160"/>
      <c r="C116" s="184" t="s">
        <v>221</v>
      </c>
      <c r="D116" s="162"/>
      <c r="E116" s="163">
        <v>30.5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122</v>
      </c>
      <c r="AH116" s="152">
        <v>0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9"/>
      <c r="B117" s="160"/>
      <c r="C117" s="245"/>
      <c r="D117" s="246"/>
      <c r="E117" s="246"/>
      <c r="F117" s="246"/>
      <c r="G117" s="246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61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126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ht="22.5" outlineLevel="1" x14ac:dyDescent="0.2">
      <c r="A118" s="173">
        <v>20</v>
      </c>
      <c r="B118" s="174" t="s">
        <v>222</v>
      </c>
      <c r="C118" s="183" t="s">
        <v>223</v>
      </c>
      <c r="D118" s="175" t="s">
        <v>184</v>
      </c>
      <c r="E118" s="176">
        <v>3.2509999999999997E-2</v>
      </c>
      <c r="F118" s="177"/>
      <c r="G118" s="178">
        <f>ROUND(E118*F118,2)</f>
        <v>0</v>
      </c>
      <c r="H118" s="177"/>
      <c r="I118" s="178">
        <f>ROUND(E118*H118,2)</f>
        <v>0</v>
      </c>
      <c r="J118" s="177"/>
      <c r="K118" s="178">
        <f>ROUND(E118*J118,2)</f>
        <v>0</v>
      </c>
      <c r="L118" s="178">
        <v>21</v>
      </c>
      <c r="M118" s="178">
        <f>G118*(1+L118/100)</f>
        <v>0</v>
      </c>
      <c r="N118" s="178">
        <v>1</v>
      </c>
      <c r="O118" s="178">
        <f>ROUND(E118*N118,2)</f>
        <v>0.03</v>
      </c>
      <c r="P118" s="178">
        <v>0</v>
      </c>
      <c r="Q118" s="178">
        <f>ROUND(E118*P118,2)</f>
        <v>0</v>
      </c>
      <c r="R118" s="178" t="s">
        <v>224</v>
      </c>
      <c r="S118" s="178" t="s">
        <v>116</v>
      </c>
      <c r="T118" s="179" t="s">
        <v>116</v>
      </c>
      <c r="U118" s="161">
        <v>0</v>
      </c>
      <c r="V118" s="161">
        <f>ROUND(E118*U118,2)</f>
        <v>0</v>
      </c>
      <c r="W118" s="161"/>
      <c r="X118" s="161" t="s">
        <v>225</v>
      </c>
      <c r="Y118" s="152"/>
      <c r="Z118" s="152"/>
      <c r="AA118" s="152"/>
      <c r="AB118" s="152"/>
      <c r="AC118" s="152"/>
      <c r="AD118" s="152"/>
      <c r="AE118" s="152"/>
      <c r="AF118" s="152"/>
      <c r="AG118" s="152" t="s">
        <v>226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/>
      <c r="B119" s="160"/>
      <c r="C119" s="247" t="s">
        <v>227</v>
      </c>
      <c r="D119" s="248"/>
      <c r="E119" s="248"/>
      <c r="F119" s="248"/>
      <c r="G119" s="248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138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/>
      <c r="B120" s="160"/>
      <c r="C120" s="184" t="s">
        <v>168</v>
      </c>
      <c r="D120" s="162"/>
      <c r="E120" s="163"/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122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9"/>
      <c r="B121" s="160"/>
      <c r="C121" s="184" t="s">
        <v>228</v>
      </c>
      <c r="D121" s="162"/>
      <c r="E121" s="163">
        <v>3.2509999999999997E-2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122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9"/>
      <c r="B122" s="160"/>
      <c r="C122" s="245"/>
      <c r="D122" s="246"/>
      <c r="E122" s="246"/>
      <c r="F122" s="246"/>
      <c r="G122" s="246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126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ht="22.5" outlineLevel="1" x14ac:dyDescent="0.2">
      <c r="A123" s="173">
        <v>21</v>
      </c>
      <c r="B123" s="174" t="s">
        <v>229</v>
      </c>
      <c r="C123" s="183" t="s">
        <v>230</v>
      </c>
      <c r="D123" s="175" t="s">
        <v>184</v>
      </c>
      <c r="E123" s="176">
        <v>1.7330000000000002E-2</v>
      </c>
      <c r="F123" s="177"/>
      <c r="G123" s="178">
        <f>ROUND(E123*F123,2)</f>
        <v>0</v>
      </c>
      <c r="H123" s="177"/>
      <c r="I123" s="178">
        <f>ROUND(E123*H123,2)</f>
        <v>0</v>
      </c>
      <c r="J123" s="177"/>
      <c r="K123" s="178">
        <f>ROUND(E123*J123,2)</f>
        <v>0</v>
      </c>
      <c r="L123" s="178">
        <v>21</v>
      </c>
      <c r="M123" s="178">
        <f>G123*(1+L123/100)</f>
        <v>0</v>
      </c>
      <c r="N123" s="178">
        <v>1</v>
      </c>
      <c r="O123" s="178">
        <f>ROUND(E123*N123,2)</f>
        <v>0.02</v>
      </c>
      <c r="P123" s="178">
        <v>0</v>
      </c>
      <c r="Q123" s="178">
        <f>ROUND(E123*P123,2)</f>
        <v>0</v>
      </c>
      <c r="R123" s="178" t="s">
        <v>224</v>
      </c>
      <c r="S123" s="178" t="s">
        <v>116</v>
      </c>
      <c r="T123" s="179" t="s">
        <v>116</v>
      </c>
      <c r="U123" s="161">
        <v>0</v>
      </c>
      <c r="V123" s="161">
        <f>ROUND(E123*U123,2)</f>
        <v>0</v>
      </c>
      <c r="W123" s="161"/>
      <c r="X123" s="161" t="s">
        <v>225</v>
      </c>
      <c r="Y123" s="152"/>
      <c r="Z123" s="152"/>
      <c r="AA123" s="152"/>
      <c r="AB123" s="152"/>
      <c r="AC123" s="152"/>
      <c r="AD123" s="152"/>
      <c r="AE123" s="152"/>
      <c r="AF123" s="152"/>
      <c r="AG123" s="152" t="s">
        <v>226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247" t="s">
        <v>227</v>
      </c>
      <c r="D124" s="248"/>
      <c r="E124" s="248"/>
      <c r="F124" s="248"/>
      <c r="G124" s="248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138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9"/>
      <c r="B125" s="160"/>
      <c r="C125" s="184" t="s">
        <v>168</v>
      </c>
      <c r="D125" s="162"/>
      <c r="E125" s="163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61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122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9"/>
      <c r="B126" s="160"/>
      <c r="C126" s="184" t="s">
        <v>231</v>
      </c>
      <c r="D126" s="162"/>
      <c r="E126" s="163">
        <v>1.7330000000000002E-2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122</v>
      </c>
      <c r="AH126" s="152">
        <v>0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9"/>
      <c r="B127" s="160"/>
      <c r="C127" s="245"/>
      <c r="D127" s="246"/>
      <c r="E127" s="246"/>
      <c r="F127" s="246"/>
      <c r="G127" s="246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126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22.5" outlineLevel="1" x14ac:dyDescent="0.2">
      <c r="A128" s="173">
        <v>22</v>
      </c>
      <c r="B128" s="174" t="s">
        <v>232</v>
      </c>
      <c r="C128" s="183" t="s">
        <v>233</v>
      </c>
      <c r="D128" s="175" t="s">
        <v>184</v>
      </c>
      <c r="E128" s="176">
        <v>1.685E-2</v>
      </c>
      <c r="F128" s="177"/>
      <c r="G128" s="178">
        <f>ROUND(E128*F128,2)</f>
        <v>0</v>
      </c>
      <c r="H128" s="177"/>
      <c r="I128" s="178">
        <f>ROUND(E128*H128,2)</f>
        <v>0</v>
      </c>
      <c r="J128" s="177"/>
      <c r="K128" s="178">
        <f>ROUND(E128*J128,2)</f>
        <v>0</v>
      </c>
      <c r="L128" s="178">
        <v>21</v>
      </c>
      <c r="M128" s="178">
        <f>G128*(1+L128/100)</f>
        <v>0</v>
      </c>
      <c r="N128" s="178">
        <v>1</v>
      </c>
      <c r="O128" s="178">
        <f>ROUND(E128*N128,2)</f>
        <v>0.02</v>
      </c>
      <c r="P128" s="178">
        <v>0</v>
      </c>
      <c r="Q128" s="178">
        <f>ROUND(E128*P128,2)</f>
        <v>0</v>
      </c>
      <c r="R128" s="178"/>
      <c r="S128" s="178" t="s">
        <v>234</v>
      </c>
      <c r="T128" s="179" t="s">
        <v>116</v>
      </c>
      <c r="U128" s="161">
        <v>0</v>
      </c>
      <c r="V128" s="161">
        <f>ROUND(E128*U128,2)</f>
        <v>0</v>
      </c>
      <c r="W128" s="161"/>
      <c r="X128" s="161" t="s">
        <v>225</v>
      </c>
      <c r="Y128" s="152"/>
      <c r="Z128" s="152"/>
      <c r="AA128" s="152"/>
      <c r="AB128" s="152"/>
      <c r="AC128" s="152"/>
      <c r="AD128" s="152"/>
      <c r="AE128" s="152"/>
      <c r="AF128" s="152"/>
      <c r="AG128" s="152" t="s">
        <v>226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247" t="s">
        <v>227</v>
      </c>
      <c r="D129" s="248"/>
      <c r="E129" s="248"/>
      <c r="F129" s="248"/>
      <c r="G129" s="248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138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/>
      <c r="B130" s="160"/>
      <c r="C130" s="184" t="s">
        <v>168</v>
      </c>
      <c r="D130" s="162"/>
      <c r="E130" s="163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122</v>
      </c>
      <c r="AH130" s="152">
        <v>0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184" t="s">
        <v>235</v>
      </c>
      <c r="D131" s="162"/>
      <c r="E131" s="163">
        <v>1.685E-2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61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122</v>
      </c>
      <c r="AH131" s="152">
        <v>0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9"/>
      <c r="B132" s="160"/>
      <c r="C132" s="245"/>
      <c r="D132" s="246"/>
      <c r="E132" s="246"/>
      <c r="F132" s="246"/>
      <c r="G132" s="246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126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73">
        <v>23</v>
      </c>
      <c r="B133" s="174" t="s">
        <v>236</v>
      </c>
      <c r="C133" s="183" t="s">
        <v>237</v>
      </c>
      <c r="D133" s="175" t="s">
        <v>184</v>
      </c>
      <c r="E133" s="176">
        <v>1.4069999999999999E-2</v>
      </c>
      <c r="F133" s="177"/>
      <c r="G133" s="178">
        <f>ROUND(E133*F133,2)</f>
        <v>0</v>
      </c>
      <c r="H133" s="177"/>
      <c r="I133" s="178">
        <f>ROUND(E133*H133,2)</f>
        <v>0</v>
      </c>
      <c r="J133" s="177"/>
      <c r="K133" s="178">
        <f>ROUND(E133*J133,2)</f>
        <v>0</v>
      </c>
      <c r="L133" s="178">
        <v>21</v>
      </c>
      <c r="M133" s="178">
        <f>G133*(1+L133/100)</f>
        <v>0</v>
      </c>
      <c r="N133" s="178">
        <v>1</v>
      </c>
      <c r="O133" s="178">
        <f>ROUND(E133*N133,2)</f>
        <v>0.01</v>
      </c>
      <c r="P133" s="178">
        <v>0</v>
      </c>
      <c r="Q133" s="178">
        <f>ROUND(E133*P133,2)</f>
        <v>0</v>
      </c>
      <c r="R133" s="178"/>
      <c r="S133" s="178" t="s">
        <v>234</v>
      </c>
      <c r="T133" s="179" t="s">
        <v>116</v>
      </c>
      <c r="U133" s="161">
        <v>0</v>
      </c>
      <c r="V133" s="161">
        <f>ROUND(E133*U133,2)</f>
        <v>0</v>
      </c>
      <c r="W133" s="161"/>
      <c r="X133" s="161" t="s">
        <v>225</v>
      </c>
      <c r="Y133" s="152"/>
      <c r="Z133" s="152"/>
      <c r="AA133" s="152"/>
      <c r="AB133" s="152"/>
      <c r="AC133" s="152"/>
      <c r="AD133" s="152"/>
      <c r="AE133" s="152"/>
      <c r="AF133" s="152"/>
      <c r="AG133" s="152" t="s">
        <v>226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/>
      <c r="B134" s="160"/>
      <c r="C134" s="247" t="s">
        <v>227</v>
      </c>
      <c r="D134" s="248"/>
      <c r="E134" s="248"/>
      <c r="F134" s="248"/>
      <c r="G134" s="248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138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9"/>
      <c r="B135" s="160"/>
      <c r="C135" s="184" t="s">
        <v>168</v>
      </c>
      <c r="D135" s="162"/>
      <c r="E135" s="163"/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122</v>
      </c>
      <c r="AH135" s="152">
        <v>0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9"/>
      <c r="B136" s="160"/>
      <c r="C136" s="184" t="s">
        <v>238</v>
      </c>
      <c r="D136" s="162"/>
      <c r="E136" s="163">
        <v>1.4069999999999999E-2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61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122</v>
      </c>
      <c r="AH136" s="152">
        <v>0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245"/>
      <c r="D137" s="246"/>
      <c r="E137" s="246"/>
      <c r="F137" s="246"/>
      <c r="G137" s="246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126</v>
      </c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73">
        <v>24</v>
      </c>
      <c r="B138" s="174" t="s">
        <v>239</v>
      </c>
      <c r="C138" s="183" t="s">
        <v>240</v>
      </c>
      <c r="D138" s="175" t="s">
        <v>184</v>
      </c>
      <c r="E138" s="176">
        <v>8.3290000000000003E-2</v>
      </c>
      <c r="F138" s="177"/>
      <c r="G138" s="178">
        <f>ROUND(E138*F138,2)</f>
        <v>0</v>
      </c>
      <c r="H138" s="177"/>
      <c r="I138" s="178">
        <f>ROUND(E138*H138,2)</f>
        <v>0</v>
      </c>
      <c r="J138" s="177"/>
      <c r="K138" s="178">
        <f>ROUND(E138*J138,2)</f>
        <v>0</v>
      </c>
      <c r="L138" s="178">
        <v>21</v>
      </c>
      <c r="M138" s="178">
        <f>G138*(1+L138/100)</f>
        <v>0</v>
      </c>
      <c r="N138" s="178">
        <v>1</v>
      </c>
      <c r="O138" s="178">
        <f>ROUND(E138*N138,2)</f>
        <v>0.08</v>
      </c>
      <c r="P138" s="178">
        <v>0</v>
      </c>
      <c r="Q138" s="178">
        <f>ROUND(E138*P138,2)</f>
        <v>0</v>
      </c>
      <c r="R138" s="178" t="s">
        <v>224</v>
      </c>
      <c r="S138" s="178" t="s">
        <v>116</v>
      </c>
      <c r="T138" s="179" t="s">
        <v>116</v>
      </c>
      <c r="U138" s="161">
        <v>0</v>
      </c>
      <c r="V138" s="161">
        <f>ROUND(E138*U138,2)</f>
        <v>0</v>
      </c>
      <c r="W138" s="161"/>
      <c r="X138" s="161" t="s">
        <v>225</v>
      </c>
      <c r="Y138" s="152"/>
      <c r="Z138" s="152"/>
      <c r="AA138" s="152"/>
      <c r="AB138" s="152"/>
      <c r="AC138" s="152"/>
      <c r="AD138" s="152"/>
      <c r="AE138" s="152"/>
      <c r="AF138" s="152"/>
      <c r="AG138" s="152" t="s">
        <v>226</v>
      </c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9"/>
      <c r="B139" s="160"/>
      <c r="C139" s="247" t="s">
        <v>227</v>
      </c>
      <c r="D139" s="248"/>
      <c r="E139" s="248"/>
      <c r="F139" s="248"/>
      <c r="G139" s="248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138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9"/>
      <c r="B140" s="160"/>
      <c r="C140" s="184" t="s">
        <v>168</v>
      </c>
      <c r="D140" s="162"/>
      <c r="E140" s="163"/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122</v>
      </c>
      <c r="AH140" s="152">
        <v>0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59"/>
      <c r="B141" s="160"/>
      <c r="C141" s="184" t="s">
        <v>241</v>
      </c>
      <c r="D141" s="162"/>
      <c r="E141" s="163">
        <v>8.3290000000000003E-2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122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59"/>
      <c r="B142" s="160"/>
      <c r="C142" s="245"/>
      <c r="D142" s="246"/>
      <c r="E142" s="246"/>
      <c r="F142" s="246"/>
      <c r="G142" s="246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126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73">
        <v>25</v>
      </c>
      <c r="B143" s="174" t="s">
        <v>242</v>
      </c>
      <c r="C143" s="183" t="s">
        <v>243</v>
      </c>
      <c r="D143" s="175" t="s">
        <v>184</v>
      </c>
      <c r="E143" s="176">
        <v>9.6000000000000002E-4</v>
      </c>
      <c r="F143" s="177"/>
      <c r="G143" s="178">
        <f>ROUND(E143*F143,2)</f>
        <v>0</v>
      </c>
      <c r="H143" s="177"/>
      <c r="I143" s="178">
        <f>ROUND(E143*H143,2)</f>
        <v>0</v>
      </c>
      <c r="J143" s="177"/>
      <c r="K143" s="178">
        <f>ROUND(E143*J143,2)</f>
        <v>0</v>
      </c>
      <c r="L143" s="178">
        <v>21</v>
      </c>
      <c r="M143" s="178">
        <f>G143*(1+L143/100)</f>
        <v>0</v>
      </c>
      <c r="N143" s="178">
        <v>1</v>
      </c>
      <c r="O143" s="178">
        <f>ROUND(E143*N143,2)</f>
        <v>0</v>
      </c>
      <c r="P143" s="178">
        <v>0</v>
      </c>
      <c r="Q143" s="178">
        <f>ROUND(E143*P143,2)</f>
        <v>0</v>
      </c>
      <c r="R143" s="178" t="s">
        <v>224</v>
      </c>
      <c r="S143" s="178" t="s">
        <v>116</v>
      </c>
      <c r="T143" s="179" t="s">
        <v>116</v>
      </c>
      <c r="U143" s="161">
        <v>0</v>
      </c>
      <c r="V143" s="161">
        <f>ROUND(E143*U143,2)</f>
        <v>0</v>
      </c>
      <c r="W143" s="161"/>
      <c r="X143" s="161" t="s">
        <v>225</v>
      </c>
      <c r="Y143" s="152"/>
      <c r="Z143" s="152"/>
      <c r="AA143" s="152"/>
      <c r="AB143" s="152"/>
      <c r="AC143" s="152"/>
      <c r="AD143" s="152"/>
      <c r="AE143" s="152"/>
      <c r="AF143" s="152"/>
      <c r="AG143" s="152" t="s">
        <v>226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59"/>
      <c r="B144" s="160"/>
      <c r="C144" s="247" t="s">
        <v>227</v>
      </c>
      <c r="D144" s="248"/>
      <c r="E144" s="248"/>
      <c r="F144" s="248"/>
      <c r="G144" s="248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138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9"/>
      <c r="B145" s="160"/>
      <c r="C145" s="184" t="s">
        <v>168</v>
      </c>
      <c r="D145" s="162"/>
      <c r="E145" s="163"/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122</v>
      </c>
      <c r="AH145" s="152">
        <v>0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9"/>
      <c r="B146" s="160"/>
      <c r="C146" s="184" t="s">
        <v>244</v>
      </c>
      <c r="D146" s="162"/>
      <c r="E146" s="163">
        <v>9.6000000000000002E-4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122</v>
      </c>
      <c r="AH146" s="152">
        <v>0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59"/>
      <c r="B147" s="160"/>
      <c r="C147" s="245"/>
      <c r="D147" s="246"/>
      <c r="E147" s="246"/>
      <c r="F147" s="246"/>
      <c r="G147" s="246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126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73">
        <v>26</v>
      </c>
      <c r="B148" s="174" t="s">
        <v>245</v>
      </c>
      <c r="C148" s="183" t="s">
        <v>246</v>
      </c>
      <c r="D148" s="175" t="s">
        <v>184</v>
      </c>
      <c r="E148" s="176">
        <v>2E-3</v>
      </c>
      <c r="F148" s="177"/>
      <c r="G148" s="178">
        <f>ROUND(E148*F148,2)</f>
        <v>0</v>
      </c>
      <c r="H148" s="177"/>
      <c r="I148" s="178">
        <f>ROUND(E148*H148,2)</f>
        <v>0</v>
      </c>
      <c r="J148" s="177"/>
      <c r="K148" s="178">
        <f>ROUND(E148*J148,2)</f>
        <v>0</v>
      </c>
      <c r="L148" s="178">
        <v>21</v>
      </c>
      <c r="M148" s="178">
        <f>G148*(1+L148/100)</f>
        <v>0</v>
      </c>
      <c r="N148" s="178">
        <v>1</v>
      </c>
      <c r="O148" s="178">
        <f>ROUND(E148*N148,2)</f>
        <v>0</v>
      </c>
      <c r="P148" s="178">
        <v>0</v>
      </c>
      <c r="Q148" s="178">
        <f>ROUND(E148*P148,2)</f>
        <v>0</v>
      </c>
      <c r="R148" s="178" t="s">
        <v>224</v>
      </c>
      <c r="S148" s="178" t="s">
        <v>116</v>
      </c>
      <c r="T148" s="179" t="s">
        <v>116</v>
      </c>
      <c r="U148" s="161">
        <v>0</v>
      </c>
      <c r="V148" s="161">
        <f>ROUND(E148*U148,2)</f>
        <v>0</v>
      </c>
      <c r="W148" s="161"/>
      <c r="X148" s="161" t="s">
        <v>225</v>
      </c>
      <c r="Y148" s="152"/>
      <c r="Z148" s="152"/>
      <c r="AA148" s="152"/>
      <c r="AB148" s="152"/>
      <c r="AC148" s="152"/>
      <c r="AD148" s="152"/>
      <c r="AE148" s="152"/>
      <c r="AF148" s="152"/>
      <c r="AG148" s="152" t="s">
        <v>226</v>
      </c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59"/>
      <c r="B149" s="160"/>
      <c r="C149" s="247" t="s">
        <v>227</v>
      </c>
      <c r="D149" s="248"/>
      <c r="E149" s="248"/>
      <c r="F149" s="248"/>
      <c r="G149" s="248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138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9"/>
      <c r="B150" s="160"/>
      <c r="C150" s="184" t="s">
        <v>168</v>
      </c>
      <c r="D150" s="162"/>
      <c r="E150" s="163"/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122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9"/>
      <c r="B151" s="160"/>
      <c r="C151" s="184" t="s">
        <v>247</v>
      </c>
      <c r="D151" s="162"/>
      <c r="E151" s="163">
        <v>2E-3</v>
      </c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122</v>
      </c>
      <c r="AH151" s="152">
        <v>0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9"/>
      <c r="B152" s="160"/>
      <c r="C152" s="245"/>
      <c r="D152" s="246"/>
      <c r="E152" s="246"/>
      <c r="F152" s="246"/>
      <c r="G152" s="246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126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ht="22.5" outlineLevel="1" x14ac:dyDescent="0.2">
      <c r="A153" s="173">
        <v>27</v>
      </c>
      <c r="B153" s="174" t="s">
        <v>248</v>
      </c>
      <c r="C153" s="183" t="s">
        <v>249</v>
      </c>
      <c r="D153" s="175" t="s">
        <v>184</v>
      </c>
      <c r="E153" s="176">
        <v>1.021E-2</v>
      </c>
      <c r="F153" s="177"/>
      <c r="G153" s="178">
        <f>ROUND(E153*F153,2)</f>
        <v>0</v>
      </c>
      <c r="H153" s="177"/>
      <c r="I153" s="178">
        <f>ROUND(E153*H153,2)</f>
        <v>0</v>
      </c>
      <c r="J153" s="177"/>
      <c r="K153" s="178">
        <f>ROUND(E153*J153,2)</f>
        <v>0</v>
      </c>
      <c r="L153" s="178">
        <v>21</v>
      </c>
      <c r="M153" s="178">
        <f>G153*(1+L153/100)</f>
        <v>0</v>
      </c>
      <c r="N153" s="178">
        <v>1</v>
      </c>
      <c r="O153" s="178">
        <f>ROUND(E153*N153,2)</f>
        <v>0.01</v>
      </c>
      <c r="P153" s="178">
        <v>0</v>
      </c>
      <c r="Q153" s="178">
        <f>ROUND(E153*P153,2)</f>
        <v>0</v>
      </c>
      <c r="R153" s="178" t="s">
        <v>224</v>
      </c>
      <c r="S153" s="178" t="s">
        <v>116</v>
      </c>
      <c r="T153" s="179" t="s">
        <v>116</v>
      </c>
      <c r="U153" s="161">
        <v>0</v>
      </c>
      <c r="V153" s="161">
        <f>ROUND(E153*U153,2)</f>
        <v>0</v>
      </c>
      <c r="W153" s="161"/>
      <c r="X153" s="161" t="s">
        <v>225</v>
      </c>
      <c r="Y153" s="152"/>
      <c r="Z153" s="152"/>
      <c r="AA153" s="152"/>
      <c r="AB153" s="152"/>
      <c r="AC153" s="152"/>
      <c r="AD153" s="152"/>
      <c r="AE153" s="152"/>
      <c r="AF153" s="152"/>
      <c r="AG153" s="152" t="s">
        <v>226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59"/>
      <c r="B154" s="160"/>
      <c r="C154" s="247" t="s">
        <v>227</v>
      </c>
      <c r="D154" s="248"/>
      <c r="E154" s="248"/>
      <c r="F154" s="248"/>
      <c r="G154" s="248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138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59"/>
      <c r="B155" s="160"/>
      <c r="C155" s="184" t="s">
        <v>168</v>
      </c>
      <c r="D155" s="162"/>
      <c r="E155" s="163"/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122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59"/>
      <c r="B156" s="160"/>
      <c r="C156" s="184" t="s">
        <v>250</v>
      </c>
      <c r="D156" s="162"/>
      <c r="E156" s="163">
        <v>1.021E-2</v>
      </c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122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59"/>
      <c r="B157" s="160"/>
      <c r="C157" s="245"/>
      <c r="D157" s="246"/>
      <c r="E157" s="246"/>
      <c r="F157" s="246"/>
      <c r="G157" s="246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126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73">
        <v>28</v>
      </c>
      <c r="B158" s="174" t="s">
        <v>251</v>
      </c>
      <c r="C158" s="183" t="s">
        <v>252</v>
      </c>
      <c r="D158" s="175" t="s">
        <v>203</v>
      </c>
      <c r="E158" s="176">
        <v>10.58</v>
      </c>
      <c r="F158" s="177"/>
      <c r="G158" s="178">
        <f>ROUND(E158*F158,2)</f>
        <v>0</v>
      </c>
      <c r="H158" s="177"/>
      <c r="I158" s="178">
        <f>ROUND(E158*H158,2)</f>
        <v>0</v>
      </c>
      <c r="J158" s="177"/>
      <c r="K158" s="178">
        <f>ROUND(E158*J158,2)</f>
        <v>0</v>
      </c>
      <c r="L158" s="178">
        <v>21</v>
      </c>
      <c r="M158" s="178">
        <f>G158*(1+L158/100)</f>
        <v>0</v>
      </c>
      <c r="N158" s="178">
        <v>1E-3</v>
      </c>
      <c r="O158" s="178">
        <f>ROUND(E158*N158,2)</f>
        <v>0.01</v>
      </c>
      <c r="P158" s="178">
        <v>0</v>
      </c>
      <c r="Q158" s="178">
        <f>ROUND(E158*P158,2)</f>
        <v>0</v>
      </c>
      <c r="R158" s="178" t="s">
        <v>224</v>
      </c>
      <c r="S158" s="178" t="s">
        <v>116</v>
      </c>
      <c r="T158" s="179" t="s">
        <v>116</v>
      </c>
      <c r="U158" s="161">
        <v>0</v>
      </c>
      <c r="V158" s="161">
        <f>ROUND(E158*U158,2)</f>
        <v>0</v>
      </c>
      <c r="W158" s="161"/>
      <c r="X158" s="161" t="s">
        <v>225</v>
      </c>
      <c r="Y158" s="152"/>
      <c r="Z158" s="152"/>
      <c r="AA158" s="152"/>
      <c r="AB158" s="152"/>
      <c r="AC158" s="152"/>
      <c r="AD158" s="152"/>
      <c r="AE158" s="152"/>
      <c r="AF158" s="152"/>
      <c r="AG158" s="152" t="s">
        <v>226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59"/>
      <c r="B159" s="160"/>
      <c r="C159" s="184" t="s">
        <v>168</v>
      </c>
      <c r="D159" s="162"/>
      <c r="E159" s="163"/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122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59"/>
      <c r="B160" s="160"/>
      <c r="C160" s="184" t="s">
        <v>253</v>
      </c>
      <c r="D160" s="162"/>
      <c r="E160" s="163">
        <v>10.58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122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59"/>
      <c r="B161" s="160"/>
      <c r="C161" s="245"/>
      <c r="D161" s="246"/>
      <c r="E161" s="246"/>
      <c r="F161" s="246"/>
      <c r="G161" s="246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52"/>
      <c r="Z161" s="152"/>
      <c r="AA161" s="152"/>
      <c r="AB161" s="152"/>
      <c r="AC161" s="152"/>
      <c r="AD161" s="152"/>
      <c r="AE161" s="152"/>
      <c r="AF161" s="152"/>
      <c r="AG161" s="152" t="s">
        <v>126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73">
        <v>29</v>
      </c>
      <c r="B162" s="174" t="s">
        <v>254</v>
      </c>
      <c r="C162" s="183" t="s">
        <v>255</v>
      </c>
      <c r="D162" s="175" t="s">
        <v>203</v>
      </c>
      <c r="E162" s="176">
        <v>5.27</v>
      </c>
      <c r="F162" s="177"/>
      <c r="G162" s="178">
        <f>ROUND(E162*F162,2)</f>
        <v>0</v>
      </c>
      <c r="H162" s="177"/>
      <c r="I162" s="178">
        <f>ROUND(E162*H162,2)</f>
        <v>0</v>
      </c>
      <c r="J162" s="177"/>
      <c r="K162" s="178">
        <f>ROUND(E162*J162,2)</f>
        <v>0</v>
      </c>
      <c r="L162" s="178">
        <v>21</v>
      </c>
      <c r="M162" s="178">
        <f>G162*(1+L162/100)</f>
        <v>0</v>
      </c>
      <c r="N162" s="178">
        <v>0</v>
      </c>
      <c r="O162" s="178">
        <f>ROUND(E162*N162,2)</f>
        <v>0</v>
      </c>
      <c r="P162" s="178">
        <v>0</v>
      </c>
      <c r="Q162" s="178">
        <f>ROUND(E162*P162,2)</f>
        <v>0</v>
      </c>
      <c r="R162" s="178"/>
      <c r="S162" s="178" t="s">
        <v>234</v>
      </c>
      <c r="T162" s="179" t="s">
        <v>132</v>
      </c>
      <c r="U162" s="161">
        <v>0</v>
      </c>
      <c r="V162" s="161">
        <f>ROUND(E162*U162,2)</f>
        <v>0</v>
      </c>
      <c r="W162" s="161"/>
      <c r="X162" s="161" t="s">
        <v>225</v>
      </c>
      <c r="Y162" s="152"/>
      <c r="Z162" s="152"/>
      <c r="AA162" s="152"/>
      <c r="AB162" s="152"/>
      <c r="AC162" s="152"/>
      <c r="AD162" s="152"/>
      <c r="AE162" s="152"/>
      <c r="AF162" s="152"/>
      <c r="AG162" s="152" t="s">
        <v>226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59"/>
      <c r="B163" s="160"/>
      <c r="C163" s="247" t="s">
        <v>227</v>
      </c>
      <c r="D163" s="248"/>
      <c r="E163" s="248"/>
      <c r="F163" s="248"/>
      <c r="G163" s="248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138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59"/>
      <c r="B164" s="160"/>
      <c r="C164" s="184" t="s">
        <v>168</v>
      </c>
      <c r="D164" s="162"/>
      <c r="E164" s="163"/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122</v>
      </c>
      <c r="AH164" s="152">
        <v>0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">
      <c r="A165" s="159"/>
      <c r="B165" s="160"/>
      <c r="C165" s="184" t="s">
        <v>256</v>
      </c>
      <c r="D165" s="162"/>
      <c r="E165" s="163">
        <v>5.27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122</v>
      </c>
      <c r="AH165" s="152">
        <v>0</v>
      </c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59"/>
      <c r="B166" s="160"/>
      <c r="C166" s="245"/>
      <c r="D166" s="246"/>
      <c r="E166" s="246"/>
      <c r="F166" s="246"/>
      <c r="G166" s="246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126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73">
        <v>30</v>
      </c>
      <c r="B167" s="174" t="s">
        <v>257</v>
      </c>
      <c r="C167" s="183" t="s">
        <v>258</v>
      </c>
      <c r="D167" s="175" t="s">
        <v>167</v>
      </c>
      <c r="E167" s="176">
        <v>3</v>
      </c>
      <c r="F167" s="177"/>
      <c r="G167" s="178">
        <f>ROUND(E167*F167,2)</f>
        <v>0</v>
      </c>
      <c r="H167" s="177"/>
      <c r="I167" s="178">
        <f>ROUND(E167*H167,2)</f>
        <v>0</v>
      </c>
      <c r="J167" s="177"/>
      <c r="K167" s="178">
        <f>ROUND(E167*J167,2)</f>
        <v>0</v>
      </c>
      <c r="L167" s="178">
        <v>21</v>
      </c>
      <c r="M167" s="178">
        <f>G167*(1+L167/100)</f>
        <v>0</v>
      </c>
      <c r="N167" s="178">
        <v>0</v>
      </c>
      <c r="O167" s="178">
        <f>ROUND(E167*N167,2)</f>
        <v>0</v>
      </c>
      <c r="P167" s="178">
        <v>0</v>
      </c>
      <c r="Q167" s="178">
        <f>ROUND(E167*P167,2)</f>
        <v>0</v>
      </c>
      <c r="R167" s="178"/>
      <c r="S167" s="178" t="s">
        <v>234</v>
      </c>
      <c r="T167" s="179" t="s">
        <v>132</v>
      </c>
      <c r="U167" s="161">
        <v>0</v>
      </c>
      <c r="V167" s="161">
        <f>ROUND(E167*U167,2)</f>
        <v>0</v>
      </c>
      <c r="W167" s="161"/>
      <c r="X167" s="161" t="s">
        <v>225</v>
      </c>
      <c r="Y167" s="152"/>
      <c r="Z167" s="152"/>
      <c r="AA167" s="152"/>
      <c r="AB167" s="152"/>
      <c r="AC167" s="152"/>
      <c r="AD167" s="152"/>
      <c r="AE167" s="152"/>
      <c r="AF167" s="152"/>
      <c r="AG167" s="152" t="s">
        <v>226</v>
      </c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9"/>
      <c r="B168" s="160"/>
      <c r="C168" s="247" t="s">
        <v>227</v>
      </c>
      <c r="D168" s="248"/>
      <c r="E168" s="248"/>
      <c r="F168" s="248"/>
      <c r="G168" s="248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138</v>
      </c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59"/>
      <c r="B169" s="160"/>
      <c r="C169" s="249" t="s">
        <v>259</v>
      </c>
      <c r="D169" s="250"/>
      <c r="E169" s="250"/>
      <c r="F169" s="250"/>
      <c r="G169" s="250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52"/>
      <c r="Z169" s="152"/>
      <c r="AA169" s="152"/>
      <c r="AB169" s="152"/>
      <c r="AC169" s="152"/>
      <c r="AD169" s="152"/>
      <c r="AE169" s="152"/>
      <c r="AF169" s="152"/>
      <c r="AG169" s="152" t="s">
        <v>138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59"/>
      <c r="B170" s="160"/>
      <c r="C170" s="184" t="s">
        <v>168</v>
      </c>
      <c r="D170" s="162"/>
      <c r="E170" s="163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52"/>
      <c r="Z170" s="152"/>
      <c r="AA170" s="152"/>
      <c r="AB170" s="152"/>
      <c r="AC170" s="152"/>
      <c r="AD170" s="152"/>
      <c r="AE170" s="152"/>
      <c r="AF170" s="152"/>
      <c r="AG170" s="152" t="s">
        <v>122</v>
      </c>
      <c r="AH170" s="152">
        <v>0</v>
      </c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59"/>
      <c r="B171" s="160"/>
      <c r="C171" s="184" t="s">
        <v>260</v>
      </c>
      <c r="D171" s="162"/>
      <c r="E171" s="163">
        <v>3</v>
      </c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61"/>
      <c r="Y171" s="152"/>
      <c r="Z171" s="152"/>
      <c r="AA171" s="152"/>
      <c r="AB171" s="152"/>
      <c r="AC171" s="152"/>
      <c r="AD171" s="152"/>
      <c r="AE171" s="152"/>
      <c r="AF171" s="152"/>
      <c r="AG171" s="152" t="s">
        <v>122</v>
      </c>
      <c r="AH171" s="152">
        <v>0</v>
      </c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59"/>
      <c r="B172" s="160"/>
      <c r="C172" s="245"/>
      <c r="D172" s="246"/>
      <c r="E172" s="246"/>
      <c r="F172" s="246"/>
      <c r="G172" s="246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52"/>
      <c r="Z172" s="152"/>
      <c r="AA172" s="152"/>
      <c r="AB172" s="152"/>
      <c r="AC172" s="152"/>
      <c r="AD172" s="152"/>
      <c r="AE172" s="152"/>
      <c r="AF172" s="152"/>
      <c r="AG172" s="152" t="s">
        <v>126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73">
        <v>31</v>
      </c>
      <c r="B173" s="174" t="s">
        <v>261</v>
      </c>
      <c r="C173" s="183" t="s">
        <v>262</v>
      </c>
      <c r="D173" s="175" t="s">
        <v>184</v>
      </c>
      <c r="E173" s="176">
        <v>0.19989999999999999</v>
      </c>
      <c r="F173" s="177"/>
      <c r="G173" s="178">
        <f>ROUND(E173*F173,2)</f>
        <v>0</v>
      </c>
      <c r="H173" s="177"/>
      <c r="I173" s="178">
        <f>ROUND(E173*H173,2)</f>
        <v>0</v>
      </c>
      <c r="J173" s="177"/>
      <c r="K173" s="178">
        <f>ROUND(E173*J173,2)</f>
        <v>0</v>
      </c>
      <c r="L173" s="178">
        <v>21</v>
      </c>
      <c r="M173" s="178">
        <f>G173*(1+L173/100)</f>
        <v>0</v>
      </c>
      <c r="N173" s="178">
        <v>0</v>
      </c>
      <c r="O173" s="178">
        <f>ROUND(E173*N173,2)</f>
        <v>0</v>
      </c>
      <c r="P173" s="178">
        <v>0</v>
      </c>
      <c r="Q173" s="178">
        <f>ROUND(E173*P173,2)</f>
        <v>0</v>
      </c>
      <c r="R173" s="178" t="s">
        <v>204</v>
      </c>
      <c r="S173" s="178" t="s">
        <v>116</v>
      </c>
      <c r="T173" s="179" t="s">
        <v>116</v>
      </c>
      <c r="U173" s="161">
        <v>3.327</v>
      </c>
      <c r="V173" s="161">
        <f>ROUND(E173*U173,2)</f>
        <v>0.67</v>
      </c>
      <c r="W173" s="161"/>
      <c r="X173" s="161" t="s">
        <v>185</v>
      </c>
      <c r="Y173" s="152"/>
      <c r="Z173" s="152"/>
      <c r="AA173" s="152"/>
      <c r="AB173" s="152"/>
      <c r="AC173" s="152"/>
      <c r="AD173" s="152"/>
      <c r="AE173" s="152"/>
      <c r="AF173" s="152"/>
      <c r="AG173" s="152" t="s">
        <v>186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59"/>
      <c r="B174" s="160"/>
      <c r="C174" s="251" t="s">
        <v>263</v>
      </c>
      <c r="D174" s="252"/>
      <c r="E174" s="252"/>
      <c r="F174" s="252"/>
      <c r="G174" s="252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61"/>
      <c r="Y174" s="152"/>
      <c r="Z174" s="152"/>
      <c r="AA174" s="152"/>
      <c r="AB174" s="152"/>
      <c r="AC174" s="152"/>
      <c r="AD174" s="152"/>
      <c r="AE174" s="152"/>
      <c r="AF174" s="152"/>
      <c r="AG174" s="152" t="s">
        <v>120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59"/>
      <c r="B175" s="160"/>
      <c r="C175" s="184" t="s">
        <v>188</v>
      </c>
      <c r="D175" s="162"/>
      <c r="E175" s="163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61"/>
      <c r="Y175" s="152"/>
      <c r="Z175" s="152"/>
      <c r="AA175" s="152"/>
      <c r="AB175" s="152"/>
      <c r="AC175" s="152"/>
      <c r="AD175" s="152"/>
      <c r="AE175" s="152"/>
      <c r="AF175" s="152"/>
      <c r="AG175" s="152" t="s">
        <v>122</v>
      </c>
      <c r="AH175" s="152">
        <v>0</v>
      </c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59"/>
      <c r="B176" s="160"/>
      <c r="C176" s="184" t="s">
        <v>264</v>
      </c>
      <c r="D176" s="162"/>
      <c r="E176" s="163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61"/>
      <c r="Y176" s="152"/>
      <c r="Z176" s="152"/>
      <c r="AA176" s="152"/>
      <c r="AB176" s="152"/>
      <c r="AC176" s="152"/>
      <c r="AD176" s="152"/>
      <c r="AE176" s="152"/>
      <c r="AF176" s="152"/>
      <c r="AG176" s="152" t="s">
        <v>122</v>
      </c>
      <c r="AH176" s="152">
        <v>0</v>
      </c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">
      <c r="A177" s="159"/>
      <c r="B177" s="160"/>
      <c r="C177" s="184" t="s">
        <v>265</v>
      </c>
      <c r="D177" s="162"/>
      <c r="E177" s="163">
        <v>0.19989999999999999</v>
      </c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61"/>
      <c r="Y177" s="152"/>
      <c r="Z177" s="152"/>
      <c r="AA177" s="152"/>
      <c r="AB177" s="152"/>
      <c r="AC177" s="152"/>
      <c r="AD177" s="152"/>
      <c r="AE177" s="152"/>
      <c r="AF177" s="152"/>
      <c r="AG177" s="152" t="s">
        <v>122</v>
      </c>
      <c r="AH177" s="152">
        <v>0</v>
      </c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">
      <c r="A178" s="159"/>
      <c r="B178" s="160"/>
      <c r="C178" s="245"/>
      <c r="D178" s="246"/>
      <c r="E178" s="246"/>
      <c r="F178" s="246"/>
      <c r="G178" s="246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61"/>
      <c r="Y178" s="152"/>
      <c r="Z178" s="152"/>
      <c r="AA178" s="152"/>
      <c r="AB178" s="152"/>
      <c r="AC178" s="152"/>
      <c r="AD178" s="152"/>
      <c r="AE178" s="152"/>
      <c r="AF178" s="152"/>
      <c r="AG178" s="152" t="s">
        <v>126</v>
      </c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x14ac:dyDescent="0.2">
      <c r="A179" s="167" t="s">
        <v>110</v>
      </c>
      <c r="B179" s="168" t="s">
        <v>77</v>
      </c>
      <c r="C179" s="182" t="s">
        <v>78</v>
      </c>
      <c r="D179" s="169"/>
      <c r="E179" s="170"/>
      <c r="F179" s="171"/>
      <c r="G179" s="171">
        <f>SUMIF(AG180:AG185,"&lt;&gt;NOR",G180:G185)</f>
        <v>0</v>
      </c>
      <c r="H179" s="171"/>
      <c r="I179" s="171">
        <f>SUM(I180:I185)</f>
        <v>0</v>
      </c>
      <c r="J179" s="171"/>
      <c r="K179" s="171">
        <f>SUM(K180:K185)</f>
        <v>0</v>
      </c>
      <c r="L179" s="171"/>
      <c r="M179" s="171">
        <f>SUM(M180:M185)</f>
        <v>0</v>
      </c>
      <c r="N179" s="171"/>
      <c r="O179" s="171">
        <f>SUM(O180:O185)</f>
        <v>0</v>
      </c>
      <c r="P179" s="171"/>
      <c r="Q179" s="171">
        <f>SUM(Q180:Q185)</f>
        <v>0</v>
      </c>
      <c r="R179" s="171"/>
      <c r="S179" s="171"/>
      <c r="T179" s="172"/>
      <c r="U179" s="166"/>
      <c r="V179" s="166">
        <f>SUM(V180:V185)</f>
        <v>5.78</v>
      </c>
      <c r="W179" s="166"/>
      <c r="X179" s="166"/>
      <c r="AG179" t="s">
        <v>111</v>
      </c>
    </row>
    <row r="180" spans="1:60" outlineLevel="1" x14ac:dyDescent="0.2">
      <c r="A180" s="173">
        <v>32</v>
      </c>
      <c r="B180" s="174" t="s">
        <v>266</v>
      </c>
      <c r="C180" s="183" t="s">
        <v>267</v>
      </c>
      <c r="D180" s="175" t="s">
        <v>142</v>
      </c>
      <c r="E180" s="176">
        <v>14.4375</v>
      </c>
      <c r="F180" s="177"/>
      <c r="G180" s="178">
        <f>ROUND(E180*F180,2)</f>
        <v>0</v>
      </c>
      <c r="H180" s="177"/>
      <c r="I180" s="178">
        <f>ROUND(E180*H180,2)</f>
        <v>0</v>
      </c>
      <c r="J180" s="177"/>
      <c r="K180" s="178">
        <f>ROUND(E180*J180,2)</f>
        <v>0</v>
      </c>
      <c r="L180" s="178">
        <v>21</v>
      </c>
      <c r="M180" s="178">
        <f>G180*(1+L180/100)</f>
        <v>0</v>
      </c>
      <c r="N180" s="178">
        <v>3.1E-4</v>
      </c>
      <c r="O180" s="178">
        <f>ROUND(E180*N180,2)</f>
        <v>0</v>
      </c>
      <c r="P180" s="178">
        <v>0</v>
      </c>
      <c r="Q180" s="178">
        <f>ROUND(E180*P180,2)</f>
        <v>0</v>
      </c>
      <c r="R180" s="178" t="s">
        <v>268</v>
      </c>
      <c r="S180" s="178" t="s">
        <v>116</v>
      </c>
      <c r="T180" s="179" t="s">
        <v>116</v>
      </c>
      <c r="U180" s="161">
        <v>0.4</v>
      </c>
      <c r="V180" s="161">
        <f>ROUND(E180*U180,2)</f>
        <v>5.78</v>
      </c>
      <c r="W180" s="161"/>
      <c r="X180" s="161" t="s">
        <v>117</v>
      </c>
      <c r="Y180" s="152"/>
      <c r="Z180" s="152"/>
      <c r="AA180" s="152"/>
      <c r="AB180" s="152"/>
      <c r="AC180" s="152"/>
      <c r="AD180" s="152"/>
      <c r="AE180" s="152"/>
      <c r="AF180" s="152"/>
      <c r="AG180" s="152" t="s">
        <v>118</v>
      </c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">
      <c r="A181" s="159"/>
      <c r="B181" s="160"/>
      <c r="C181" s="247" t="s">
        <v>269</v>
      </c>
      <c r="D181" s="248"/>
      <c r="E181" s="248"/>
      <c r="F181" s="248"/>
      <c r="G181" s="248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52"/>
      <c r="Z181" s="152"/>
      <c r="AA181" s="152"/>
      <c r="AB181" s="152"/>
      <c r="AC181" s="152"/>
      <c r="AD181" s="152"/>
      <c r="AE181" s="152"/>
      <c r="AF181" s="152"/>
      <c r="AG181" s="152" t="s">
        <v>138</v>
      </c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59"/>
      <c r="B182" s="160"/>
      <c r="C182" s="249" t="s">
        <v>270</v>
      </c>
      <c r="D182" s="250"/>
      <c r="E182" s="250"/>
      <c r="F182" s="250"/>
      <c r="G182" s="250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61"/>
      <c r="Y182" s="152"/>
      <c r="Z182" s="152"/>
      <c r="AA182" s="152"/>
      <c r="AB182" s="152"/>
      <c r="AC182" s="152"/>
      <c r="AD182" s="152"/>
      <c r="AE182" s="152"/>
      <c r="AF182" s="152"/>
      <c r="AG182" s="152" t="s">
        <v>138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">
      <c r="A183" s="159"/>
      <c r="B183" s="160"/>
      <c r="C183" s="184" t="s">
        <v>220</v>
      </c>
      <c r="D183" s="162"/>
      <c r="E183" s="163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61"/>
      <c r="Y183" s="152"/>
      <c r="Z183" s="152"/>
      <c r="AA183" s="152"/>
      <c r="AB183" s="152"/>
      <c r="AC183" s="152"/>
      <c r="AD183" s="152"/>
      <c r="AE183" s="152"/>
      <c r="AF183" s="152"/>
      <c r="AG183" s="152" t="s">
        <v>122</v>
      </c>
      <c r="AH183" s="152">
        <v>0</v>
      </c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">
      <c r="A184" s="159"/>
      <c r="B184" s="160"/>
      <c r="C184" s="184" t="s">
        <v>271</v>
      </c>
      <c r="D184" s="162"/>
      <c r="E184" s="163">
        <v>14.4375</v>
      </c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61"/>
      <c r="Y184" s="152"/>
      <c r="Z184" s="152"/>
      <c r="AA184" s="152"/>
      <c r="AB184" s="152"/>
      <c r="AC184" s="152"/>
      <c r="AD184" s="152"/>
      <c r="AE184" s="152"/>
      <c r="AF184" s="152"/>
      <c r="AG184" s="152" t="s">
        <v>122</v>
      </c>
      <c r="AH184" s="152">
        <v>0</v>
      </c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">
      <c r="A185" s="159"/>
      <c r="B185" s="160"/>
      <c r="C185" s="245"/>
      <c r="D185" s="246"/>
      <c r="E185" s="246"/>
      <c r="F185" s="246"/>
      <c r="G185" s="246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61"/>
      <c r="Y185" s="152"/>
      <c r="Z185" s="152"/>
      <c r="AA185" s="152"/>
      <c r="AB185" s="152"/>
      <c r="AC185" s="152"/>
      <c r="AD185" s="152"/>
      <c r="AE185" s="152"/>
      <c r="AF185" s="152"/>
      <c r="AG185" s="152" t="s">
        <v>126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x14ac:dyDescent="0.2">
      <c r="A186" s="167" t="s">
        <v>110</v>
      </c>
      <c r="B186" s="168" t="s">
        <v>79</v>
      </c>
      <c r="C186" s="182" t="s">
        <v>80</v>
      </c>
      <c r="D186" s="169"/>
      <c r="E186" s="170"/>
      <c r="F186" s="171"/>
      <c r="G186" s="171">
        <f>SUMIF(AG187:AG197,"&lt;&gt;NOR",G187:G197)</f>
        <v>0</v>
      </c>
      <c r="H186" s="171"/>
      <c r="I186" s="171">
        <f>SUM(I187:I197)</f>
        <v>0</v>
      </c>
      <c r="J186" s="171"/>
      <c r="K186" s="171">
        <f>SUM(K187:K197)</f>
        <v>0</v>
      </c>
      <c r="L186" s="171"/>
      <c r="M186" s="171">
        <f>SUM(M187:M197)</f>
        <v>0</v>
      </c>
      <c r="N186" s="171"/>
      <c r="O186" s="171">
        <f>SUM(O187:O197)</f>
        <v>0</v>
      </c>
      <c r="P186" s="171"/>
      <c r="Q186" s="171">
        <f>SUM(Q187:Q197)</f>
        <v>0</v>
      </c>
      <c r="R186" s="171"/>
      <c r="S186" s="171"/>
      <c r="T186" s="172"/>
      <c r="U186" s="166"/>
      <c r="V186" s="166">
        <f>SUM(V187:V197)</f>
        <v>0.2</v>
      </c>
      <c r="W186" s="166"/>
      <c r="X186" s="166"/>
      <c r="AG186" t="s">
        <v>111</v>
      </c>
    </row>
    <row r="187" spans="1:60" outlineLevel="1" x14ac:dyDescent="0.2">
      <c r="A187" s="173">
        <v>33</v>
      </c>
      <c r="B187" s="174" t="s">
        <v>272</v>
      </c>
      <c r="C187" s="183" t="s">
        <v>285</v>
      </c>
      <c r="D187" s="175" t="s">
        <v>184</v>
      </c>
      <c r="E187" s="176">
        <v>0.41232000000000002</v>
      </c>
      <c r="F187" s="177"/>
      <c r="G187" s="178">
        <f>ROUND(E187*F187,2)</f>
        <v>0</v>
      </c>
      <c r="H187" s="177"/>
      <c r="I187" s="178">
        <f>ROUND(E187*H187,2)</f>
        <v>0</v>
      </c>
      <c r="J187" s="177"/>
      <c r="K187" s="178">
        <f>ROUND(E187*J187,2)</f>
        <v>0</v>
      </c>
      <c r="L187" s="178">
        <v>21</v>
      </c>
      <c r="M187" s="178">
        <f>G187*(1+L187/100)</f>
        <v>0</v>
      </c>
      <c r="N187" s="178">
        <v>0</v>
      </c>
      <c r="O187" s="178">
        <f>ROUND(E187*N187,2)</f>
        <v>0</v>
      </c>
      <c r="P187" s="178">
        <v>0</v>
      </c>
      <c r="Q187" s="178">
        <f>ROUND(E187*P187,2)</f>
        <v>0</v>
      </c>
      <c r="R187" s="178" t="s">
        <v>173</v>
      </c>
      <c r="S187" s="178" t="s">
        <v>116</v>
      </c>
      <c r="T187" s="179" t="s">
        <v>116</v>
      </c>
      <c r="U187" s="161">
        <v>0.49</v>
      </c>
      <c r="V187" s="161">
        <f>ROUND(E187*U187,2)</f>
        <v>0.2</v>
      </c>
      <c r="W187" s="161"/>
      <c r="X187" s="161" t="s">
        <v>117</v>
      </c>
      <c r="Y187" s="152"/>
      <c r="Z187" s="152"/>
      <c r="AA187" s="152"/>
      <c r="AB187" s="152"/>
      <c r="AC187" s="152"/>
      <c r="AD187" s="152"/>
      <c r="AE187" s="152"/>
      <c r="AF187" s="152"/>
      <c r="AG187" s="152" t="s">
        <v>118</v>
      </c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">
      <c r="A188" s="159"/>
      <c r="B188" s="160"/>
      <c r="C188" s="247" t="s">
        <v>273</v>
      </c>
      <c r="D188" s="248"/>
      <c r="E188" s="248"/>
      <c r="F188" s="248"/>
      <c r="G188" s="248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61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138</v>
      </c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">
      <c r="A189" s="159"/>
      <c r="B189" s="160"/>
      <c r="C189" s="184" t="s">
        <v>274</v>
      </c>
      <c r="D189" s="162"/>
      <c r="E189" s="163">
        <v>7.6999999999999999E-2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61"/>
      <c r="Y189" s="152"/>
      <c r="Z189" s="152"/>
      <c r="AA189" s="152"/>
      <c r="AB189" s="152"/>
      <c r="AC189" s="152"/>
      <c r="AD189" s="152"/>
      <c r="AE189" s="152"/>
      <c r="AF189" s="152"/>
      <c r="AG189" s="152" t="s">
        <v>122</v>
      </c>
      <c r="AH189" s="152">
        <v>7</v>
      </c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">
      <c r="A190" s="159"/>
      <c r="B190" s="160"/>
      <c r="C190" s="184" t="s">
        <v>275</v>
      </c>
      <c r="D190" s="162"/>
      <c r="E190" s="163">
        <v>2.1199999999999999E-3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122</v>
      </c>
      <c r="AH190" s="152">
        <v>7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">
      <c r="A191" s="159"/>
      <c r="B191" s="160"/>
      <c r="C191" s="184" t="s">
        <v>276</v>
      </c>
      <c r="D191" s="162"/>
      <c r="E191" s="163">
        <v>3.0499999999999999E-2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122</v>
      </c>
      <c r="AH191" s="152">
        <v>7</v>
      </c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">
      <c r="A192" s="159"/>
      <c r="B192" s="160"/>
      <c r="C192" s="184" t="s">
        <v>277</v>
      </c>
      <c r="D192" s="162"/>
      <c r="E192" s="163">
        <v>0.1492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61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122</v>
      </c>
      <c r="AH192" s="152">
        <v>0</v>
      </c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">
      <c r="A193" s="159"/>
      <c r="B193" s="160"/>
      <c r="C193" s="184" t="s">
        <v>278</v>
      </c>
      <c r="D193" s="162"/>
      <c r="E193" s="163">
        <v>0.1535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122</v>
      </c>
      <c r="AH193" s="152">
        <v>0</v>
      </c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">
      <c r="A194" s="159"/>
      <c r="B194" s="160"/>
      <c r="C194" s="245"/>
      <c r="D194" s="246"/>
      <c r="E194" s="246"/>
      <c r="F194" s="246"/>
      <c r="G194" s="246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61"/>
      <c r="Y194" s="152"/>
      <c r="Z194" s="152"/>
      <c r="AA194" s="152"/>
      <c r="AB194" s="152"/>
      <c r="AC194" s="152"/>
      <c r="AD194" s="152"/>
      <c r="AE194" s="152"/>
      <c r="AF194" s="152"/>
      <c r="AG194" s="152" t="s">
        <v>126</v>
      </c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73">
        <v>34</v>
      </c>
      <c r="B195" s="174" t="s">
        <v>279</v>
      </c>
      <c r="C195" s="183" t="s">
        <v>280</v>
      </c>
      <c r="D195" s="175" t="s">
        <v>184</v>
      </c>
      <c r="E195" s="176">
        <v>0.41232000000000002</v>
      </c>
      <c r="F195" s="177"/>
      <c r="G195" s="178">
        <f>ROUND(E195*F195,2)</f>
        <v>0</v>
      </c>
      <c r="H195" s="177"/>
      <c r="I195" s="178">
        <f>ROUND(E195*H195,2)</f>
        <v>0</v>
      </c>
      <c r="J195" s="177"/>
      <c r="K195" s="178">
        <f>ROUND(E195*J195,2)</f>
        <v>0</v>
      </c>
      <c r="L195" s="178">
        <v>21</v>
      </c>
      <c r="M195" s="178">
        <f>G195*(1+L195/100)</f>
        <v>0</v>
      </c>
      <c r="N195" s="178">
        <v>0</v>
      </c>
      <c r="O195" s="178">
        <f>ROUND(E195*N195,2)</f>
        <v>0</v>
      </c>
      <c r="P195" s="178">
        <v>0</v>
      </c>
      <c r="Q195" s="178">
        <f>ROUND(E195*P195,2)</f>
        <v>0</v>
      </c>
      <c r="R195" s="178" t="s">
        <v>173</v>
      </c>
      <c r="S195" s="178" t="s">
        <v>116</v>
      </c>
      <c r="T195" s="179" t="s">
        <v>132</v>
      </c>
      <c r="U195" s="161">
        <v>0</v>
      </c>
      <c r="V195" s="161">
        <f>ROUND(E195*U195,2)</f>
        <v>0</v>
      </c>
      <c r="W195" s="161"/>
      <c r="X195" s="161" t="s">
        <v>117</v>
      </c>
      <c r="Y195" s="152"/>
      <c r="Z195" s="152"/>
      <c r="AA195" s="152"/>
      <c r="AB195" s="152"/>
      <c r="AC195" s="152"/>
      <c r="AD195" s="152"/>
      <c r="AE195" s="152"/>
      <c r="AF195" s="152"/>
      <c r="AG195" s="152" t="s">
        <v>118</v>
      </c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59"/>
      <c r="B196" s="160"/>
      <c r="C196" s="184" t="s">
        <v>281</v>
      </c>
      <c r="D196" s="162"/>
      <c r="E196" s="163">
        <v>0.41232000000000002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61"/>
      <c r="Y196" s="152"/>
      <c r="Z196" s="152"/>
      <c r="AA196" s="152"/>
      <c r="AB196" s="152"/>
      <c r="AC196" s="152"/>
      <c r="AD196" s="152"/>
      <c r="AE196" s="152"/>
      <c r="AF196" s="152"/>
      <c r="AG196" s="152" t="s">
        <v>122</v>
      </c>
      <c r="AH196" s="152">
        <v>5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 x14ac:dyDescent="0.2">
      <c r="A197" s="159"/>
      <c r="B197" s="160"/>
      <c r="C197" s="245"/>
      <c r="D197" s="246"/>
      <c r="E197" s="246"/>
      <c r="F197" s="246"/>
      <c r="G197" s="246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61"/>
      <c r="Y197" s="152"/>
      <c r="Z197" s="152"/>
      <c r="AA197" s="152"/>
      <c r="AB197" s="152"/>
      <c r="AC197" s="152"/>
      <c r="AD197" s="152"/>
      <c r="AE197" s="152"/>
      <c r="AF197" s="152"/>
      <c r="AG197" s="152" t="s">
        <v>126</v>
      </c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x14ac:dyDescent="0.2">
      <c r="A198" s="3"/>
      <c r="B198" s="4"/>
      <c r="C198" s="186"/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AE198">
        <v>15</v>
      </c>
      <c r="AF198">
        <v>21</v>
      </c>
      <c r="AG198" t="s">
        <v>97</v>
      </c>
    </row>
    <row r="199" spans="1:60" x14ac:dyDescent="0.2">
      <c r="A199" s="155"/>
      <c r="B199" s="156" t="s">
        <v>29</v>
      </c>
      <c r="C199" s="187"/>
      <c r="D199" s="157"/>
      <c r="E199" s="158"/>
      <c r="F199" s="158"/>
      <c r="G199" s="181">
        <f>G8+G23+G42+G48+G54+G60+G65+G78+G85+G97+G179+G186</f>
        <v>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AE199">
        <f>SUMIF(L7:L197,AE198,G7:G197)</f>
        <v>0</v>
      </c>
      <c r="AF199">
        <f>SUMIF(L7:L197,AF198,G7:G197)</f>
        <v>0</v>
      </c>
      <c r="AG199" t="s">
        <v>282</v>
      </c>
    </row>
    <row r="200" spans="1:60" x14ac:dyDescent="0.2">
      <c r="C200" s="188"/>
      <c r="D200" s="10"/>
      <c r="AG200" t="s">
        <v>283</v>
      </c>
    </row>
    <row r="201" spans="1:60" x14ac:dyDescent="0.2">
      <c r="D201" s="10"/>
    </row>
    <row r="202" spans="1:60" x14ac:dyDescent="0.2">
      <c r="D202" s="10"/>
    </row>
    <row r="203" spans="1:60" x14ac:dyDescent="0.2">
      <c r="D203" s="10"/>
    </row>
    <row r="204" spans="1:60" x14ac:dyDescent="0.2">
      <c r="D204" s="10"/>
    </row>
    <row r="205" spans="1:60" x14ac:dyDescent="0.2">
      <c r="D205" s="10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mergeCells count="74">
    <mergeCell ref="C25:G25"/>
    <mergeCell ref="A1:G1"/>
    <mergeCell ref="C2:G2"/>
    <mergeCell ref="C3:G3"/>
    <mergeCell ref="C4:G4"/>
    <mergeCell ref="C10:G10"/>
    <mergeCell ref="C15:G15"/>
    <mergeCell ref="C17:G17"/>
    <mergeCell ref="C19:G19"/>
    <mergeCell ref="C22:G22"/>
    <mergeCell ref="C64:G64"/>
    <mergeCell ref="C31:G31"/>
    <mergeCell ref="C33:G33"/>
    <mergeCell ref="C36:G36"/>
    <mergeCell ref="C38:G38"/>
    <mergeCell ref="C39:G39"/>
    <mergeCell ref="C41:G41"/>
    <mergeCell ref="C44:G44"/>
    <mergeCell ref="C47:G47"/>
    <mergeCell ref="C53:G53"/>
    <mergeCell ref="C56:G56"/>
    <mergeCell ref="C59:G59"/>
    <mergeCell ref="C102:G102"/>
    <mergeCell ref="C69:G69"/>
    <mergeCell ref="C73:G73"/>
    <mergeCell ref="C77:G77"/>
    <mergeCell ref="C80:G80"/>
    <mergeCell ref="C84:G84"/>
    <mergeCell ref="C90:G90"/>
    <mergeCell ref="C92:G92"/>
    <mergeCell ref="C96:G96"/>
    <mergeCell ref="C99:G99"/>
    <mergeCell ref="C100:G100"/>
    <mergeCell ref="C101:G101"/>
    <mergeCell ref="C122:G122"/>
    <mergeCell ref="C103:G103"/>
    <mergeCell ref="C104:G104"/>
    <mergeCell ref="C105:G105"/>
    <mergeCell ref="C106:G106"/>
    <mergeCell ref="C107:G107"/>
    <mergeCell ref="C108:G108"/>
    <mergeCell ref="C109:G109"/>
    <mergeCell ref="C110:G110"/>
    <mergeCell ref="C113:G113"/>
    <mergeCell ref="C117:G117"/>
    <mergeCell ref="C119:G119"/>
    <mergeCell ref="C152:G152"/>
    <mergeCell ref="C124:G124"/>
    <mergeCell ref="C127:G127"/>
    <mergeCell ref="C129:G129"/>
    <mergeCell ref="C132:G132"/>
    <mergeCell ref="C134:G134"/>
    <mergeCell ref="C137:G137"/>
    <mergeCell ref="C139:G139"/>
    <mergeCell ref="C142:G142"/>
    <mergeCell ref="C144:G144"/>
    <mergeCell ref="C147:G147"/>
    <mergeCell ref="C149:G149"/>
    <mergeCell ref="C182:G182"/>
    <mergeCell ref="C154:G154"/>
    <mergeCell ref="C157:G157"/>
    <mergeCell ref="C161:G161"/>
    <mergeCell ref="C163:G163"/>
    <mergeCell ref="C166:G166"/>
    <mergeCell ref="C168:G168"/>
    <mergeCell ref="C169:G169"/>
    <mergeCell ref="C172:G172"/>
    <mergeCell ref="C174:G174"/>
    <mergeCell ref="C178:G178"/>
    <mergeCell ref="C181:G181"/>
    <mergeCell ref="C185:G185"/>
    <mergeCell ref="C188:G188"/>
    <mergeCell ref="C194:G194"/>
    <mergeCell ref="C197:G19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SO104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'SO104 1 Pol'!Názvy_tisku</vt:lpstr>
      <vt:lpstr>oadresa</vt:lpstr>
      <vt:lpstr>Stavba!Objednatel</vt:lpstr>
      <vt:lpstr>Stavba!Objekt</vt:lpstr>
      <vt:lpstr>'SO104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Libor Obadal</cp:lastModifiedBy>
  <cp:lastPrinted>2020-05-28T07:00:37Z</cp:lastPrinted>
  <dcterms:created xsi:type="dcterms:W3CDTF">2009-04-08T07:15:50Z</dcterms:created>
  <dcterms:modified xsi:type="dcterms:W3CDTF">2020-06-08T11:18:58Z</dcterms:modified>
</cp:coreProperties>
</file>