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vyroubalovan\Documents\K R O S\"/>
    </mc:Choice>
  </mc:AlternateContent>
  <bookViews>
    <workbookView xWindow="0" yWindow="0" windowWidth="0" windowHeight="0"/>
  </bookViews>
  <sheets>
    <sheet name="Rekapitulace stavby" sheetId="1" r:id="rId1"/>
    <sheet name="1_1_2020 - Kolej 7 " sheetId="2" r:id="rId2"/>
    <sheet name="2_1_2020 - Kolej 9" sheetId="3" r:id="rId3"/>
    <sheet name="3_1_2020 - Kolej 10" sheetId="4" r:id="rId4"/>
  </sheets>
  <definedNames>
    <definedName name="_xlnm.Print_Area" localSheetId="0">'Rekapitulace stavby'!$D$4:$AO$76,'Rekapitulace stavby'!$C$82:$AQ$98</definedName>
    <definedName name="_xlnm.Print_Titles" localSheetId="0">'Rekapitulace stavby'!$92:$92</definedName>
    <definedName name="_xlnm._FilterDatabase" localSheetId="1" hidden="1">'1_1_2020 - Kolej 7 '!$C$126:$K$155</definedName>
    <definedName name="_xlnm.Print_Area" localSheetId="1">'1_1_2020 - Kolej 7 '!$C$114:$K$155</definedName>
    <definedName name="_xlnm.Print_Titles" localSheetId="1">'1_1_2020 - Kolej 7 '!$126:$126</definedName>
    <definedName name="_xlnm._FilterDatabase" localSheetId="2" hidden="1">'2_1_2020 - Kolej 9'!$C$126:$K$155</definedName>
    <definedName name="_xlnm.Print_Area" localSheetId="2">'2_1_2020 - Kolej 9'!$C$114:$K$155</definedName>
    <definedName name="_xlnm.Print_Titles" localSheetId="2">'2_1_2020 - Kolej 9'!$126:$126</definedName>
    <definedName name="_xlnm._FilterDatabase" localSheetId="3" hidden="1">'3_1_2020 - Kolej 10'!$C$126:$K$155</definedName>
    <definedName name="_xlnm.Print_Area" localSheetId="3">'3_1_2020 - Kolej 10'!$C$114:$K$155</definedName>
    <definedName name="_xlnm.Print_Titles" localSheetId="3">'3_1_2020 - Kolej 10'!$126:$126</definedName>
  </definedNames>
  <calcPr/>
</workbook>
</file>

<file path=xl/calcChain.xml><?xml version="1.0" encoding="utf-8"?>
<calcChain xmlns="http://schemas.openxmlformats.org/spreadsheetml/2006/main">
  <c i="4" l="1" r="J37"/>
  <c r="J36"/>
  <c i="1" r="AY97"/>
  <c i="4" r="J35"/>
  <c i="1" r="AX97"/>
  <c i="4" r="BI155"/>
  <c r="BH155"/>
  <c r="BG155"/>
  <c r="BF155"/>
  <c r="T155"/>
  <c r="R155"/>
  <c r="P155"/>
  <c r="BI154"/>
  <c r="BH154"/>
  <c r="BG154"/>
  <c r="BF154"/>
  <c r="T154"/>
  <c r="R154"/>
  <c r="P154"/>
  <c r="BI153"/>
  <c r="BH153"/>
  <c r="BG153"/>
  <c r="BF153"/>
  <c r="T153"/>
  <c r="R153"/>
  <c r="P153"/>
  <c r="BI151"/>
  <c r="BH151"/>
  <c r="BG151"/>
  <c r="BF151"/>
  <c r="T151"/>
  <c r="T150"/>
  <c r="T149"/>
  <c r="R151"/>
  <c r="R150"/>
  <c r="R149"/>
  <c r="P151"/>
  <c r="P150"/>
  <c r="P149"/>
  <c r="BI148"/>
  <c r="BH148"/>
  <c r="BG148"/>
  <c r="BF148"/>
  <c r="T148"/>
  <c r="T147"/>
  <c r="R148"/>
  <c r="R147"/>
  <c r="P148"/>
  <c r="P147"/>
  <c r="BI146"/>
  <c r="BH146"/>
  <c r="BG146"/>
  <c r="BF146"/>
  <c r="T146"/>
  <c r="R146"/>
  <c r="P146"/>
  <c r="BI145"/>
  <c r="BH145"/>
  <c r="BG145"/>
  <c r="BF145"/>
  <c r="T145"/>
  <c r="R145"/>
  <c r="P145"/>
  <c r="BI144"/>
  <c r="BH144"/>
  <c r="BG144"/>
  <c r="BF144"/>
  <c r="T144"/>
  <c r="R144"/>
  <c r="P144"/>
  <c r="BI143"/>
  <c r="BH143"/>
  <c r="BG143"/>
  <c r="BF143"/>
  <c r="T143"/>
  <c r="R143"/>
  <c r="P143"/>
  <c r="BI141"/>
  <c r="BH141"/>
  <c r="BG141"/>
  <c r="BF141"/>
  <c r="T141"/>
  <c r="R141"/>
  <c r="P141"/>
  <c r="BI140"/>
  <c r="BH140"/>
  <c r="BG140"/>
  <c r="BF140"/>
  <c r="T140"/>
  <c r="R140"/>
  <c r="P140"/>
  <c r="BI138"/>
  <c r="BH138"/>
  <c r="BG138"/>
  <c r="BF138"/>
  <c r="T138"/>
  <c r="R138"/>
  <c r="P138"/>
  <c r="BI137"/>
  <c r="BH137"/>
  <c r="BG137"/>
  <c r="BF137"/>
  <c r="T137"/>
  <c r="R137"/>
  <c r="P137"/>
  <c r="BI135"/>
  <c r="BH135"/>
  <c r="BG135"/>
  <c r="BF135"/>
  <c r="T135"/>
  <c r="R135"/>
  <c r="P135"/>
  <c r="BI134"/>
  <c r="BH134"/>
  <c r="BG134"/>
  <c r="BF134"/>
  <c r="T134"/>
  <c r="R134"/>
  <c r="P134"/>
  <c r="BI132"/>
  <c r="BH132"/>
  <c r="BG132"/>
  <c r="BF132"/>
  <c r="T132"/>
  <c r="T131"/>
  <c r="R132"/>
  <c r="R131"/>
  <c r="P132"/>
  <c r="P131"/>
  <c r="BI130"/>
  <c r="BH130"/>
  <c r="BG130"/>
  <c r="BF130"/>
  <c r="T130"/>
  <c r="T129"/>
  <c r="R130"/>
  <c r="R129"/>
  <c r="P130"/>
  <c r="P129"/>
  <c r="F121"/>
  <c r="E119"/>
  <c r="F89"/>
  <c r="E87"/>
  <c r="J24"/>
  <c r="E24"/>
  <c r="J124"/>
  <c r="J23"/>
  <c r="J21"/>
  <c r="E21"/>
  <c r="J123"/>
  <c r="J20"/>
  <c r="J18"/>
  <c r="E18"/>
  <c r="F124"/>
  <c r="J17"/>
  <c r="J15"/>
  <c r="E15"/>
  <c r="F123"/>
  <c r="J14"/>
  <c r="J12"/>
  <c r="J121"/>
  <c r="E7"/>
  <c r="E117"/>
  <c i="3" r="J37"/>
  <c r="J36"/>
  <c i="1" r="AY96"/>
  <c i="3" r="J35"/>
  <c i="1" r="AX96"/>
  <c i="3" r="BI155"/>
  <c r="BH155"/>
  <c r="BG155"/>
  <c r="BF155"/>
  <c r="T155"/>
  <c r="R155"/>
  <c r="P155"/>
  <c r="BI154"/>
  <c r="BH154"/>
  <c r="BG154"/>
  <c r="BF154"/>
  <c r="T154"/>
  <c r="R154"/>
  <c r="P154"/>
  <c r="BI153"/>
  <c r="BH153"/>
  <c r="BG153"/>
  <c r="BF153"/>
  <c r="T153"/>
  <c r="R153"/>
  <c r="P153"/>
  <c r="BI151"/>
  <c r="BH151"/>
  <c r="BG151"/>
  <c r="BF151"/>
  <c r="T151"/>
  <c r="T150"/>
  <c r="T149"/>
  <c r="R151"/>
  <c r="R150"/>
  <c r="R149"/>
  <c r="P151"/>
  <c r="P150"/>
  <c r="P149"/>
  <c r="BI148"/>
  <c r="BH148"/>
  <c r="BG148"/>
  <c r="BF148"/>
  <c r="T148"/>
  <c r="T147"/>
  <c r="R148"/>
  <c r="R147"/>
  <c r="P148"/>
  <c r="P147"/>
  <c r="BI146"/>
  <c r="BH146"/>
  <c r="BG146"/>
  <c r="BF146"/>
  <c r="T146"/>
  <c r="R146"/>
  <c r="P146"/>
  <c r="BI145"/>
  <c r="BH145"/>
  <c r="BG145"/>
  <c r="BF145"/>
  <c r="T145"/>
  <c r="R145"/>
  <c r="P145"/>
  <c r="BI144"/>
  <c r="BH144"/>
  <c r="BG144"/>
  <c r="BF144"/>
  <c r="T144"/>
  <c r="R144"/>
  <c r="P144"/>
  <c r="BI143"/>
  <c r="BH143"/>
  <c r="BG143"/>
  <c r="BF143"/>
  <c r="T143"/>
  <c r="R143"/>
  <c r="P143"/>
  <c r="BI141"/>
  <c r="BH141"/>
  <c r="BG141"/>
  <c r="BF141"/>
  <c r="T141"/>
  <c r="R141"/>
  <c r="P141"/>
  <c r="BI140"/>
  <c r="BH140"/>
  <c r="BG140"/>
  <c r="BF140"/>
  <c r="T140"/>
  <c r="R140"/>
  <c r="P140"/>
  <c r="BI138"/>
  <c r="BH138"/>
  <c r="BG138"/>
  <c r="BF138"/>
  <c r="T138"/>
  <c r="R138"/>
  <c r="P138"/>
  <c r="BI137"/>
  <c r="BH137"/>
  <c r="BG137"/>
  <c r="BF137"/>
  <c r="T137"/>
  <c r="R137"/>
  <c r="P137"/>
  <c r="BI135"/>
  <c r="BH135"/>
  <c r="BG135"/>
  <c r="BF135"/>
  <c r="T135"/>
  <c r="R135"/>
  <c r="P135"/>
  <c r="BI134"/>
  <c r="BH134"/>
  <c r="BG134"/>
  <c r="BF134"/>
  <c r="T134"/>
  <c r="R134"/>
  <c r="P134"/>
  <c r="BI132"/>
  <c r="BH132"/>
  <c r="BG132"/>
  <c r="BF132"/>
  <c r="T132"/>
  <c r="T131"/>
  <c r="R132"/>
  <c r="R131"/>
  <c r="P132"/>
  <c r="P131"/>
  <c r="BI130"/>
  <c r="BH130"/>
  <c r="BG130"/>
  <c r="BF130"/>
  <c r="T130"/>
  <c r="T129"/>
  <c r="R130"/>
  <c r="R129"/>
  <c r="P130"/>
  <c r="P129"/>
  <c r="F121"/>
  <c r="E119"/>
  <c r="F89"/>
  <c r="E87"/>
  <c r="J24"/>
  <c r="E24"/>
  <c r="J124"/>
  <c r="J23"/>
  <c r="J21"/>
  <c r="E21"/>
  <c r="J123"/>
  <c r="J20"/>
  <c r="J18"/>
  <c r="E18"/>
  <c r="F124"/>
  <c r="J17"/>
  <c r="J15"/>
  <c r="E15"/>
  <c r="F123"/>
  <c r="J14"/>
  <c r="J12"/>
  <c r="J121"/>
  <c r="E7"/>
  <c r="E117"/>
  <c i="2" r="J37"/>
  <c r="J36"/>
  <c i="1" r="AY95"/>
  <c i="2" r="J35"/>
  <c i="1" r="AX95"/>
  <c i="2" r="BI155"/>
  <c r="BH155"/>
  <c r="BG155"/>
  <c r="BF155"/>
  <c r="T155"/>
  <c r="R155"/>
  <c r="P155"/>
  <c r="BI154"/>
  <c r="BH154"/>
  <c r="BG154"/>
  <c r="BF154"/>
  <c r="T154"/>
  <c r="R154"/>
  <c r="P154"/>
  <c r="BI153"/>
  <c r="BH153"/>
  <c r="BG153"/>
  <c r="BF153"/>
  <c r="T153"/>
  <c r="R153"/>
  <c r="P153"/>
  <c r="BI151"/>
  <c r="BH151"/>
  <c r="BG151"/>
  <c r="BF151"/>
  <c r="T151"/>
  <c r="T150"/>
  <c r="T149"/>
  <c r="R151"/>
  <c r="R150"/>
  <c r="R149"/>
  <c r="P151"/>
  <c r="P150"/>
  <c r="P149"/>
  <c r="BI148"/>
  <c r="BH148"/>
  <c r="BG148"/>
  <c r="BF148"/>
  <c r="T148"/>
  <c r="T147"/>
  <c r="R148"/>
  <c r="R147"/>
  <c r="P148"/>
  <c r="P147"/>
  <c r="BI146"/>
  <c r="BH146"/>
  <c r="BG146"/>
  <c r="BF146"/>
  <c r="T146"/>
  <c r="R146"/>
  <c r="P146"/>
  <c r="BI145"/>
  <c r="BH145"/>
  <c r="BG145"/>
  <c r="BF145"/>
  <c r="T145"/>
  <c r="R145"/>
  <c r="P145"/>
  <c r="BI144"/>
  <c r="BH144"/>
  <c r="BG144"/>
  <c r="BF144"/>
  <c r="T144"/>
  <c r="R144"/>
  <c r="P144"/>
  <c r="BI143"/>
  <c r="BH143"/>
  <c r="BG143"/>
  <c r="BF143"/>
  <c r="T143"/>
  <c r="R143"/>
  <c r="P143"/>
  <c r="BI141"/>
  <c r="BH141"/>
  <c r="BG141"/>
  <c r="BF141"/>
  <c r="T141"/>
  <c r="R141"/>
  <c r="P141"/>
  <c r="BI140"/>
  <c r="BH140"/>
  <c r="BG140"/>
  <c r="BF140"/>
  <c r="T140"/>
  <c r="R140"/>
  <c r="P140"/>
  <c r="BI138"/>
  <c r="BH138"/>
  <c r="BG138"/>
  <c r="BF138"/>
  <c r="T138"/>
  <c r="R138"/>
  <c r="P138"/>
  <c r="BI137"/>
  <c r="BH137"/>
  <c r="BG137"/>
  <c r="BF137"/>
  <c r="T137"/>
  <c r="R137"/>
  <c r="P137"/>
  <c r="BI135"/>
  <c r="BH135"/>
  <c r="BG135"/>
  <c r="BF135"/>
  <c r="T135"/>
  <c r="R135"/>
  <c r="P135"/>
  <c r="BI134"/>
  <c r="BH134"/>
  <c r="BG134"/>
  <c r="BF134"/>
  <c r="T134"/>
  <c r="R134"/>
  <c r="P134"/>
  <c r="BI132"/>
  <c r="BH132"/>
  <c r="BG132"/>
  <c r="BF132"/>
  <c r="T132"/>
  <c r="T131"/>
  <c r="R132"/>
  <c r="R131"/>
  <c r="P132"/>
  <c r="P131"/>
  <c r="BI130"/>
  <c r="BH130"/>
  <c r="BG130"/>
  <c r="BF130"/>
  <c r="T130"/>
  <c r="T129"/>
  <c r="R130"/>
  <c r="R129"/>
  <c r="P130"/>
  <c r="P129"/>
  <c r="F121"/>
  <c r="E119"/>
  <c r="F89"/>
  <c r="E87"/>
  <c r="J24"/>
  <c r="E24"/>
  <c r="J124"/>
  <c r="J23"/>
  <c r="J21"/>
  <c r="E21"/>
  <c r="J123"/>
  <c r="J20"/>
  <c r="J18"/>
  <c r="E18"/>
  <c r="F124"/>
  <c r="J17"/>
  <c r="J15"/>
  <c r="E15"/>
  <c r="F123"/>
  <c r="J14"/>
  <c r="J12"/>
  <c r="J121"/>
  <c r="E7"/>
  <c r="E117"/>
  <c i="1" r="L90"/>
  <c r="AM90"/>
  <c r="AM89"/>
  <c r="L89"/>
  <c r="AM87"/>
  <c r="L87"/>
  <c r="L85"/>
  <c r="L84"/>
  <c i="4" r="BK155"/>
  <c r="J155"/>
  <c r="BK154"/>
  <c r="J154"/>
  <c r="BK153"/>
  <c r="J153"/>
  <c r="BK151"/>
  <c r="J151"/>
  <c r="BK148"/>
  <c r="J148"/>
  <c r="BK146"/>
  <c r="J146"/>
  <c r="BK145"/>
  <c r="J145"/>
  <c r="BK144"/>
  <c r="J144"/>
  <c r="BK143"/>
  <c r="J143"/>
  <c r="BK141"/>
  <c r="J141"/>
  <c r="BK140"/>
  <c r="J140"/>
  <c r="BK138"/>
  <c r="J138"/>
  <c r="BK137"/>
  <c r="J137"/>
  <c r="BK135"/>
  <c r="J135"/>
  <c r="BK134"/>
  <c r="J134"/>
  <c r="BK132"/>
  <c r="J132"/>
  <c r="BK130"/>
  <c r="J130"/>
  <c i="3" r="BK155"/>
  <c r="J155"/>
  <c r="BK154"/>
  <c r="J154"/>
  <c r="BK153"/>
  <c r="J153"/>
  <c r="BK151"/>
  <c r="J151"/>
  <c r="BK148"/>
  <c r="J148"/>
  <c r="BK146"/>
  <c r="J146"/>
  <c r="BK145"/>
  <c r="J145"/>
  <c r="BK144"/>
  <c r="J144"/>
  <c r="BK143"/>
  <c r="J143"/>
  <c r="BK141"/>
  <c r="J141"/>
  <c r="BK140"/>
  <c r="J140"/>
  <c r="BK138"/>
  <c r="J138"/>
  <c r="BK137"/>
  <c r="J137"/>
  <c r="BK135"/>
  <c r="J135"/>
  <c r="BK134"/>
  <c r="J134"/>
  <c r="BK132"/>
  <c r="J132"/>
  <c r="BK130"/>
  <c r="J130"/>
  <c i="2" r="BK155"/>
  <c r="J155"/>
  <c r="BK154"/>
  <c r="J154"/>
  <c r="BK153"/>
  <c r="J153"/>
  <c r="BK151"/>
  <c r="J151"/>
  <c r="BK148"/>
  <c r="J148"/>
  <c r="BK146"/>
  <c r="J146"/>
  <c r="BK145"/>
  <c r="J145"/>
  <c r="BK144"/>
  <c r="J144"/>
  <c r="BK143"/>
  <c r="J143"/>
  <c r="BK141"/>
  <c r="J141"/>
  <c r="BK140"/>
  <c r="J140"/>
  <c r="BK138"/>
  <c r="J138"/>
  <c r="BK137"/>
  <c r="J137"/>
  <c r="BK135"/>
  <c r="J135"/>
  <c r="BK134"/>
  <c r="J134"/>
  <c r="BK132"/>
  <c r="J132"/>
  <c r="BK130"/>
  <c r="J130"/>
  <c i="1" r="AS94"/>
  <c i="2" l="1" r="BK133"/>
  <c r="J133"/>
  <c r="J100"/>
  <c r="P133"/>
  <c r="P128"/>
  <c r="P127"/>
  <c i="1" r="AU95"/>
  <c i="2" r="R133"/>
  <c r="R128"/>
  <c r="R127"/>
  <c r="T133"/>
  <c r="T128"/>
  <c r="T127"/>
  <c r="BK136"/>
  <c r="J136"/>
  <c r="J101"/>
  <c r="P136"/>
  <c r="R136"/>
  <c r="T136"/>
  <c r="BK139"/>
  <c r="J139"/>
  <c r="J102"/>
  <c r="P139"/>
  <c r="R139"/>
  <c r="T139"/>
  <c r="BK142"/>
  <c r="J142"/>
  <c r="J103"/>
  <c r="P142"/>
  <c r="R142"/>
  <c r="T142"/>
  <c r="BK152"/>
  <c r="J152"/>
  <c r="J107"/>
  <c r="P152"/>
  <c r="R152"/>
  <c r="T152"/>
  <c i="3" r="BK133"/>
  <c r="J133"/>
  <c r="J100"/>
  <c r="P133"/>
  <c r="P128"/>
  <c r="P127"/>
  <c i="1" r="AU96"/>
  <c i="3" r="R133"/>
  <c r="R128"/>
  <c r="R127"/>
  <c r="T133"/>
  <c r="T128"/>
  <c r="T127"/>
  <c r="BK136"/>
  <c r="J136"/>
  <c r="J101"/>
  <c r="P136"/>
  <c r="R136"/>
  <c r="T136"/>
  <c r="BK139"/>
  <c r="J139"/>
  <c r="J102"/>
  <c r="P139"/>
  <c r="R139"/>
  <c r="T139"/>
  <c r="BK142"/>
  <c r="J142"/>
  <c r="J103"/>
  <c r="P142"/>
  <c r="R142"/>
  <c r="T142"/>
  <c r="BK152"/>
  <c r="J152"/>
  <c r="J107"/>
  <c r="P152"/>
  <c r="R152"/>
  <c r="T152"/>
  <c i="4" r="BK133"/>
  <c r="J133"/>
  <c r="J100"/>
  <c r="P133"/>
  <c r="P128"/>
  <c r="P127"/>
  <c i="1" r="AU97"/>
  <c i="4" r="R133"/>
  <c r="R128"/>
  <c r="R127"/>
  <c r="T133"/>
  <c r="T128"/>
  <c r="T127"/>
  <c r="BK136"/>
  <c r="J136"/>
  <c r="J101"/>
  <c r="P136"/>
  <c r="R136"/>
  <c r="T136"/>
  <c r="BK139"/>
  <c r="J139"/>
  <c r="J102"/>
  <c r="P139"/>
  <c r="R139"/>
  <c r="T139"/>
  <c r="BK142"/>
  <c r="J142"/>
  <c r="J103"/>
  <c r="P142"/>
  <c r="R142"/>
  <c r="T142"/>
  <c r="BK152"/>
  <c r="J152"/>
  <c r="J107"/>
  <c r="P152"/>
  <c r="R152"/>
  <c r="T152"/>
  <c i="2" r="E85"/>
  <c r="J89"/>
  <c r="F91"/>
  <c r="J91"/>
  <c r="F92"/>
  <c r="J92"/>
  <c r="BE130"/>
  <c r="BE132"/>
  <c r="BE134"/>
  <c r="BE135"/>
  <c r="BE137"/>
  <c r="BE138"/>
  <c r="BE140"/>
  <c r="BE141"/>
  <c r="BE143"/>
  <c r="BE144"/>
  <c r="BE145"/>
  <c r="BE146"/>
  <c r="BE148"/>
  <c r="BE151"/>
  <c r="BE153"/>
  <c r="BE154"/>
  <c r="BE155"/>
  <c r="BK129"/>
  <c r="J129"/>
  <c r="J98"/>
  <c r="BK131"/>
  <c r="J131"/>
  <c r="J99"/>
  <c r="BK147"/>
  <c r="J147"/>
  <c r="J104"/>
  <c r="BK150"/>
  <c r="J150"/>
  <c r="J106"/>
  <c i="3" r="E85"/>
  <c r="J89"/>
  <c r="F91"/>
  <c r="J91"/>
  <c r="F92"/>
  <c r="J92"/>
  <c r="BE130"/>
  <c r="BE132"/>
  <c r="BE134"/>
  <c r="BE135"/>
  <c r="BE137"/>
  <c r="BE138"/>
  <c r="BE140"/>
  <c r="BE141"/>
  <c r="BE143"/>
  <c r="BE144"/>
  <c r="BE145"/>
  <c r="BE146"/>
  <c r="BE148"/>
  <c r="BE151"/>
  <c r="BE153"/>
  <c r="BE154"/>
  <c r="BE155"/>
  <c r="BK129"/>
  <c r="J129"/>
  <c r="J98"/>
  <c r="BK131"/>
  <c r="J131"/>
  <c r="J99"/>
  <c r="BK147"/>
  <c r="J147"/>
  <c r="J104"/>
  <c r="BK150"/>
  <c r="J150"/>
  <c r="J106"/>
  <c i="4" r="E85"/>
  <c r="J89"/>
  <c r="F91"/>
  <c r="J91"/>
  <c r="F92"/>
  <c r="J92"/>
  <c r="BE130"/>
  <c r="BE132"/>
  <c r="BE134"/>
  <c r="BE135"/>
  <c r="BE137"/>
  <c r="BE138"/>
  <c r="BE140"/>
  <c r="BE141"/>
  <c r="BE143"/>
  <c r="BE144"/>
  <c r="BE145"/>
  <c r="BE146"/>
  <c r="BE148"/>
  <c r="BE151"/>
  <c r="BE153"/>
  <c r="BE154"/>
  <c r="BE155"/>
  <c r="BK129"/>
  <c r="J129"/>
  <c r="J98"/>
  <c r="BK131"/>
  <c r="J131"/>
  <c r="J99"/>
  <c r="BK147"/>
  <c r="J147"/>
  <c r="J104"/>
  <c r="BK150"/>
  <c r="J150"/>
  <c r="J106"/>
  <c i="2" r="F34"/>
  <c i="1" r="BA95"/>
  <c i="2" r="J34"/>
  <c i="1" r="AW95"/>
  <c i="2" r="F35"/>
  <c i="1" r="BB95"/>
  <c i="2" r="F36"/>
  <c i="1" r="BC95"/>
  <c i="2" r="F37"/>
  <c i="1" r="BD95"/>
  <c i="3" r="F34"/>
  <c i="1" r="BA96"/>
  <c i="3" r="J34"/>
  <c i="1" r="AW96"/>
  <c i="3" r="F35"/>
  <c i="1" r="BB96"/>
  <c i="3" r="F36"/>
  <c i="1" r="BC96"/>
  <c i="3" r="F37"/>
  <c i="1" r="BD96"/>
  <c i="4" r="F34"/>
  <c i="1" r="BA97"/>
  <c i="4" r="J34"/>
  <c i="1" r="AW97"/>
  <c i="4" r="F35"/>
  <c i="1" r="BB97"/>
  <c i="4" r="F36"/>
  <c i="1" r="BC97"/>
  <c i="4" r="F37"/>
  <c i="1" r="BD97"/>
  <c i="2" l="1" r="BK128"/>
  <c r="J128"/>
  <c r="J97"/>
  <c r="BK149"/>
  <c r="J149"/>
  <c r="J105"/>
  <c i="3" r="BK128"/>
  <c r="J128"/>
  <c r="J97"/>
  <c r="BK149"/>
  <c r="J149"/>
  <c r="J105"/>
  <c i="4" r="BK128"/>
  <c r="J128"/>
  <c r="J97"/>
  <c r="BK149"/>
  <c r="J149"/>
  <c r="J105"/>
  <c i="1" r="AU94"/>
  <c r="BA94"/>
  <c r="W30"/>
  <c r="BB94"/>
  <c r="W31"/>
  <c r="BC94"/>
  <c r="W32"/>
  <c r="BD94"/>
  <c r="W33"/>
  <c i="2" r="F33"/>
  <c i="1" r="AZ95"/>
  <c i="2" r="J33"/>
  <c i="1" r="AV95"/>
  <c r="AT95"/>
  <c i="4" r="J33"/>
  <c i="1" r="AV97"/>
  <c r="AT97"/>
  <c i="3" r="F33"/>
  <c i="1" r="AZ96"/>
  <c i="3" r="J33"/>
  <c i="1" r="AV96"/>
  <c r="AT96"/>
  <c i="4" r="F33"/>
  <c i="1" r="AZ97"/>
  <c i="2" l="1" r="BK127"/>
  <c r="J127"/>
  <c r="J96"/>
  <c i="3" r="BK127"/>
  <c r="J127"/>
  <c r="J96"/>
  <c i="4" r="BK127"/>
  <c r="J127"/>
  <c r="J96"/>
  <c i="1" r="AZ94"/>
  <c r="W29"/>
  <c r="AW94"/>
  <c r="AK30"/>
  <c r="AX94"/>
  <c r="AY94"/>
  <c l="1" r="AV94"/>
  <c r="AK29"/>
  <c i="2" r="J30"/>
  <c i="1" r="AG95"/>
  <c r="AN95"/>
  <c i="3" r="J30"/>
  <c i="1" r="AG96"/>
  <c r="AN96"/>
  <c i="4" r="J30"/>
  <c i="1" r="AG97"/>
  <c r="AN97"/>
  <c i="2" l="1" r="J39"/>
  <c i="3" r="J39"/>
  <c i="4" r="J39"/>
  <c i="1" r="AG94"/>
  <c r="AK26"/>
  <c r="AK35"/>
  <c r="AT94"/>
  <c l="1" r="AN94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<sst xmlns="http://schemas.openxmlformats.org/spreadsheetml/2006/main">
  <si>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</si>
  <si>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</si>
  <si>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</si>
  <si>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</si>
  <si>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</si>
  <si>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{dcd002eb-63c8-4fb7-9167-d38ad4ab525f}</t>
  </si>
  <si>
    <t>0,01</t>
  </si>
  <si>
    <t>21</t>
  </si>
  <si>
    <t>15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</si>
  <si>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</si>
  <si>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</si>
  <si>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</si>
  <si>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</si>
  <si>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</si>
  <si>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1_2020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</si>
  <si>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</si>
  <si>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</si>
  <si>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Oprava podlah kolejí - tramvaje Moravská Ostrava</t>
  </si>
  <si>
    <t>KSO:</t>
  </si>
  <si>
    <t>CC-CZ:</t>
  </si>
  <si>
    <t>Místo:</t>
  </si>
  <si>
    <t xml:space="preserve"> </t>
  </si>
  <si>
    <t>Datum:</t>
  </si>
  <si>
    <t>8. 1. 2020</t>
  </si>
  <si>
    <t>Zadavatel:</t>
  </si>
  <si>
    <t>IČ:</t>
  </si>
  <si>
    <t>DOPRAVNÍ PODNIK OSTRAVA a.s., Poděbradova 494/2, M</t>
  </si>
  <si>
    <t>DIČ:</t>
  </si>
  <si>
    <t>Uchazeč:</t>
  </si>
  <si>
    <t>Vyplň údaj</t>
  </si>
  <si>
    <t>Projektant:</t>
  </si>
  <si>
    <t>True</t>
  </si>
  <si>
    <t>Zpracovatel: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</si>
  <si>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</si>
  <si>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www.cs-urs.cz, sekce Cenové a technické podmínky.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</si>
  <si>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</si>
  <si>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</si>
  <si>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</si>
  <si>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</si>
  <si>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</si>
  <si>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</si>
  <si>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</si>
  <si>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</si>
  <si>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</si>
  <si>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</si>
  <si>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</si>
  <si>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</si>
  <si>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</si>
  <si>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</si>
  <si>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</si>
  <si>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</si>
  <si>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</si>
  <si>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</si>
  <si>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</si>
  <si>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</si>
  <si>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</si>
  <si>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</si>
  <si>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</si>
  <si>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</si>
  <si>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</si>
  <si>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</si>
  <si>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</si>
  <si>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</si>
  <si>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</si>
  <si>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</si>
  <si>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</si>
  <si>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</si>
  <si>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</si>
  <si>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</si>
  <si>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</si>
  <si>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</si>
  <si>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</si>
  <si>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</si>
  <si>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</si>
  <si>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</si>
  <si>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</si>
  <si>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</si>
  <si>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</si>
  <si>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</si>
  <si>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</si>
  <si>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1_1_2020</t>
  </si>
  <si>
    <t xml:space="preserve">Kolej 7 </t>
  </si>
  <si>
    <t>STA</t>
  </si>
  <si>
    <t>1</t>
  </si>
  <si>
    <t>{fa6f5e2b-35cd-49c3-8eda-397712156623}</t>
  </si>
  <si>
    <t>2</t>
  </si>
  <si>
    <t>2_1_2020</t>
  </si>
  <si>
    <t>Kolej 9</t>
  </si>
  <si>
    <t>{8f4a29e9-35a9-4054-9d77-318f02d3caf9}</t>
  </si>
  <si>
    <t>3_1_2020</t>
  </si>
  <si>
    <t>Kolej 10</t>
  </si>
  <si>
    <t>{0916ebf0-48b3-4a63-ac82-9925b9cbe1c9}</t>
  </si>
  <si>
    <t>KRYCÍ LIST SOUPISU PRACÍ</t>
  </si>
  <si>
    <t>Objekt:</t>
  </si>
  <si>
    <t xml:space="preserve">1_1_2020 - Kolej 7 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</si>
  <si>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</si>
  <si>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</si>
  <si>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</si>
  <si>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</si>
  <si>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</si>
  <si>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</si>
  <si>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2 - Zakládání</t>
  </si>
  <si>
    <t xml:space="preserve">    3 - Svislé a kompletní konstrukce</t>
  </si>
  <si>
    <t xml:space="preserve">    4 - Vodorovné konstrukce</t>
  </si>
  <si>
    <t xml:space="preserve">    6 - Úpravy povrchů, podlahy a osazování výplní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</si>
  <si>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</si>
  <si>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</si>
  <si>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</si>
  <si>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</si>
  <si>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742 - Elektroinstalace - slaboproud</t>
  </si>
  <si>
    <t>R - Možná práce DPO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</si>
  <si>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</si>
  <si>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</si>
  <si>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</si>
  <si>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</si>
  <si>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</si>
  <si>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</si>
  <si>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</si>
  <si>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</si>
  <si>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</si>
  <si>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</si>
  <si>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</si>
  <si>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</si>
  <si>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</si>
  <si>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</si>
  <si>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</si>
  <si>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</si>
  <si>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Zakládání</t>
  </si>
  <si>
    <t>K</t>
  </si>
  <si>
    <t>272322...</t>
  </si>
  <si>
    <t xml:space="preserve">Doplnění podlah betonem C30/37 XA2 se zvýšenými nároky na prostředí </t>
  </si>
  <si>
    <t>m3</t>
  </si>
  <si>
    <t>4</t>
  </si>
  <si>
    <t>1606972655</t>
  </si>
  <si>
    <t>3</t>
  </si>
  <si>
    <t>Svislé a kompletní konstrukce</t>
  </si>
  <si>
    <t>319231...</t>
  </si>
  <si>
    <t>Podřezáním řetězovou pilou pod kolejnicemi</t>
  </si>
  <si>
    <t>m2</t>
  </si>
  <si>
    <t>-1196512516</t>
  </si>
  <si>
    <t>Vodorovné konstrukce</t>
  </si>
  <si>
    <t>413352115</t>
  </si>
  <si>
    <t>Zřízení podpěrné konstrukce nosníků výšky podepření do 4 m pro nosník výšky přes 100 cm</t>
  </si>
  <si>
    <t>1440140609</t>
  </si>
  <si>
    <t>413352116</t>
  </si>
  <si>
    <t>Odstranění podpěrné konstrukce nosníků výšky podepření do 4 m pro nosník výšky přes 100 cm</t>
  </si>
  <si>
    <t>-2054815492</t>
  </si>
  <si>
    <t>6</t>
  </si>
  <si>
    <t>Úpravy povrchů, podlahy a osazování výplní</t>
  </si>
  <si>
    <t>5</t>
  </si>
  <si>
    <t>631362021</t>
  </si>
  <si>
    <t>Výztuž mazanin svařovanými sítěmi Kari</t>
  </si>
  <si>
    <t>t</t>
  </si>
  <si>
    <t>1060421978</t>
  </si>
  <si>
    <t>R1.1</t>
  </si>
  <si>
    <t>Vložení dilatace Intertech nebo podobné</t>
  </si>
  <si>
    <t>m</t>
  </si>
  <si>
    <t>685191927</t>
  </si>
  <si>
    <t>9</t>
  </si>
  <si>
    <t>Ostatní konstrukce a práce, bourání</t>
  </si>
  <si>
    <t>7</t>
  </si>
  <si>
    <t>919735124</t>
  </si>
  <si>
    <t>Řezání stávajícího betonového krytu hl do 200 mm</t>
  </si>
  <si>
    <t>-1323018385</t>
  </si>
  <si>
    <t>8</t>
  </si>
  <si>
    <t>961044111</t>
  </si>
  <si>
    <t>Bourání základů z betonu prostého</t>
  </si>
  <si>
    <t>-318605406</t>
  </si>
  <si>
    <t>997</t>
  </si>
  <si>
    <t>Přesun sutě</t>
  </si>
  <si>
    <t>997013111</t>
  </si>
  <si>
    <t>Vnitrostaveništní doprava suti a vybouraných hmot pro budovy v do 6 m s použitím mechanizace</t>
  </si>
  <si>
    <t>-904364553</t>
  </si>
  <si>
    <t>10</t>
  </si>
  <si>
    <t>997013501</t>
  </si>
  <si>
    <t>Odvoz suti a vybouraných hmot na skládku nebo meziskládku do 1 km se složením</t>
  </si>
  <si>
    <t>-213599970</t>
  </si>
  <si>
    <t>11</t>
  </si>
  <si>
    <t>997013509</t>
  </si>
  <si>
    <t>Příplatek k odvozu suti a vybouraných hmot na skládku ZKD 1 km přes 1 km</t>
  </si>
  <si>
    <t>1716706742</t>
  </si>
  <si>
    <t>12</t>
  </si>
  <si>
    <t>997013801</t>
  </si>
  <si>
    <t>Poplatek za uložení na skládce (skládkovné) stavebního odpadu betonového kód odpadu 170 101</t>
  </si>
  <si>
    <t>505617145</t>
  </si>
  <si>
    <t>998</t>
  </si>
  <si>
    <t>Přesun hmot</t>
  </si>
  <si>
    <t>13</t>
  </si>
  <si>
    <t>998011001</t>
  </si>
  <si>
    <t>Přesun hmot pro budovy zděné v do 6 m</t>
  </si>
  <si>
    <t>2040497583</t>
  </si>
  <si>
    <t>PSV</t>
  </si>
  <si>
    <t>Práce a dodávky PSV</t>
  </si>
  <si>
    <t>742</t>
  </si>
  <si>
    <t>Elektroinstalace - slaboproud</t>
  </si>
  <si>
    <t>14</t>
  </si>
  <si>
    <t>R2</t>
  </si>
  <si>
    <t>Demontáž a zpětná montáž elektoinstace</t>
  </si>
  <si>
    <t>kpl</t>
  </si>
  <si>
    <t>16</t>
  </si>
  <si>
    <t>1948000515</t>
  </si>
  <si>
    <t>R</t>
  </si>
  <si>
    <t>Možná práce DPO</t>
  </si>
  <si>
    <t>M</t>
  </si>
  <si>
    <t>31197011</t>
  </si>
  <si>
    <t>tyč závitová Zn bílý DIN 975 8.8 M24</t>
  </si>
  <si>
    <t>491531861</t>
  </si>
  <si>
    <t>953961116</t>
  </si>
  <si>
    <t>Kotvy chemickým tmelem M 24 hl 210 mm do betonu, ŽB nebo kamene s vyvrtáním otvoru</t>
  </si>
  <si>
    <t>kus</t>
  </si>
  <si>
    <t>-820760593</t>
  </si>
  <si>
    <t>17</t>
  </si>
  <si>
    <t>977131117</t>
  </si>
  <si>
    <t>Vrty příklepovými vrtáky D do 25 mm do cihelného zdiva nebo prostého betonu</t>
  </si>
  <si>
    <t>421447991</t>
  </si>
  <si>
    <t>2_1_2020 - Kolej 9</t>
  </si>
  <si>
    <t>-175951269</t>
  </si>
  <si>
    <t>700957080</t>
  </si>
  <si>
    <t>-159964897</t>
  </si>
  <si>
    <t>-939735512</t>
  </si>
  <si>
    <t>1651439418</t>
  </si>
  <si>
    <t>-1752521828</t>
  </si>
  <si>
    <t>254072318</t>
  </si>
  <si>
    <t>1238276899</t>
  </si>
  <si>
    <t>-1114813761</t>
  </si>
  <si>
    <t>-1720028728</t>
  </si>
  <si>
    <t>-803735335</t>
  </si>
  <si>
    <t>-2007005275</t>
  </si>
  <si>
    <t>1003311318</t>
  </si>
  <si>
    <t>-183453627</t>
  </si>
  <si>
    <t>1123133306</t>
  </si>
  <si>
    <t>1534758076</t>
  </si>
  <si>
    <t>1412360367</t>
  </si>
  <si>
    <t>3_1_2020 - Kolej 10</t>
  </si>
  <si>
    <t>1939495766</t>
  </si>
  <si>
    <t>-617787321</t>
  </si>
  <si>
    <t>309667839</t>
  </si>
  <si>
    <t>-1703860272</t>
  </si>
  <si>
    <t>-1531733217</t>
  </si>
  <si>
    <t>-357438734</t>
  </si>
  <si>
    <t>801146306</t>
  </si>
  <si>
    <t>-1441317827</t>
  </si>
  <si>
    <t>-1318732432</t>
  </si>
  <si>
    <t>781975447</t>
  </si>
  <si>
    <t>-323453463</t>
  </si>
  <si>
    <t>1902664193</t>
  </si>
  <si>
    <t>-232210823</t>
  </si>
  <si>
    <t>-1804796457</t>
  </si>
  <si>
    <t>1324236343</t>
  </si>
  <si>
    <t>916143904</t>
  </si>
  <si>
    <t>1637170271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</si>
</sst>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4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3" fillId="0" borderId="0" applyNumberFormat="0" applyFill="0" applyBorder="0" applyAlignment="0" applyProtection="0"/>
  </cellStyleXfs>
  <cellXfs count="263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0" fillId="0" borderId="0" xfId="0" applyFont="1" applyAlignment="1" applyProtection="1">
      <alignment horizontal="lef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3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3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4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4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5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5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6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4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18" fillId="0" borderId="14" xfId="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18" fillId="0" borderId="14" xfId="0" applyFont="1" applyBorder="1" applyAlignment="1" applyProtection="1">
      <alignment horizontal="left" vertical="center"/>
    </xf>
    <xf numFmtId="0" fontId="18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19" fillId="4" borderId="6" xfId="0" applyFont="1" applyFill="1" applyBorder="1" applyAlignment="1" applyProtection="1">
      <alignment horizontal="center" vertical="center"/>
    </xf>
    <xf numFmtId="0" fontId="19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19" fillId="4" borderId="7" xfId="0" applyFont="1" applyFill="1" applyBorder="1" applyAlignment="1" applyProtection="1">
      <alignment horizontal="center" vertical="center"/>
    </xf>
    <xf numFmtId="0" fontId="19" fillId="4" borderId="7" xfId="0" applyFont="1" applyFill="1" applyBorder="1" applyAlignment="1" applyProtection="1">
      <alignment horizontal="right" vertical="center"/>
    </xf>
    <xf numFmtId="0" fontId="19" fillId="4" borderId="8" xfId="0" applyFont="1" applyFill="1" applyBorder="1" applyAlignment="1" applyProtection="1">
      <alignment horizontal="left" vertical="center"/>
    </xf>
    <xf numFmtId="0" fontId="19" fillId="4" borderId="0" xfId="0" applyFont="1" applyFill="1" applyAlignment="1" applyProtection="1">
      <alignment horizontal="center" vertical="center"/>
    </xf>
    <xf numFmtId="0" fontId="20" fillId="0" borderId="16" xfId="0" applyFont="1" applyBorder="1" applyAlignment="1" applyProtection="1">
      <alignment horizontal="center" vertical="center" wrapText="1"/>
    </xf>
    <xf numFmtId="0" fontId="20" fillId="0" borderId="17" xfId="0" applyFont="1" applyBorder="1" applyAlignment="1" applyProtection="1">
      <alignment horizontal="center" vertical="center" wrapText="1"/>
    </xf>
    <xf numFmtId="0" fontId="20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1" fillId="0" borderId="0" xfId="0" applyFont="1" applyAlignment="1" applyProtection="1">
      <alignment horizontal="left" vertical="center"/>
    </xf>
    <xf numFmtId="0" fontId="21" fillId="0" borderId="0" xfId="0" applyFont="1" applyAlignment="1" applyProtection="1">
      <alignment vertical="center"/>
    </xf>
    <xf numFmtId="4" fontId="21" fillId="0" borderId="0" xfId="0" applyNumberFormat="1" applyFont="1" applyAlignment="1" applyProtection="1">
      <alignment horizontal="right" vertical="center"/>
    </xf>
    <xf numFmtId="4" fontId="21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17" fillId="0" borderId="14" xfId="0" applyNumberFormat="1" applyFont="1" applyBorder="1" applyAlignment="1" applyProtection="1">
      <alignment vertical="center"/>
    </xf>
    <xf numFmtId="4" fontId="17" fillId="0" borderId="0" xfId="0" applyNumberFormat="1" applyFont="1" applyBorder="1" applyAlignment="1" applyProtection="1">
      <alignment vertical="center"/>
    </xf>
    <xf numFmtId="166" fontId="17" fillId="0" borderId="0" xfId="0" applyNumberFormat="1" applyFont="1" applyBorder="1" applyAlignment="1" applyProtection="1">
      <alignment vertical="center"/>
    </xf>
    <xf numFmtId="4" fontId="17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3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4" fillId="0" borderId="0" xfId="0" applyFont="1" applyAlignment="1" applyProtection="1">
      <alignment vertical="center"/>
    </xf>
    <xf numFmtId="0" fontId="24" fillId="0" borderId="0" xfId="0" applyFont="1" applyAlignment="1" applyProtection="1">
      <alignment horizontal="left" vertical="center" wrapText="1"/>
    </xf>
    <xf numFmtId="0" fontId="25" fillId="0" borderId="0" xfId="0" applyFont="1" applyAlignment="1" applyProtection="1">
      <alignment vertical="center"/>
    </xf>
    <xf numFmtId="4" fontId="25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6" fillId="0" borderId="14" xfId="0" applyNumberFormat="1" applyFont="1" applyBorder="1" applyAlignment="1" applyProtection="1">
      <alignment vertical="center"/>
    </xf>
    <xf numFmtId="4" fontId="26" fillId="0" borderId="0" xfId="0" applyNumberFormat="1" applyFont="1" applyBorder="1" applyAlignment="1" applyProtection="1">
      <alignment vertical="center"/>
    </xf>
    <xf numFmtId="166" fontId="26" fillId="0" borderId="0" xfId="0" applyNumberFormat="1" applyFont="1" applyBorder="1" applyAlignment="1" applyProtection="1">
      <alignment vertical="center"/>
    </xf>
    <xf numFmtId="4" fontId="26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6" fillId="0" borderId="19" xfId="0" applyNumberFormat="1" applyFont="1" applyBorder="1" applyAlignment="1" applyProtection="1">
      <alignment vertical="center"/>
    </xf>
    <xf numFmtId="4" fontId="26" fillId="0" borderId="20" xfId="0" applyNumberFormat="1" applyFont="1" applyBorder="1" applyAlignment="1" applyProtection="1">
      <alignment vertical="center"/>
    </xf>
    <xf numFmtId="166" fontId="26" fillId="0" borderId="20" xfId="0" applyNumberFormat="1" applyFont="1" applyBorder="1" applyAlignment="1" applyProtection="1">
      <alignment vertical="center"/>
    </xf>
    <xf numFmtId="4" fontId="26" fillId="0" borderId="21" xfId="0" applyNumberFormat="1" applyFont="1" applyBorder="1" applyAlignment="1" applyProtection="1">
      <alignment vertical="center"/>
    </xf>
    <xf numFmtId="0" fontId="0" fillId="0" borderId="0" xfId="0" applyProtection="1">
      <protection locked="0"/>
    </xf>
    <xf numFmtId="0" fontId="0" fillId="0" borderId="1" xfId="0" applyBorder="1"/>
    <xf numFmtId="0" fontId="0" fillId="0" borderId="2" xfId="0" applyBorder="1"/>
    <xf numFmtId="0" fontId="0" fillId="0" borderId="2" xfId="0" applyBorder="1" applyProtection="1">
      <protection locked="0"/>
    </xf>
    <xf numFmtId="0" fontId="10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0" xfId="0" applyFont="1" applyAlignment="1" applyProtection="1">
      <alignment vertical="center"/>
      <protection locked="0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  <protection locked="0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0" xfId="0" applyFont="1" applyAlignment="1" applyProtection="1">
      <alignment vertical="center" wrapText="1"/>
      <protection locked="0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0" fillId="0" borderId="12" xfId="0" applyFont="1" applyBorder="1" applyAlignment="1" applyProtection="1">
      <alignment vertical="center"/>
      <protection locked="0"/>
    </xf>
    <xf numFmtId="0" fontId="14" fillId="0" borderId="0" xfId="0" applyFont="1" applyAlignment="1">
      <alignment horizontal="left" vertical="center"/>
    </xf>
    <xf numFmtId="4" fontId="21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 applyProtection="1">
      <alignment horizontal="right" vertical="center"/>
      <protection locked="0"/>
    </xf>
    <xf numFmtId="0" fontId="18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 applyProtection="1">
      <alignment horizontal="right" vertical="center"/>
      <protection locked="0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0" fontId="0" fillId="4" borderId="7" xfId="0" applyFont="1" applyFill="1" applyBorder="1" applyAlignment="1" applyProtection="1">
      <alignment vertical="center"/>
      <protection locked="0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6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0" fillId="0" borderId="4" xfId="0" applyBorder="1" applyAlignment="1" applyProtection="1">
      <alignment vertical="center"/>
      <protection locked="0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0" fillId="0" borderId="5" xfId="0" applyFont="1" applyBorder="1" applyAlignment="1" applyProtection="1">
      <alignment vertical="center"/>
      <protection locked="0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4" xfId="0" applyFont="1" applyBorder="1" applyAlignment="1" applyProtection="1">
      <alignment vertical="center"/>
      <protection locked="0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0" xfId="0" applyFont="1" applyBorder="1" applyAlignment="1" applyProtection="1">
      <alignment vertical="center"/>
      <protection locked="0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2" xfId="0" applyFont="1" applyBorder="1" applyAlignment="1" applyProtection="1">
      <alignment vertical="center"/>
      <protection locked="0"/>
    </xf>
    <xf numFmtId="0" fontId="1" fillId="0" borderId="0" xfId="0" applyFont="1" applyAlignment="1" applyProtection="1">
      <alignment horizontal="left" vertical="center" wrapText="1"/>
    </xf>
    <xf numFmtId="0" fontId="19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0" fillId="4" borderId="0" xfId="0" applyFont="1" applyFill="1" applyAlignment="1" applyProtection="1">
      <alignment vertical="center"/>
      <protection locked="0"/>
    </xf>
    <xf numFmtId="0" fontId="19" fillId="4" borderId="0" xfId="0" applyFont="1" applyFill="1" applyAlignment="1" applyProtection="1">
      <alignment horizontal="right" vertical="center"/>
    </xf>
    <xf numFmtId="0" fontId="28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0" fontId="6" fillId="0" borderId="20" xfId="0" applyFont="1" applyBorder="1" applyAlignment="1" applyProtection="1">
      <alignment vertical="center"/>
      <protection locked="0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0" fontId="7" fillId="0" borderId="20" xfId="0" applyFont="1" applyBorder="1" applyAlignment="1" applyProtection="1">
      <alignment vertical="center"/>
      <protection locked="0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19" fillId="4" borderId="16" xfId="0" applyFont="1" applyFill="1" applyBorder="1" applyAlignment="1" applyProtection="1">
      <alignment horizontal="center" vertical="center" wrapText="1"/>
    </xf>
    <xf numFmtId="0" fontId="19" fillId="4" borderId="17" xfId="0" applyFont="1" applyFill="1" applyBorder="1" applyAlignment="1" applyProtection="1">
      <alignment horizontal="center" vertical="center" wrapText="1"/>
    </xf>
    <xf numFmtId="0" fontId="19" fillId="4" borderId="17" xfId="0" applyFont="1" applyFill="1" applyBorder="1" applyAlignment="1" applyProtection="1">
      <alignment horizontal="center" vertical="center" wrapText="1"/>
      <protection locked="0"/>
    </xf>
    <xf numFmtId="0" fontId="19" fillId="4" borderId="18" xfId="0" applyFont="1" applyFill="1" applyBorder="1" applyAlignment="1" applyProtection="1">
      <alignment horizontal="center" vertical="center" wrapText="1"/>
    </xf>
    <xf numFmtId="0" fontId="19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1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29" fillId="0" borderId="12" xfId="0" applyNumberFormat="1" applyFont="1" applyBorder="1" applyAlignment="1" applyProtection="1"/>
    <xf numFmtId="166" fontId="29" fillId="0" borderId="13" xfId="0" applyNumberFormat="1" applyFont="1" applyBorder="1" applyAlignment="1" applyProtection="1"/>
    <xf numFmtId="4" fontId="30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19" fillId="0" borderId="22" xfId="0" applyFont="1" applyBorder="1" applyAlignment="1" applyProtection="1">
      <alignment horizontal="center" vertical="center"/>
    </xf>
    <xf numFmtId="49" fontId="19" fillId="0" borderId="22" xfId="0" applyNumberFormat="1" applyFont="1" applyBorder="1" applyAlignment="1" applyProtection="1">
      <alignment horizontal="left" vertical="center" wrapText="1"/>
    </xf>
    <xf numFmtId="0" fontId="19" fillId="0" borderId="22" xfId="0" applyFont="1" applyBorder="1" applyAlignment="1" applyProtection="1">
      <alignment horizontal="left" vertical="center" wrapText="1"/>
    </xf>
    <xf numFmtId="0" fontId="19" fillId="0" borderId="22" xfId="0" applyFont="1" applyBorder="1" applyAlignment="1" applyProtection="1">
      <alignment horizontal="center" vertical="center" wrapText="1"/>
    </xf>
    <xf numFmtId="167" fontId="19" fillId="0" borderId="22" xfId="0" applyNumberFormat="1" applyFont="1" applyBorder="1" applyAlignment="1" applyProtection="1">
      <alignment vertical="center"/>
    </xf>
    <xf numFmtId="4" fontId="19" fillId="2" borderId="22" xfId="0" applyNumberFormat="1" applyFont="1" applyFill="1" applyBorder="1" applyAlignment="1" applyProtection="1">
      <alignment vertical="center"/>
      <protection locked="0"/>
    </xf>
    <xf numFmtId="4" fontId="19" fillId="0" borderId="22" xfId="0" applyNumberFormat="1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0" fillId="2" borderId="14" xfId="0" applyFont="1" applyFill="1" applyBorder="1" applyAlignment="1" applyProtection="1">
      <alignment horizontal="left" vertical="center"/>
      <protection locked="0"/>
    </xf>
    <xf numFmtId="0" fontId="20" fillId="0" borderId="0" xfId="0" applyFont="1" applyBorder="1" applyAlignment="1" applyProtection="1">
      <alignment horizontal="center" vertical="center"/>
    </xf>
    <xf numFmtId="166" fontId="20" fillId="0" borderId="0" xfId="0" applyNumberFormat="1" applyFont="1" applyBorder="1" applyAlignment="1" applyProtection="1">
      <alignment vertical="center"/>
    </xf>
    <xf numFmtId="166" fontId="20" fillId="0" borderId="15" xfId="0" applyNumberFormat="1" applyFont="1" applyBorder="1" applyAlignment="1" applyProtection="1">
      <alignment vertical="center"/>
    </xf>
    <xf numFmtId="0" fontId="19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1" fillId="0" borderId="22" xfId="0" applyFont="1" applyBorder="1" applyAlignment="1" applyProtection="1">
      <alignment horizontal="center" vertical="center"/>
    </xf>
    <xf numFmtId="49" fontId="31" fillId="0" borderId="22" xfId="0" applyNumberFormat="1" applyFont="1" applyBorder="1" applyAlignment="1" applyProtection="1">
      <alignment horizontal="left" vertical="center" wrapText="1"/>
    </xf>
    <xf numFmtId="0" fontId="31" fillId="0" borderId="22" xfId="0" applyFont="1" applyBorder="1" applyAlignment="1" applyProtection="1">
      <alignment horizontal="left" vertical="center" wrapText="1"/>
    </xf>
    <xf numFmtId="0" fontId="31" fillId="0" borderId="22" xfId="0" applyFont="1" applyBorder="1" applyAlignment="1" applyProtection="1">
      <alignment horizontal="center" vertical="center" wrapText="1"/>
    </xf>
    <xf numFmtId="167" fontId="31" fillId="0" borderId="22" xfId="0" applyNumberFormat="1" applyFont="1" applyBorder="1" applyAlignment="1" applyProtection="1">
      <alignment vertical="center"/>
    </xf>
    <xf numFmtId="4" fontId="31" fillId="2" borderId="22" xfId="0" applyNumberFormat="1" applyFont="1" applyFill="1" applyBorder="1" applyAlignment="1" applyProtection="1">
      <alignment vertical="center"/>
      <protection locked="0"/>
    </xf>
    <xf numFmtId="4" fontId="31" fillId="0" borderId="22" xfId="0" applyNumberFormat="1" applyFont="1" applyBorder="1" applyAlignment="1" applyProtection="1">
      <alignment vertical="center"/>
    </xf>
    <xf numFmtId="0" fontId="32" fillId="0" borderId="22" xfId="0" applyFont="1" applyBorder="1" applyAlignment="1" applyProtection="1">
      <alignment vertical="center"/>
    </xf>
    <xf numFmtId="0" fontId="32" fillId="0" borderId="3" xfId="0" applyFont="1" applyBorder="1" applyAlignment="1">
      <alignment vertical="center"/>
    </xf>
    <xf numFmtId="0" fontId="31" fillId="2" borderId="14" xfId="0" applyFont="1" applyFill="1" applyBorder="1" applyAlignment="1" applyProtection="1">
      <alignment horizontal="left" vertical="center"/>
      <protection locked="0"/>
    </xf>
    <xf numFmtId="0" fontId="31" fillId="0" borderId="0" xfId="0" applyFont="1" applyBorder="1" applyAlignment="1" applyProtection="1">
      <alignment horizontal="center" vertical="center"/>
    </xf>
    <xf numFmtId="0" fontId="20" fillId="2" borderId="19" xfId="0" applyFont="1" applyFill="1" applyBorder="1" applyAlignment="1" applyProtection="1">
      <alignment horizontal="left" vertical="center"/>
      <protection locked="0"/>
    </xf>
    <xf numFmtId="0" fontId="20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0" fillId="0" borderId="20" xfId="0" applyNumberFormat="1" applyFont="1" applyBorder="1" applyAlignment="1" applyProtection="1">
      <alignment vertical="center"/>
    </xf>
    <xf numFmtId="166" fontId="20" fillId="0" borderId="21" xfId="0" applyNumberFormat="1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styles" Target="styles.xml" /><Relationship Id="rId6" Type="http://schemas.openxmlformats.org/officeDocument/2006/relationships/theme" Target="theme/theme1.xml" /><Relationship Id="rId7" Type="http://schemas.openxmlformats.org/officeDocument/2006/relationships/calcChain" Target="calcChain.xml" /><Relationship Id="rId8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3" t="s">
        <v>0</v>
      </c>
      <c r="AZ1" s="13" t="s">
        <v>1</v>
      </c>
      <c r="BA1" s="13" t="s">
        <v>2</v>
      </c>
      <c r="BB1" s="13" t="s">
        <v>3</v>
      </c>
      <c r="BT1" s="13" t="s">
        <v>4</v>
      </c>
      <c r="BU1" s="13" t="s">
        <v>4</v>
      </c>
      <c r="BV1" s="13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4" t="s">
        <v>6</v>
      </c>
      <c r="BT2" s="14" t="s">
        <v>7</v>
      </c>
    </row>
    <row r="3" s="1" customFormat="1" ht="6.96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14" t="s">
        <v>6</v>
      </c>
      <c r="BT3" s="14" t="s">
        <v>8</v>
      </c>
    </row>
    <row r="4" s="1" customFormat="1" ht="24.96" customHeight="1">
      <c r="B4" s="18"/>
      <c r="C4" s="19"/>
      <c r="D4" s="20" t="s">
        <v>9</v>
      </c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7"/>
      <c r="AS4" s="21" t="s">
        <v>10</v>
      </c>
      <c r="BE4" s="22" t="s">
        <v>11</v>
      </c>
      <c r="BS4" s="14" t="s">
        <v>12</v>
      </c>
    </row>
    <row r="5" s="1" customFormat="1" ht="12" customHeight="1">
      <c r="B5" s="18"/>
      <c r="C5" s="19"/>
      <c r="D5" s="23" t="s">
        <v>13</v>
      </c>
      <c r="E5" s="19"/>
      <c r="F5" s="19"/>
      <c r="G5" s="19"/>
      <c r="H5" s="19"/>
      <c r="I5" s="19"/>
      <c r="J5" s="19"/>
      <c r="K5" s="24" t="s">
        <v>14</v>
      </c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7"/>
      <c r="BE5" s="25" t="s">
        <v>15</v>
      </c>
      <c r="BS5" s="14" t="s">
        <v>6</v>
      </c>
    </row>
    <row r="6" s="1" customFormat="1" ht="36.96" customHeight="1">
      <c r="B6" s="18"/>
      <c r="C6" s="19"/>
      <c r="D6" s="26" t="s">
        <v>16</v>
      </c>
      <c r="E6" s="19"/>
      <c r="F6" s="19"/>
      <c r="G6" s="19"/>
      <c r="H6" s="19"/>
      <c r="I6" s="19"/>
      <c r="J6" s="19"/>
      <c r="K6" s="27" t="s">
        <v>17</v>
      </c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7"/>
      <c r="BE6" s="28"/>
      <c r="BS6" s="14" t="s">
        <v>6</v>
      </c>
    </row>
    <row r="7" s="1" customFormat="1" ht="12" customHeight="1">
      <c r="B7" s="18"/>
      <c r="C7" s="19"/>
      <c r="D7" s="29" t="s">
        <v>18</v>
      </c>
      <c r="E7" s="19"/>
      <c r="F7" s="19"/>
      <c r="G7" s="19"/>
      <c r="H7" s="19"/>
      <c r="I7" s="19"/>
      <c r="J7" s="19"/>
      <c r="K7" s="24" t="s">
        <v>1</v>
      </c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29" t="s">
        <v>19</v>
      </c>
      <c r="AL7" s="19"/>
      <c r="AM7" s="19"/>
      <c r="AN7" s="24" t="s">
        <v>1</v>
      </c>
      <c r="AO7" s="19"/>
      <c r="AP7" s="19"/>
      <c r="AQ7" s="19"/>
      <c r="AR7" s="17"/>
      <c r="BE7" s="28"/>
      <c r="BS7" s="14" t="s">
        <v>6</v>
      </c>
    </row>
    <row r="8" s="1" customFormat="1" ht="12" customHeight="1">
      <c r="B8" s="18"/>
      <c r="C8" s="19"/>
      <c r="D8" s="29" t="s">
        <v>20</v>
      </c>
      <c r="E8" s="19"/>
      <c r="F8" s="19"/>
      <c r="G8" s="19"/>
      <c r="H8" s="19"/>
      <c r="I8" s="19"/>
      <c r="J8" s="19"/>
      <c r="K8" s="24" t="s">
        <v>21</v>
      </c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29" t="s">
        <v>22</v>
      </c>
      <c r="AL8" s="19"/>
      <c r="AM8" s="19"/>
      <c r="AN8" s="30" t="s">
        <v>23</v>
      </c>
      <c r="AO8" s="19"/>
      <c r="AP8" s="19"/>
      <c r="AQ8" s="19"/>
      <c r="AR8" s="17"/>
      <c r="BE8" s="28"/>
      <c r="BS8" s="14" t="s">
        <v>6</v>
      </c>
    </row>
    <row r="9" s="1" customFormat="1" ht="14.4" customHeight="1">
      <c r="B9" s="18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7"/>
      <c r="BE9" s="28"/>
      <c r="BS9" s="14" t="s">
        <v>6</v>
      </c>
    </row>
    <row r="10" s="1" customFormat="1" ht="12" customHeight="1">
      <c r="B10" s="18"/>
      <c r="C10" s="19"/>
      <c r="D10" s="29" t="s">
        <v>24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29" t="s">
        <v>25</v>
      </c>
      <c r="AL10" s="19"/>
      <c r="AM10" s="19"/>
      <c r="AN10" s="24" t="s">
        <v>1</v>
      </c>
      <c r="AO10" s="19"/>
      <c r="AP10" s="19"/>
      <c r="AQ10" s="19"/>
      <c r="AR10" s="17"/>
      <c r="BE10" s="28"/>
      <c r="BS10" s="14" t="s">
        <v>6</v>
      </c>
    </row>
    <row r="11" s="1" customFormat="1" ht="18.48" customHeight="1">
      <c r="B11" s="18"/>
      <c r="C11" s="19"/>
      <c r="D11" s="19"/>
      <c r="E11" s="24" t="s">
        <v>26</v>
      </c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29" t="s">
        <v>27</v>
      </c>
      <c r="AL11" s="19"/>
      <c r="AM11" s="19"/>
      <c r="AN11" s="24" t="s">
        <v>1</v>
      </c>
      <c r="AO11" s="19"/>
      <c r="AP11" s="19"/>
      <c r="AQ11" s="19"/>
      <c r="AR11" s="17"/>
      <c r="BE11" s="28"/>
      <c r="BS11" s="14" t="s">
        <v>6</v>
      </c>
    </row>
    <row r="12" s="1" customFormat="1" ht="6.96" customHeight="1">
      <c r="B12" s="18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7"/>
      <c r="BE12" s="28"/>
      <c r="BS12" s="14" t="s">
        <v>6</v>
      </c>
    </row>
    <row r="13" s="1" customFormat="1" ht="12" customHeight="1">
      <c r="B13" s="18"/>
      <c r="C13" s="19"/>
      <c r="D13" s="29" t="s">
        <v>28</v>
      </c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29" t="s">
        <v>25</v>
      </c>
      <c r="AL13" s="19"/>
      <c r="AM13" s="19"/>
      <c r="AN13" s="31" t="s">
        <v>29</v>
      </c>
      <c r="AO13" s="19"/>
      <c r="AP13" s="19"/>
      <c r="AQ13" s="19"/>
      <c r="AR13" s="17"/>
      <c r="BE13" s="28"/>
      <c r="BS13" s="14" t="s">
        <v>6</v>
      </c>
    </row>
    <row r="14">
      <c r="B14" s="18"/>
      <c r="C14" s="19"/>
      <c r="D14" s="19"/>
      <c r="E14" s="31" t="s">
        <v>29</v>
      </c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29" t="s">
        <v>27</v>
      </c>
      <c r="AL14" s="19"/>
      <c r="AM14" s="19"/>
      <c r="AN14" s="31" t="s">
        <v>29</v>
      </c>
      <c r="AO14" s="19"/>
      <c r="AP14" s="19"/>
      <c r="AQ14" s="19"/>
      <c r="AR14" s="17"/>
      <c r="BE14" s="28"/>
      <c r="BS14" s="14" t="s">
        <v>6</v>
      </c>
    </row>
    <row r="15" s="1" customFormat="1" ht="6.96" customHeight="1">
      <c r="B15" s="18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7"/>
      <c r="BE15" s="28"/>
      <c r="BS15" s="14" t="s">
        <v>4</v>
      </c>
    </row>
    <row r="16" s="1" customFormat="1" ht="12" customHeight="1">
      <c r="B16" s="18"/>
      <c r="C16" s="19"/>
      <c r="D16" s="29" t="s">
        <v>30</v>
      </c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29" t="s">
        <v>25</v>
      </c>
      <c r="AL16" s="19"/>
      <c r="AM16" s="19"/>
      <c r="AN16" s="24" t="s">
        <v>1</v>
      </c>
      <c r="AO16" s="19"/>
      <c r="AP16" s="19"/>
      <c r="AQ16" s="19"/>
      <c r="AR16" s="17"/>
      <c r="BE16" s="28"/>
      <c r="BS16" s="14" t="s">
        <v>4</v>
      </c>
    </row>
    <row r="17" s="1" customFormat="1" ht="18.48" customHeight="1">
      <c r="B17" s="18"/>
      <c r="C17" s="19"/>
      <c r="D17" s="19"/>
      <c r="E17" s="24" t="s">
        <v>21</v>
      </c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29" t="s">
        <v>27</v>
      </c>
      <c r="AL17" s="19"/>
      <c r="AM17" s="19"/>
      <c r="AN17" s="24" t="s">
        <v>1</v>
      </c>
      <c r="AO17" s="19"/>
      <c r="AP17" s="19"/>
      <c r="AQ17" s="19"/>
      <c r="AR17" s="17"/>
      <c r="BE17" s="28"/>
      <c r="BS17" s="14" t="s">
        <v>31</v>
      </c>
    </row>
    <row r="18" s="1" customFormat="1" ht="6.96" customHeight="1">
      <c r="B18" s="18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7"/>
      <c r="BE18" s="28"/>
      <c r="BS18" s="14" t="s">
        <v>6</v>
      </c>
    </row>
    <row r="19" s="1" customFormat="1" ht="12" customHeight="1">
      <c r="B19" s="18"/>
      <c r="C19" s="19"/>
      <c r="D19" s="29" t="s">
        <v>32</v>
      </c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29" t="s">
        <v>25</v>
      </c>
      <c r="AL19" s="19"/>
      <c r="AM19" s="19"/>
      <c r="AN19" s="24" t="s">
        <v>1</v>
      </c>
      <c r="AO19" s="19"/>
      <c r="AP19" s="19"/>
      <c r="AQ19" s="19"/>
      <c r="AR19" s="17"/>
      <c r="BE19" s="28"/>
      <c r="BS19" s="14" t="s">
        <v>6</v>
      </c>
    </row>
    <row r="20" s="1" customFormat="1" ht="18.48" customHeight="1">
      <c r="B20" s="18"/>
      <c r="C20" s="19"/>
      <c r="D20" s="19"/>
      <c r="E20" s="24" t="s">
        <v>21</v>
      </c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29" t="s">
        <v>27</v>
      </c>
      <c r="AL20" s="19"/>
      <c r="AM20" s="19"/>
      <c r="AN20" s="24" t="s">
        <v>1</v>
      </c>
      <c r="AO20" s="19"/>
      <c r="AP20" s="19"/>
      <c r="AQ20" s="19"/>
      <c r="AR20" s="17"/>
      <c r="BE20" s="28"/>
      <c r="BS20" s="14" t="s">
        <v>31</v>
      </c>
    </row>
    <row r="21" s="1" customFormat="1" ht="6.96" customHeight="1">
      <c r="B21" s="18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7"/>
      <c r="BE21" s="28"/>
    </row>
    <row r="22" s="1" customFormat="1" ht="12" customHeight="1">
      <c r="B22" s="18"/>
      <c r="C22" s="19"/>
      <c r="D22" s="29" t="s">
        <v>33</v>
      </c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7"/>
      <c r="BE22" s="28"/>
    </row>
    <row r="23" s="1" customFormat="1" ht="47.25" customHeight="1">
      <c r="B23" s="18"/>
      <c r="C23" s="19"/>
      <c r="D23" s="19"/>
      <c r="E23" s="33" t="s">
        <v>34</v>
      </c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19"/>
      <c r="AP23" s="19"/>
      <c r="AQ23" s="19"/>
      <c r="AR23" s="17"/>
      <c r="BE23" s="28"/>
    </row>
    <row r="24" s="1" customFormat="1" ht="6.96" customHeight="1">
      <c r="B24" s="18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7"/>
      <c r="BE24" s="28"/>
    </row>
    <row r="25" s="1" customFormat="1" ht="6.96" customHeight="1">
      <c r="B25" s="18"/>
      <c r="C25" s="19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19"/>
      <c r="AQ25" s="19"/>
      <c r="AR25" s="17"/>
      <c r="BE25" s="28"/>
    </row>
    <row r="26" s="2" customFormat="1" ht="25.92" customHeight="1">
      <c r="A26" s="35"/>
      <c r="B26" s="36"/>
      <c r="C26" s="37"/>
      <c r="D26" s="38" t="s">
        <v>35</v>
      </c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40">
        <f>ROUND(AG94,2)</f>
        <v>0</v>
      </c>
      <c r="AL26" s="39"/>
      <c r="AM26" s="39"/>
      <c r="AN26" s="39"/>
      <c r="AO26" s="39"/>
      <c r="AP26" s="37"/>
      <c r="AQ26" s="37"/>
      <c r="AR26" s="41"/>
      <c r="BE26" s="28"/>
    </row>
    <row r="27" s="2" customFormat="1" ht="6.96" customHeight="1">
      <c r="A27" s="35"/>
      <c r="B27" s="36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41"/>
      <c r="BE27" s="28"/>
    </row>
    <row r="28" s="2" customFormat="1">
      <c r="A28" s="35"/>
      <c r="B28" s="36"/>
      <c r="C28" s="37"/>
      <c r="D28" s="37"/>
      <c r="E28" s="37"/>
      <c r="F28" s="37"/>
      <c r="G28" s="37"/>
      <c r="H28" s="37"/>
      <c r="I28" s="37"/>
      <c r="J28" s="37"/>
      <c r="K28" s="37"/>
      <c r="L28" s="42" t="s">
        <v>36</v>
      </c>
      <c r="M28" s="42"/>
      <c r="N28" s="42"/>
      <c r="O28" s="42"/>
      <c r="P28" s="42"/>
      <c r="Q28" s="37"/>
      <c r="R28" s="37"/>
      <c r="S28" s="37"/>
      <c r="T28" s="37"/>
      <c r="U28" s="37"/>
      <c r="V28" s="37"/>
      <c r="W28" s="42" t="s">
        <v>37</v>
      </c>
      <c r="X28" s="42"/>
      <c r="Y28" s="42"/>
      <c r="Z28" s="42"/>
      <c r="AA28" s="42"/>
      <c r="AB28" s="42"/>
      <c r="AC28" s="42"/>
      <c r="AD28" s="42"/>
      <c r="AE28" s="42"/>
      <c r="AF28" s="37"/>
      <c r="AG28" s="37"/>
      <c r="AH28" s="37"/>
      <c r="AI28" s="37"/>
      <c r="AJ28" s="37"/>
      <c r="AK28" s="42" t="s">
        <v>38</v>
      </c>
      <c r="AL28" s="42"/>
      <c r="AM28" s="42"/>
      <c r="AN28" s="42"/>
      <c r="AO28" s="42"/>
      <c r="AP28" s="37"/>
      <c r="AQ28" s="37"/>
      <c r="AR28" s="41"/>
      <c r="BE28" s="28"/>
    </row>
    <row r="29" s="3" customFormat="1" ht="14.4" customHeight="1">
      <c r="A29" s="3"/>
      <c r="B29" s="43"/>
      <c r="C29" s="44"/>
      <c r="D29" s="29" t="s">
        <v>39</v>
      </c>
      <c r="E29" s="44"/>
      <c r="F29" s="29" t="s">
        <v>40</v>
      </c>
      <c r="G29" s="44"/>
      <c r="H29" s="44"/>
      <c r="I29" s="44"/>
      <c r="J29" s="44"/>
      <c r="K29" s="44"/>
      <c r="L29" s="45">
        <v>0.20999999999999999</v>
      </c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6">
        <f>ROUND(AZ94, 2)</f>
        <v>0</v>
      </c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4"/>
      <c r="AK29" s="46">
        <f>ROUND(AV94, 2)</f>
        <v>0</v>
      </c>
      <c r="AL29" s="44"/>
      <c r="AM29" s="44"/>
      <c r="AN29" s="44"/>
      <c r="AO29" s="44"/>
      <c r="AP29" s="44"/>
      <c r="AQ29" s="44"/>
      <c r="AR29" s="47"/>
      <c r="BE29" s="48"/>
    </row>
    <row r="30" s="3" customFormat="1" ht="14.4" customHeight="1">
      <c r="A30" s="3"/>
      <c r="B30" s="43"/>
      <c r="C30" s="44"/>
      <c r="D30" s="44"/>
      <c r="E30" s="44"/>
      <c r="F30" s="29" t="s">
        <v>41</v>
      </c>
      <c r="G30" s="44"/>
      <c r="H30" s="44"/>
      <c r="I30" s="44"/>
      <c r="J30" s="44"/>
      <c r="K30" s="44"/>
      <c r="L30" s="45">
        <v>0.14999999999999999</v>
      </c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6">
        <f>ROUND(BA94, 2)</f>
        <v>0</v>
      </c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6">
        <f>ROUND(AW94, 2)</f>
        <v>0</v>
      </c>
      <c r="AL30" s="44"/>
      <c r="AM30" s="44"/>
      <c r="AN30" s="44"/>
      <c r="AO30" s="44"/>
      <c r="AP30" s="44"/>
      <c r="AQ30" s="44"/>
      <c r="AR30" s="47"/>
      <c r="BE30" s="48"/>
    </row>
    <row r="31" hidden="1" s="3" customFormat="1" ht="14.4" customHeight="1">
      <c r="A31" s="3"/>
      <c r="B31" s="43"/>
      <c r="C31" s="44"/>
      <c r="D31" s="44"/>
      <c r="E31" s="44"/>
      <c r="F31" s="29" t="s">
        <v>42</v>
      </c>
      <c r="G31" s="44"/>
      <c r="H31" s="44"/>
      <c r="I31" s="44"/>
      <c r="J31" s="44"/>
      <c r="K31" s="44"/>
      <c r="L31" s="45">
        <v>0.20999999999999999</v>
      </c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6">
        <f>ROUND(BB94, 2)</f>
        <v>0</v>
      </c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6">
        <v>0</v>
      </c>
      <c r="AL31" s="44"/>
      <c r="AM31" s="44"/>
      <c r="AN31" s="44"/>
      <c r="AO31" s="44"/>
      <c r="AP31" s="44"/>
      <c r="AQ31" s="44"/>
      <c r="AR31" s="47"/>
      <c r="BE31" s="48"/>
    </row>
    <row r="32" hidden="1" s="3" customFormat="1" ht="14.4" customHeight="1">
      <c r="A32" s="3"/>
      <c r="B32" s="43"/>
      <c r="C32" s="44"/>
      <c r="D32" s="44"/>
      <c r="E32" s="44"/>
      <c r="F32" s="29" t="s">
        <v>43</v>
      </c>
      <c r="G32" s="44"/>
      <c r="H32" s="44"/>
      <c r="I32" s="44"/>
      <c r="J32" s="44"/>
      <c r="K32" s="44"/>
      <c r="L32" s="45">
        <v>0.14999999999999999</v>
      </c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6">
        <f>ROUND(BC94, 2)</f>
        <v>0</v>
      </c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6">
        <v>0</v>
      </c>
      <c r="AL32" s="44"/>
      <c r="AM32" s="44"/>
      <c r="AN32" s="44"/>
      <c r="AO32" s="44"/>
      <c r="AP32" s="44"/>
      <c r="AQ32" s="44"/>
      <c r="AR32" s="47"/>
      <c r="BE32" s="48"/>
    </row>
    <row r="33" hidden="1" s="3" customFormat="1" ht="14.4" customHeight="1">
      <c r="A33" s="3"/>
      <c r="B33" s="43"/>
      <c r="C33" s="44"/>
      <c r="D33" s="44"/>
      <c r="E33" s="44"/>
      <c r="F33" s="29" t="s">
        <v>44</v>
      </c>
      <c r="G33" s="44"/>
      <c r="H33" s="44"/>
      <c r="I33" s="44"/>
      <c r="J33" s="44"/>
      <c r="K33" s="44"/>
      <c r="L33" s="45">
        <v>0</v>
      </c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6">
        <f>ROUND(BD94, 2)</f>
        <v>0</v>
      </c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  <c r="AI33" s="44"/>
      <c r="AJ33" s="44"/>
      <c r="AK33" s="46">
        <v>0</v>
      </c>
      <c r="AL33" s="44"/>
      <c r="AM33" s="44"/>
      <c r="AN33" s="44"/>
      <c r="AO33" s="44"/>
      <c r="AP33" s="44"/>
      <c r="AQ33" s="44"/>
      <c r="AR33" s="47"/>
      <c r="BE33" s="48"/>
    </row>
    <row r="34" s="2" customFormat="1" ht="6.96" customHeight="1">
      <c r="A34" s="35"/>
      <c r="B34" s="36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41"/>
      <c r="BE34" s="28"/>
    </row>
    <row r="35" s="2" customFormat="1" ht="25.92" customHeight="1">
      <c r="A35" s="35"/>
      <c r="B35" s="36"/>
      <c r="C35" s="49"/>
      <c r="D35" s="50" t="s">
        <v>45</v>
      </c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2" t="s">
        <v>46</v>
      </c>
      <c r="U35" s="51"/>
      <c r="V35" s="51"/>
      <c r="W35" s="51"/>
      <c r="X35" s="53" t="s">
        <v>47</v>
      </c>
      <c r="Y35" s="51"/>
      <c r="Z35" s="51"/>
      <c r="AA35" s="51"/>
      <c r="AB35" s="51"/>
      <c r="AC35" s="51"/>
      <c r="AD35" s="51"/>
      <c r="AE35" s="51"/>
      <c r="AF35" s="51"/>
      <c r="AG35" s="51"/>
      <c r="AH35" s="51"/>
      <c r="AI35" s="51"/>
      <c r="AJ35" s="51"/>
      <c r="AK35" s="54">
        <f>SUM(AK26:AK33)</f>
        <v>0</v>
      </c>
      <c r="AL35" s="51"/>
      <c r="AM35" s="51"/>
      <c r="AN35" s="51"/>
      <c r="AO35" s="55"/>
      <c r="AP35" s="49"/>
      <c r="AQ35" s="49"/>
      <c r="AR35" s="41"/>
      <c r="BE35" s="35"/>
    </row>
    <row r="36" s="2" customFormat="1" ht="6.96" customHeight="1">
      <c r="A36" s="35"/>
      <c r="B36" s="36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41"/>
      <c r="BE36" s="35"/>
    </row>
    <row r="37" s="2" customFormat="1" ht="14.4" customHeight="1">
      <c r="A37" s="35"/>
      <c r="B37" s="36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41"/>
      <c r="BE37" s="35"/>
    </row>
    <row r="38" s="1" customFormat="1" ht="14.4" customHeight="1">
      <c r="B38" s="18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  <c r="AR38" s="17"/>
    </row>
    <row r="39" s="1" customFormat="1" ht="14.4" customHeight="1">
      <c r="B39" s="18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7"/>
    </row>
    <row r="40" s="1" customFormat="1" ht="14.4" customHeight="1">
      <c r="B40" s="18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7"/>
    </row>
    <row r="41" s="1" customFormat="1" ht="14.4" customHeight="1">
      <c r="B41" s="18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7"/>
    </row>
    <row r="42" s="1" customFormat="1" ht="14.4" customHeight="1">
      <c r="B42" s="18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  <c r="AR42" s="17"/>
    </row>
    <row r="43" s="1" customFormat="1" ht="14.4" customHeight="1">
      <c r="B43" s="18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7"/>
    </row>
    <row r="44" s="1" customFormat="1" ht="14.4" customHeight="1">
      <c r="B44" s="18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19"/>
      <c r="AR44" s="17"/>
    </row>
    <row r="45" s="1" customFormat="1" ht="14.4" customHeight="1">
      <c r="B45" s="18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7"/>
    </row>
    <row r="46" s="1" customFormat="1" ht="14.4" customHeight="1">
      <c r="B46" s="18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7"/>
    </row>
    <row r="47" s="1" customFormat="1" ht="14.4" customHeight="1">
      <c r="B47" s="18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  <c r="AR47" s="17"/>
    </row>
    <row r="48" s="1" customFormat="1" ht="14.4" customHeight="1">
      <c r="B48" s="18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19"/>
      <c r="AR48" s="17"/>
    </row>
    <row r="49" s="2" customFormat="1" ht="14.4" customHeight="1">
      <c r="B49" s="56"/>
      <c r="C49" s="57"/>
      <c r="D49" s="58" t="s">
        <v>48</v>
      </c>
      <c r="E49" s="59"/>
      <c r="F49" s="59"/>
      <c r="G49" s="59"/>
      <c r="H49" s="59"/>
      <c r="I49" s="59"/>
      <c r="J49" s="59"/>
      <c r="K49" s="59"/>
      <c r="L49" s="59"/>
      <c r="M49" s="59"/>
      <c r="N49" s="59"/>
      <c r="O49" s="59"/>
      <c r="P49" s="59"/>
      <c r="Q49" s="59"/>
      <c r="R49" s="59"/>
      <c r="S49" s="59"/>
      <c r="T49" s="59"/>
      <c r="U49" s="59"/>
      <c r="V49" s="59"/>
      <c r="W49" s="59"/>
      <c r="X49" s="59"/>
      <c r="Y49" s="59"/>
      <c r="Z49" s="59"/>
      <c r="AA49" s="59"/>
      <c r="AB49" s="59"/>
      <c r="AC49" s="59"/>
      <c r="AD49" s="59"/>
      <c r="AE49" s="59"/>
      <c r="AF49" s="59"/>
      <c r="AG49" s="59"/>
      <c r="AH49" s="58" t="s">
        <v>49</v>
      </c>
      <c r="AI49" s="59"/>
      <c r="AJ49" s="59"/>
      <c r="AK49" s="59"/>
      <c r="AL49" s="59"/>
      <c r="AM49" s="59"/>
      <c r="AN49" s="59"/>
      <c r="AO49" s="59"/>
      <c r="AP49" s="57"/>
      <c r="AQ49" s="57"/>
      <c r="AR49" s="60"/>
    </row>
    <row r="50">
      <c r="B50" s="18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  <c r="AP50" s="19"/>
      <c r="AQ50" s="19"/>
      <c r="AR50" s="17"/>
    </row>
    <row r="51">
      <c r="B51" s="18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  <c r="AP51" s="19"/>
      <c r="AQ51" s="19"/>
      <c r="AR51" s="17"/>
    </row>
    <row r="52">
      <c r="B52" s="18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  <c r="AP52" s="19"/>
      <c r="AQ52" s="19"/>
      <c r="AR52" s="17"/>
    </row>
    <row r="53">
      <c r="B53" s="18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  <c r="AP53" s="19"/>
      <c r="AQ53" s="19"/>
      <c r="AR53" s="17"/>
    </row>
    <row r="54">
      <c r="B54" s="18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  <c r="AP54" s="19"/>
      <c r="AQ54" s="19"/>
      <c r="AR54" s="17"/>
    </row>
    <row r="55">
      <c r="B55" s="18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  <c r="AP55" s="19"/>
      <c r="AQ55" s="19"/>
      <c r="AR55" s="17"/>
    </row>
    <row r="56">
      <c r="B56" s="18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7"/>
    </row>
    <row r="57">
      <c r="B57" s="18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7"/>
    </row>
    <row r="58">
      <c r="B58" s="18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  <c r="AP58" s="19"/>
      <c r="AQ58" s="19"/>
      <c r="AR58" s="17"/>
    </row>
    <row r="59">
      <c r="B59" s="18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19"/>
      <c r="AQ59" s="19"/>
      <c r="AR59" s="17"/>
    </row>
    <row r="60" s="2" customFormat="1">
      <c r="A60" s="35"/>
      <c r="B60" s="36"/>
      <c r="C60" s="37"/>
      <c r="D60" s="61" t="s">
        <v>50</v>
      </c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61" t="s">
        <v>51</v>
      </c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39"/>
      <c r="AH60" s="61" t="s">
        <v>50</v>
      </c>
      <c r="AI60" s="39"/>
      <c r="AJ60" s="39"/>
      <c r="AK60" s="39"/>
      <c r="AL60" s="39"/>
      <c r="AM60" s="61" t="s">
        <v>51</v>
      </c>
      <c r="AN60" s="39"/>
      <c r="AO60" s="39"/>
      <c r="AP60" s="37"/>
      <c r="AQ60" s="37"/>
      <c r="AR60" s="41"/>
      <c r="BE60" s="35"/>
    </row>
    <row r="61">
      <c r="B61" s="18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  <c r="AP61" s="19"/>
      <c r="AQ61" s="19"/>
      <c r="AR61" s="17"/>
    </row>
    <row r="62">
      <c r="B62" s="18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  <c r="AP62" s="19"/>
      <c r="AQ62" s="19"/>
      <c r="AR62" s="17"/>
    </row>
    <row r="63">
      <c r="B63" s="18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  <c r="AO63" s="19"/>
      <c r="AP63" s="19"/>
      <c r="AQ63" s="19"/>
      <c r="AR63" s="17"/>
    </row>
    <row r="64" s="2" customFormat="1">
      <c r="A64" s="35"/>
      <c r="B64" s="36"/>
      <c r="C64" s="37"/>
      <c r="D64" s="58" t="s">
        <v>52</v>
      </c>
      <c r="E64" s="62"/>
      <c r="F64" s="62"/>
      <c r="G64" s="62"/>
      <c r="H64" s="62"/>
      <c r="I64" s="62"/>
      <c r="J64" s="62"/>
      <c r="K64" s="62"/>
      <c r="L64" s="62"/>
      <c r="M64" s="62"/>
      <c r="N64" s="62"/>
      <c r="O64" s="62"/>
      <c r="P64" s="62"/>
      <c r="Q64" s="62"/>
      <c r="R64" s="62"/>
      <c r="S64" s="62"/>
      <c r="T64" s="62"/>
      <c r="U64" s="62"/>
      <c r="V64" s="62"/>
      <c r="W64" s="62"/>
      <c r="X64" s="62"/>
      <c r="Y64" s="62"/>
      <c r="Z64" s="62"/>
      <c r="AA64" s="62"/>
      <c r="AB64" s="62"/>
      <c r="AC64" s="62"/>
      <c r="AD64" s="62"/>
      <c r="AE64" s="62"/>
      <c r="AF64" s="62"/>
      <c r="AG64" s="62"/>
      <c r="AH64" s="58" t="s">
        <v>53</v>
      </c>
      <c r="AI64" s="62"/>
      <c r="AJ64" s="62"/>
      <c r="AK64" s="62"/>
      <c r="AL64" s="62"/>
      <c r="AM64" s="62"/>
      <c r="AN64" s="62"/>
      <c r="AO64" s="62"/>
      <c r="AP64" s="37"/>
      <c r="AQ64" s="37"/>
      <c r="AR64" s="41"/>
      <c r="BE64" s="35"/>
    </row>
    <row r="65">
      <c r="B65" s="18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  <c r="AP65" s="19"/>
      <c r="AQ65" s="19"/>
      <c r="AR65" s="17"/>
    </row>
    <row r="66">
      <c r="B66" s="18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  <c r="AP66" s="19"/>
      <c r="AQ66" s="19"/>
      <c r="AR66" s="17"/>
    </row>
    <row r="67">
      <c r="B67" s="18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AO67" s="19"/>
      <c r="AP67" s="19"/>
      <c r="AQ67" s="19"/>
      <c r="AR67" s="17"/>
    </row>
    <row r="68">
      <c r="B68" s="18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  <c r="AP68" s="19"/>
      <c r="AQ68" s="19"/>
      <c r="AR68" s="17"/>
    </row>
    <row r="69">
      <c r="B69" s="18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  <c r="AO69" s="19"/>
      <c r="AP69" s="19"/>
      <c r="AQ69" s="19"/>
      <c r="AR69" s="17"/>
    </row>
    <row r="70">
      <c r="B70" s="18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  <c r="AP70" s="19"/>
      <c r="AQ70" s="19"/>
      <c r="AR70" s="17"/>
    </row>
    <row r="71">
      <c r="B71" s="18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  <c r="AP71" s="19"/>
      <c r="AQ71" s="19"/>
      <c r="AR71" s="17"/>
    </row>
    <row r="72">
      <c r="B72" s="18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  <c r="AP72" s="19"/>
      <c r="AQ72" s="19"/>
      <c r="AR72" s="17"/>
    </row>
    <row r="73">
      <c r="B73" s="18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  <c r="AP73" s="19"/>
      <c r="AQ73" s="19"/>
      <c r="AR73" s="17"/>
    </row>
    <row r="74">
      <c r="B74" s="18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  <c r="AP74" s="19"/>
      <c r="AQ74" s="19"/>
      <c r="AR74" s="17"/>
    </row>
    <row r="75" s="2" customFormat="1">
      <c r="A75" s="35"/>
      <c r="B75" s="36"/>
      <c r="C75" s="37"/>
      <c r="D75" s="61" t="s">
        <v>50</v>
      </c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61" t="s">
        <v>51</v>
      </c>
      <c r="W75" s="39"/>
      <c r="X75" s="39"/>
      <c r="Y75" s="39"/>
      <c r="Z75" s="39"/>
      <c r="AA75" s="39"/>
      <c r="AB75" s="39"/>
      <c r="AC75" s="39"/>
      <c r="AD75" s="39"/>
      <c r="AE75" s="39"/>
      <c r="AF75" s="39"/>
      <c r="AG75" s="39"/>
      <c r="AH75" s="61" t="s">
        <v>50</v>
      </c>
      <c r="AI75" s="39"/>
      <c r="AJ75" s="39"/>
      <c r="AK75" s="39"/>
      <c r="AL75" s="39"/>
      <c r="AM75" s="61" t="s">
        <v>51</v>
      </c>
      <c r="AN75" s="39"/>
      <c r="AO75" s="39"/>
      <c r="AP75" s="37"/>
      <c r="AQ75" s="37"/>
      <c r="AR75" s="41"/>
      <c r="BE75" s="35"/>
    </row>
    <row r="76" s="2" customFormat="1">
      <c r="A76" s="35"/>
      <c r="B76" s="36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7"/>
      <c r="AP76" s="37"/>
      <c r="AQ76" s="37"/>
      <c r="AR76" s="41"/>
      <c r="BE76" s="35"/>
    </row>
    <row r="77" s="2" customFormat="1" ht="6.96" customHeight="1">
      <c r="A77" s="35"/>
      <c r="B77" s="63"/>
      <c r="C77" s="64"/>
      <c r="D77" s="64"/>
      <c r="E77" s="64"/>
      <c r="F77" s="64"/>
      <c r="G77" s="64"/>
      <c r="H77" s="64"/>
      <c r="I77" s="64"/>
      <c r="J77" s="64"/>
      <c r="K77" s="64"/>
      <c r="L77" s="64"/>
      <c r="M77" s="64"/>
      <c r="N77" s="64"/>
      <c r="O77" s="64"/>
      <c r="P77" s="64"/>
      <c r="Q77" s="64"/>
      <c r="R77" s="64"/>
      <c r="S77" s="64"/>
      <c r="T77" s="64"/>
      <c r="U77" s="64"/>
      <c r="V77" s="64"/>
      <c r="W77" s="64"/>
      <c r="X77" s="64"/>
      <c r="Y77" s="64"/>
      <c r="Z77" s="64"/>
      <c r="AA77" s="64"/>
      <c r="AB77" s="64"/>
      <c r="AC77" s="64"/>
      <c r="AD77" s="64"/>
      <c r="AE77" s="64"/>
      <c r="AF77" s="64"/>
      <c r="AG77" s="64"/>
      <c r="AH77" s="64"/>
      <c r="AI77" s="64"/>
      <c r="AJ77" s="64"/>
      <c r="AK77" s="64"/>
      <c r="AL77" s="64"/>
      <c r="AM77" s="64"/>
      <c r="AN77" s="64"/>
      <c r="AO77" s="64"/>
      <c r="AP77" s="64"/>
      <c r="AQ77" s="64"/>
      <c r="AR77" s="41"/>
      <c r="BE77" s="35"/>
    </row>
    <row r="81" s="2" customFormat="1" ht="6.96" customHeight="1">
      <c r="A81" s="35"/>
      <c r="B81" s="65"/>
      <c r="C81" s="66"/>
      <c r="D81" s="66"/>
      <c r="E81" s="66"/>
      <c r="F81" s="66"/>
      <c r="G81" s="66"/>
      <c r="H81" s="66"/>
      <c r="I81" s="66"/>
      <c r="J81" s="66"/>
      <c r="K81" s="66"/>
      <c r="L81" s="66"/>
      <c r="M81" s="66"/>
      <c r="N81" s="66"/>
      <c r="O81" s="66"/>
      <c r="P81" s="66"/>
      <c r="Q81" s="66"/>
      <c r="R81" s="66"/>
      <c r="S81" s="66"/>
      <c r="T81" s="66"/>
      <c r="U81" s="66"/>
      <c r="V81" s="66"/>
      <c r="W81" s="66"/>
      <c r="X81" s="66"/>
      <c r="Y81" s="66"/>
      <c r="Z81" s="66"/>
      <c r="AA81" s="66"/>
      <c r="AB81" s="66"/>
      <c r="AC81" s="66"/>
      <c r="AD81" s="66"/>
      <c r="AE81" s="66"/>
      <c r="AF81" s="66"/>
      <c r="AG81" s="66"/>
      <c r="AH81" s="66"/>
      <c r="AI81" s="66"/>
      <c r="AJ81" s="66"/>
      <c r="AK81" s="66"/>
      <c r="AL81" s="66"/>
      <c r="AM81" s="66"/>
      <c r="AN81" s="66"/>
      <c r="AO81" s="66"/>
      <c r="AP81" s="66"/>
      <c r="AQ81" s="66"/>
      <c r="AR81" s="41"/>
      <c r="BE81" s="35"/>
    </row>
    <row r="82" s="2" customFormat="1" ht="24.96" customHeight="1">
      <c r="A82" s="35"/>
      <c r="B82" s="36"/>
      <c r="C82" s="20" t="s">
        <v>54</v>
      </c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  <c r="AN82" s="37"/>
      <c r="AO82" s="37"/>
      <c r="AP82" s="37"/>
      <c r="AQ82" s="37"/>
      <c r="AR82" s="41"/>
      <c r="BE82" s="35"/>
    </row>
    <row r="83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  <c r="AM83" s="37"/>
      <c r="AN83" s="37"/>
      <c r="AO83" s="37"/>
      <c r="AP83" s="37"/>
      <c r="AQ83" s="37"/>
      <c r="AR83" s="41"/>
      <c r="BE83" s="35"/>
    </row>
    <row r="84" s="4" customFormat="1" ht="12" customHeight="1">
      <c r="A84" s="4"/>
      <c r="B84" s="67"/>
      <c r="C84" s="29" t="s">
        <v>13</v>
      </c>
      <c r="D84" s="68"/>
      <c r="E84" s="68"/>
      <c r="F84" s="68"/>
      <c r="G84" s="68"/>
      <c r="H84" s="68"/>
      <c r="I84" s="68"/>
      <c r="J84" s="68"/>
      <c r="K84" s="68"/>
      <c r="L84" s="68" t="str">
        <f>K5</f>
        <v>1_2020</v>
      </c>
      <c r="M84" s="68"/>
      <c r="N84" s="68"/>
      <c r="O84" s="68"/>
      <c r="P84" s="68"/>
      <c r="Q84" s="68"/>
      <c r="R84" s="68"/>
      <c r="S84" s="68"/>
      <c r="T84" s="68"/>
      <c r="U84" s="68"/>
      <c r="V84" s="68"/>
      <c r="W84" s="68"/>
      <c r="X84" s="68"/>
      <c r="Y84" s="68"/>
      <c r="Z84" s="68"/>
      <c r="AA84" s="68"/>
      <c r="AB84" s="68"/>
      <c r="AC84" s="68"/>
      <c r="AD84" s="68"/>
      <c r="AE84" s="68"/>
      <c r="AF84" s="68"/>
      <c r="AG84" s="68"/>
      <c r="AH84" s="68"/>
      <c r="AI84" s="68"/>
      <c r="AJ84" s="68"/>
      <c r="AK84" s="68"/>
      <c r="AL84" s="68"/>
      <c r="AM84" s="68"/>
      <c r="AN84" s="68"/>
      <c r="AO84" s="68"/>
      <c r="AP84" s="68"/>
      <c r="AQ84" s="68"/>
      <c r="AR84" s="69"/>
      <c r="BE84" s="4"/>
    </row>
    <row r="85" s="5" customFormat="1" ht="36.96" customHeight="1">
      <c r="A85" s="5"/>
      <c r="B85" s="70"/>
      <c r="C85" s="71" t="s">
        <v>16</v>
      </c>
      <c r="D85" s="72"/>
      <c r="E85" s="72"/>
      <c r="F85" s="72"/>
      <c r="G85" s="72"/>
      <c r="H85" s="72"/>
      <c r="I85" s="72"/>
      <c r="J85" s="72"/>
      <c r="K85" s="72"/>
      <c r="L85" s="73" t="str">
        <f>K6</f>
        <v>Oprava podlah kolejí - tramvaje Moravská Ostrava</v>
      </c>
      <c r="M85" s="72"/>
      <c r="N85" s="72"/>
      <c r="O85" s="72"/>
      <c r="P85" s="72"/>
      <c r="Q85" s="72"/>
      <c r="R85" s="72"/>
      <c r="S85" s="72"/>
      <c r="T85" s="72"/>
      <c r="U85" s="72"/>
      <c r="V85" s="72"/>
      <c r="W85" s="72"/>
      <c r="X85" s="72"/>
      <c r="Y85" s="72"/>
      <c r="Z85" s="72"/>
      <c r="AA85" s="72"/>
      <c r="AB85" s="72"/>
      <c r="AC85" s="72"/>
      <c r="AD85" s="72"/>
      <c r="AE85" s="72"/>
      <c r="AF85" s="72"/>
      <c r="AG85" s="72"/>
      <c r="AH85" s="72"/>
      <c r="AI85" s="72"/>
      <c r="AJ85" s="72"/>
      <c r="AK85" s="72"/>
      <c r="AL85" s="72"/>
      <c r="AM85" s="72"/>
      <c r="AN85" s="72"/>
      <c r="AO85" s="72"/>
      <c r="AP85" s="72"/>
      <c r="AQ85" s="72"/>
      <c r="AR85" s="74"/>
      <c r="BE85" s="5"/>
    </row>
    <row r="86" s="2" customFormat="1" ht="6.96" customHeight="1">
      <c r="A86" s="35"/>
      <c r="B86" s="36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  <c r="AM86" s="37"/>
      <c r="AN86" s="37"/>
      <c r="AO86" s="37"/>
      <c r="AP86" s="37"/>
      <c r="AQ86" s="37"/>
      <c r="AR86" s="41"/>
      <c r="BE86" s="35"/>
    </row>
    <row r="87" s="2" customFormat="1" ht="12" customHeight="1">
      <c r="A87" s="35"/>
      <c r="B87" s="36"/>
      <c r="C87" s="29" t="s">
        <v>20</v>
      </c>
      <c r="D87" s="37"/>
      <c r="E87" s="37"/>
      <c r="F87" s="37"/>
      <c r="G87" s="37"/>
      <c r="H87" s="37"/>
      <c r="I87" s="37"/>
      <c r="J87" s="37"/>
      <c r="K87" s="37"/>
      <c r="L87" s="75" t="str">
        <f>IF(K8="","",K8)</f>
        <v xml:space="preserve"> </v>
      </c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29" t="s">
        <v>22</v>
      </c>
      <c r="AJ87" s="37"/>
      <c r="AK87" s="37"/>
      <c r="AL87" s="37"/>
      <c r="AM87" s="76" t="str">
        <f>IF(AN8= "","",AN8)</f>
        <v>8. 1. 2020</v>
      </c>
      <c r="AN87" s="76"/>
      <c r="AO87" s="37"/>
      <c r="AP87" s="37"/>
      <c r="AQ87" s="37"/>
      <c r="AR87" s="41"/>
      <c r="BE87" s="35"/>
    </row>
    <row r="88" s="2" customFormat="1" ht="6.96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  <c r="AL88" s="37"/>
      <c r="AM88" s="37"/>
      <c r="AN88" s="37"/>
      <c r="AO88" s="37"/>
      <c r="AP88" s="37"/>
      <c r="AQ88" s="37"/>
      <c r="AR88" s="41"/>
      <c r="BE88" s="35"/>
    </row>
    <row r="89" s="2" customFormat="1" ht="15.15" customHeight="1">
      <c r="A89" s="35"/>
      <c r="B89" s="36"/>
      <c r="C89" s="29" t="s">
        <v>24</v>
      </c>
      <c r="D89" s="37"/>
      <c r="E89" s="37"/>
      <c r="F89" s="37"/>
      <c r="G89" s="37"/>
      <c r="H89" s="37"/>
      <c r="I89" s="37"/>
      <c r="J89" s="37"/>
      <c r="K89" s="37"/>
      <c r="L89" s="68" t="str">
        <f>IF(E11= "","",E11)</f>
        <v>DOPRAVNÍ PODNIK OSTRAVA a.s., Poděbradova 494/2, M</v>
      </c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29" t="s">
        <v>30</v>
      </c>
      <c r="AJ89" s="37"/>
      <c r="AK89" s="37"/>
      <c r="AL89" s="37"/>
      <c r="AM89" s="77" t="str">
        <f>IF(E17="","",E17)</f>
        <v xml:space="preserve"> </v>
      </c>
      <c r="AN89" s="68"/>
      <c r="AO89" s="68"/>
      <c r="AP89" s="68"/>
      <c r="AQ89" s="37"/>
      <c r="AR89" s="41"/>
      <c r="AS89" s="78" t="s">
        <v>55</v>
      </c>
      <c r="AT89" s="79"/>
      <c r="AU89" s="80"/>
      <c r="AV89" s="80"/>
      <c r="AW89" s="80"/>
      <c r="AX89" s="80"/>
      <c r="AY89" s="80"/>
      <c r="AZ89" s="80"/>
      <c r="BA89" s="80"/>
      <c r="BB89" s="80"/>
      <c r="BC89" s="80"/>
      <c r="BD89" s="81"/>
      <c r="BE89" s="35"/>
    </row>
    <row r="90" s="2" customFormat="1" ht="15.15" customHeight="1">
      <c r="A90" s="35"/>
      <c r="B90" s="36"/>
      <c r="C90" s="29" t="s">
        <v>28</v>
      </c>
      <c r="D90" s="37"/>
      <c r="E90" s="37"/>
      <c r="F90" s="37"/>
      <c r="G90" s="37"/>
      <c r="H90" s="37"/>
      <c r="I90" s="37"/>
      <c r="J90" s="37"/>
      <c r="K90" s="37"/>
      <c r="L90" s="68" t="str">
        <f>IF(E14= "Vyplň údaj","",E14)</f>
        <v/>
      </c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29" t="s">
        <v>32</v>
      </c>
      <c r="AJ90" s="37"/>
      <c r="AK90" s="37"/>
      <c r="AL90" s="37"/>
      <c r="AM90" s="77" t="str">
        <f>IF(E20="","",E20)</f>
        <v xml:space="preserve"> </v>
      </c>
      <c r="AN90" s="68"/>
      <c r="AO90" s="68"/>
      <c r="AP90" s="68"/>
      <c r="AQ90" s="37"/>
      <c r="AR90" s="41"/>
      <c r="AS90" s="82"/>
      <c r="AT90" s="83"/>
      <c r="AU90" s="84"/>
      <c r="AV90" s="84"/>
      <c r="AW90" s="84"/>
      <c r="AX90" s="84"/>
      <c r="AY90" s="84"/>
      <c r="AZ90" s="84"/>
      <c r="BA90" s="84"/>
      <c r="BB90" s="84"/>
      <c r="BC90" s="84"/>
      <c r="BD90" s="85"/>
      <c r="BE90" s="35"/>
    </row>
    <row r="91" s="2" customFormat="1" ht="10.8" customHeight="1">
      <c r="A91" s="35"/>
      <c r="B91" s="36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7"/>
      <c r="AL91" s="37"/>
      <c r="AM91" s="37"/>
      <c r="AN91" s="37"/>
      <c r="AO91" s="37"/>
      <c r="AP91" s="37"/>
      <c r="AQ91" s="37"/>
      <c r="AR91" s="41"/>
      <c r="AS91" s="86"/>
      <c r="AT91" s="87"/>
      <c r="AU91" s="88"/>
      <c r="AV91" s="88"/>
      <c r="AW91" s="88"/>
      <c r="AX91" s="88"/>
      <c r="AY91" s="88"/>
      <c r="AZ91" s="88"/>
      <c r="BA91" s="88"/>
      <c r="BB91" s="88"/>
      <c r="BC91" s="88"/>
      <c r="BD91" s="89"/>
      <c r="BE91" s="35"/>
    </row>
    <row r="92" s="2" customFormat="1" ht="29.28" customHeight="1">
      <c r="A92" s="35"/>
      <c r="B92" s="36"/>
      <c r="C92" s="90" t="s">
        <v>56</v>
      </c>
      <c r="D92" s="91"/>
      <c r="E92" s="91"/>
      <c r="F92" s="91"/>
      <c r="G92" s="91"/>
      <c r="H92" s="92"/>
      <c r="I92" s="93" t="s">
        <v>57</v>
      </c>
      <c r="J92" s="91"/>
      <c r="K92" s="91"/>
      <c r="L92" s="91"/>
      <c r="M92" s="91"/>
      <c r="N92" s="91"/>
      <c r="O92" s="91"/>
      <c r="P92" s="91"/>
      <c r="Q92" s="91"/>
      <c r="R92" s="91"/>
      <c r="S92" s="91"/>
      <c r="T92" s="91"/>
      <c r="U92" s="91"/>
      <c r="V92" s="91"/>
      <c r="W92" s="91"/>
      <c r="X92" s="91"/>
      <c r="Y92" s="91"/>
      <c r="Z92" s="91"/>
      <c r="AA92" s="91"/>
      <c r="AB92" s="91"/>
      <c r="AC92" s="91"/>
      <c r="AD92" s="91"/>
      <c r="AE92" s="91"/>
      <c r="AF92" s="91"/>
      <c r="AG92" s="94" t="s">
        <v>58</v>
      </c>
      <c r="AH92" s="91"/>
      <c r="AI92" s="91"/>
      <c r="AJ92" s="91"/>
      <c r="AK92" s="91"/>
      <c r="AL92" s="91"/>
      <c r="AM92" s="91"/>
      <c r="AN92" s="93" t="s">
        <v>59</v>
      </c>
      <c r="AO92" s="91"/>
      <c r="AP92" s="95"/>
      <c r="AQ92" s="96" t="s">
        <v>60</v>
      </c>
      <c r="AR92" s="41"/>
      <c r="AS92" s="97" t="s">
        <v>61</v>
      </c>
      <c r="AT92" s="98" t="s">
        <v>62</v>
      </c>
      <c r="AU92" s="98" t="s">
        <v>63</v>
      </c>
      <c r="AV92" s="98" t="s">
        <v>64</v>
      </c>
      <c r="AW92" s="98" t="s">
        <v>65</v>
      </c>
      <c r="AX92" s="98" t="s">
        <v>66</v>
      </c>
      <c r="AY92" s="98" t="s">
        <v>67</v>
      </c>
      <c r="AZ92" s="98" t="s">
        <v>68</v>
      </c>
      <c r="BA92" s="98" t="s">
        <v>69</v>
      </c>
      <c r="BB92" s="98" t="s">
        <v>70</v>
      </c>
      <c r="BC92" s="98" t="s">
        <v>71</v>
      </c>
      <c r="BD92" s="99" t="s">
        <v>72</v>
      </c>
      <c r="BE92" s="35"/>
    </row>
    <row r="93" s="2" customFormat="1" ht="10.8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37"/>
      <c r="AH93" s="37"/>
      <c r="AI93" s="37"/>
      <c r="AJ93" s="37"/>
      <c r="AK93" s="37"/>
      <c r="AL93" s="37"/>
      <c r="AM93" s="37"/>
      <c r="AN93" s="37"/>
      <c r="AO93" s="37"/>
      <c r="AP93" s="37"/>
      <c r="AQ93" s="37"/>
      <c r="AR93" s="41"/>
      <c r="AS93" s="100"/>
      <c r="AT93" s="101"/>
      <c r="AU93" s="101"/>
      <c r="AV93" s="101"/>
      <c r="AW93" s="101"/>
      <c r="AX93" s="101"/>
      <c r="AY93" s="101"/>
      <c r="AZ93" s="101"/>
      <c r="BA93" s="101"/>
      <c r="BB93" s="101"/>
      <c r="BC93" s="101"/>
      <c r="BD93" s="102"/>
      <c r="BE93" s="35"/>
    </row>
    <row r="94" s="6" customFormat="1" ht="32.4" customHeight="1">
      <c r="A94" s="6"/>
      <c r="B94" s="103"/>
      <c r="C94" s="104" t="s">
        <v>73</v>
      </c>
      <c r="D94" s="105"/>
      <c r="E94" s="105"/>
      <c r="F94" s="105"/>
      <c r="G94" s="105"/>
      <c r="H94" s="105"/>
      <c r="I94" s="105"/>
      <c r="J94" s="105"/>
      <c r="K94" s="105"/>
      <c r="L94" s="105"/>
      <c r="M94" s="105"/>
      <c r="N94" s="105"/>
      <c r="O94" s="105"/>
      <c r="P94" s="105"/>
      <c r="Q94" s="105"/>
      <c r="R94" s="105"/>
      <c r="S94" s="105"/>
      <c r="T94" s="105"/>
      <c r="U94" s="105"/>
      <c r="V94" s="105"/>
      <c r="W94" s="105"/>
      <c r="X94" s="105"/>
      <c r="Y94" s="105"/>
      <c r="Z94" s="105"/>
      <c r="AA94" s="105"/>
      <c r="AB94" s="105"/>
      <c r="AC94" s="105"/>
      <c r="AD94" s="105"/>
      <c r="AE94" s="105"/>
      <c r="AF94" s="105"/>
      <c r="AG94" s="106">
        <f>ROUND(SUM(AG95:AG97),2)</f>
        <v>0</v>
      </c>
      <c r="AH94" s="106"/>
      <c r="AI94" s="106"/>
      <c r="AJ94" s="106"/>
      <c r="AK94" s="106"/>
      <c r="AL94" s="106"/>
      <c r="AM94" s="106"/>
      <c r="AN94" s="107">
        <f>SUM(AG94,AT94)</f>
        <v>0</v>
      </c>
      <c r="AO94" s="107"/>
      <c r="AP94" s="107"/>
      <c r="AQ94" s="108" t="s">
        <v>1</v>
      </c>
      <c r="AR94" s="109"/>
      <c r="AS94" s="110">
        <f>ROUND(SUM(AS95:AS97),2)</f>
        <v>0</v>
      </c>
      <c r="AT94" s="111">
        <f>ROUND(SUM(AV94:AW94),2)</f>
        <v>0</v>
      </c>
      <c r="AU94" s="112">
        <f>ROUND(SUM(AU95:AU97),5)</f>
        <v>0</v>
      </c>
      <c r="AV94" s="111">
        <f>ROUND(AZ94*L29,2)</f>
        <v>0</v>
      </c>
      <c r="AW94" s="111">
        <f>ROUND(BA94*L30,2)</f>
        <v>0</v>
      </c>
      <c r="AX94" s="111">
        <f>ROUND(BB94*L29,2)</f>
        <v>0</v>
      </c>
      <c r="AY94" s="111">
        <f>ROUND(BC94*L30,2)</f>
        <v>0</v>
      </c>
      <c r="AZ94" s="111">
        <f>ROUND(SUM(AZ95:AZ97),2)</f>
        <v>0</v>
      </c>
      <c r="BA94" s="111">
        <f>ROUND(SUM(BA95:BA97),2)</f>
        <v>0</v>
      </c>
      <c r="BB94" s="111">
        <f>ROUND(SUM(BB95:BB97),2)</f>
        <v>0</v>
      </c>
      <c r="BC94" s="111">
        <f>ROUND(SUM(BC95:BC97),2)</f>
        <v>0</v>
      </c>
      <c r="BD94" s="113">
        <f>ROUND(SUM(BD95:BD97),2)</f>
        <v>0</v>
      </c>
      <c r="BE94" s="6"/>
      <c r="BS94" s="114" t="s">
        <v>74</v>
      </c>
      <c r="BT94" s="114" t="s">
        <v>75</v>
      </c>
      <c r="BU94" s="115" t="s">
        <v>76</v>
      </c>
      <c r="BV94" s="114" t="s">
        <v>77</v>
      </c>
      <c r="BW94" s="114" t="s">
        <v>5</v>
      </c>
      <c r="BX94" s="114" t="s">
        <v>78</v>
      </c>
      <c r="CL94" s="114" t="s">
        <v>1</v>
      </c>
    </row>
    <row r="95" s="7" customFormat="1" ht="24.75" customHeight="1">
      <c r="A95" s="116" t="s">
        <v>79</v>
      </c>
      <c r="B95" s="117"/>
      <c r="C95" s="118"/>
      <c r="D95" s="119" t="s">
        <v>80</v>
      </c>
      <c r="E95" s="119"/>
      <c r="F95" s="119"/>
      <c r="G95" s="119"/>
      <c r="H95" s="119"/>
      <c r="I95" s="120"/>
      <c r="J95" s="119" t="s">
        <v>81</v>
      </c>
      <c r="K95" s="119"/>
      <c r="L95" s="119"/>
      <c r="M95" s="119"/>
      <c r="N95" s="119"/>
      <c r="O95" s="119"/>
      <c r="P95" s="119"/>
      <c r="Q95" s="119"/>
      <c r="R95" s="119"/>
      <c r="S95" s="119"/>
      <c r="T95" s="119"/>
      <c r="U95" s="119"/>
      <c r="V95" s="119"/>
      <c r="W95" s="119"/>
      <c r="X95" s="119"/>
      <c r="Y95" s="119"/>
      <c r="Z95" s="119"/>
      <c r="AA95" s="119"/>
      <c r="AB95" s="119"/>
      <c r="AC95" s="119"/>
      <c r="AD95" s="119"/>
      <c r="AE95" s="119"/>
      <c r="AF95" s="119"/>
      <c r="AG95" s="121">
        <f>'1_1_2020 - Kolej 7 '!J30</f>
        <v>0</v>
      </c>
      <c r="AH95" s="120"/>
      <c r="AI95" s="120"/>
      <c r="AJ95" s="120"/>
      <c r="AK95" s="120"/>
      <c r="AL95" s="120"/>
      <c r="AM95" s="120"/>
      <c r="AN95" s="121">
        <f>SUM(AG95,AT95)</f>
        <v>0</v>
      </c>
      <c r="AO95" s="120"/>
      <c r="AP95" s="120"/>
      <c r="AQ95" s="122" t="s">
        <v>82</v>
      </c>
      <c r="AR95" s="123"/>
      <c r="AS95" s="124">
        <v>0</v>
      </c>
      <c r="AT95" s="125">
        <f>ROUND(SUM(AV95:AW95),2)</f>
        <v>0</v>
      </c>
      <c r="AU95" s="126">
        <f>'1_1_2020 - Kolej 7 '!P127</f>
        <v>0</v>
      </c>
      <c r="AV95" s="125">
        <f>'1_1_2020 - Kolej 7 '!J33</f>
        <v>0</v>
      </c>
      <c r="AW95" s="125">
        <f>'1_1_2020 - Kolej 7 '!J34</f>
        <v>0</v>
      </c>
      <c r="AX95" s="125">
        <f>'1_1_2020 - Kolej 7 '!J35</f>
        <v>0</v>
      </c>
      <c r="AY95" s="125">
        <f>'1_1_2020 - Kolej 7 '!J36</f>
        <v>0</v>
      </c>
      <c r="AZ95" s="125">
        <f>'1_1_2020 - Kolej 7 '!F33</f>
        <v>0</v>
      </c>
      <c r="BA95" s="125">
        <f>'1_1_2020 - Kolej 7 '!F34</f>
        <v>0</v>
      </c>
      <c r="BB95" s="125">
        <f>'1_1_2020 - Kolej 7 '!F35</f>
        <v>0</v>
      </c>
      <c r="BC95" s="125">
        <f>'1_1_2020 - Kolej 7 '!F36</f>
        <v>0</v>
      </c>
      <c r="BD95" s="127">
        <f>'1_1_2020 - Kolej 7 '!F37</f>
        <v>0</v>
      </c>
      <c r="BE95" s="7"/>
      <c r="BT95" s="128" t="s">
        <v>83</v>
      </c>
      <c r="BV95" s="128" t="s">
        <v>77</v>
      </c>
      <c r="BW95" s="128" t="s">
        <v>84</v>
      </c>
      <c r="BX95" s="128" t="s">
        <v>5</v>
      </c>
      <c r="CL95" s="128" t="s">
        <v>1</v>
      </c>
      <c r="CM95" s="128" t="s">
        <v>85</v>
      </c>
    </row>
    <row r="96" s="7" customFormat="1" ht="24.75" customHeight="1">
      <c r="A96" s="116" t="s">
        <v>79</v>
      </c>
      <c r="B96" s="117"/>
      <c r="C96" s="118"/>
      <c r="D96" s="119" t="s">
        <v>86</v>
      </c>
      <c r="E96" s="119"/>
      <c r="F96" s="119"/>
      <c r="G96" s="119"/>
      <c r="H96" s="119"/>
      <c r="I96" s="120"/>
      <c r="J96" s="119" t="s">
        <v>87</v>
      </c>
      <c r="K96" s="119"/>
      <c r="L96" s="119"/>
      <c r="M96" s="119"/>
      <c r="N96" s="119"/>
      <c r="O96" s="119"/>
      <c r="P96" s="119"/>
      <c r="Q96" s="119"/>
      <c r="R96" s="119"/>
      <c r="S96" s="119"/>
      <c r="T96" s="119"/>
      <c r="U96" s="119"/>
      <c r="V96" s="119"/>
      <c r="W96" s="119"/>
      <c r="X96" s="119"/>
      <c r="Y96" s="119"/>
      <c r="Z96" s="119"/>
      <c r="AA96" s="119"/>
      <c r="AB96" s="119"/>
      <c r="AC96" s="119"/>
      <c r="AD96" s="119"/>
      <c r="AE96" s="119"/>
      <c r="AF96" s="119"/>
      <c r="AG96" s="121">
        <f>'2_1_2020 - Kolej 9'!J30</f>
        <v>0</v>
      </c>
      <c r="AH96" s="120"/>
      <c r="AI96" s="120"/>
      <c r="AJ96" s="120"/>
      <c r="AK96" s="120"/>
      <c r="AL96" s="120"/>
      <c r="AM96" s="120"/>
      <c r="AN96" s="121">
        <f>SUM(AG96,AT96)</f>
        <v>0</v>
      </c>
      <c r="AO96" s="120"/>
      <c r="AP96" s="120"/>
      <c r="AQ96" s="122" t="s">
        <v>82</v>
      </c>
      <c r="AR96" s="123"/>
      <c r="AS96" s="124">
        <v>0</v>
      </c>
      <c r="AT96" s="125">
        <f>ROUND(SUM(AV96:AW96),2)</f>
        <v>0</v>
      </c>
      <c r="AU96" s="126">
        <f>'2_1_2020 - Kolej 9'!P127</f>
        <v>0</v>
      </c>
      <c r="AV96" s="125">
        <f>'2_1_2020 - Kolej 9'!J33</f>
        <v>0</v>
      </c>
      <c r="AW96" s="125">
        <f>'2_1_2020 - Kolej 9'!J34</f>
        <v>0</v>
      </c>
      <c r="AX96" s="125">
        <f>'2_1_2020 - Kolej 9'!J35</f>
        <v>0</v>
      </c>
      <c r="AY96" s="125">
        <f>'2_1_2020 - Kolej 9'!J36</f>
        <v>0</v>
      </c>
      <c r="AZ96" s="125">
        <f>'2_1_2020 - Kolej 9'!F33</f>
        <v>0</v>
      </c>
      <c r="BA96" s="125">
        <f>'2_1_2020 - Kolej 9'!F34</f>
        <v>0</v>
      </c>
      <c r="BB96" s="125">
        <f>'2_1_2020 - Kolej 9'!F35</f>
        <v>0</v>
      </c>
      <c r="BC96" s="125">
        <f>'2_1_2020 - Kolej 9'!F36</f>
        <v>0</v>
      </c>
      <c r="BD96" s="127">
        <f>'2_1_2020 - Kolej 9'!F37</f>
        <v>0</v>
      </c>
      <c r="BE96" s="7"/>
      <c r="BT96" s="128" t="s">
        <v>83</v>
      </c>
      <c r="BV96" s="128" t="s">
        <v>77</v>
      </c>
      <c r="BW96" s="128" t="s">
        <v>88</v>
      </c>
      <c r="BX96" s="128" t="s">
        <v>5</v>
      </c>
      <c r="CL96" s="128" t="s">
        <v>1</v>
      </c>
      <c r="CM96" s="128" t="s">
        <v>85</v>
      </c>
    </row>
    <row r="97" s="7" customFormat="1" ht="24.75" customHeight="1">
      <c r="A97" s="116" t="s">
        <v>79</v>
      </c>
      <c r="B97" s="117"/>
      <c r="C97" s="118"/>
      <c r="D97" s="119" t="s">
        <v>89</v>
      </c>
      <c r="E97" s="119"/>
      <c r="F97" s="119"/>
      <c r="G97" s="119"/>
      <c r="H97" s="119"/>
      <c r="I97" s="120"/>
      <c r="J97" s="119" t="s">
        <v>90</v>
      </c>
      <c r="K97" s="119"/>
      <c r="L97" s="119"/>
      <c r="M97" s="119"/>
      <c r="N97" s="119"/>
      <c r="O97" s="119"/>
      <c r="P97" s="119"/>
      <c r="Q97" s="119"/>
      <c r="R97" s="119"/>
      <c r="S97" s="119"/>
      <c r="T97" s="119"/>
      <c r="U97" s="119"/>
      <c r="V97" s="119"/>
      <c r="W97" s="119"/>
      <c r="X97" s="119"/>
      <c r="Y97" s="119"/>
      <c r="Z97" s="119"/>
      <c r="AA97" s="119"/>
      <c r="AB97" s="119"/>
      <c r="AC97" s="119"/>
      <c r="AD97" s="119"/>
      <c r="AE97" s="119"/>
      <c r="AF97" s="119"/>
      <c r="AG97" s="121">
        <f>'3_1_2020 - Kolej 10'!J30</f>
        <v>0</v>
      </c>
      <c r="AH97" s="120"/>
      <c r="AI97" s="120"/>
      <c r="AJ97" s="120"/>
      <c r="AK97" s="120"/>
      <c r="AL97" s="120"/>
      <c r="AM97" s="120"/>
      <c r="AN97" s="121">
        <f>SUM(AG97,AT97)</f>
        <v>0</v>
      </c>
      <c r="AO97" s="120"/>
      <c r="AP97" s="120"/>
      <c r="AQ97" s="122" t="s">
        <v>82</v>
      </c>
      <c r="AR97" s="123"/>
      <c r="AS97" s="129">
        <v>0</v>
      </c>
      <c r="AT97" s="130">
        <f>ROUND(SUM(AV97:AW97),2)</f>
        <v>0</v>
      </c>
      <c r="AU97" s="131">
        <f>'3_1_2020 - Kolej 10'!P127</f>
        <v>0</v>
      </c>
      <c r="AV97" s="130">
        <f>'3_1_2020 - Kolej 10'!J33</f>
        <v>0</v>
      </c>
      <c r="AW97" s="130">
        <f>'3_1_2020 - Kolej 10'!J34</f>
        <v>0</v>
      </c>
      <c r="AX97" s="130">
        <f>'3_1_2020 - Kolej 10'!J35</f>
        <v>0</v>
      </c>
      <c r="AY97" s="130">
        <f>'3_1_2020 - Kolej 10'!J36</f>
        <v>0</v>
      </c>
      <c r="AZ97" s="130">
        <f>'3_1_2020 - Kolej 10'!F33</f>
        <v>0</v>
      </c>
      <c r="BA97" s="130">
        <f>'3_1_2020 - Kolej 10'!F34</f>
        <v>0</v>
      </c>
      <c r="BB97" s="130">
        <f>'3_1_2020 - Kolej 10'!F35</f>
        <v>0</v>
      </c>
      <c r="BC97" s="130">
        <f>'3_1_2020 - Kolej 10'!F36</f>
        <v>0</v>
      </c>
      <c r="BD97" s="132">
        <f>'3_1_2020 - Kolej 10'!F37</f>
        <v>0</v>
      </c>
      <c r="BE97" s="7"/>
      <c r="BT97" s="128" t="s">
        <v>83</v>
      </c>
      <c r="BV97" s="128" t="s">
        <v>77</v>
      </c>
      <c r="BW97" s="128" t="s">
        <v>91</v>
      </c>
      <c r="BX97" s="128" t="s">
        <v>5</v>
      </c>
      <c r="CL97" s="128" t="s">
        <v>1</v>
      </c>
      <c r="CM97" s="128" t="s">
        <v>85</v>
      </c>
    </row>
    <row r="98" s="2" customFormat="1" ht="30" customHeight="1">
      <c r="A98" s="35"/>
      <c r="B98" s="36"/>
      <c r="C98" s="37"/>
      <c r="D98" s="37"/>
      <c r="E98" s="37"/>
      <c r="F98" s="37"/>
      <c r="G98" s="37"/>
      <c r="H98" s="37"/>
      <c r="I98" s="37"/>
      <c r="J98" s="37"/>
      <c r="K98" s="37"/>
      <c r="L98" s="37"/>
      <c r="M98" s="37"/>
      <c r="N98" s="37"/>
      <c r="O98" s="37"/>
      <c r="P98" s="37"/>
      <c r="Q98" s="37"/>
      <c r="R98" s="37"/>
      <c r="S98" s="37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F98" s="37"/>
      <c r="AG98" s="37"/>
      <c r="AH98" s="37"/>
      <c r="AI98" s="37"/>
      <c r="AJ98" s="37"/>
      <c r="AK98" s="37"/>
      <c r="AL98" s="37"/>
      <c r="AM98" s="37"/>
      <c r="AN98" s="37"/>
      <c r="AO98" s="37"/>
      <c r="AP98" s="37"/>
      <c r="AQ98" s="37"/>
      <c r="AR98" s="41"/>
      <c r="AS98" s="35"/>
      <c r="AT98" s="35"/>
      <c r="AU98" s="35"/>
      <c r="AV98" s="35"/>
      <c r="AW98" s="35"/>
      <c r="AX98" s="35"/>
      <c r="AY98" s="35"/>
      <c r="AZ98" s="35"/>
      <c r="BA98" s="35"/>
      <c r="BB98" s="35"/>
      <c r="BC98" s="35"/>
      <c r="BD98" s="35"/>
      <c r="BE98" s="35"/>
    </row>
    <row r="99" s="2" customFormat="1" ht="6.96" customHeight="1">
      <c r="A99" s="35"/>
      <c r="B99" s="63"/>
      <c r="C99" s="64"/>
      <c r="D99" s="64"/>
      <c r="E99" s="64"/>
      <c r="F99" s="64"/>
      <c r="G99" s="64"/>
      <c r="H99" s="64"/>
      <c r="I99" s="64"/>
      <c r="J99" s="64"/>
      <c r="K99" s="64"/>
      <c r="L99" s="64"/>
      <c r="M99" s="64"/>
      <c r="N99" s="64"/>
      <c r="O99" s="64"/>
      <c r="P99" s="64"/>
      <c r="Q99" s="64"/>
      <c r="R99" s="64"/>
      <c r="S99" s="64"/>
      <c r="T99" s="64"/>
      <c r="U99" s="64"/>
      <c r="V99" s="64"/>
      <c r="W99" s="64"/>
      <c r="X99" s="64"/>
      <c r="Y99" s="64"/>
      <c r="Z99" s="64"/>
      <c r="AA99" s="64"/>
      <c r="AB99" s="64"/>
      <c r="AC99" s="64"/>
      <c r="AD99" s="64"/>
      <c r="AE99" s="64"/>
      <c r="AF99" s="64"/>
      <c r="AG99" s="64"/>
      <c r="AH99" s="64"/>
      <c r="AI99" s="64"/>
      <c r="AJ99" s="64"/>
      <c r="AK99" s="64"/>
      <c r="AL99" s="64"/>
      <c r="AM99" s="64"/>
      <c r="AN99" s="64"/>
      <c r="AO99" s="64"/>
      <c r="AP99" s="64"/>
      <c r="AQ99" s="64"/>
      <c r="AR99" s="41"/>
      <c r="AS99" s="35"/>
      <c r="AT99" s="35"/>
      <c r="AU99" s="35"/>
      <c r="AV99" s="35"/>
      <c r="AW99" s="35"/>
      <c r="AX99" s="35"/>
      <c r="AY99" s="35"/>
      <c r="AZ99" s="35"/>
      <c r="BA99" s="35"/>
      <c r="BB99" s="35"/>
      <c r="BC99" s="35"/>
      <c r="BD99" s="35"/>
      <c r="BE99" s="35"/>
    </row>
  </sheetData>
  <sheetProtection sheet="1" formatColumns="0" formatRows="0" objects="1" scenarios="1" spinCount="100000" saltValue="+p/4xJpGpTbaZ+wVv2P8gSBts2dCWx+hjfFv7whTvqiqimlJ1Pgd6DguhFxR1CAXkaSFnnC03ejhGZiHRpI7Jg==" hashValue="uGMA/8IPQBZoJkfIt9HezfCgwHSM3jG0Yq5Rh/gZOrY/3UNvOklmsG9PWuvUEibyG7xDyx1KtVvmPwOYNX8MYg==" algorithmName="SHA-512" password="CC35"/>
  <mergeCells count="50"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85:AO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N96:AP96"/>
    <mergeCell ref="AG96:AM96"/>
    <mergeCell ref="D96:H96"/>
    <mergeCell ref="J96:AF96"/>
    <mergeCell ref="AN97:AP97"/>
    <mergeCell ref="AG97:AM97"/>
    <mergeCell ref="D97:H97"/>
    <mergeCell ref="J97:AF97"/>
    <mergeCell ref="AG94:AM94"/>
    <mergeCell ref="AN94:AP94"/>
    <mergeCell ref="AR2:BE2"/>
  </mergeCells>
  <hyperlinks>
    <hyperlink ref="A95" location="'1_1_2020 - Kolej 7 '!C2" display="/"/>
    <hyperlink ref="A96" location="'2_1_2020 - Kolej 9'!C2" display="/"/>
    <hyperlink ref="A97" location="'3_1_2020 - Kolej 10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" style="1" customWidth="1"/>
    <col min="8" max="8" width="11.5" style="1" customWidth="1"/>
    <col min="9" max="9" width="20.16016" style="133" customWidth="1"/>
    <col min="10" max="10" width="20.16016" style="1" customWidth="1"/>
    <col min="11" max="11" width="20.16016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I2" s="133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4" t="s">
        <v>84</v>
      </c>
    </row>
    <row r="3" hidden="1" s="1" customFormat="1" ht="6.96" customHeight="1">
      <c r="B3" s="134"/>
      <c r="C3" s="135"/>
      <c r="D3" s="135"/>
      <c r="E3" s="135"/>
      <c r="F3" s="135"/>
      <c r="G3" s="135"/>
      <c r="H3" s="135"/>
      <c r="I3" s="136"/>
      <c r="J3" s="135"/>
      <c r="K3" s="135"/>
      <c r="L3" s="17"/>
      <c r="AT3" s="14" t="s">
        <v>85</v>
      </c>
    </row>
    <row r="4" hidden="1" s="1" customFormat="1" ht="24.96" customHeight="1">
      <c r="B4" s="17"/>
      <c r="D4" s="137" t="s">
        <v>92</v>
      </c>
      <c r="I4" s="133"/>
      <c r="L4" s="17"/>
      <c r="M4" s="138" t="s">
        <v>10</v>
      </c>
      <c r="AT4" s="14" t="s">
        <v>4</v>
      </c>
    </row>
    <row r="5" hidden="1" s="1" customFormat="1" ht="6.96" customHeight="1">
      <c r="B5" s="17"/>
      <c r="I5" s="133"/>
      <c r="L5" s="17"/>
    </row>
    <row r="6" hidden="1" s="1" customFormat="1" ht="12" customHeight="1">
      <c r="B6" s="17"/>
      <c r="D6" s="139" t="s">
        <v>16</v>
      </c>
      <c r="I6" s="133"/>
      <c r="L6" s="17"/>
    </row>
    <row r="7" hidden="1" s="1" customFormat="1" ht="16.5" customHeight="1">
      <c r="B7" s="17"/>
      <c r="E7" s="140" t="str">
        <f>'Rekapitulace stavby'!K6</f>
        <v>Oprava podlah kolejí - tramvaje Moravská Ostrava</v>
      </c>
      <c r="F7" s="139"/>
      <c r="G7" s="139"/>
      <c r="H7" s="139"/>
      <c r="I7" s="133"/>
      <c r="L7" s="17"/>
    </row>
    <row r="8" hidden="1" s="2" customFormat="1" ht="12" customHeight="1">
      <c r="A8" s="35"/>
      <c r="B8" s="41"/>
      <c r="C8" s="35"/>
      <c r="D8" s="139" t="s">
        <v>93</v>
      </c>
      <c r="E8" s="35"/>
      <c r="F8" s="35"/>
      <c r="G8" s="35"/>
      <c r="H8" s="35"/>
      <c r="I8" s="141"/>
      <c r="J8" s="35"/>
      <c r="K8" s="35"/>
      <c r="L8" s="60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hidden="1" s="2" customFormat="1" ht="16.5" customHeight="1">
      <c r="A9" s="35"/>
      <c r="B9" s="41"/>
      <c r="C9" s="35"/>
      <c r="D9" s="35"/>
      <c r="E9" s="142" t="s">
        <v>94</v>
      </c>
      <c r="F9" s="35"/>
      <c r="G9" s="35"/>
      <c r="H9" s="35"/>
      <c r="I9" s="141"/>
      <c r="J9" s="35"/>
      <c r="K9" s="35"/>
      <c r="L9" s="60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hidden="1" s="2" customFormat="1">
      <c r="A10" s="35"/>
      <c r="B10" s="41"/>
      <c r="C10" s="35"/>
      <c r="D10" s="35"/>
      <c r="E10" s="35"/>
      <c r="F10" s="35"/>
      <c r="G10" s="35"/>
      <c r="H10" s="35"/>
      <c r="I10" s="141"/>
      <c r="J10" s="35"/>
      <c r="K10" s="35"/>
      <c r="L10" s="60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hidden="1" s="2" customFormat="1" ht="12" customHeight="1">
      <c r="A11" s="35"/>
      <c r="B11" s="41"/>
      <c r="C11" s="35"/>
      <c r="D11" s="139" t="s">
        <v>18</v>
      </c>
      <c r="E11" s="35"/>
      <c r="F11" s="143" t="s">
        <v>1</v>
      </c>
      <c r="G11" s="35"/>
      <c r="H11" s="35"/>
      <c r="I11" s="144" t="s">
        <v>19</v>
      </c>
      <c r="J11" s="143" t="s">
        <v>1</v>
      </c>
      <c r="K11" s="35"/>
      <c r="L11" s="60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hidden="1" s="2" customFormat="1" ht="12" customHeight="1">
      <c r="A12" s="35"/>
      <c r="B12" s="41"/>
      <c r="C12" s="35"/>
      <c r="D12" s="139" t="s">
        <v>20</v>
      </c>
      <c r="E12" s="35"/>
      <c r="F12" s="143" t="s">
        <v>21</v>
      </c>
      <c r="G12" s="35"/>
      <c r="H12" s="35"/>
      <c r="I12" s="144" t="s">
        <v>22</v>
      </c>
      <c r="J12" s="145" t="str">
        <f>'Rekapitulace stavby'!AN8</f>
        <v>8. 1. 2020</v>
      </c>
      <c r="K12" s="35"/>
      <c r="L12" s="60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hidden="1" s="2" customFormat="1" ht="10.8" customHeight="1">
      <c r="A13" s="35"/>
      <c r="B13" s="41"/>
      <c r="C13" s="35"/>
      <c r="D13" s="35"/>
      <c r="E13" s="35"/>
      <c r="F13" s="35"/>
      <c r="G13" s="35"/>
      <c r="H13" s="35"/>
      <c r="I13" s="141"/>
      <c r="J13" s="35"/>
      <c r="K13" s="35"/>
      <c r="L13" s="60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hidden="1" s="2" customFormat="1" ht="12" customHeight="1">
      <c r="A14" s="35"/>
      <c r="B14" s="41"/>
      <c r="C14" s="35"/>
      <c r="D14" s="139" t="s">
        <v>24</v>
      </c>
      <c r="E14" s="35"/>
      <c r="F14" s="35"/>
      <c r="G14" s="35"/>
      <c r="H14" s="35"/>
      <c r="I14" s="144" t="s">
        <v>25</v>
      </c>
      <c r="J14" s="143" t="str">
        <f>IF('Rekapitulace stavby'!AN10="","",'Rekapitulace stavby'!AN10)</f>
        <v/>
      </c>
      <c r="K14" s="35"/>
      <c r="L14" s="60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hidden="1" s="2" customFormat="1" ht="18" customHeight="1">
      <c r="A15" s="35"/>
      <c r="B15" s="41"/>
      <c r="C15" s="35"/>
      <c r="D15" s="35"/>
      <c r="E15" s="143" t="str">
        <f>IF('Rekapitulace stavby'!E11="","",'Rekapitulace stavby'!E11)</f>
        <v>DOPRAVNÍ PODNIK OSTRAVA a.s., Poděbradova 494/2, M</v>
      </c>
      <c r="F15" s="35"/>
      <c r="G15" s="35"/>
      <c r="H15" s="35"/>
      <c r="I15" s="144" t="s">
        <v>27</v>
      </c>
      <c r="J15" s="143" t="str">
        <f>IF('Rekapitulace stavby'!AN11="","",'Rekapitulace stavby'!AN11)</f>
        <v/>
      </c>
      <c r="K15" s="35"/>
      <c r="L15" s="60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hidden="1" s="2" customFormat="1" ht="6.96" customHeight="1">
      <c r="A16" s="35"/>
      <c r="B16" s="41"/>
      <c r="C16" s="35"/>
      <c r="D16" s="35"/>
      <c r="E16" s="35"/>
      <c r="F16" s="35"/>
      <c r="G16" s="35"/>
      <c r="H16" s="35"/>
      <c r="I16" s="141"/>
      <c r="J16" s="35"/>
      <c r="K16" s="35"/>
      <c r="L16" s="60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hidden="1" s="2" customFormat="1" ht="12" customHeight="1">
      <c r="A17" s="35"/>
      <c r="B17" s="41"/>
      <c r="C17" s="35"/>
      <c r="D17" s="139" t="s">
        <v>28</v>
      </c>
      <c r="E17" s="35"/>
      <c r="F17" s="35"/>
      <c r="G17" s="35"/>
      <c r="H17" s="35"/>
      <c r="I17" s="144" t="s">
        <v>25</v>
      </c>
      <c r="J17" s="30" t="str">
        <f>'Rekapitulace stavby'!AN13</f>
        <v>Vyplň údaj</v>
      </c>
      <c r="K17" s="35"/>
      <c r="L17" s="60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hidden="1" s="2" customFormat="1" ht="18" customHeight="1">
      <c r="A18" s="35"/>
      <c r="B18" s="41"/>
      <c r="C18" s="35"/>
      <c r="D18" s="35"/>
      <c r="E18" s="30" t="str">
        <f>'Rekapitulace stavby'!E14</f>
        <v>Vyplň údaj</v>
      </c>
      <c r="F18" s="143"/>
      <c r="G18" s="143"/>
      <c r="H18" s="143"/>
      <c r="I18" s="144" t="s">
        <v>27</v>
      </c>
      <c r="J18" s="30" t="str">
        <f>'Rekapitulace stavby'!AN14</f>
        <v>Vyplň údaj</v>
      </c>
      <c r="K18" s="35"/>
      <c r="L18" s="60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hidden="1" s="2" customFormat="1" ht="6.96" customHeight="1">
      <c r="A19" s="35"/>
      <c r="B19" s="41"/>
      <c r="C19" s="35"/>
      <c r="D19" s="35"/>
      <c r="E19" s="35"/>
      <c r="F19" s="35"/>
      <c r="G19" s="35"/>
      <c r="H19" s="35"/>
      <c r="I19" s="141"/>
      <c r="J19" s="35"/>
      <c r="K19" s="35"/>
      <c r="L19" s="60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hidden="1" s="2" customFormat="1" ht="12" customHeight="1">
      <c r="A20" s="35"/>
      <c r="B20" s="41"/>
      <c r="C20" s="35"/>
      <c r="D20" s="139" t="s">
        <v>30</v>
      </c>
      <c r="E20" s="35"/>
      <c r="F20" s="35"/>
      <c r="G20" s="35"/>
      <c r="H20" s="35"/>
      <c r="I20" s="144" t="s">
        <v>25</v>
      </c>
      <c r="J20" s="143" t="str">
        <f>IF('Rekapitulace stavby'!AN16="","",'Rekapitulace stavby'!AN16)</f>
        <v/>
      </c>
      <c r="K20" s="35"/>
      <c r="L20" s="60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hidden="1" s="2" customFormat="1" ht="18" customHeight="1">
      <c r="A21" s="35"/>
      <c r="B21" s="41"/>
      <c r="C21" s="35"/>
      <c r="D21" s="35"/>
      <c r="E21" s="143" t="str">
        <f>IF('Rekapitulace stavby'!E17="","",'Rekapitulace stavby'!E17)</f>
        <v xml:space="preserve"> </v>
      </c>
      <c r="F21" s="35"/>
      <c r="G21" s="35"/>
      <c r="H21" s="35"/>
      <c r="I21" s="144" t="s">
        <v>27</v>
      </c>
      <c r="J21" s="143" t="str">
        <f>IF('Rekapitulace stavby'!AN17="","",'Rekapitulace stavby'!AN17)</f>
        <v/>
      </c>
      <c r="K21" s="35"/>
      <c r="L21" s="60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hidden="1" s="2" customFormat="1" ht="6.96" customHeight="1">
      <c r="A22" s="35"/>
      <c r="B22" s="41"/>
      <c r="C22" s="35"/>
      <c r="D22" s="35"/>
      <c r="E22" s="35"/>
      <c r="F22" s="35"/>
      <c r="G22" s="35"/>
      <c r="H22" s="35"/>
      <c r="I22" s="141"/>
      <c r="J22" s="35"/>
      <c r="K22" s="35"/>
      <c r="L22" s="60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hidden="1" s="2" customFormat="1" ht="12" customHeight="1">
      <c r="A23" s="35"/>
      <c r="B23" s="41"/>
      <c r="C23" s="35"/>
      <c r="D23" s="139" t="s">
        <v>32</v>
      </c>
      <c r="E23" s="35"/>
      <c r="F23" s="35"/>
      <c r="G23" s="35"/>
      <c r="H23" s="35"/>
      <c r="I23" s="144" t="s">
        <v>25</v>
      </c>
      <c r="J23" s="143" t="str">
        <f>IF('Rekapitulace stavby'!AN19="","",'Rekapitulace stavby'!AN19)</f>
        <v/>
      </c>
      <c r="K23" s="35"/>
      <c r="L23" s="60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hidden="1" s="2" customFormat="1" ht="18" customHeight="1">
      <c r="A24" s="35"/>
      <c r="B24" s="41"/>
      <c r="C24" s="35"/>
      <c r="D24" s="35"/>
      <c r="E24" s="143" t="str">
        <f>IF('Rekapitulace stavby'!E20="","",'Rekapitulace stavby'!E20)</f>
        <v xml:space="preserve"> </v>
      </c>
      <c r="F24" s="35"/>
      <c r="G24" s="35"/>
      <c r="H24" s="35"/>
      <c r="I24" s="144" t="s">
        <v>27</v>
      </c>
      <c r="J24" s="143" t="str">
        <f>IF('Rekapitulace stavby'!AN20="","",'Rekapitulace stavby'!AN20)</f>
        <v/>
      </c>
      <c r="K24" s="35"/>
      <c r="L24" s="60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hidden="1" s="2" customFormat="1" ht="6.96" customHeight="1">
      <c r="A25" s="35"/>
      <c r="B25" s="41"/>
      <c r="C25" s="35"/>
      <c r="D25" s="35"/>
      <c r="E25" s="35"/>
      <c r="F25" s="35"/>
      <c r="G25" s="35"/>
      <c r="H25" s="35"/>
      <c r="I25" s="141"/>
      <c r="J25" s="35"/>
      <c r="K25" s="35"/>
      <c r="L25" s="60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hidden="1" s="2" customFormat="1" ht="12" customHeight="1">
      <c r="A26" s="35"/>
      <c r="B26" s="41"/>
      <c r="C26" s="35"/>
      <c r="D26" s="139" t="s">
        <v>33</v>
      </c>
      <c r="E26" s="35"/>
      <c r="F26" s="35"/>
      <c r="G26" s="35"/>
      <c r="H26" s="35"/>
      <c r="I26" s="141"/>
      <c r="J26" s="35"/>
      <c r="K26" s="35"/>
      <c r="L26" s="60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hidden="1" s="8" customFormat="1" ht="16.5" customHeight="1">
      <c r="A27" s="146"/>
      <c r="B27" s="147"/>
      <c r="C27" s="146"/>
      <c r="D27" s="146"/>
      <c r="E27" s="148" t="s">
        <v>1</v>
      </c>
      <c r="F27" s="148"/>
      <c r="G27" s="148"/>
      <c r="H27" s="148"/>
      <c r="I27" s="149"/>
      <c r="J27" s="146"/>
      <c r="K27" s="146"/>
      <c r="L27" s="150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146"/>
      <c r="AD27" s="146"/>
      <c r="AE27" s="146"/>
    </row>
    <row r="28" hidden="1" s="2" customFormat="1" ht="6.96" customHeight="1">
      <c r="A28" s="35"/>
      <c r="B28" s="41"/>
      <c r="C28" s="35"/>
      <c r="D28" s="35"/>
      <c r="E28" s="35"/>
      <c r="F28" s="35"/>
      <c r="G28" s="35"/>
      <c r="H28" s="35"/>
      <c r="I28" s="141"/>
      <c r="J28" s="35"/>
      <c r="K28" s="35"/>
      <c r="L28" s="60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hidden="1" s="2" customFormat="1" ht="6.96" customHeight="1">
      <c r="A29" s="35"/>
      <c r="B29" s="41"/>
      <c r="C29" s="35"/>
      <c r="D29" s="151"/>
      <c r="E29" s="151"/>
      <c r="F29" s="151"/>
      <c r="G29" s="151"/>
      <c r="H29" s="151"/>
      <c r="I29" s="152"/>
      <c r="J29" s="151"/>
      <c r="K29" s="151"/>
      <c r="L29" s="60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hidden="1" s="2" customFormat="1" ht="25.44" customHeight="1">
      <c r="A30" s="35"/>
      <c r="B30" s="41"/>
      <c r="C30" s="35"/>
      <c r="D30" s="153" t="s">
        <v>35</v>
      </c>
      <c r="E30" s="35"/>
      <c r="F30" s="35"/>
      <c r="G30" s="35"/>
      <c r="H30" s="35"/>
      <c r="I30" s="141"/>
      <c r="J30" s="154">
        <f>ROUND(J127, 2)</f>
        <v>0</v>
      </c>
      <c r="K30" s="35"/>
      <c r="L30" s="60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hidden="1" s="2" customFormat="1" ht="6.96" customHeight="1">
      <c r="A31" s="35"/>
      <c r="B31" s="41"/>
      <c r="C31" s="35"/>
      <c r="D31" s="151"/>
      <c r="E31" s="151"/>
      <c r="F31" s="151"/>
      <c r="G31" s="151"/>
      <c r="H31" s="151"/>
      <c r="I31" s="152"/>
      <c r="J31" s="151"/>
      <c r="K31" s="151"/>
      <c r="L31" s="60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hidden="1" s="2" customFormat="1" ht="14.4" customHeight="1">
      <c r="A32" s="35"/>
      <c r="B32" s="41"/>
      <c r="C32" s="35"/>
      <c r="D32" s="35"/>
      <c r="E32" s="35"/>
      <c r="F32" s="155" t="s">
        <v>37</v>
      </c>
      <c r="G32" s="35"/>
      <c r="H32" s="35"/>
      <c r="I32" s="156" t="s">
        <v>36</v>
      </c>
      <c r="J32" s="155" t="s">
        <v>38</v>
      </c>
      <c r="K32" s="35"/>
      <c r="L32" s="60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hidden="1" s="2" customFormat="1" ht="14.4" customHeight="1">
      <c r="A33" s="35"/>
      <c r="B33" s="41"/>
      <c r="C33" s="35"/>
      <c r="D33" s="157" t="s">
        <v>39</v>
      </c>
      <c r="E33" s="139" t="s">
        <v>40</v>
      </c>
      <c r="F33" s="158">
        <f>ROUND((SUM(BE127:BE155)),  2)</f>
        <v>0</v>
      </c>
      <c r="G33" s="35"/>
      <c r="H33" s="35"/>
      <c r="I33" s="159">
        <v>0.20999999999999999</v>
      </c>
      <c r="J33" s="158">
        <f>ROUND(((SUM(BE127:BE155))*I33),  2)</f>
        <v>0</v>
      </c>
      <c r="K33" s="35"/>
      <c r="L33" s="60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hidden="1" s="2" customFormat="1" ht="14.4" customHeight="1">
      <c r="A34" s="35"/>
      <c r="B34" s="41"/>
      <c r="C34" s="35"/>
      <c r="D34" s="35"/>
      <c r="E34" s="139" t="s">
        <v>41</v>
      </c>
      <c r="F34" s="158">
        <f>ROUND((SUM(BF127:BF155)),  2)</f>
        <v>0</v>
      </c>
      <c r="G34" s="35"/>
      <c r="H34" s="35"/>
      <c r="I34" s="159">
        <v>0.14999999999999999</v>
      </c>
      <c r="J34" s="158">
        <f>ROUND(((SUM(BF127:BF155))*I34),  2)</f>
        <v>0</v>
      </c>
      <c r="K34" s="35"/>
      <c r="L34" s="60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hidden="1" s="2" customFormat="1" ht="14.4" customHeight="1">
      <c r="A35" s="35"/>
      <c r="B35" s="41"/>
      <c r="C35" s="35"/>
      <c r="D35" s="35"/>
      <c r="E35" s="139" t="s">
        <v>42</v>
      </c>
      <c r="F35" s="158">
        <f>ROUND((SUM(BG127:BG155)),  2)</f>
        <v>0</v>
      </c>
      <c r="G35" s="35"/>
      <c r="H35" s="35"/>
      <c r="I35" s="159">
        <v>0.20999999999999999</v>
      </c>
      <c r="J35" s="158">
        <f>0</f>
        <v>0</v>
      </c>
      <c r="K35" s="35"/>
      <c r="L35" s="60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hidden="1" s="2" customFormat="1" ht="14.4" customHeight="1">
      <c r="A36" s="35"/>
      <c r="B36" s="41"/>
      <c r="C36" s="35"/>
      <c r="D36" s="35"/>
      <c r="E36" s="139" t="s">
        <v>43</v>
      </c>
      <c r="F36" s="158">
        <f>ROUND((SUM(BH127:BH155)),  2)</f>
        <v>0</v>
      </c>
      <c r="G36" s="35"/>
      <c r="H36" s="35"/>
      <c r="I36" s="159">
        <v>0.14999999999999999</v>
      </c>
      <c r="J36" s="158">
        <f>0</f>
        <v>0</v>
      </c>
      <c r="K36" s="35"/>
      <c r="L36" s="60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hidden="1" s="2" customFormat="1" ht="14.4" customHeight="1">
      <c r="A37" s="35"/>
      <c r="B37" s="41"/>
      <c r="C37" s="35"/>
      <c r="D37" s="35"/>
      <c r="E37" s="139" t="s">
        <v>44</v>
      </c>
      <c r="F37" s="158">
        <f>ROUND((SUM(BI127:BI155)),  2)</f>
        <v>0</v>
      </c>
      <c r="G37" s="35"/>
      <c r="H37" s="35"/>
      <c r="I37" s="159">
        <v>0</v>
      </c>
      <c r="J37" s="158">
        <f>0</f>
        <v>0</v>
      </c>
      <c r="K37" s="35"/>
      <c r="L37" s="60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hidden="1" s="2" customFormat="1" ht="6.96" customHeight="1">
      <c r="A38" s="35"/>
      <c r="B38" s="41"/>
      <c r="C38" s="35"/>
      <c r="D38" s="35"/>
      <c r="E38" s="35"/>
      <c r="F38" s="35"/>
      <c r="G38" s="35"/>
      <c r="H38" s="35"/>
      <c r="I38" s="141"/>
      <c r="J38" s="35"/>
      <c r="K38" s="35"/>
      <c r="L38" s="60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hidden="1" s="2" customFormat="1" ht="25.44" customHeight="1">
      <c r="A39" s="35"/>
      <c r="B39" s="41"/>
      <c r="C39" s="160"/>
      <c r="D39" s="161" t="s">
        <v>45</v>
      </c>
      <c r="E39" s="162"/>
      <c r="F39" s="162"/>
      <c r="G39" s="163" t="s">
        <v>46</v>
      </c>
      <c r="H39" s="164" t="s">
        <v>47</v>
      </c>
      <c r="I39" s="165"/>
      <c r="J39" s="166">
        <f>SUM(J30:J37)</f>
        <v>0</v>
      </c>
      <c r="K39" s="167"/>
      <c r="L39" s="60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hidden="1" s="2" customFormat="1" ht="14.4" customHeight="1">
      <c r="A40" s="35"/>
      <c r="B40" s="41"/>
      <c r="C40" s="35"/>
      <c r="D40" s="35"/>
      <c r="E40" s="35"/>
      <c r="F40" s="35"/>
      <c r="G40" s="35"/>
      <c r="H40" s="35"/>
      <c r="I40" s="141"/>
      <c r="J40" s="35"/>
      <c r="K40" s="35"/>
      <c r="L40" s="60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hidden="1" s="1" customFormat="1" ht="14.4" customHeight="1">
      <c r="B41" s="17"/>
      <c r="I41" s="133"/>
      <c r="L41" s="17"/>
    </row>
    <row r="42" hidden="1" s="1" customFormat="1" ht="14.4" customHeight="1">
      <c r="B42" s="17"/>
      <c r="I42" s="133"/>
      <c r="L42" s="17"/>
    </row>
    <row r="43" hidden="1" s="1" customFormat="1" ht="14.4" customHeight="1">
      <c r="B43" s="17"/>
      <c r="I43" s="133"/>
      <c r="L43" s="17"/>
    </row>
    <row r="44" hidden="1" s="1" customFormat="1" ht="14.4" customHeight="1">
      <c r="B44" s="17"/>
      <c r="I44" s="133"/>
      <c r="L44" s="17"/>
    </row>
    <row r="45" hidden="1" s="1" customFormat="1" ht="14.4" customHeight="1">
      <c r="B45" s="17"/>
      <c r="I45" s="133"/>
      <c r="L45" s="17"/>
    </row>
    <row r="46" hidden="1" s="1" customFormat="1" ht="14.4" customHeight="1">
      <c r="B46" s="17"/>
      <c r="I46" s="133"/>
      <c r="L46" s="17"/>
    </row>
    <row r="47" hidden="1" s="1" customFormat="1" ht="14.4" customHeight="1">
      <c r="B47" s="17"/>
      <c r="I47" s="133"/>
      <c r="L47" s="17"/>
    </row>
    <row r="48" hidden="1" s="1" customFormat="1" ht="14.4" customHeight="1">
      <c r="B48" s="17"/>
      <c r="I48" s="133"/>
      <c r="L48" s="17"/>
    </row>
    <row r="49" hidden="1" s="1" customFormat="1" ht="14.4" customHeight="1">
      <c r="B49" s="17"/>
      <c r="I49" s="133"/>
      <c r="L49" s="17"/>
    </row>
    <row r="50" hidden="1" s="2" customFormat="1" ht="14.4" customHeight="1">
      <c r="B50" s="60"/>
      <c r="D50" s="168" t="s">
        <v>48</v>
      </c>
      <c r="E50" s="169"/>
      <c r="F50" s="169"/>
      <c r="G50" s="168" t="s">
        <v>49</v>
      </c>
      <c r="H50" s="169"/>
      <c r="I50" s="170"/>
      <c r="J50" s="169"/>
      <c r="K50" s="169"/>
      <c r="L50" s="60"/>
    </row>
    <row r="51" hidden="1">
      <c r="B51" s="17"/>
      <c r="L51" s="17"/>
    </row>
    <row r="52" hidden="1">
      <c r="B52" s="17"/>
      <c r="L52" s="17"/>
    </row>
    <row r="53" hidden="1">
      <c r="B53" s="17"/>
      <c r="L53" s="17"/>
    </row>
    <row r="54" hidden="1">
      <c r="B54" s="17"/>
      <c r="L54" s="17"/>
    </row>
    <row r="55" hidden="1">
      <c r="B55" s="17"/>
      <c r="L55" s="17"/>
    </row>
    <row r="56" hidden="1">
      <c r="B56" s="17"/>
      <c r="L56" s="17"/>
    </row>
    <row r="57" hidden="1">
      <c r="B57" s="17"/>
      <c r="L57" s="17"/>
    </row>
    <row r="58" hidden="1">
      <c r="B58" s="17"/>
      <c r="L58" s="17"/>
    </row>
    <row r="59" hidden="1">
      <c r="B59" s="17"/>
      <c r="L59" s="17"/>
    </row>
    <row r="60" hidden="1">
      <c r="B60" s="17"/>
      <c r="L60" s="17"/>
    </row>
    <row r="61" hidden="1" s="2" customFormat="1">
      <c r="A61" s="35"/>
      <c r="B61" s="41"/>
      <c r="C61" s="35"/>
      <c r="D61" s="171" t="s">
        <v>50</v>
      </c>
      <c r="E61" s="172"/>
      <c r="F61" s="173" t="s">
        <v>51</v>
      </c>
      <c r="G61" s="171" t="s">
        <v>50</v>
      </c>
      <c r="H61" s="172"/>
      <c r="I61" s="174"/>
      <c r="J61" s="175" t="s">
        <v>51</v>
      </c>
      <c r="K61" s="172"/>
      <c r="L61" s="60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 hidden="1">
      <c r="B62" s="17"/>
      <c r="L62" s="17"/>
    </row>
    <row r="63" hidden="1">
      <c r="B63" s="17"/>
      <c r="L63" s="17"/>
    </row>
    <row r="64" hidden="1">
      <c r="B64" s="17"/>
      <c r="L64" s="17"/>
    </row>
    <row r="65" hidden="1" s="2" customFormat="1">
      <c r="A65" s="35"/>
      <c r="B65" s="41"/>
      <c r="C65" s="35"/>
      <c r="D65" s="168" t="s">
        <v>52</v>
      </c>
      <c r="E65" s="176"/>
      <c r="F65" s="176"/>
      <c r="G65" s="168" t="s">
        <v>53</v>
      </c>
      <c r="H65" s="176"/>
      <c r="I65" s="177"/>
      <c r="J65" s="176"/>
      <c r="K65" s="176"/>
      <c r="L65" s="60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 hidden="1">
      <c r="B66" s="17"/>
      <c r="L66" s="17"/>
    </row>
    <row r="67" hidden="1">
      <c r="B67" s="17"/>
      <c r="L67" s="17"/>
    </row>
    <row r="68" hidden="1">
      <c r="B68" s="17"/>
      <c r="L68" s="17"/>
    </row>
    <row r="69" hidden="1">
      <c r="B69" s="17"/>
      <c r="L69" s="17"/>
    </row>
    <row r="70" hidden="1">
      <c r="B70" s="17"/>
      <c r="L70" s="17"/>
    </row>
    <row r="71" hidden="1">
      <c r="B71" s="17"/>
      <c r="L71" s="17"/>
    </row>
    <row r="72" hidden="1">
      <c r="B72" s="17"/>
      <c r="L72" s="17"/>
    </row>
    <row r="73" hidden="1">
      <c r="B73" s="17"/>
      <c r="L73" s="17"/>
    </row>
    <row r="74" hidden="1">
      <c r="B74" s="17"/>
      <c r="L74" s="17"/>
    </row>
    <row r="75" hidden="1">
      <c r="B75" s="17"/>
      <c r="L75" s="17"/>
    </row>
    <row r="76" hidden="1" s="2" customFormat="1">
      <c r="A76" s="35"/>
      <c r="B76" s="41"/>
      <c r="C76" s="35"/>
      <c r="D76" s="171" t="s">
        <v>50</v>
      </c>
      <c r="E76" s="172"/>
      <c r="F76" s="173" t="s">
        <v>51</v>
      </c>
      <c r="G76" s="171" t="s">
        <v>50</v>
      </c>
      <c r="H76" s="172"/>
      <c r="I76" s="174"/>
      <c r="J76" s="175" t="s">
        <v>51</v>
      </c>
      <c r="K76" s="172"/>
      <c r="L76" s="60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hidden="1" s="2" customFormat="1" ht="14.4" customHeight="1">
      <c r="A77" s="35"/>
      <c r="B77" s="178"/>
      <c r="C77" s="179"/>
      <c r="D77" s="179"/>
      <c r="E77" s="179"/>
      <c r="F77" s="179"/>
      <c r="G77" s="179"/>
      <c r="H77" s="179"/>
      <c r="I77" s="180"/>
      <c r="J77" s="179"/>
      <c r="K77" s="179"/>
      <c r="L77" s="60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78" hidden="1"/>
    <row r="79" hidden="1"/>
    <row r="80" hidden="1"/>
    <row r="81" hidden="1" s="2" customFormat="1" ht="6.96" customHeight="1">
      <c r="A81" s="35"/>
      <c r="B81" s="181"/>
      <c r="C81" s="182"/>
      <c r="D81" s="182"/>
      <c r="E81" s="182"/>
      <c r="F81" s="182"/>
      <c r="G81" s="182"/>
      <c r="H81" s="182"/>
      <c r="I81" s="183"/>
      <c r="J81" s="182"/>
      <c r="K81" s="182"/>
      <c r="L81" s="60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hidden="1" s="2" customFormat="1" ht="24.96" customHeight="1">
      <c r="A82" s="35"/>
      <c r="B82" s="36"/>
      <c r="C82" s="20" t="s">
        <v>95</v>
      </c>
      <c r="D82" s="37"/>
      <c r="E82" s="37"/>
      <c r="F82" s="37"/>
      <c r="G82" s="37"/>
      <c r="H82" s="37"/>
      <c r="I82" s="141"/>
      <c r="J82" s="37"/>
      <c r="K82" s="37"/>
      <c r="L82" s="60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hidden="1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141"/>
      <c r="J83" s="37"/>
      <c r="K83" s="37"/>
      <c r="L83" s="60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hidden="1" s="2" customFormat="1" ht="12" customHeight="1">
      <c r="A84" s="35"/>
      <c r="B84" s="36"/>
      <c r="C84" s="29" t="s">
        <v>16</v>
      </c>
      <c r="D84" s="37"/>
      <c r="E84" s="37"/>
      <c r="F84" s="37"/>
      <c r="G84" s="37"/>
      <c r="H84" s="37"/>
      <c r="I84" s="141"/>
      <c r="J84" s="37"/>
      <c r="K84" s="37"/>
      <c r="L84" s="60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hidden="1" s="2" customFormat="1" ht="16.5" customHeight="1">
      <c r="A85" s="35"/>
      <c r="B85" s="36"/>
      <c r="C85" s="37"/>
      <c r="D85" s="37"/>
      <c r="E85" s="184" t="str">
        <f>E7</f>
        <v>Oprava podlah kolejí - tramvaje Moravská Ostrava</v>
      </c>
      <c r="F85" s="29"/>
      <c r="G85" s="29"/>
      <c r="H85" s="29"/>
      <c r="I85" s="141"/>
      <c r="J85" s="37"/>
      <c r="K85" s="37"/>
      <c r="L85" s="60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hidden="1" s="2" customFormat="1" ht="12" customHeight="1">
      <c r="A86" s="35"/>
      <c r="B86" s="36"/>
      <c r="C86" s="29" t="s">
        <v>93</v>
      </c>
      <c r="D86" s="37"/>
      <c r="E86" s="37"/>
      <c r="F86" s="37"/>
      <c r="G86" s="37"/>
      <c r="H86" s="37"/>
      <c r="I86" s="141"/>
      <c r="J86" s="37"/>
      <c r="K86" s="37"/>
      <c r="L86" s="60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hidden="1" s="2" customFormat="1" ht="16.5" customHeight="1">
      <c r="A87" s="35"/>
      <c r="B87" s="36"/>
      <c r="C87" s="37"/>
      <c r="D87" s="37"/>
      <c r="E87" s="73" t="str">
        <f>E9</f>
        <v xml:space="preserve">1_1_2020 - Kolej 7 </v>
      </c>
      <c r="F87" s="37"/>
      <c r="G87" s="37"/>
      <c r="H87" s="37"/>
      <c r="I87" s="141"/>
      <c r="J87" s="37"/>
      <c r="K87" s="37"/>
      <c r="L87" s="60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hidden="1" s="2" customFormat="1" ht="6.96" customHeight="1">
      <c r="A88" s="35"/>
      <c r="B88" s="36"/>
      <c r="C88" s="37"/>
      <c r="D88" s="37"/>
      <c r="E88" s="37"/>
      <c r="F88" s="37"/>
      <c r="G88" s="37"/>
      <c r="H88" s="37"/>
      <c r="I88" s="141"/>
      <c r="J88" s="37"/>
      <c r="K88" s="37"/>
      <c r="L88" s="60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hidden="1" s="2" customFormat="1" ht="12" customHeight="1">
      <c r="A89" s="35"/>
      <c r="B89" s="36"/>
      <c r="C89" s="29" t="s">
        <v>20</v>
      </c>
      <c r="D89" s="37"/>
      <c r="E89" s="37"/>
      <c r="F89" s="24" t="str">
        <f>F12</f>
        <v xml:space="preserve"> </v>
      </c>
      <c r="G89" s="37"/>
      <c r="H89" s="37"/>
      <c r="I89" s="144" t="s">
        <v>22</v>
      </c>
      <c r="J89" s="76" t="str">
        <f>IF(J12="","",J12)</f>
        <v>8. 1. 2020</v>
      </c>
      <c r="K89" s="37"/>
      <c r="L89" s="60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hidden="1" s="2" customFormat="1" ht="6.96" customHeight="1">
      <c r="A90" s="35"/>
      <c r="B90" s="36"/>
      <c r="C90" s="37"/>
      <c r="D90" s="37"/>
      <c r="E90" s="37"/>
      <c r="F90" s="37"/>
      <c r="G90" s="37"/>
      <c r="H90" s="37"/>
      <c r="I90" s="141"/>
      <c r="J90" s="37"/>
      <c r="K90" s="37"/>
      <c r="L90" s="60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hidden="1" s="2" customFormat="1" ht="15.15" customHeight="1">
      <c r="A91" s="35"/>
      <c r="B91" s="36"/>
      <c r="C91" s="29" t="s">
        <v>24</v>
      </c>
      <c r="D91" s="37"/>
      <c r="E91" s="37"/>
      <c r="F91" s="24" t="str">
        <f>E15</f>
        <v>DOPRAVNÍ PODNIK OSTRAVA a.s., Poděbradova 494/2, M</v>
      </c>
      <c r="G91" s="37"/>
      <c r="H91" s="37"/>
      <c r="I91" s="144" t="s">
        <v>30</v>
      </c>
      <c r="J91" s="33" t="str">
        <f>E21</f>
        <v xml:space="preserve"> </v>
      </c>
      <c r="K91" s="37"/>
      <c r="L91" s="60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hidden="1" s="2" customFormat="1" ht="15.15" customHeight="1">
      <c r="A92" s="35"/>
      <c r="B92" s="36"/>
      <c r="C92" s="29" t="s">
        <v>28</v>
      </c>
      <c r="D92" s="37"/>
      <c r="E92" s="37"/>
      <c r="F92" s="24" t="str">
        <f>IF(E18="","",E18)</f>
        <v>Vyplň údaj</v>
      </c>
      <c r="G92" s="37"/>
      <c r="H92" s="37"/>
      <c r="I92" s="144" t="s">
        <v>32</v>
      </c>
      <c r="J92" s="33" t="str">
        <f>E24</f>
        <v xml:space="preserve"> </v>
      </c>
      <c r="K92" s="37"/>
      <c r="L92" s="60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hidden="1" s="2" customFormat="1" ht="10.32" customHeight="1">
      <c r="A93" s="35"/>
      <c r="B93" s="36"/>
      <c r="C93" s="37"/>
      <c r="D93" s="37"/>
      <c r="E93" s="37"/>
      <c r="F93" s="37"/>
      <c r="G93" s="37"/>
      <c r="H93" s="37"/>
      <c r="I93" s="141"/>
      <c r="J93" s="37"/>
      <c r="K93" s="37"/>
      <c r="L93" s="60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hidden="1" s="2" customFormat="1" ht="29.28" customHeight="1">
      <c r="A94" s="35"/>
      <c r="B94" s="36"/>
      <c r="C94" s="185" t="s">
        <v>96</v>
      </c>
      <c r="D94" s="186"/>
      <c r="E94" s="186"/>
      <c r="F94" s="186"/>
      <c r="G94" s="186"/>
      <c r="H94" s="186"/>
      <c r="I94" s="187"/>
      <c r="J94" s="188" t="s">
        <v>97</v>
      </c>
      <c r="K94" s="186"/>
      <c r="L94" s="60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hidden="1" s="2" customFormat="1" ht="10.32" customHeight="1">
      <c r="A95" s="35"/>
      <c r="B95" s="36"/>
      <c r="C95" s="37"/>
      <c r="D95" s="37"/>
      <c r="E95" s="37"/>
      <c r="F95" s="37"/>
      <c r="G95" s="37"/>
      <c r="H95" s="37"/>
      <c r="I95" s="141"/>
      <c r="J95" s="37"/>
      <c r="K95" s="37"/>
      <c r="L95" s="60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hidden="1" s="2" customFormat="1" ht="22.8" customHeight="1">
      <c r="A96" s="35"/>
      <c r="B96" s="36"/>
      <c r="C96" s="189" t="s">
        <v>98</v>
      </c>
      <c r="D96" s="37"/>
      <c r="E96" s="37"/>
      <c r="F96" s="37"/>
      <c r="G96" s="37"/>
      <c r="H96" s="37"/>
      <c r="I96" s="141"/>
      <c r="J96" s="107">
        <f>J127</f>
        <v>0</v>
      </c>
      <c r="K96" s="37"/>
      <c r="L96" s="60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4" t="s">
        <v>99</v>
      </c>
    </row>
    <row r="97" hidden="1" s="9" customFormat="1" ht="24.96" customHeight="1">
      <c r="A97" s="9"/>
      <c r="B97" s="190"/>
      <c r="C97" s="191"/>
      <c r="D97" s="192" t="s">
        <v>100</v>
      </c>
      <c r="E97" s="193"/>
      <c r="F97" s="193"/>
      <c r="G97" s="193"/>
      <c r="H97" s="193"/>
      <c r="I97" s="194"/>
      <c r="J97" s="195">
        <f>J128</f>
        <v>0</v>
      </c>
      <c r="K97" s="191"/>
      <c r="L97" s="196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hidden="1" s="10" customFormat="1" ht="19.92" customHeight="1">
      <c r="A98" s="10"/>
      <c r="B98" s="197"/>
      <c r="C98" s="198"/>
      <c r="D98" s="199" t="s">
        <v>101</v>
      </c>
      <c r="E98" s="200"/>
      <c r="F98" s="200"/>
      <c r="G98" s="200"/>
      <c r="H98" s="200"/>
      <c r="I98" s="201"/>
      <c r="J98" s="202">
        <f>J129</f>
        <v>0</v>
      </c>
      <c r="K98" s="198"/>
      <c r="L98" s="203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hidden="1" s="10" customFormat="1" ht="19.92" customHeight="1">
      <c r="A99" s="10"/>
      <c r="B99" s="197"/>
      <c r="C99" s="198"/>
      <c r="D99" s="199" t="s">
        <v>102</v>
      </c>
      <c r="E99" s="200"/>
      <c r="F99" s="200"/>
      <c r="G99" s="200"/>
      <c r="H99" s="200"/>
      <c r="I99" s="201"/>
      <c r="J99" s="202">
        <f>J131</f>
        <v>0</v>
      </c>
      <c r="K99" s="198"/>
      <c r="L99" s="203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hidden="1" s="10" customFormat="1" ht="19.92" customHeight="1">
      <c r="A100" s="10"/>
      <c r="B100" s="197"/>
      <c r="C100" s="198"/>
      <c r="D100" s="199" t="s">
        <v>103</v>
      </c>
      <c r="E100" s="200"/>
      <c r="F100" s="200"/>
      <c r="G100" s="200"/>
      <c r="H100" s="200"/>
      <c r="I100" s="201"/>
      <c r="J100" s="202">
        <f>J133</f>
        <v>0</v>
      </c>
      <c r="K100" s="198"/>
      <c r="L100" s="203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hidden="1" s="10" customFormat="1" ht="19.92" customHeight="1">
      <c r="A101" s="10"/>
      <c r="B101" s="197"/>
      <c r="C101" s="198"/>
      <c r="D101" s="199" t="s">
        <v>104</v>
      </c>
      <c r="E101" s="200"/>
      <c r="F101" s="200"/>
      <c r="G101" s="200"/>
      <c r="H101" s="200"/>
      <c r="I101" s="201"/>
      <c r="J101" s="202">
        <f>J136</f>
        <v>0</v>
      </c>
      <c r="K101" s="198"/>
      <c r="L101" s="203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hidden="1" s="10" customFormat="1" ht="19.92" customHeight="1">
      <c r="A102" s="10"/>
      <c r="B102" s="197"/>
      <c r="C102" s="198"/>
      <c r="D102" s="199" t="s">
        <v>105</v>
      </c>
      <c r="E102" s="200"/>
      <c r="F102" s="200"/>
      <c r="G102" s="200"/>
      <c r="H102" s="200"/>
      <c r="I102" s="201"/>
      <c r="J102" s="202">
        <f>J139</f>
        <v>0</v>
      </c>
      <c r="K102" s="198"/>
      <c r="L102" s="203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hidden="1" s="10" customFormat="1" ht="19.92" customHeight="1">
      <c r="A103" s="10"/>
      <c r="B103" s="197"/>
      <c r="C103" s="198"/>
      <c r="D103" s="199" t="s">
        <v>106</v>
      </c>
      <c r="E103" s="200"/>
      <c r="F103" s="200"/>
      <c r="G103" s="200"/>
      <c r="H103" s="200"/>
      <c r="I103" s="201"/>
      <c r="J103" s="202">
        <f>J142</f>
        <v>0</v>
      </c>
      <c r="K103" s="198"/>
      <c r="L103" s="203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hidden="1" s="10" customFormat="1" ht="19.92" customHeight="1">
      <c r="A104" s="10"/>
      <c r="B104" s="197"/>
      <c r="C104" s="198"/>
      <c r="D104" s="199" t="s">
        <v>107</v>
      </c>
      <c r="E104" s="200"/>
      <c r="F104" s="200"/>
      <c r="G104" s="200"/>
      <c r="H104" s="200"/>
      <c r="I104" s="201"/>
      <c r="J104" s="202">
        <f>J147</f>
        <v>0</v>
      </c>
      <c r="K104" s="198"/>
      <c r="L104" s="203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hidden="1" s="9" customFormat="1" ht="24.96" customHeight="1">
      <c r="A105" s="9"/>
      <c r="B105" s="190"/>
      <c r="C105" s="191"/>
      <c r="D105" s="192" t="s">
        <v>108</v>
      </c>
      <c r="E105" s="193"/>
      <c r="F105" s="193"/>
      <c r="G105" s="193"/>
      <c r="H105" s="193"/>
      <c r="I105" s="194"/>
      <c r="J105" s="195">
        <f>J149</f>
        <v>0</v>
      </c>
      <c r="K105" s="191"/>
      <c r="L105" s="196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</row>
    <row r="106" hidden="1" s="10" customFormat="1" ht="19.92" customHeight="1">
      <c r="A106" s="10"/>
      <c r="B106" s="197"/>
      <c r="C106" s="198"/>
      <c r="D106" s="199" t="s">
        <v>109</v>
      </c>
      <c r="E106" s="200"/>
      <c r="F106" s="200"/>
      <c r="G106" s="200"/>
      <c r="H106" s="200"/>
      <c r="I106" s="201"/>
      <c r="J106" s="202">
        <f>J150</f>
        <v>0</v>
      </c>
      <c r="K106" s="198"/>
      <c r="L106" s="203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hidden="1" s="9" customFormat="1" ht="24.96" customHeight="1">
      <c r="A107" s="9"/>
      <c r="B107" s="190"/>
      <c r="C107" s="191"/>
      <c r="D107" s="192" t="s">
        <v>110</v>
      </c>
      <c r="E107" s="193"/>
      <c r="F107" s="193"/>
      <c r="G107" s="193"/>
      <c r="H107" s="193"/>
      <c r="I107" s="194"/>
      <c r="J107" s="195">
        <f>J152</f>
        <v>0</v>
      </c>
      <c r="K107" s="191"/>
      <c r="L107" s="196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</row>
    <row r="108" hidden="1" s="2" customFormat="1" ht="21.84" customHeight="1">
      <c r="A108" s="35"/>
      <c r="B108" s="36"/>
      <c r="C108" s="37"/>
      <c r="D108" s="37"/>
      <c r="E108" s="37"/>
      <c r="F108" s="37"/>
      <c r="G108" s="37"/>
      <c r="H108" s="37"/>
      <c r="I108" s="141"/>
      <c r="J108" s="37"/>
      <c r="K108" s="37"/>
      <c r="L108" s="60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</row>
    <row r="109" hidden="1" s="2" customFormat="1" ht="6.96" customHeight="1">
      <c r="A109" s="35"/>
      <c r="B109" s="63"/>
      <c r="C109" s="64"/>
      <c r="D109" s="64"/>
      <c r="E109" s="64"/>
      <c r="F109" s="64"/>
      <c r="G109" s="64"/>
      <c r="H109" s="64"/>
      <c r="I109" s="180"/>
      <c r="J109" s="64"/>
      <c r="K109" s="64"/>
      <c r="L109" s="60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0" hidden="1"/>
    <row r="111" hidden="1"/>
    <row r="112" hidden="1"/>
    <row r="113" s="2" customFormat="1" ht="6.96" customHeight="1">
      <c r="A113" s="35"/>
      <c r="B113" s="65"/>
      <c r="C113" s="66"/>
      <c r="D113" s="66"/>
      <c r="E113" s="66"/>
      <c r="F113" s="66"/>
      <c r="G113" s="66"/>
      <c r="H113" s="66"/>
      <c r="I113" s="183"/>
      <c r="J113" s="66"/>
      <c r="K113" s="66"/>
      <c r="L113" s="60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="2" customFormat="1" ht="24.96" customHeight="1">
      <c r="A114" s="35"/>
      <c r="B114" s="36"/>
      <c r="C114" s="20" t="s">
        <v>111</v>
      </c>
      <c r="D114" s="37"/>
      <c r="E114" s="37"/>
      <c r="F114" s="37"/>
      <c r="G114" s="37"/>
      <c r="H114" s="37"/>
      <c r="I114" s="141"/>
      <c r="J114" s="37"/>
      <c r="K114" s="37"/>
      <c r="L114" s="60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="2" customFormat="1" ht="6.96" customHeight="1">
      <c r="A115" s="35"/>
      <c r="B115" s="36"/>
      <c r="C115" s="37"/>
      <c r="D115" s="37"/>
      <c r="E115" s="37"/>
      <c r="F115" s="37"/>
      <c r="G115" s="37"/>
      <c r="H115" s="37"/>
      <c r="I115" s="141"/>
      <c r="J115" s="37"/>
      <c r="K115" s="37"/>
      <c r="L115" s="60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="2" customFormat="1" ht="12" customHeight="1">
      <c r="A116" s="35"/>
      <c r="B116" s="36"/>
      <c r="C116" s="29" t="s">
        <v>16</v>
      </c>
      <c r="D116" s="37"/>
      <c r="E116" s="37"/>
      <c r="F116" s="37"/>
      <c r="G116" s="37"/>
      <c r="H116" s="37"/>
      <c r="I116" s="141"/>
      <c r="J116" s="37"/>
      <c r="K116" s="37"/>
      <c r="L116" s="60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="2" customFormat="1" ht="16.5" customHeight="1">
      <c r="A117" s="35"/>
      <c r="B117" s="36"/>
      <c r="C117" s="37"/>
      <c r="D117" s="37"/>
      <c r="E117" s="184" t="str">
        <f>E7</f>
        <v>Oprava podlah kolejí - tramvaje Moravská Ostrava</v>
      </c>
      <c r="F117" s="29"/>
      <c r="G117" s="29"/>
      <c r="H117" s="29"/>
      <c r="I117" s="141"/>
      <c r="J117" s="37"/>
      <c r="K117" s="37"/>
      <c r="L117" s="60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="2" customFormat="1" ht="12" customHeight="1">
      <c r="A118" s="35"/>
      <c r="B118" s="36"/>
      <c r="C118" s="29" t="s">
        <v>93</v>
      </c>
      <c r="D118" s="37"/>
      <c r="E118" s="37"/>
      <c r="F118" s="37"/>
      <c r="G118" s="37"/>
      <c r="H118" s="37"/>
      <c r="I118" s="141"/>
      <c r="J118" s="37"/>
      <c r="K118" s="37"/>
      <c r="L118" s="60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="2" customFormat="1" ht="16.5" customHeight="1">
      <c r="A119" s="35"/>
      <c r="B119" s="36"/>
      <c r="C119" s="37"/>
      <c r="D119" s="37"/>
      <c r="E119" s="73" t="str">
        <f>E9</f>
        <v xml:space="preserve">1_1_2020 - Kolej 7 </v>
      </c>
      <c r="F119" s="37"/>
      <c r="G119" s="37"/>
      <c r="H119" s="37"/>
      <c r="I119" s="141"/>
      <c r="J119" s="37"/>
      <c r="K119" s="37"/>
      <c r="L119" s="60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="2" customFormat="1" ht="6.96" customHeight="1">
      <c r="A120" s="35"/>
      <c r="B120" s="36"/>
      <c r="C120" s="37"/>
      <c r="D120" s="37"/>
      <c r="E120" s="37"/>
      <c r="F120" s="37"/>
      <c r="G120" s="37"/>
      <c r="H120" s="37"/>
      <c r="I120" s="141"/>
      <c r="J120" s="37"/>
      <c r="K120" s="37"/>
      <c r="L120" s="60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="2" customFormat="1" ht="12" customHeight="1">
      <c r="A121" s="35"/>
      <c r="B121" s="36"/>
      <c r="C121" s="29" t="s">
        <v>20</v>
      </c>
      <c r="D121" s="37"/>
      <c r="E121" s="37"/>
      <c r="F121" s="24" t="str">
        <f>F12</f>
        <v xml:space="preserve"> </v>
      </c>
      <c r="G121" s="37"/>
      <c r="H121" s="37"/>
      <c r="I121" s="144" t="s">
        <v>22</v>
      </c>
      <c r="J121" s="76" t="str">
        <f>IF(J12="","",J12)</f>
        <v>8. 1. 2020</v>
      </c>
      <c r="K121" s="37"/>
      <c r="L121" s="60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</row>
    <row r="122" s="2" customFormat="1" ht="6.96" customHeight="1">
      <c r="A122" s="35"/>
      <c r="B122" s="36"/>
      <c r="C122" s="37"/>
      <c r="D122" s="37"/>
      <c r="E122" s="37"/>
      <c r="F122" s="37"/>
      <c r="G122" s="37"/>
      <c r="H122" s="37"/>
      <c r="I122" s="141"/>
      <c r="J122" s="37"/>
      <c r="K122" s="37"/>
      <c r="L122" s="60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</row>
    <row r="123" s="2" customFormat="1" ht="15.15" customHeight="1">
      <c r="A123" s="35"/>
      <c r="B123" s="36"/>
      <c r="C123" s="29" t="s">
        <v>24</v>
      </c>
      <c r="D123" s="37"/>
      <c r="E123" s="37"/>
      <c r="F123" s="24" t="str">
        <f>E15</f>
        <v>DOPRAVNÍ PODNIK OSTRAVA a.s., Poděbradova 494/2, M</v>
      </c>
      <c r="G123" s="37"/>
      <c r="H123" s="37"/>
      <c r="I123" s="144" t="s">
        <v>30</v>
      </c>
      <c r="J123" s="33" t="str">
        <f>E21</f>
        <v xml:space="preserve"> </v>
      </c>
      <c r="K123" s="37"/>
      <c r="L123" s="60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</row>
    <row r="124" s="2" customFormat="1" ht="15.15" customHeight="1">
      <c r="A124" s="35"/>
      <c r="B124" s="36"/>
      <c r="C124" s="29" t="s">
        <v>28</v>
      </c>
      <c r="D124" s="37"/>
      <c r="E124" s="37"/>
      <c r="F124" s="24" t="str">
        <f>IF(E18="","",E18)</f>
        <v>Vyplň údaj</v>
      </c>
      <c r="G124" s="37"/>
      <c r="H124" s="37"/>
      <c r="I124" s="144" t="s">
        <v>32</v>
      </c>
      <c r="J124" s="33" t="str">
        <f>E24</f>
        <v xml:space="preserve"> </v>
      </c>
      <c r="K124" s="37"/>
      <c r="L124" s="60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</row>
    <row r="125" s="2" customFormat="1" ht="10.32" customHeight="1">
      <c r="A125" s="35"/>
      <c r="B125" s="36"/>
      <c r="C125" s="37"/>
      <c r="D125" s="37"/>
      <c r="E125" s="37"/>
      <c r="F125" s="37"/>
      <c r="G125" s="37"/>
      <c r="H125" s="37"/>
      <c r="I125" s="141"/>
      <c r="J125" s="37"/>
      <c r="K125" s="37"/>
      <c r="L125" s="60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</row>
    <row r="126" s="11" customFormat="1" ht="29.28" customHeight="1">
      <c r="A126" s="204"/>
      <c r="B126" s="205"/>
      <c r="C126" s="206" t="s">
        <v>112</v>
      </c>
      <c r="D126" s="207" t="s">
        <v>60</v>
      </c>
      <c r="E126" s="207" t="s">
        <v>56</v>
      </c>
      <c r="F126" s="207" t="s">
        <v>57</v>
      </c>
      <c r="G126" s="207" t="s">
        <v>113</v>
      </c>
      <c r="H126" s="207" t="s">
        <v>114</v>
      </c>
      <c r="I126" s="208" t="s">
        <v>115</v>
      </c>
      <c r="J126" s="209" t="s">
        <v>97</v>
      </c>
      <c r="K126" s="210" t="s">
        <v>116</v>
      </c>
      <c r="L126" s="211"/>
      <c r="M126" s="97" t="s">
        <v>1</v>
      </c>
      <c r="N126" s="98" t="s">
        <v>39</v>
      </c>
      <c r="O126" s="98" t="s">
        <v>117</v>
      </c>
      <c r="P126" s="98" t="s">
        <v>118</v>
      </c>
      <c r="Q126" s="98" t="s">
        <v>119</v>
      </c>
      <c r="R126" s="98" t="s">
        <v>120</v>
      </c>
      <c r="S126" s="98" t="s">
        <v>121</v>
      </c>
      <c r="T126" s="99" t="s">
        <v>122</v>
      </c>
      <c r="U126" s="204"/>
      <c r="V126" s="204"/>
      <c r="W126" s="204"/>
      <c r="X126" s="204"/>
      <c r="Y126" s="204"/>
      <c r="Z126" s="204"/>
      <c r="AA126" s="204"/>
      <c r="AB126" s="204"/>
      <c r="AC126" s="204"/>
      <c r="AD126" s="204"/>
      <c r="AE126" s="204"/>
    </row>
    <row r="127" s="2" customFormat="1" ht="22.8" customHeight="1">
      <c r="A127" s="35"/>
      <c r="B127" s="36"/>
      <c r="C127" s="104" t="s">
        <v>123</v>
      </c>
      <c r="D127" s="37"/>
      <c r="E127" s="37"/>
      <c r="F127" s="37"/>
      <c r="G127" s="37"/>
      <c r="H127" s="37"/>
      <c r="I127" s="141"/>
      <c r="J127" s="212">
        <f>BK127</f>
        <v>0</v>
      </c>
      <c r="K127" s="37"/>
      <c r="L127" s="41"/>
      <c r="M127" s="100"/>
      <c r="N127" s="213"/>
      <c r="O127" s="101"/>
      <c r="P127" s="214">
        <f>P128+P149+P152</f>
        <v>0</v>
      </c>
      <c r="Q127" s="101"/>
      <c r="R127" s="214">
        <f>R128+R149+R152</f>
        <v>12.560123334033399</v>
      </c>
      <c r="S127" s="101"/>
      <c r="T127" s="215">
        <f>T128+T149+T152</f>
        <v>11.258559999999999</v>
      </c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T127" s="14" t="s">
        <v>74</v>
      </c>
      <c r="AU127" s="14" t="s">
        <v>99</v>
      </c>
      <c r="BK127" s="216">
        <f>BK128+BK149+BK152</f>
        <v>0</v>
      </c>
    </row>
    <row r="128" s="12" customFormat="1" ht="25.92" customHeight="1">
      <c r="A128" s="12"/>
      <c r="B128" s="217"/>
      <c r="C128" s="218"/>
      <c r="D128" s="219" t="s">
        <v>74</v>
      </c>
      <c r="E128" s="220" t="s">
        <v>124</v>
      </c>
      <c r="F128" s="220" t="s">
        <v>125</v>
      </c>
      <c r="G128" s="218"/>
      <c r="H128" s="218"/>
      <c r="I128" s="221"/>
      <c r="J128" s="222">
        <f>BK128</f>
        <v>0</v>
      </c>
      <c r="K128" s="218"/>
      <c r="L128" s="223"/>
      <c r="M128" s="224"/>
      <c r="N128" s="225"/>
      <c r="O128" s="225"/>
      <c r="P128" s="226">
        <f>P129+P131+P133+P136+P139+P142+P147</f>
        <v>0</v>
      </c>
      <c r="Q128" s="225"/>
      <c r="R128" s="226">
        <f>R129+R131+R133+R136+R139+R142+R147</f>
        <v>12.295031218833399</v>
      </c>
      <c r="S128" s="225"/>
      <c r="T128" s="227">
        <f>T129+T131+T133+T136+T139+T142+T147</f>
        <v>11.183999999999999</v>
      </c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R128" s="228" t="s">
        <v>83</v>
      </c>
      <c r="AT128" s="229" t="s">
        <v>74</v>
      </c>
      <c r="AU128" s="229" t="s">
        <v>75</v>
      </c>
      <c r="AY128" s="228" t="s">
        <v>126</v>
      </c>
      <c r="BK128" s="230">
        <f>BK129+BK131+BK133+BK136+BK139+BK142+BK147</f>
        <v>0</v>
      </c>
    </row>
    <row r="129" s="12" customFormat="1" ht="22.8" customHeight="1">
      <c r="A129" s="12"/>
      <c r="B129" s="217"/>
      <c r="C129" s="218"/>
      <c r="D129" s="219" t="s">
        <v>74</v>
      </c>
      <c r="E129" s="231" t="s">
        <v>85</v>
      </c>
      <c r="F129" s="231" t="s">
        <v>127</v>
      </c>
      <c r="G129" s="218"/>
      <c r="H129" s="218"/>
      <c r="I129" s="221"/>
      <c r="J129" s="232">
        <f>BK129</f>
        <v>0</v>
      </c>
      <c r="K129" s="218"/>
      <c r="L129" s="223"/>
      <c r="M129" s="224"/>
      <c r="N129" s="225"/>
      <c r="O129" s="225"/>
      <c r="P129" s="226">
        <f>P130</f>
        <v>0</v>
      </c>
      <c r="Q129" s="225"/>
      <c r="R129" s="226">
        <f>R130</f>
        <v>12.003947969999999</v>
      </c>
      <c r="S129" s="225"/>
      <c r="T129" s="227">
        <f>T130</f>
        <v>0</v>
      </c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R129" s="228" t="s">
        <v>83</v>
      </c>
      <c r="AT129" s="229" t="s">
        <v>74</v>
      </c>
      <c r="AU129" s="229" t="s">
        <v>83</v>
      </c>
      <c r="AY129" s="228" t="s">
        <v>126</v>
      </c>
      <c r="BK129" s="230">
        <f>BK130</f>
        <v>0</v>
      </c>
    </row>
    <row r="130" s="2" customFormat="1" ht="21.75" customHeight="1">
      <c r="A130" s="35"/>
      <c r="B130" s="36"/>
      <c r="C130" s="233" t="s">
        <v>83</v>
      </c>
      <c r="D130" s="233" t="s">
        <v>128</v>
      </c>
      <c r="E130" s="234" t="s">
        <v>129</v>
      </c>
      <c r="F130" s="235" t="s">
        <v>130</v>
      </c>
      <c r="G130" s="236" t="s">
        <v>131</v>
      </c>
      <c r="H130" s="237">
        <v>4.8929999999999998</v>
      </c>
      <c r="I130" s="238"/>
      <c r="J130" s="239">
        <f>ROUND(I130*H130,2)</f>
        <v>0</v>
      </c>
      <c r="K130" s="240"/>
      <c r="L130" s="41"/>
      <c r="M130" s="241" t="s">
        <v>1</v>
      </c>
      <c r="N130" s="242" t="s">
        <v>40</v>
      </c>
      <c r="O130" s="88"/>
      <c r="P130" s="243">
        <f>O130*H130</f>
        <v>0</v>
      </c>
      <c r="Q130" s="243">
        <v>2.45329</v>
      </c>
      <c r="R130" s="243">
        <f>Q130*H130</f>
        <v>12.003947969999999</v>
      </c>
      <c r="S130" s="243">
        <v>0</v>
      </c>
      <c r="T130" s="244">
        <f>S130*H130</f>
        <v>0</v>
      </c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R130" s="245" t="s">
        <v>132</v>
      </c>
      <c r="AT130" s="245" t="s">
        <v>128</v>
      </c>
      <c r="AU130" s="245" t="s">
        <v>85</v>
      </c>
      <c r="AY130" s="14" t="s">
        <v>126</v>
      </c>
      <c r="BE130" s="246">
        <f>IF(N130="základní",J130,0)</f>
        <v>0</v>
      </c>
      <c r="BF130" s="246">
        <f>IF(N130="snížená",J130,0)</f>
        <v>0</v>
      </c>
      <c r="BG130" s="246">
        <f>IF(N130="zákl. přenesená",J130,0)</f>
        <v>0</v>
      </c>
      <c r="BH130" s="246">
        <f>IF(N130="sníž. přenesená",J130,0)</f>
        <v>0</v>
      </c>
      <c r="BI130" s="246">
        <f>IF(N130="nulová",J130,0)</f>
        <v>0</v>
      </c>
      <c r="BJ130" s="14" t="s">
        <v>83</v>
      </c>
      <c r="BK130" s="246">
        <f>ROUND(I130*H130,2)</f>
        <v>0</v>
      </c>
      <c r="BL130" s="14" t="s">
        <v>132</v>
      </c>
      <c r="BM130" s="245" t="s">
        <v>133</v>
      </c>
    </row>
    <row r="131" s="12" customFormat="1" ht="22.8" customHeight="1">
      <c r="A131" s="12"/>
      <c r="B131" s="217"/>
      <c r="C131" s="218"/>
      <c r="D131" s="219" t="s">
        <v>74</v>
      </c>
      <c r="E131" s="231" t="s">
        <v>134</v>
      </c>
      <c r="F131" s="231" t="s">
        <v>135</v>
      </c>
      <c r="G131" s="218"/>
      <c r="H131" s="218"/>
      <c r="I131" s="221"/>
      <c r="J131" s="232">
        <f>BK131</f>
        <v>0</v>
      </c>
      <c r="K131" s="218"/>
      <c r="L131" s="223"/>
      <c r="M131" s="224"/>
      <c r="N131" s="225"/>
      <c r="O131" s="225"/>
      <c r="P131" s="226">
        <f>P132</f>
        <v>0</v>
      </c>
      <c r="Q131" s="225"/>
      <c r="R131" s="226">
        <f>R132</f>
        <v>0.044223883900000004</v>
      </c>
      <c r="S131" s="225"/>
      <c r="T131" s="227">
        <f>T132</f>
        <v>0</v>
      </c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R131" s="228" t="s">
        <v>83</v>
      </c>
      <c r="AT131" s="229" t="s">
        <v>74</v>
      </c>
      <c r="AU131" s="229" t="s">
        <v>83</v>
      </c>
      <c r="AY131" s="228" t="s">
        <v>126</v>
      </c>
      <c r="BK131" s="230">
        <f>BK132</f>
        <v>0</v>
      </c>
    </row>
    <row r="132" s="2" customFormat="1" ht="16.5" customHeight="1">
      <c r="A132" s="35"/>
      <c r="B132" s="36"/>
      <c r="C132" s="233" t="s">
        <v>85</v>
      </c>
      <c r="D132" s="233" t="s">
        <v>128</v>
      </c>
      <c r="E132" s="234" t="s">
        <v>136</v>
      </c>
      <c r="F132" s="235" t="s">
        <v>137</v>
      </c>
      <c r="G132" s="236" t="s">
        <v>138</v>
      </c>
      <c r="H132" s="237">
        <v>23.170000000000002</v>
      </c>
      <c r="I132" s="238"/>
      <c r="J132" s="239">
        <f>ROUND(I132*H132,2)</f>
        <v>0</v>
      </c>
      <c r="K132" s="240"/>
      <c r="L132" s="41"/>
      <c r="M132" s="241" t="s">
        <v>1</v>
      </c>
      <c r="N132" s="242" t="s">
        <v>40</v>
      </c>
      <c r="O132" s="88"/>
      <c r="P132" s="243">
        <f>O132*H132</f>
        <v>0</v>
      </c>
      <c r="Q132" s="243">
        <v>0.0019086699999999999</v>
      </c>
      <c r="R132" s="243">
        <f>Q132*H132</f>
        <v>0.044223883900000004</v>
      </c>
      <c r="S132" s="243">
        <v>0</v>
      </c>
      <c r="T132" s="244">
        <f>S132*H132</f>
        <v>0</v>
      </c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R132" s="245" t="s">
        <v>132</v>
      </c>
      <c r="AT132" s="245" t="s">
        <v>128</v>
      </c>
      <c r="AU132" s="245" t="s">
        <v>85</v>
      </c>
      <c r="AY132" s="14" t="s">
        <v>126</v>
      </c>
      <c r="BE132" s="246">
        <f>IF(N132="základní",J132,0)</f>
        <v>0</v>
      </c>
      <c r="BF132" s="246">
        <f>IF(N132="snížená",J132,0)</f>
        <v>0</v>
      </c>
      <c r="BG132" s="246">
        <f>IF(N132="zákl. přenesená",J132,0)</f>
        <v>0</v>
      </c>
      <c r="BH132" s="246">
        <f>IF(N132="sníž. přenesená",J132,0)</f>
        <v>0</v>
      </c>
      <c r="BI132" s="246">
        <f>IF(N132="nulová",J132,0)</f>
        <v>0</v>
      </c>
      <c r="BJ132" s="14" t="s">
        <v>83</v>
      </c>
      <c r="BK132" s="246">
        <f>ROUND(I132*H132,2)</f>
        <v>0</v>
      </c>
      <c r="BL132" s="14" t="s">
        <v>132</v>
      </c>
      <c r="BM132" s="245" t="s">
        <v>139</v>
      </c>
    </row>
    <row r="133" s="12" customFormat="1" ht="22.8" customHeight="1">
      <c r="A133" s="12"/>
      <c r="B133" s="217"/>
      <c r="C133" s="218"/>
      <c r="D133" s="219" t="s">
        <v>74</v>
      </c>
      <c r="E133" s="231" t="s">
        <v>132</v>
      </c>
      <c r="F133" s="231" t="s">
        <v>140</v>
      </c>
      <c r="G133" s="218"/>
      <c r="H133" s="218"/>
      <c r="I133" s="221"/>
      <c r="J133" s="232">
        <f>BK133</f>
        <v>0</v>
      </c>
      <c r="K133" s="218"/>
      <c r="L133" s="223"/>
      <c r="M133" s="224"/>
      <c r="N133" s="225"/>
      <c r="O133" s="225"/>
      <c r="P133" s="226">
        <f>SUM(P134:P135)</f>
        <v>0</v>
      </c>
      <c r="Q133" s="225"/>
      <c r="R133" s="226">
        <f>SUM(R134:R135)</f>
        <v>0.0036765758399999997</v>
      </c>
      <c r="S133" s="225"/>
      <c r="T133" s="227">
        <f>SUM(T134:T135)</f>
        <v>0</v>
      </c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R133" s="228" t="s">
        <v>83</v>
      </c>
      <c r="AT133" s="229" t="s">
        <v>74</v>
      </c>
      <c r="AU133" s="229" t="s">
        <v>83</v>
      </c>
      <c r="AY133" s="228" t="s">
        <v>126</v>
      </c>
      <c r="BK133" s="230">
        <f>SUM(BK134:BK135)</f>
        <v>0</v>
      </c>
    </row>
    <row r="134" s="2" customFormat="1" ht="21.75" customHeight="1">
      <c r="A134" s="35"/>
      <c r="B134" s="36"/>
      <c r="C134" s="233" t="s">
        <v>134</v>
      </c>
      <c r="D134" s="233" t="s">
        <v>128</v>
      </c>
      <c r="E134" s="234" t="s">
        <v>141</v>
      </c>
      <c r="F134" s="235" t="s">
        <v>142</v>
      </c>
      <c r="G134" s="236" t="s">
        <v>138</v>
      </c>
      <c r="H134" s="237">
        <v>2.282</v>
      </c>
      <c r="I134" s="238"/>
      <c r="J134" s="239">
        <f>ROUND(I134*H134,2)</f>
        <v>0</v>
      </c>
      <c r="K134" s="240"/>
      <c r="L134" s="41"/>
      <c r="M134" s="241" t="s">
        <v>1</v>
      </c>
      <c r="N134" s="242" t="s">
        <v>40</v>
      </c>
      <c r="O134" s="88"/>
      <c r="P134" s="243">
        <f>O134*H134</f>
        <v>0</v>
      </c>
      <c r="Q134" s="243">
        <v>0.00161112</v>
      </c>
      <c r="R134" s="243">
        <f>Q134*H134</f>
        <v>0.0036765758399999997</v>
      </c>
      <c r="S134" s="243">
        <v>0</v>
      </c>
      <c r="T134" s="244">
        <f>S134*H134</f>
        <v>0</v>
      </c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R134" s="245" t="s">
        <v>132</v>
      </c>
      <c r="AT134" s="245" t="s">
        <v>128</v>
      </c>
      <c r="AU134" s="245" t="s">
        <v>85</v>
      </c>
      <c r="AY134" s="14" t="s">
        <v>126</v>
      </c>
      <c r="BE134" s="246">
        <f>IF(N134="základní",J134,0)</f>
        <v>0</v>
      </c>
      <c r="BF134" s="246">
        <f>IF(N134="snížená",J134,0)</f>
        <v>0</v>
      </c>
      <c r="BG134" s="246">
        <f>IF(N134="zákl. přenesená",J134,0)</f>
        <v>0</v>
      </c>
      <c r="BH134" s="246">
        <f>IF(N134="sníž. přenesená",J134,0)</f>
        <v>0</v>
      </c>
      <c r="BI134" s="246">
        <f>IF(N134="nulová",J134,0)</f>
        <v>0</v>
      </c>
      <c r="BJ134" s="14" t="s">
        <v>83</v>
      </c>
      <c r="BK134" s="246">
        <f>ROUND(I134*H134,2)</f>
        <v>0</v>
      </c>
      <c r="BL134" s="14" t="s">
        <v>132</v>
      </c>
      <c r="BM134" s="245" t="s">
        <v>143</v>
      </c>
    </row>
    <row r="135" s="2" customFormat="1" ht="21.75" customHeight="1">
      <c r="A135" s="35"/>
      <c r="B135" s="36"/>
      <c r="C135" s="233" t="s">
        <v>132</v>
      </c>
      <c r="D135" s="233" t="s">
        <v>128</v>
      </c>
      <c r="E135" s="234" t="s">
        <v>144</v>
      </c>
      <c r="F135" s="235" t="s">
        <v>145</v>
      </c>
      <c r="G135" s="236" t="s">
        <v>138</v>
      </c>
      <c r="H135" s="237">
        <v>2.282</v>
      </c>
      <c r="I135" s="238"/>
      <c r="J135" s="239">
        <f>ROUND(I135*H135,2)</f>
        <v>0</v>
      </c>
      <c r="K135" s="240"/>
      <c r="L135" s="41"/>
      <c r="M135" s="241" t="s">
        <v>1</v>
      </c>
      <c r="N135" s="242" t="s">
        <v>40</v>
      </c>
      <c r="O135" s="88"/>
      <c r="P135" s="243">
        <f>O135*H135</f>
        <v>0</v>
      </c>
      <c r="Q135" s="243">
        <v>0</v>
      </c>
      <c r="R135" s="243">
        <f>Q135*H135</f>
        <v>0</v>
      </c>
      <c r="S135" s="243">
        <v>0</v>
      </c>
      <c r="T135" s="244">
        <f>S135*H135</f>
        <v>0</v>
      </c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R135" s="245" t="s">
        <v>132</v>
      </c>
      <c r="AT135" s="245" t="s">
        <v>128</v>
      </c>
      <c r="AU135" s="245" t="s">
        <v>85</v>
      </c>
      <c r="AY135" s="14" t="s">
        <v>126</v>
      </c>
      <c r="BE135" s="246">
        <f>IF(N135="základní",J135,0)</f>
        <v>0</v>
      </c>
      <c r="BF135" s="246">
        <f>IF(N135="snížená",J135,0)</f>
        <v>0</v>
      </c>
      <c r="BG135" s="246">
        <f>IF(N135="zákl. přenesená",J135,0)</f>
        <v>0</v>
      </c>
      <c r="BH135" s="246">
        <f>IF(N135="sníž. přenesená",J135,0)</f>
        <v>0</v>
      </c>
      <c r="BI135" s="246">
        <f>IF(N135="nulová",J135,0)</f>
        <v>0</v>
      </c>
      <c r="BJ135" s="14" t="s">
        <v>83</v>
      </c>
      <c r="BK135" s="246">
        <f>ROUND(I135*H135,2)</f>
        <v>0</v>
      </c>
      <c r="BL135" s="14" t="s">
        <v>132</v>
      </c>
      <c r="BM135" s="245" t="s">
        <v>146</v>
      </c>
    </row>
    <row r="136" s="12" customFormat="1" ht="22.8" customHeight="1">
      <c r="A136" s="12"/>
      <c r="B136" s="217"/>
      <c r="C136" s="218"/>
      <c r="D136" s="219" t="s">
        <v>74</v>
      </c>
      <c r="E136" s="231" t="s">
        <v>147</v>
      </c>
      <c r="F136" s="231" t="s">
        <v>148</v>
      </c>
      <c r="G136" s="218"/>
      <c r="H136" s="218"/>
      <c r="I136" s="221"/>
      <c r="J136" s="232">
        <f>BK136</f>
        <v>0</v>
      </c>
      <c r="K136" s="218"/>
      <c r="L136" s="223"/>
      <c r="M136" s="224"/>
      <c r="N136" s="225"/>
      <c r="O136" s="225"/>
      <c r="P136" s="226">
        <f>SUM(P137:P138)</f>
        <v>0</v>
      </c>
      <c r="Q136" s="225"/>
      <c r="R136" s="226">
        <f>SUM(R137:R138)</f>
        <v>0.2359355570934</v>
      </c>
      <c r="S136" s="225"/>
      <c r="T136" s="227">
        <f>SUM(T137:T138)</f>
        <v>0</v>
      </c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R136" s="228" t="s">
        <v>83</v>
      </c>
      <c r="AT136" s="229" t="s">
        <v>74</v>
      </c>
      <c r="AU136" s="229" t="s">
        <v>83</v>
      </c>
      <c r="AY136" s="228" t="s">
        <v>126</v>
      </c>
      <c r="BK136" s="230">
        <f>SUM(BK137:BK138)</f>
        <v>0</v>
      </c>
    </row>
    <row r="137" s="2" customFormat="1" ht="16.5" customHeight="1">
      <c r="A137" s="35"/>
      <c r="B137" s="36"/>
      <c r="C137" s="233" t="s">
        <v>149</v>
      </c>
      <c r="D137" s="233" t="s">
        <v>128</v>
      </c>
      <c r="E137" s="234" t="s">
        <v>150</v>
      </c>
      <c r="F137" s="235" t="s">
        <v>151</v>
      </c>
      <c r="G137" s="236" t="s">
        <v>152</v>
      </c>
      <c r="H137" s="237">
        <v>0.222</v>
      </c>
      <c r="I137" s="238"/>
      <c r="J137" s="239">
        <f>ROUND(I137*H137,2)</f>
        <v>0</v>
      </c>
      <c r="K137" s="240"/>
      <c r="L137" s="41"/>
      <c r="M137" s="241" t="s">
        <v>1</v>
      </c>
      <c r="N137" s="242" t="s">
        <v>40</v>
      </c>
      <c r="O137" s="88"/>
      <c r="P137" s="243">
        <f>O137*H137</f>
        <v>0</v>
      </c>
      <c r="Q137" s="243">
        <v>1.0627727797</v>
      </c>
      <c r="R137" s="243">
        <f>Q137*H137</f>
        <v>0.2359355570934</v>
      </c>
      <c r="S137" s="243">
        <v>0</v>
      </c>
      <c r="T137" s="244">
        <f>S137*H137</f>
        <v>0</v>
      </c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R137" s="245" t="s">
        <v>132</v>
      </c>
      <c r="AT137" s="245" t="s">
        <v>128</v>
      </c>
      <c r="AU137" s="245" t="s">
        <v>85</v>
      </c>
      <c r="AY137" s="14" t="s">
        <v>126</v>
      </c>
      <c r="BE137" s="246">
        <f>IF(N137="základní",J137,0)</f>
        <v>0</v>
      </c>
      <c r="BF137" s="246">
        <f>IF(N137="snížená",J137,0)</f>
        <v>0</v>
      </c>
      <c r="BG137" s="246">
        <f>IF(N137="zákl. přenesená",J137,0)</f>
        <v>0</v>
      </c>
      <c r="BH137" s="246">
        <f>IF(N137="sníž. přenesená",J137,0)</f>
        <v>0</v>
      </c>
      <c r="BI137" s="246">
        <f>IF(N137="nulová",J137,0)</f>
        <v>0</v>
      </c>
      <c r="BJ137" s="14" t="s">
        <v>83</v>
      </c>
      <c r="BK137" s="246">
        <f>ROUND(I137*H137,2)</f>
        <v>0</v>
      </c>
      <c r="BL137" s="14" t="s">
        <v>132</v>
      </c>
      <c r="BM137" s="245" t="s">
        <v>153</v>
      </c>
    </row>
    <row r="138" s="2" customFormat="1" ht="16.5" customHeight="1">
      <c r="A138" s="35"/>
      <c r="B138" s="36"/>
      <c r="C138" s="233" t="s">
        <v>147</v>
      </c>
      <c r="D138" s="233" t="s">
        <v>128</v>
      </c>
      <c r="E138" s="234" t="s">
        <v>154</v>
      </c>
      <c r="F138" s="235" t="s">
        <v>155</v>
      </c>
      <c r="G138" s="236" t="s">
        <v>156</v>
      </c>
      <c r="H138" s="237">
        <v>89.200000000000003</v>
      </c>
      <c r="I138" s="238"/>
      <c r="J138" s="239">
        <f>ROUND(I138*H138,2)</f>
        <v>0</v>
      </c>
      <c r="K138" s="240"/>
      <c r="L138" s="41"/>
      <c r="M138" s="241" t="s">
        <v>1</v>
      </c>
      <c r="N138" s="242" t="s">
        <v>40</v>
      </c>
      <c r="O138" s="88"/>
      <c r="P138" s="243">
        <f>O138*H138</f>
        <v>0</v>
      </c>
      <c r="Q138" s="243">
        <v>0</v>
      </c>
      <c r="R138" s="243">
        <f>Q138*H138</f>
        <v>0</v>
      </c>
      <c r="S138" s="243">
        <v>0</v>
      </c>
      <c r="T138" s="244">
        <f>S138*H138</f>
        <v>0</v>
      </c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R138" s="245" t="s">
        <v>132</v>
      </c>
      <c r="AT138" s="245" t="s">
        <v>128</v>
      </c>
      <c r="AU138" s="245" t="s">
        <v>85</v>
      </c>
      <c r="AY138" s="14" t="s">
        <v>126</v>
      </c>
      <c r="BE138" s="246">
        <f>IF(N138="základní",J138,0)</f>
        <v>0</v>
      </c>
      <c r="BF138" s="246">
        <f>IF(N138="snížená",J138,0)</f>
        <v>0</v>
      </c>
      <c r="BG138" s="246">
        <f>IF(N138="zákl. přenesená",J138,0)</f>
        <v>0</v>
      </c>
      <c r="BH138" s="246">
        <f>IF(N138="sníž. přenesená",J138,0)</f>
        <v>0</v>
      </c>
      <c r="BI138" s="246">
        <f>IF(N138="nulová",J138,0)</f>
        <v>0</v>
      </c>
      <c r="BJ138" s="14" t="s">
        <v>83</v>
      </c>
      <c r="BK138" s="246">
        <f>ROUND(I138*H138,2)</f>
        <v>0</v>
      </c>
      <c r="BL138" s="14" t="s">
        <v>132</v>
      </c>
      <c r="BM138" s="245" t="s">
        <v>157</v>
      </c>
    </row>
    <row r="139" s="12" customFormat="1" ht="22.8" customHeight="1">
      <c r="A139" s="12"/>
      <c r="B139" s="217"/>
      <c r="C139" s="218"/>
      <c r="D139" s="219" t="s">
        <v>74</v>
      </c>
      <c r="E139" s="231" t="s">
        <v>158</v>
      </c>
      <c r="F139" s="231" t="s">
        <v>159</v>
      </c>
      <c r="G139" s="218"/>
      <c r="H139" s="218"/>
      <c r="I139" s="221"/>
      <c r="J139" s="232">
        <f>BK139</f>
        <v>0</v>
      </c>
      <c r="K139" s="218"/>
      <c r="L139" s="223"/>
      <c r="M139" s="224"/>
      <c r="N139" s="225"/>
      <c r="O139" s="225"/>
      <c r="P139" s="226">
        <f>SUM(P140:P141)</f>
        <v>0</v>
      </c>
      <c r="Q139" s="225"/>
      <c r="R139" s="226">
        <f>SUM(R140:R141)</f>
        <v>0.0072472320000000002</v>
      </c>
      <c r="S139" s="225"/>
      <c r="T139" s="227">
        <f>SUM(T140:T141)</f>
        <v>11.183999999999999</v>
      </c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R139" s="228" t="s">
        <v>83</v>
      </c>
      <c r="AT139" s="229" t="s">
        <v>74</v>
      </c>
      <c r="AU139" s="229" t="s">
        <v>83</v>
      </c>
      <c r="AY139" s="228" t="s">
        <v>126</v>
      </c>
      <c r="BK139" s="230">
        <f>SUM(BK140:BK141)</f>
        <v>0</v>
      </c>
    </row>
    <row r="140" s="2" customFormat="1" ht="16.5" customHeight="1">
      <c r="A140" s="35"/>
      <c r="B140" s="36"/>
      <c r="C140" s="233" t="s">
        <v>160</v>
      </c>
      <c r="D140" s="233" t="s">
        <v>128</v>
      </c>
      <c r="E140" s="234" t="s">
        <v>161</v>
      </c>
      <c r="F140" s="235" t="s">
        <v>162</v>
      </c>
      <c r="G140" s="236" t="s">
        <v>156</v>
      </c>
      <c r="H140" s="237">
        <v>93.200000000000003</v>
      </c>
      <c r="I140" s="238"/>
      <c r="J140" s="239">
        <f>ROUND(I140*H140,2)</f>
        <v>0</v>
      </c>
      <c r="K140" s="240"/>
      <c r="L140" s="41"/>
      <c r="M140" s="241" t="s">
        <v>1</v>
      </c>
      <c r="N140" s="242" t="s">
        <v>40</v>
      </c>
      <c r="O140" s="88"/>
      <c r="P140" s="243">
        <f>O140*H140</f>
        <v>0</v>
      </c>
      <c r="Q140" s="243">
        <v>7.7760000000000001E-05</v>
      </c>
      <c r="R140" s="243">
        <f>Q140*H140</f>
        <v>0.0072472320000000002</v>
      </c>
      <c r="S140" s="243">
        <v>0</v>
      </c>
      <c r="T140" s="244">
        <f>S140*H140</f>
        <v>0</v>
      </c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R140" s="245" t="s">
        <v>132</v>
      </c>
      <c r="AT140" s="245" t="s">
        <v>128</v>
      </c>
      <c r="AU140" s="245" t="s">
        <v>85</v>
      </c>
      <c r="AY140" s="14" t="s">
        <v>126</v>
      </c>
      <c r="BE140" s="246">
        <f>IF(N140="základní",J140,0)</f>
        <v>0</v>
      </c>
      <c r="BF140" s="246">
        <f>IF(N140="snížená",J140,0)</f>
        <v>0</v>
      </c>
      <c r="BG140" s="246">
        <f>IF(N140="zákl. přenesená",J140,0)</f>
        <v>0</v>
      </c>
      <c r="BH140" s="246">
        <f>IF(N140="sníž. přenesená",J140,0)</f>
        <v>0</v>
      </c>
      <c r="BI140" s="246">
        <f>IF(N140="nulová",J140,0)</f>
        <v>0</v>
      </c>
      <c r="BJ140" s="14" t="s">
        <v>83</v>
      </c>
      <c r="BK140" s="246">
        <f>ROUND(I140*H140,2)</f>
        <v>0</v>
      </c>
      <c r="BL140" s="14" t="s">
        <v>132</v>
      </c>
      <c r="BM140" s="245" t="s">
        <v>163</v>
      </c>
    </row>
    <row r="141" s="2" customFormat="1" ht="16.5" customHeight="1">
      <c r="A141" s="35"/>
      <c r="B141" s="36"/>
      <c r="C141" s="233" t="s">
        <v>164</v>
      </c>
      <c r="D141" s="233" t="s">
        <v>128</v>
      </c>
      <c r="E141" s="234" t="s">
        <v>165</v>
      </c>
      <c r="F141" s="235" t="s">
        <v>166</v>
      </c>
      <c r="G141" s="236" t="s">
        <v>131</v>
      </c>
      <c r="H141" s="237">
        <v>5.5919999999999996</v>
      </c>
      <c r="I141" s="238"/>
      <c r="J141" s="239">
        <f>ROUND(I141*H141,2)</f>
        <v>0</v>
      </c>
      <c r="K141" s="240"/>
      <c r="L141" s="41"/>
      <c r="M141" s="241" t="s">
        <v>1</v>
      </c>
      <c r="N141" s="242" t="s">
        <v>40</v>
      </c>
      <c r="O141" s="88"/>
      <c r="P141" s="243">
        <f>O141*H141</f>
        <v>0</v>
      </c>
      <c r="Q141" s="243">
        <v>0</v>
      </c>
      <c r="R141" s="243">
        <f>Q141*H141</f>
        <v>0</v>
      </c>
      <c r="S141" s="243">
        <v>2</v>
      </c>
      <c r="T141" s="244">
        <f>S141*H141</f>
        <v>11.183999999999999</v>
      </c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R141" s="245" t="s">
        <v>132</v>
      </c>
      <c r="AT141" s="245" t="s">
        <v>128</v>
      </c>
      <c r="AU141" s="245" t="s">
        <v>85</v>
      </c>
      <c r="AY141" s="14" t="s">
        <v>126</v>
      </c>
      <c r="BE141" s="246">
        <f>IF(N141="základní",J141,0)</f>
        <v>0</v>
      </c>
      <c r="BF141" s="246">
        <f>IF(N141="snížená",J141,0)</f>
        <v>0</v>
      </c>
      <c r="BG141" s="246">
        <f>IF(N141="zákl. přenesená",J141,0)</f>
        <v>0</v>
      </c>
      <c r="BH141" s="246">
        <f>IF(N141="sníž. přenesená",J141,0)</f>
        <v>0</v>
      </c>
      <c r="BI141" s="246">
        <f>IF(N141="nulová",J141,0)</f>
        <v>0</v>
      </c>
      <c r="BJ141" s="14" t="s">
        <v>83</v>
      </c>
      <c r="BK141" s="246">
        <f>ROUND(I141*H141,2)</f>
        <v>0</v>
      </c>
      <c r="BL141" s="14" t="s">
        <v>132</v>
      </c>
      <c r="BM141" s="245" t="s">
        <v>167</v>
      </c>
    </row>
    <row r="142" s="12" customFormat="1" ht="22.8" customHeight="1">
      <c r="A142" s="12"/>
      <c r="B142" s="217"/>
      <c r="C142" s="218"/>
      <c r="D142" s="219" t="s">
        <v>74</v>
      </c>
      <c r="E142" s="231" t="s">
        <v>168</v>
      </c>
      <c r="F142" s="231" t="s">
        <v>169</v>
      </c>
      <c r="G142" s="218"/>
      <c r="H142" s="218"/>
      <c r="I142" s="221"/>
      <c r="J142" s="232">
        <f>BK142</f>
        <v>0</v>
      </c>
      <c r="K142" s="218"/>
      <c r="L142" s="223"/>
      <c r="M142" s="224"/>
      <c r="N142" s="225"/>
      <c r="O142" s="225"/>
      <c r="P142" s="226">
        <f>SUM(P143:P146)</f>
        <v>0</v>
      </c>
      <c r="Q142" s="225"/>
      <c r="R142" s="226">
        <f>SUM(R143:R146)</f>
        <v>0</v>
      </c>
      <c r="S142" s="225"/>
      <c r="T142" s="227">
        <f>SUM(T143:T146)</f>
        <v>0</v>
      </c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R142" s="228" t="s">
        <v>83</v>
      </c>
      <c r="AT142" s="229" t="s">
        <v>74</v>
      </c>
      <c r="AU142" s="229" t="s">
        <v>83</v>
      </c>
      <c r="AY142" s="228" t="s">
        <v>126</v>
      </c>
      <c r="BK142" s="230">
        <f>SUM(BK143:BK146)</f>
        <v>0</v>
      </c>
    </row>
    <row r="143" s="2" customFormat="1" ht="21.75" customHeight="1">
      <c r="A143" s="35"/>
      <c r="B143" s="36"/>
      <c r="C143" s="233" t="s">
        <v>158</v>
      </c>
      <c r="D143" s="233" t="s">
        <v>128</v>
      </c>
      <c r="E143" s="234" t="s">
        <v>170</v>
      </c>
      <c r="F143" s="235" t="s">
        <v>171</v>
      </c>
      <c r="G143" s="236" t="s">
        <v>152</v>
      </c>
      <c r="H143" s="237">
        <v>11.259</v>
      </c>
      <c r="I143" s="238"/>
      <c r="J143" s="239">
        <f>ROUND(I143*H143,2)</f>
        <v>0</v>
      </c>
      <c r="K143" s="240"/>
      <c r="L143" s="41"/>
      <c r="M143" s="241" t="s">
        <v>1</v>
      </c>
      <c r="N143" s="242" t="s">
        <v>40</v>
      </c>
      <c r="O143" s="88"/>
      <c r="P143" s="243">
        <f>O143*H143</f>
        <v>0</v>
      </c>
      <c r="Q143" s="243">
        <v>0</v>
      </c>
      <c r="R143" s="243">
        <f>Q143*H143</f>
        <v>0</v>
      </c>
      <c r="S143" s="243">
        <v>0</v>
      </c>
      <c r="T143" s="244">
        <f>S143*H143</f>
        <v>0</v>
      </c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R143" s="245" t="s">
        <v>132</v>
      </c>
      <c r="AT143" s="245" t="s">
        <v>128</v>
      </c>
      <c r="AU143" s="245" t="s">
        <v>85</v>
      </c>
      <c r="AY143" s="14" t="s">
        <v>126</v>
      </c>
      <c r="BE143" s="246">
        <f>IF(N143="základní",J143,0)</f>
        <v>0</v>
      </c>
      <c r="BF143" s="246">
        <f>IF(N143="snížená",J143,0)</f>
        <v>0</v>
      </c>
      <c r="BG143" s="246">
        <f>IF(N143="zákl. přenesená",J143,0)</f>
        <v>0</v>
      </c>
      <c r="BH143" s="246">
        <f>IF(N143="sníž. přenesená",J143,0)</f>
        <v>0</v>
      </c>
      <c r="BI143" s="246">
        <f>IF(N143="nulová",J143,0)</f>
        <v>0</v>
      </c>
      <c r="BJ143" s="14" t="s">
        <v>83</v>
      </c>
      <c r="BK143" s="246">
        <f>ROUND(I143*H143,2)</f>
        <v>0</v>
      </c>
      <c r="BL143" s="14" t="s">
        <v>132</v>
      </c>
      <c r="BM143" s="245" t="s">
        <v>172</v>
      </c>
    </row>
    <row r="144" s="2" customFormat="1" ht="21.75" customHeight="1">
      <c r="A144" s="35"/>
      <c r="B144" s="36"/>
      <c r="C144" s="233" t="s">
        <v>173</v>
      </c>
      <c r="D144" s="233" t="s">
        <v>128</v>
      </c>
      <c r="E144" s="234" t="s">
        <v>174</v>
      </c>
      <c r="F144" s="235" t="s">
        <v>175</v>
      </c>
      <c r="G144" s="236" t="s">
        <v>152</v>
      </c>
      <c r="H144" s="237">
        <v>11.259</v>
      </c>
      <c r="I144" s="238"/>
      <c r="J144" s="239">
        <f>ROUND(I144*H144,2)</f>
        <v>0</v>
      </c>
      <c r="K144" s="240"/>
      <c r="L144" s="41"/>
      <c r="M144" s="241" t="s">
        <v>1</v>
      </c>
      <c r="N144" s="242" t="s">
        <v>40</v>
      </c>
      <c r="O144" s="88"/>
      <c r="P144" s="243">
        <f>O144*H144</f>
        <v>0</v>
      </c>
      <c r="Q144" s="243">
        <v>0</v>
      </c>
      <c r="R144" s="243">
        <f>Q144*H144</f>
        <v>0</v>
      </c>
      <c r="S144" s="243">
        <v>0</v>
      </c>
      <c r="T144" s="244">
        <f>S144*H144</f>
        <v>0</v>
      </c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R144" s="245" t="s">
        <v>132</v>
      </c>
      <c r="AT144" s="245" t="s">
        <v>128</v>
      </c>
      <c r="AU144" s="245" t="s">
        <v>85</v>
      </c>
      <c r="AY144" s="14" t="s">
        <v>126</v>
      </c>
      <c r="BE144" s="246">
        <f>IF(N144="základní",J144,0)</f>
        <v>0</v>
      </c>
      <c r="BF144" s="246">
        <f>IF(N144="snížená",J144,0)</f>
        <v>0</v>
      </c>
      <c r="BG144" s="246">
        <f>IF(N144="zákl. přenesená",J144,0)</f>
        <v>0</v>
      </c>
      <c r="BH144" s="246">
        <f>IF(N144="sníž. přenesená",J144,0)</f>
        <v>0</v>
      </c>
      <c r="BI144" s="246">
        <f>IF(N144="nulová",J144,0)</f>
        <v>0</v>
      </c>
      <c r="BJ144" s="14" t="s">
        <v>83</v>
      </c>
      <c r="BK144" s="246">
        <f>ROUND(I144*H144,2)</f>
        <v>0</v>
      </c>
      <c r="BL144" s="14" t="s">
        <v>132</v>
      </c>
      <c r="BM144" s="245" t="s">
        <v>176</v>
      </c>
    </row>
    <row r="145" s="2" customFormat="1" ht="21.75" customHeight="1">
      <c r="A145" s="35"/>
      <c r="B145" s="36"/>
      <c r="C145" s="233" t="s">
        <v>177</v>
      </c>
      <c r="D145" s="233" t="s">
        <v>128</v>
      </c>
      <c r="E145" s="234" t="s">
        <v>178</v>
      </c>
      <c r="F145" s="235" t="s">
        <v>179</v>
      </c>
      <c r="G145" s="236" t="s">
        <v>152</v>
      </c>
      <c r="H145" s="237">
        <v>101.331</v>
      </c>
      <c r="I145" s="238"/>
      <c r="J145" s="239">
        <f>ROUND(I145*H145,2)</f>
        <v>0</v>
      </c>
      <c r="K145" s="240"/>
      <c r="L145" s="41"/>
      <c r="M145" s="241" t="s">
        <v>1</v>
      </c>
      <c r="N145" s="242" t="s">
        <v>40</v>
      </c>
      <c r="O145" s="88"/>
      <c r="P145" s="243">
        <f>O145*H145</f>
        <v>0</v>
      </c>
      <c r="Q145" s="243">
        <v>0</v>
      </c>
      <c r="R145" s="243">
        <f>Q145*H145</f>
        <v>0</v>
      </c>
      <c r="S145" s="243">
        <v>0</v>
      </c>
      <c r="T145" s="244">
        <f>S145*H145</f>
        <v>0</v>
      </c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R145" s="245" t="s">
        <v>132</v>
      </c>
      <c r="AT145" s="245" t="s">
        <v>128</v>
      </c>
      <c r="AU145" s="245" t="s">
        <v>85</v>
      </c>
      <c r="AY145" s="14" t="s">
        <v>126</v>
      </c>
      <c r="BE145" s="246">
        <f>IF(N145="základní",J145,0)</f>
        <v>0</v>
      </c>
      <c r="BF145" s="246">
        <f>IF(N145="snížená",J145,0)</f>
        <v>0</v>
      </c>
      <c r="BG145" s="246">
        <f>IF(N145="zákl. přenesená",J145,0)</f>
        <v>0</v>
      </c>
      <c r="BH145" s="246">
        <f>IF(N145="sníž. přenesená",J145,0)</f>
        <v>0</v>
      </c>
      <c r="BI145" s="246">
        <f>IF(N145="nulová",J145,0)</f>
        <v>0</v>
      </c>
      <c r="BJ145" s="14" t="s">
        <v>83</v>
      </c>
      <c r="BK145" s="246">
        <f>ROUND(I145*H145,2)</f>
        <v>0</v>
      </c>
      <c r="BL145" s="14" t="s">
        <v>132</v>
      </c>
      <c r="BM145" s="245" t="s">
        <v>180</v>
      </c>
    </row>
    <row r="146" s="2" customFormat="1" ht="21.75" customHeight="1">
      <c r="A146" s="35"/>
      <c r="B146" s="36"/>
      <c r="C146" s="233" t="s">
        <v>181</v>
      </c>
      <c r="D146" s="233" t="s">
        <v>128</v>
      </c>
      <c r="E146" s="234" t="s">
        <v>182</v>
      </c>
      <c r="F146" s="235" t="s">
        <v>183</v>
      </c>
      <c r="G146" s="236" t="s">
        <v>152</v>
      </c>
      <c r="H146" s="237">
        <v>12.560000000000001</v>
      </c>
      <c r="I146" s="238"/>
      <c r="J146" s="239">
        <f>ROUND(I146*H146,2)</f>
        <v>0</v>
      </c>
      <c r="K146" s="240"/>
      <c r="L146" s="41"/>
      <c r="M146" s="241" t="s">
        <v>1</v>
      </c>
      <c r="N146" s="242" t="s">
        <v>40</v>
      </c>
      <c r="O146" s="88"/>
      <c r="P146" s="243">
        <f>O146*H146</f>
        <v>0</v>
      </c>
      <c r="Q146" s="243">
        <v>0</v>
      </c>
      <c r="R146" s="243">
        <f>Q146*H146</f>
        <v>0</v>
      </c>
      <c r="S146" s="243">
        <v>0</v>
      </c>
      <c r="T146" s="244">
        <f>S146*H146</f>
        <v>0</v>
      </c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R146" s="245" t="s">
        <v>132</v>
      </c>
      <c r="AT146" s="245" t="s">
        <v>128</v>
      </c>
      <c r="AU146" s="245" t="s">
        <v>85</v>
      </c>
      <c r="AY146" s="14" t="s">
        <v>126</v>
      </c>
      <c r="BE146" s="246">
        <f>IF(N146="základní",J146,0)</f>
        <v>0</v>
      </c>
      <c r="BF146" s="246">
        <f>IF(N146="snížená",J146,0)</f>
        <v>0</v>
      </c>
      <c r="BG146" s="246">
        <f>IF(N146="zákl. přenesená",J146,0)</f>
        <v>0</v>
      </c>
      <c r="BH146" s="246">
        <f>IF(N146="sníž. přenesená",J146,0)</f>
        <v>0</v>
      </c>
      <c r="BI146" s="246">
        <f>IF(N146="nulová",J146,0)</f>
        <v>0</v>
      </c>
      <c r="BJ146" s="14" t="s">
        <v>83</v>
      </c>
      <c r="BK146" s="246">
        <f>ROUND(I146*H146,2)</f>
        <v>0</v>
      </c>
      <c r="BL146" s="14" t="s">
        <v>132</v>
      </c>
      <c r="BM146" s="245" t="s">
        <v>184</v>
      </c>
    </row>
    <row r="147" s="12" customFormat="1" ht="22.8" customHeight="1">
      <c r="A147" s="12"/>
      <c r="B147" s="217"/>
      <c r="C147" s="218"/>
      <c r="D147" s="219" t="s">
        <v>74</v>
      </c>
      <c r="E147" s="231" t="s">
        <v>185</v>
      </c>
      <c r="F147" s="231" t="s">
        <v>186</v>
      </c>
      <c r="G147" s="218"/>
      <c r="H147" s="218"/>
      <c r="I147" s="221"/>
      <c r="J147" s="232">
        <f>BK147</f>
        <v>0</v>
      </c>
      <c r="K147" s="218"/>
      <c r="L147" s="223"/>
      <c r="M147" s="224"/>
      <c r="N147" s="225"/>
      <c r="O147" s="225"/>
      <c r="P147" s="226">
        <f>P148</f>
        <v>0</v>
      </c>
      <c r="Q147" s="225"/>
      <c r="R147" s="226">
        <f>R148</f>
        <v>0</v>
      </c>
      <c r="S147" s="225"/>
      <c r="T147" s="227">
        <f>T148</f>
        <v>0</v>
      </c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R147" s="228" t="s">
        <v>83</v>
      </c>
      <c r="AT147" s="229" t="s">
        <v>74</v>
      </c>
      <c r="AU147" s="229" t="s">
        <v>83</v>
      </c>
      <c r="AY147" s="228" t="s">
        <v>126</v>
      </c>
      <c r="BK147" s="230">
        <f>BK148</f>
        <v>0</v>
      </c>
    </row>
    <row r="148" s="2" customFormat="1" ht="16.5" customHeight="1">
      <c r="A148" s="35"/>
      <c r="B148" s="36"/>
      <c r="C148" s="233" t="s">
        <v>187</v>
      </c>
      <c r="D148" s="233" t="s">
        <v>128</v>
      </c>
      <c r="E148" s="234" t="s">
        <v>188</v>
      </c>
      <c r="F148" s="235" t="s">
        <v>189</v>
      </c>
      <c r="G148" s="236" t="s">
        <v>152</v>
      </c>
      <c r="H148" s="237">
        <v>12.560000000000001</v>
      </c>
      <c r="I148" s="238"/>
      <c r="J148" s="239">
        <f>ROUND(I148*H148,2)</f>
        <v>0</v>
      </c>
      <c r="K148" s="240"/>
      <c r="L148" s="41"/>
      <c r="M148" s="241" t="s">
        <v>1</v>
      </c>
      <c r="N148" s="242" t="s">
        <v>40</v>
      </c>
      <c r="O148" s="88"/>
      <c r="P148" s="243">
        <f>O148*H148</f>
        <v>0</v>
      </c>
      <c r="Q148" s="243">
        <v>0</v>
      </c>
      <c r="R148" s="243">
        <f>Q148*H148</f>
        <v>0</v>
      </c>
      <c r="S148" s="243">
        <v>0</v>
      </c>
      <c r="T148" s="244">
        <f>S148*H148</f>
        <v>0</v>
      </c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R148" s="245" t="s">
        <v>132</v>
      </c>
      <c r="AT148" s="245" t="s">
        <v>128</v>
      </c>
      <c r="AU148" s="245" t="s">
        <v>85</v>
      </c>
      <c r="AY148" s="14" t="s">
        <v>126</v>
      </c>
      <c r="BE148" s="246">
        <f>IF(N148="základní",J148,0)</f>
        <v>0</v>
      </c>
      <c r="BF148" s="246">
        <f>IF(N148="snížená",J148,0)</f>
        <v>0</v>
      </c>
      <c r="BG148" s="246">
        <f>IF(N148="zákl. přenesená",J148,0)</f>
        <v>0</v>
      </c>
      <c r="BH148" s="246">
        <f>IF(N148="sníž. přenesená",J148,0)</f>
        <v>0</v>
      </c>
      <c r="BI148" s="246">
        <f>IF(N148="nulová",J148,0)</f>
        <v>0</v>
      </c>
      <c r="BJ148" s="14" t="s">
        <v>83</v>
      </c>
      <c r="BK148" s="246">
        <f>ROUND(I148*H148,2)</f>
        <v>0</v>
      </c>
      <c r="BL148" s="14" t="s">
        <v>132</v>
      </c>
      <c r="BM148" s="245" t="s">
        <v>190</v>
      </c>
    </row>
    <row r="149" s="12" customFormat="1" ht="25.92" customHeight="1">
      <c r="A149" s="12"/>
      <c r="B149" s="217"/>
      <c r="C149" s="218"/>
      <c r="D149" s="219" t="s">
        <v>74</v>
      </c>
      <c r="E149" s="220" t="s">
        <v>191</v>
      </c>
      <c r="F149" s="220" t="s">
        <v>192</v>
      </c>
      <c r="G149" s="218"/>
      <c r="H149" s="218"/>
      <c r="I149" s="221"/>
      <c r="J149" s="222">
        <f>BK149</f>
        <v>0</v>
      </c>
      <c r="K149" s="218"/>
      <c r="L149" s="223"/>
      <c r="M149" s="224"/>
      <c r="N149" s="225"/>
      <c r="O149" s="225"/>
      <c r="P149" s="226">
        <f>P150</f>
        <v>0</v>
      </c>
      <c r="Q149" s="225"/>
      <c r="R149" s="226">
        <f>R150</f>
        <v>0</v>
      </c>
      <c r="S149" s="225"/>
      <c r="T149" s="227">
        <f>T150</f>
        <v>0</v>
      </c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R149" s="228" t="s">
        <v>85</v>
      </c>
      <c r="AT149" s="229" t="s">
        <v>74</v>
      </c>
      <c r="AU149" s="229" t="s">
        <v>75</v>
      </c>
      <c r="AY149" s="228" t="s">
        <v>126</v>
      </c>
      <c r="BK149" s="230">
        <f>BK150</f>
        <v>0</v>
      </c>
    </row>
    <row r="150" s="12" customFormat="1" ht="22.8" customHeight="1">
      <c r="A150" s="12"/>
      <c r="B150" s="217"/>
      <c r="C150" s="218"/>
      <c r="D150" s="219" t="s">
        <v>74</v>
      </c>
      <c r="E150" s="231" t="s">
        <v>193</v>
      </c>
      <c r="F150" s="231" t="s">
        <v>194</v>
      </c>
      <c r="G150" s="218"/>
      <c r="H150" s="218"/>
      <c r="I150" s="221"/>
      <c r="J150" s="232">
        <f>BK150</f>
        <v>0</v>
      </c>
      <c r="K150" s="218"/>
      <c r="L150" s="223"/>
      <c r="M150" s="224"/>
      <c r="N150" s="225"/>
      <c r="O150" s="225"/>
      <c r="P150" s="226">
        <f>P151</f>
        <v>0</v>
      </c>
      <c r="Q150" s="225"/>
      <c r="R150" s="226">
        <f>R151</f>
        <v>0</v>
      </c>
      <c r="S150" s="225"/>
      <c r="T150" s="227">
        <f>T151</f>
        <v>0</v>
      </c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R150" s="228" t="s">
        <v>85</v>
      </c>
      <c r="AT150" s="229" t="s">
        <v>74</v>
      </c>
      <c r="AU150" s="229" t="s">
        <v>83</v>
      </c>
      <c r="AY150" s="228" t="s">
        <v>126</v>
      </c>
      <c r="BK150" s="230">
        <f>BK151</f>
        <v>0</v>
      </c>
    </row>
    <row r="151" s="2" customFormat="1" ht="16.5" customHeight="1">
      <c r="A151" s="35"/>
      <c r="B151" s="36"/>
      <c r="C151" s="233" t="s">
        <v>195</v>
      </c>
      <c r="D151" s="233" t="s">
        <v>128</v>
      </c>
      <c r="E151" s="234" t="s">
        <v>196</v>
      </c>
      <c r="F151" s="235" t="s">
        <v>197</v>
      </c>
      <c r="G151" s="236" t="s">
        <v>198</v>
      </c>
      <c r="H151" s="237">
        <v>1</v>
      </c>
      <c r="I151" s="238"/>
      <c r="J151" s="239">
        <f>ROUND(I151*H151,2)</f>
        <v>0</v>
      </c>
      <c r="K151" s="240"/>
      <c r="L151" s="41"/>
      <c r="M151" s="241" t="s">
        <v>1</v>
      </c>
      <c r="N151" s="242" t="s">
        <v>40</v>
      </c>
      <c r="O151" s="88"/>
      <c r="P151" s="243">
        <f>O151*H151</f>
        <v>0</v>
      </c>
      <c r="Q151" s="243">
        <v>0</v>
      </c>
      <c r="R151" s="243">
        <f>Q151*H151</f>
        <v>0</v>
      </c>
      <c r="S151" s="243">
        <v>0</v>
      </c>
      <c r="T151" s="244">
        <f>S151*H151</f>
        <v>0</v>
      </c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R151" s="245" t="s">
        <v>199</v>
      </c>
      <c r="AT151" s="245" t="s">
        <v>128</v>
      </c>
      <c r="AU151" s="245" t="s">
        <v>85</v>
      </c>
      <c r="AY151" s="14" t="s">
        <v>126</v>
      </c>
      <c r="BE151" s="246">
        <f>IF(N151="základní",J151,0)</f>
        <v>0</v>
      </c>
      <c r="BF151" s="246">
        <f>IF(N151="snížená",J151,0)</f>
        <v>0</v>
      </c>
      <c r="BG151" s="246">
        <f>IF(N151="zákl. přenesená",J151,0)</f>
        <v>0</v>
      </c>
      <c r="BH151" s="246">
        <f>IF(N151="sníž. přenesená",J151,0)</f>
        <v>0</v>
      </c>
      <c r="BI151" s="246">
        <f>IF(N151="nulová",J151,0)</f>
        <v>0</v>
      </c>
      <c r="BJ151" s="14" t="s">
        <v>83</v>
      </c>
      <c r="BK151" s="246">
        <f>ROUND(I151*H151,2)</f>
        <v>0</v>
      </c>
      <c r="BL151" s="14" t="s">
        <v>199</v>
      </c>
      <c r="BM151" s="245" t="s">
        <v>200</v>
      </c>
    </row>
    <row r="152" s="12" customFormat="1" ht="25.92" customHeight="1">
      <c r="A152" s="12"/>
      <c r="B152" s="217"/>
      <c r="C152" s="218"/>
      <c r="D152" s="219" t="s">
        <v>74</v>
      </c>
      <c r="E152" s="220" t="s">
        <v>201</v>
      </c>
      <c r="F152" s="220" t="s">
        <v>202</v>
      </c>
      <c r="G152" s="218"/>
      <c r="H152" s="218"/>
      <c r="I152" s="221"/>
      <c r="J152" s="222">
        <f>BK152</f>
        <v>0</v>
      </c>
      <c r="K152" s="218"/>
      <c r="L152" s="223"/>
      <c r="M152" s="224"/>
      <c r="N152" s="225"/>
      <c r="O152" s="225"/>
      <c r="P152" s="226">
        <f>SUM(P153:P155)</f>
        <v>0</v>
      </c>
      <c r="Q152" s="225"/>
      <c r="R152" s="226">
        <f>SUM(R153:R155)</f>
        <v>0.26509211519999998</v>
      </c>
      <c r="S152" s="225"/>
      <c r="T152" s="227">
        <f>SUM(T153:T155)</f>
        <v>0.074560000000000001</v>
      </c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R152" s="228" t="s">
        <v>132</v>
      </c>
      <c r="AT152" s="229" t="s">
        <v>74</v>
      </c>
      <c r="AU152" s="229" t="s">
        <v>75</v>
      </c>
      <c r="AY152" s="228" t="s">
        <v>126</v>
      </c>
      <c r="BK152" s="230">
        <f>SUM(BK153:BK155)</f>
        <v>0</v>
      </c>
    </row>
    <row r="153" s="2" customFormat="1" ht="16.5" customHeight="1">
      <c r="A153" s="35"/>
      <c r="B153" s="36"/>
      <c r="C153" s="247" t="s">
        <v>8</v>
      </c>
      <c r="D153" s="247" t="s">
        <v>203</v>
      </c>
      <c r="E153" s="248" t="s">
        <v>204</v>
      </c>
      <c r="F153" s="249" t="s">
        <v>205</v>
      </c>
      <c r="G153" s="250" t="s">
        <v>156</v>
      </c>
      <c r="H153" s="251">
        <v>70.831999999999994</v>
      </c>
      <c r="I153" s="252"/>
      <c r="J153" s="253">
        <f>ROUND(I153*H153,2)</f>
        <v>0</v>
      </c>
      <c r="K153" s="254"/>
      <c r="L153" s="255"/>
      <c r="M153" s="256" t="s">
        <v>1</v>
      </c>
      <c r="N153" s="257" t="s">
        <v>40</v>
      </c>
      <c r="O153" s="88"/>
      <c r="P153" s="243">
        <f>O153*H153</f>
        <v>0</v>
      </c>
      <c r="Q153" s="243">
        <v>0.0035000000000000001</v>
      </c>
      <c r="R153" s="243">
        <f>Q153*H153</f>
        <v>0.24791199999999999</v>
      </c>
      <c r="S153" s="243">
        <v>0</v>
      </c>
      <c r="T153" s="244">
        <f>S153*H153</f>
        <v>0</v>
      </c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R153" s="245" t="s">
        <v>164</v>
      </c>
      <c r="AT153" s="245" t="s">
        <v>203</v>
      </c>
      <c r="AU153" s="245" t="s">
        <v>83</v>
      </c>
      <c r="AY153" s="14" t="s">
        <v>126</v>
      </c>
      <c r="BE153" s="246">
        <f>IF(N153="základní",J153,0)</f>
        <v>0</v>
      </c>
      <c r="BF153" s="246">
        <f>IF(N153="snížená",J153,0)</f>
        <v>0</v>
      </c>
      <c r="BG153" s="246">
        <f>IF(N153="zákl. přenesená",J153,0)</f>
        <v>0</v>
      </c>
      <c r="BH153" s="246">
        <f>IF(N153="sníž. přenesená",J153,0)</f>
        <v>0</v>
      </c>
      <c r="BI153" s="246">
        <f>IF(N153="nulová",J153,0)</f>
        <v>0</v>
      </c>
      <c r="BJ153" s="14" t="s">
        <v>83</v>
      </c>
      <c r="BK153" s="246">
        <f>ROUND(I153*H153,2)</f>
        <v>0</v>
      </c>
      <c r="BL153" s="14" t="s">
        <v>132</v>
      </c>
      <c r="BM153" s="245" t="s">
        <v>206</v>
      </c>
    </row>
    <row r="154" s="2" customFormat="1" ht="21.75" customHeight="1">
      <c r="A154" s="35"/>
      <c r="B154" s="36"/>
      <c r="C154" s="233" t="s">
        <v>199</v>
      </c>
      <c r="D154" s="233" t="s">
        <v>128</v>
      </c>
      <c r="E154" s="234" t="s">
        <v>207</v>
      </c>
      <c r="F154" s="235" t="s">
        <v>208</v>
      </c>
      <c r="G154" s="236" t="s">
        <v>209</v>
      </c>
      <c r="H154" s="237">
        <v>186.40000000000001</v>
      </c>
      <c r="I154" s="238"/>
      <c r="J154" s="239">
        <f>ROUND(I154*H154,2)</f>
        <v>0</v>
      </c>
      <c r="K154" s="240"/>
      <c r="L154" s="41"/>
      <c r="M154" s="241" t="s">
        <v>1</v>
      </c>
      <c r="N154" s="242" t="s">
        <v>40</v>
      </c>
      <c r="O154" s="88"/>
      <c r="P154" s="243">
        <f>O154*H154</f>
        <v>0</v>
      </c>
      <c r="Q154" s="243">
        <v>8.0000000000000007E-05</v>
      </c>
      <c r="R154" s="243">
        <f>Q154*H154</f>
        <v>0.014912000000000002</v>
      </c>
      <c r="S154" s="243">
        <v>0</v>
      </c>
      <c r="T154" s="244">
        <f>S154*H154</f>
        <v>0</v>
      </c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R154" s="245" t="s">
        <v>132</v>
      </c>
      <c r="AT154" s="245" t="s">
        <v>128</v>
      </c>
      <c r="AU154" s="245" t="s">
        <v>83</v>
      </c>
      <c r="AY154" s="14" t="s">
        <v>126</v>
      </c>
      <c r="BE154" s="246">
        <f>IF(N154="základní",J154,0)</f>
        <v>0</v>
      </c>
      <c r="BF154" s="246">
        <f>IF(N154="snížená",J154,0)</f>
        <v>0</v>
      </c>
      <c r="BG154" s="246">
        <f>IF(N154="zákl. přenesená",J154,0)</f>
        <v>0</v>
      </c>
      <c r="BH154" s="246">
        <f>IF(N154="sníž. přenesená",J154,0)</f>
        <v>0</v>
      </c>
      <c r="BI154" s="246">
        <f>IF(N154="nulová",J154,0)</f>
        <v>0</v>
      </c>
      <c r="BJ154" s="14" t="s">
        <v>83</v>
      </c>
      <c r="BK154" s="246">
        <f>ROUND(I154*H154,2)</f>
        <v>0</v>
      </c>
      <c r="BL154" s="14" t="s">
        <v>132</v>
      </c>
      <c r="BM154" s="245" t="s">
        <v>210</v>
      </c>
    </row>
    <row r="155" s="2" customFormat="1" ht="21.75" customHeight="1">
      <c r="A155" s="35"/>
      <c r="B155" s="36"/>
      <c r="C155" s="233" t="s">
        <v>211</v>
      </c>
      <c r="D155" s="233" t="s">
        <v>128</v>
      </c>
      <c r="E155" s="234" t="s">
        <v>212</v>
      </c>
      <c r="F155" s="235" t="s">
        <v>213</v>
      </c>
      <c r="G155" s="236" t="s">
        <v>156</v>
      </c>
      <c r="H155" s="237">
        <v>37.280000000000001</v>
      </c>
      <c r="I155" s="238"/>
      <c r="J155" s="239">
        <f>ROUND(I155*H155,2)</f>
        <v>0</v>
      </c>
      <c r="K155" s="240"/>
      <c r="L155" s="41"/>
      <c r="M155" s="258" t="s">
        <v>1</v>
      </c>
      <c r="N155" s="259" t="s">
        <v>40</v>
      </c>
      <c r="O155" s="260"/>
      <c r="P155" s="261">
        <f>O155*H155</f>
        <v>0</v>
      </c>
      <c r="Q155" s="261">
        <v>6.084E-05</v>
      </c>
      <c r="R155" s="261">
        <f>Q155*H155</f>
        <v>0.0022681151999999999</v>
      </c>
      <c r="S155" s="261">
        <v>0.002</v>
      </c>
      <c r="T155" s="262">
        <f>S155*H155</f>
        <v>0.074560000000000001</v>
      </c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R155" s="245" t="s">
        <v>132</v>
      </c>
      <c r="AT155" s="245" t="s">
        <v>128</v>
      </c>
      <c r="AU155" s="245" t="s">
        <v>83</v>
      </c>
      <c r="AY155" s="14" t="s">
        <v>126</v>
      </c>
      <c r="BE155" s="246">
        <f>IF(N155="základní",J155,0)</f>
        <v>0</v>
      </c>
      <c r="BF155" s="246">
        <f>IF(N155="snížená",J155,0)</f>
        <v>0</v>
      </c>
      <c r="BG155" s="246">
        <f>IF(N155="zákl. přenesená",J155,0)</f>
        <v>0</v>
      </c>
      <c r="BH155" s="246">
        <f>IF(N155="sníž. přenesená",J155,0)</f>
        <v>0</v>
      </c>
      <c r="BI155" s="246">
        <f>IF(N155="nulová",J155,0)</f>
        <v>0</v>
      </c>
      <c r="BJ155" s="14" t="s">
        <v>83</v>
      </c>
      <c r="BK155" s="246">
        <f>ROUND(I155*H155,2)</f>
        <v>0</v>
      </c>
      <c r="BL155" s="14" t="s">
        <v>132</v>
      </c>
      <c r="BM155" s="245" t="s">
        <v>214</v>
      </c>
    </row>
    <row r="156" s="2" customFormat="1" ht="6.96" customHeight="1">
      <c r="A156" s="35"/>
      <c r="B156" s="63"/>
      <c r="C156" s="64"/>
      <c r="D156" s="64"/>
      <c r="E156" s="64"/>
      <c r="F156" s="64"/>
      <c r="G156" s="64"/>
      <c r="H156" s="64"/>
      <c r="I156" s="180"/>
      <c r="J156" s="64"/>
      <c r="K156" s="64"/>
      <c r="L156" s="41"/>
      <c r="M156" s="35"/>
      <c r="O156" s="35"/>
      <c r="P156" s="35"/>
      <c r="Q156" s="35"/>
      <c r="R156" s="35"/>
      <c r="S156" s="35"/>
      <c r="T156" s="35"/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</row>
  </sheetData>
  <sheetProtection sheet="1" autoFilter="0" formatColumns="0" formatRows="0" objects="1" scenarios="1" spinCount="100000" saltValue="nhJwb4tASdYVwdlw+CM/VIRs3gk/XMr0p1/W0cNYbHyQOcu419UEy+QUaLpkCcmY9Sx3zsrP83EIahSf2ddlOg==" hashValue="7utBQX0Wc7otZT0Tl77GxriEEHvdTI0HULcAWHetYFs6cO+9JzQZE3jjACU8qty0E+NnMeFToYc6sKrISTxivQ==" algorithmName="SHA-512" password="CC35"/>
  <autoFilter ref="C126:K155"/>
  <mergeCells count="9">
    <mergeCell ref="E7:H7"/>
    <mergeCell ref="E9:H9"/>
    <mergeCell ref="E18:H18"/>
    <mergeCell ref="E27:H27"/>
    <mergeCell ref="E85:H85"/>
    <mergeCell ref="E87:H87"/>
    <mergeCell ref="E117:H117"/>
    <mergeCell ref="E119:H119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" style="1" customWidth="1"/>
    <col min="8" max="8" width="11.5" style="1" customWidth="1"/>
    <col min="9" max="9" width="20.16016" style="133" customWidth="1"/>
    <col min="10" max="10" width="20.16016" style="1" customWidth="1"/>
    <col min="11" max="11" width="20.16016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I2" s="133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4" t="s">
        <v>88</v>
      </c>
    </row>
    <row r="3" hidden="1" s="1" customFormat="1" ht="6.96" customHeight="1">
      <c r="B3" s="134"/>
      <c r="C3" s="135"/>
      <c r="D3" s="135"/>
      <c r="E3" s="135"/>
      <c r="F3" s="135"/>
      <c r="G3" s="135"/>
      <c r="H3" s="135"/>
      <c r="I3" s="136"/>
      <c r="J3" s="135"/>
      <c r="K3" s="135"/>
      <c r="L3" s="17"/>
      <c r="AT3" s="14" t="s">
        <v>85</v>
      </c>
    </row>
    <row r="4" hidden="1" s="1" customFormat="1" ht="24.96" customHeight="1">
      <c r="B4" s="17"/>
      <c r="D4" s="137" t="s">
        <v>92</v>
      </c>
      <c r="I4" s="133"/>
      <c r="L4" s="17"/>
      <c r="M4" s="138" t="s">
        <v>10</v>
      </c>
      <c r="AT4" s="14" t="s">
        <v>4</v>
      </c>
    </row>
    <row r="5" hidden="1" s="1" customFormat="1" ht="6.96" customHeight="1">
      <c r="B5" s="17"/>
      <c r="I5" s="133"/>
      <c r="L5" s="17"/>
    </row>
    <row r="6" hidden="1" s="1" customFormat="1" ht="12" customHeight="1">
      <c r="B6" s="17"/>
      <c r="D6" s="139" t="s">
        <v>16</v>
      </c>
      <c r="I6" s="133"/>
      <c r="L6" s="17"/>
    </row>
    <row r="7" hidden="1" s="1" customFormat="1" ht="16.5" customHeight="1">
      <c r="B7" s="17"/>
      <c r="E7" s="140" t="str">
        <f>'Rekapitulace stavby'!K6</f>
        <v>Oprava podlah kolejí - tramvaje Moravská Ostrava</v>
      </c>
      <c r="F7" s="139"/>
      <c r="G7" s="139"/>
      <c r="H7" s="139"/>
      <c r="I7" s="133"/>
      <c r="L7" s="17"/>
    </row>
    <row r="8" hidden="1" s="2" customFormat="1" ht="12" customHeight="1">
      <c r="A8" s="35"/>
      <c r="B8" s="41"/>
      <c r="C8" s="35"/>
      <c r="D8" s="139" t="s">
        <v>93</v>
      </c>
      <c r="E8" s="35"/>
      <c r="F8" s="35"/>
      <c r="G8" s="35"/>
      <c r="H8" s="35"/>
      <c r="I8" s="141"/>
      <c r="J8" s="35"/>
      <c r="K8" s="35"/>
      <c r="L8" s="60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hidden="1" s="2" customFormat="1" ht="16.5" customHeight="1">
      <c r="A9" s="35"/>
      <c r="B9" s="41"/>
      <c r="C9" s="35"/>
      <c r="D9" s="35"/>
      <c r="E9" s="142" t="s">
        <v>215</v>
      </c>
      <c r="F9" s="35"/>
      <c r="G9" s="35"/>
      <c r="H9" s="35"/>
      <c r="I9" s="141"/>
      <c r="J9" s="35"/>
      <c r="K9" s="35"/>
      <c r="L9" s="60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hidden="1" s="2" customFormat="1">
      <c r="A10" s="35"/>
      <c r="B10" s="41"/>
      <c r="C10" s="35"/>
      <c r="D10" s="35"/>
      <c r="E10" s="35"/>
      <c r="F10" s="35"/>
      <c r="G10" s="35"/>
      <c r="H10" s="35"/>
      <c r="I10" s="141"/>
      <c r="J10" s="35"/>
      <c r="K10" s="35"/>
      <c r="L10" s="60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hidden="1" s="2" customFormat="1" ht="12" customHeight="1">
      <c r="A11" s="35"/>
      <c r="B11" s="41"/>
      <c r="C11" s="35"/>
      <c r="D11" s="139" t="s">
        <v>18</v>
      </c>
      <c r="E11" s="35"/>
      <c r="F11" s="143" t="s">
        <v>1</v>
      </c>
      <c r="G11" s="35"/>
      <c r="H11" s="35"/>
      <c r="I11" s="144" t="s">
        <v>19</v>
      </c>
      <c r="J11" s="143" t="s">
        <v>1</v>
      </c>
      <c r="K11" s="35"/>
      <c r="L11" s="60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hidden="1" s="2" customFormat="1" ht="12" customHeight="1">
      <c r="A12" s="35"/>
      <c r="B12" s="41"/>
      <c r="C12" s="35"/>
      <c r="D12" s="139" t="s">
        <v>20</v>
      </c>
      <c r="E12" s="35"/>
      <c r="F12" s="143" t="s">
        <v>21</v>
      </c>
      <c r="G12" s="35"/>
      <c r="H12" s="35"/>
      <c r="I12" s="144" t="s">
        <v>22</v>
      </c>
      <c r="J12" s="145" t="str">
        <f>'Rekapitulace stavby'!AN8</f>
        <v>8. 1. 2020</v>
      </c>
      <c r="K12" s="35"/>
      <c r="L12" s="60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hidden="1" s="2" customFormat="1" ht="10.8" customHeight="1">
      <c r="A13" s="35"/>
      <c r="B13" s="41"/>
      <c r="C13" s="35"/>
      <c r="D13" s="35"/>
      <c r="E13" s="35"/>
      <c r="F13" s="35"/>
      <c r="G13" s="35"/>
      <c r="H13" s="35"/>
      <c r="I13" s="141"/>
      <c r="J13" s="35"/>
      <c r="K13" s="35"/>
      <c r="L13" s="60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hidden="1" s="2" customFormat="1" ht="12" customHeight="1">
      <c r="A14" s="35"/>
      <c r="B14" s="41"/>
      <c r="C14" s="35"/>
      <c r="D14" s="139" t="s">
        <v>24</v>
      </c>
      <c r="E14" s="35"/>
      <c r="F14" s="35"/>
      <c r="G14" s="35"/>
      <c r="H14" s="35"/>
      <c r="I14" s="144" t="s">
        <v>25</v>
      </c>
      <c r="J14" s="143" t="str">
        <f>IF('Rekapitulace stavby'!AN10="","",'Rekapitulace stavby'!AN10)</f>
        <v/>
      </c>
      <c r="K14" s="35"/>
      <c r="L14" s="60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hidden="1" s="2" customFormat="1" ht="18" customHeight="1">
      <c r="A15" s="35"/>
      <c r="B15" s="41"/>
      <c r="C15" s="35"/>
      <c r="D15" s="35"/>
      <c r="E15" s="143" t="str">
        <f>IF('Rekapitulace stavby'!E11="","",'Rekapitulace stavby'!E11)</f>
        <v>DOPRAVNÍ PODNIK OSTRAVA a.s., Poděbradova 494/2, M</v>
      </c>
      <c r="F15" s="35"/>
      <c r="G15" s="35"/>
      <c r="H15" s="35"/>
      <c r="I15" s="144" t="s">
        <v>27</v>
      </c>
      <c r="J15" s="143" t="str">
        <f>IF('Rekapitulace stavby'!AN11="","",'Rekapitulace stavby'!AN11)</f>
        <v/>
      </c>
      <c r="K15" s="35"/>
      <c r="L15" s="60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hidden="1" s="2" customFormat="1" ht="6.96" customHeight="1">
      <c r="A16" s="35"/>
      <c r="B16" s="41"/>
      <c r="C16" s="35"/>
      <c r="D16" s="35"/>
      <c r="E16" s="35"/>
      <c r="F16" s="35"/>
      <c r="G16" s="35"/>
      <c r="H16" s="35"/>
      <c r="I16" s="141"/>
      <c r="J16" s="35"/>
      <c r="K16" s="35"/>
      <c r="L16" s="60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hidden="1" s="2" customFormat="1" ht="12" customHeight="1">
      <c r="A17" s="35"/>
      <c r="B17" s="41"/>
      <c r="C17" s="35"/>
      <c r="D17" s="139" t="s">
        <v>28</v>
      </c>
      <c r="E17" s="35"/>
      <c r="F17" s="35"/>
      <c r="G17" s="35"/>
      <c r="H17" s="35"/>
      <c r="I17" s="144" t="s">
        <v>25</v>
      </c>
      <c r="J17" s="30" t="str">
        <f>'Rekapitulace stavby'!AN13</f>
        <v>Vyplň údaj</v>
      </c>
      <c r="K17" s="35"/>
      <c r="L17" s="60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hidden="1" s="2" customFormat="1" ht="18" customHeight="1">
      <c r="A18" s="35"/>
      <c r="B18" s="41"/>
      <c r="C18" s="35"/>
      <c r="D18" s="35"/>
      <c r="E18" s="30" t="str">
        <f>'Rekapitulace stavby'!E14</f>
        <v>Vyplň údaj</v>
      </c>
      <c r="F18" s="143"/>
      <c r="G18" s="143"/>
      <c r="H18" s="143"/>
      <c r="I18" s="144" t="s">
        <v>27</v>
      </c>
      <c r="J18" s="30" t="str">
        <f>'Rekapitulace stavby'!AN14</f>
        <v>Vyplň údaj</v>
      </c>
      <c r="K18" s="35"/>
      <c r="L18" s="60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hidden="1" s="2" customFormat="1" ht="6.96" customHeight="1">
      <c r="A19" s="35"/>
      <c r="B19" s="41"/>
      <c r="C19" s="35"/>
      <c r="D19" s="35"/>
      <c r="E19" s="35"/>
      <c r="F19" s="35"/>
      <c r="G19" s="35"/>
      <c r="H19" s="35"/>
      <c r="I19" s="141"/>
      <c r="J19" s="35"/>
      <c r="K19" s="35"/>
      <c r="L19" s="60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hidden="1" s="2" customFormat="1" ht="12" customHeight="1">
      <c r="A20" s="35"/>
      <c r="B20" s="41"/>
      <c r="C20" s="35"/>
      <c r="D20" s="139" t="s">
        <v>30</v>
      </c>
      <c r="E20" s="35"/>
      <c r="F20" s="35"/>
      <c r="G20" s="35"/>
      <c r="H20" s="35"/>
      <c r="I20" s="144" t="s">
        <v>25</v>
      </c>
      <c r="J20" s="143" t="str">
        <f>IF('Rekapitulace stavby'!AN16="","",'Rekapitulace stavby'!AN16)</f>
        <v/>
      </c>
      <c r="K20" s="35"/>
      <c r="L20" s="60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hidden="1" s="2" customFormat="1" ht="18" customHeight="1">
      <c r="A21" s="35"/>
      <c r="B21" s="41"/>
      <c r="C21" s="35"/>
      <c r="D21" s="35"/>
      <c r="E21" s="143" t="str">
        <f>IF('Rekapitulace stavby'!E17="","",'Rekapitulace stavby'!E17)</f>
        <v xml:space="preserve"> </v>
      </c>
      <c r="F21" s="35"/>
      <c r="G21" s="35"/>
      <c r="H21" s="35"/>
      <c r="I21" s="144" t="s">
        <v>27</v>
      </c>
      <c r="J21" s="143" t="str">
        <f>IF('Rekapitulace stavby'!AN17="","",'Rekapitulace stavby'!AN17)</f>
        <v/>
      </c>
      <c r="K21" s="35"/>
      <c r="L21" s="60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hidden="1" s="2" customFormat="1" ht="6.96" customHeight="1">
      <c r="A22" s="35"/>
      <c r="B22" s="41"/>
      <c r="C22" s="35"/>
      <c r="D22" s="35"/>
      <c r="E22" s="35"/>
      <c r="F22" s="35"/>
      <c r="G22" s="35"/>
      <c r="H22" s="35"/>
      <c r="I22" s="141"/>
      <c r="J22" s="35"/>
      <c r="K22" s="35"/>
      <c r="L22" s="60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hidden="1" s="2" customFormat="1" ht="12" customHeight="1">
      <c r="A23" s="35"/>
      <c r="B23" s="41"/>
      <c r="C23" s="35"/>
      <c r="D23" s="139" t="s">
        <v>32</v>
      </c>
      <c r="E23" s="35"/>
      <c r="F23" s="35"/>
      <c r="G23" s="35"/>
      <c r="H23" s="35"/>
      <c r="I23" s="144" t="s">
        <v>25</v>
      </c>
      <c r="J23" s="143" t="str">
        <f>IF('Rekapitulace stavby'!AN19="","",'Rekapitulace stavby'!AN19)</f>
        <v/>
      </c>
      <c r="K23" s="35"/>
      <c r="L23" s="60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hidden="1" s="2" customFormat="1" ht="18" customHeight="1">
      <c r="A24" s="35"/>
      <c r="B24" s="41"/>
      <c r="C24" s="35"/>
      <c r="D24" s="35"/>
      <c r="E24" s="143" t="str">
        <f>IF('Rekapitulace stavby'!E20="","",'Rekapitulace stavby'!E20)</f>
        <v xml:space="preserve"> </v>
      </c>
      <c r="F24" s="35"/>
      <c r="G24" s="35"/>
      <c r="H24" s="35"/>
      <c r="I24" s="144" t="s">
        <v>27</v>
      </c>
      <c r="J24" s="143" t="str">
        <f>IF('Rekapitulace stavby'!AN20="","",'Rekapitulace stavby'!AN20)</f>
        <v/>
      </c>
      <c r="K24" s="35"/>
      <c r="L24" s="60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hidden="1" s="2" customFormat="1" ht="6.96" customHeight="1">
      <c r="A25" s="35"/>
      <c r="B25" s="41"/>
      <c r="C25" s="35"/>
      <c r="D25" s="35"/>
      <c r="E25" s="35"/>
      <c r="F25" s="35"/>
      <c r="G25" s="35"/>
      <c r="H25" s="35"/>
      <c r="I25" s="141"/>
      <c r="J25" s="35"/>
      <c r="K25" s="35"/>
      <c r="L25" s="60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hidden="1" s="2" customFormat="1" ht="12" customHeight="1">
      <c r="A26" s="35"/>
      <c r="B26" s="41"/>
      <c r="C26" s="35"/>
      <c r="D26" s="139" t="s">
        <v>33</v>
      </c>
      <c r="E26" s="35"/>
      <c r="F26" s="35"/>
      <c r="G26" s="35"/>
      <c r="H26" s="35"/>
      <c r="I26" s="141"/>
      <c r="J26" s="35"/>
      <c r="K26" s="35"/>
      <c r="L26" s="60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hidden="1" s="8" customFormat="1" ht="16.5" customHeight="1">
      <c r="A27" s="146"/>
      <c r="B27" s="147"/>
      <c r="C27" s="146"/>
      <c r="D27" s="146"/>
      <c r="E27" s="148" t="s">
        <v>1</v>
      </c>
      <c r="F27" s="148"/>
      <c r="G27" s="148"/>
      <c r="H27" s="148"/>
      <c r="I27" s="149"/>
      <c r="J27" s="146"/>
      <c r="K27" s="146"/>
      <c r="L27" s="150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146"/>
      <c r="AD27" s="146"/>
      <c r="AE27" s="146"/>
    </row>
    <row r="28" hidden="1" s="2" customFormat="1" ht="6.96" customHeight="1">
      <c r="A28" s="35"/>
      <c r="B28" s="41"/>
      <c r="C28" s="35"/>
      <c r="D28" s="35"/>
      <c r="E28" s="35"/>
      <c r="F28" s="35"/>
      <c r="G28" s="35"/>
      <c r="H28" s="35"/>
      <c r="I28" s="141"/>
      <c r="J28" s="35"/>
      <c r="K28" s="35"/>
      <c r="L28" s="60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hidden="1" s="2" customFormat="1" ht="6.96" customHeight="1">
      <c r="A29" s="35"/>
      <c r="B29" s="41"/>
      <c r="C29" s="35"/>
      <c r="D29" s="151"/>
      <c r="E29" s="151"/>
      <c r="F29" s="151"/>
      <c r="G29" s="151"/>
      <c r="H29" s="151"/>
      <c r="I29" s="152"/>
      <c r="J29" s="151"/>
      <c r="K29" s="151"/>
      <c r="L29" s="60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hidden="1" s="2" customFormat="1" ht="25.44" customHeight="1">
      <c r="A30" s="35"/>
      <c r="B30" s="41"/>
      <c r="C30" s="35"/>
      <c r="D30" s="153" t="s">
        <v>35</v>
      </c>
      <c r="E30" s="35"/>
      <c r="F30" s="35"/>
      <c r="G30" s="35"/>
      <c r="H30" s="35"/>
      <c r="I30" s="141"/>
      <c r="J30" s="154">
        <f>ROUND(J127, 2)</f>
        <v>0</v>
      </c>
      <c r="K30" s="35"/>
      <c r="L30" s="60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hidden="1" s="2" customFormat="1" ht="6.96" customHeight="1">
      <c r="A31" s="35"/>
      <c r="B31" s="41"/>
      <c r="C31" s="35"/>
      <c r="D31" s="151"/>
      <c r="E31" s="151"/>
      <c r="F31" s="151"/>
      <c r="G31" s="151"/>
      <c r="H31" s="151"/>
      <c r="I31" s="152"/>
      <c r="J31" s="151"/>
      <c r="K31" s="151"/>
      <c r="L31" s="60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hidden="1" s="2" customFormat="1" ht="14.4" customHeight="1">
      <c r="A32" s="35"/>
      <c r="B32" s="41"/>
      <c r="C32" s="35"/>
      <c r="D32" s="35"/>
      <c r="E32" s="35"/>
      <c r="F32" s="155" t="s">
        <v>37</v>
      </c>
      <c r="G32" s="35"/>
      <c r="H32" s="35"/>
      <c r="I32" s="156" t="s">
        <v>36</v>
      </c>
      <c r="J32" s="155" t="s">
        <v>38</v>
      </c>
      <c r="K32" s="35"/>
      <c r="L32" s="60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hidden="1" s="2" customFormat="1" ht="14.4" customHeight="1">
      <c r="A33" s="35"/>
      <c r="B33" s="41"/>
      <c r="C33" s="35"/>
      <c r="D33" s="157" t="s">
        <v>39</v>
      </c>
      <c r="E33" s="139" t="s">
        <v>40</v>
      </c>
      <c r="F33" s="158">
        <f>ROUND((SUM(BE127:BE155)),  2)</f>
        <v>0</v>
      </c>
      <c r="G33" s="35"/>
      <c r="H33" s="35"/>
      <c r="I33" s="159">
        <v>0.20999999999999999</v>
      </c>
      <c r="J33" s="158">
        <f>ROUND(((SUM(BE127:BE155))*I33),  2)</f>
        <v>0</v>
      </c>
      <c r="K33" s="35"/>
      <c r="L33" s="60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hidden="1" s="2" customFormat="1" ht="14.4" customHeight="1">
      <c r="A34" s="35"/>
      <c r="B34" s="41"/>
      <c r="C34" s="35"/>
      <c r="D34" s="35"/>
      <c r="E34" s="139" t="s">
        <v>41</v>
      </c>
      <c r="F34" s="158">
        <f>ROUND((SUM(BF127:BF155)),  2)</f>
        <v>0</v>
      </c>
      <c r="G34" s="35"/>
      <c r="H34" s="35"/>
      <c r="I34" s="159">
        <v>0.14999999999999999</v>
      </c>
      <c r="J34" s="158">
        <f>ROUND(((SUM(BF127:BF155))*I34),  2)</f>
        <v>0</v>
      </c>
      <c r="K34" s="35"/>
      <c r="L34" s="60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hidden="1" s="2" customFormat="1" ht="14.4" customHeight="1">
      <c r="A35" s="35"/>
      <c r="B35" s="41"/>
      <c r="C35" s="35"/>
      <c r="D35" s="35"/>
      <c r="E35" s="139" t="s">
        <v>42</v>
      </c>
      <c r="F35" s="158">
        <f>ROUND((SUM(BG127:BG155)),  2)</f>
        <v>0</v>
      </c>
      <c r="G35" s="35"/>
      <c r="H35" s="35"/>
      <c r="I35" s="159">
        <v>0.20999999999999999</v>
      </c>
      <c r="J35" s="158">
        <f>0</f>
        <v>0</v>
      </c>
      <c r="K35" s="35"/>
      <c r="L35" s="60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hidden="1" s="2" customFormat="1" ht="14.4" customHeight="1">
      <c r="A36" s="35"/>
      <c r="B36" s="41"/>
      <c r="C36" s="35"/>
      <c r="D36" s="35"/>
      <c r="E36" s="139" t="s">
        <v>43</v>
      </c>
      <c r="F36" s="158">
        <f>ROUND((SUM(BH127:BH155)),  2)</f>
        <v>0</v>
      </c>
      <c r="G36" s="35"/>
      <c r="H36" s="35"/>
      <c r="I36" s="159">
        <v>0.14999999999999999</v>
      </c>
      <c r="J36" s="158">
        <f>0</f>
        <v>0</v>
      </c>
      <c r="K36" s="35"/>
      <c r="L36" s="60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hidden="1" s="2" customFormat="1" ht="14.4" customHeight="1">
      <c r="A37" s="35"/>
      <c r="B37" s="41"/>
      <c r="C37" s="35"/>
      <c r="D37" s="35"/>
      <c r="E37" s="139" t="s">
        <v>44</v>
      </c>
      <c r="F37" s="158">
        <f>ROUND((SUM(BI127:BI155)),  2)</f>
        <v>0</v>
      </c>
      <c r="G37" s="35"/>
      <c r="H37" s="35"/>
      <c r="I37" s="159">
        <v>0</v>
      </c>
      <c r="J37" s="158">
        <f>0</f>
        <v>0</v>
      </c>
      <c r="K37" s="35"/>
      <c r="L37" s="60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hidden="1" s="2" customFormat="1" ht="6.96" customHeight="1">
      <c r="A38" s="35"/>
      <c r="B38" s="41"/>
      <c r="C38" s="35"/>
      <c r="D38" s="35"/>
      <c r="E38" s="35"/>
      <c r="F38" s="35"/>
      <c r="G38" s="35"/>
      <c r="H38" s="35"/>
      <c r="I38" s="141"/>
      <c r="J38" s="35"/>
      <c r="K38" s="35"/>
      <c r="L38" s="60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hidden="1" s="2" customFormat="1" ht="25.44" customHeight="1">
      <c r="A39" s="35"/>
      <c r="B39" s="41"/>
      <c r="C39" s="160"/>
      <c r="D39" s="161" t="s">
        <v>45</v>
      </c>
      <c r="E39" s="162"/>
      <c r="F39" s="162"/>
      <c r="G39" s="163" t="s">
        <v>46</v>
      </c>
      <c r="H39" s="164" t="s">
        <v>47</v>
      </c>
      <c r="I39" s="165"/>
      <c r="J39" s="166">
        <f>SUM(J30:J37)</f>
        <v>0</v>
      </c>
      <c r="K39" s="167"/>
      <c r="L39" s="60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hidden="1" s="2" customFormat="1" ht="14.4" customHeight="1">
      <c r="A40" s="35"/>
      <c r="B40" s="41"/>
      <c r="C40" s="35"/>
      <c r="D40" s="35"/>
      <c r="E40" s="35"/>
      <c r="F40" s="35"/>
      <c r="G40" s="35"/>
      <c r="H40" s="35"/>
      <c r="I40" s="141"/>
      <c r="J40" s="35"/>
      <c r="K40" s="35"/>
      <c r="L40" s="60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hidden="1" s="1" customFormat="1" ht="14.4" customHeight="1">
      <c r="B41" s="17"/>
      <c r="I41" s="133"/>
      <c r="L41" s="17"/>
    </row>
    <row r="42" hidden="1" s="1" customFormat="1" ht="14.4" customHeight="1">
      <c r="B42" s="17"/>
      <c r="I42" s="133"/>
      <c r="L42" s="17"/>
    </row>
    <row r="43" hidden="1" s="1" customFormat="1" ht="14.4" customHeight="1">
      <c r="B43" s="17"/>
      <c r="I43" s="133"/>
      <c r="L43" s="17"/>
    </row>
    <row r="44" hidden="1" s="1" customFormat="1" ht="14.4" customHeight="1">
      <c r="B44" s="17"/>
      <c r="I44" s="133"/>
      <c r="L44" s="17"/>
    </row>
    <row r="45" hidden="1" s="1" customFormat="1" ht="14.4" customHeight="1">
      <c r="B45" s="17"/>
      <c r="I45" s="133"/>
      <c r="L45" s="17"/>
    </row>
    <row r="46" hidden="1" s="1" customFormat="1" ht="14.4" customHeight="1">
      <c r="B46" s="17"/>
      <c r="I46" s="133"/>
      <c r="L46" s="17"/>
    </row>
    <row r="47" hidden="1" s="1" customFormat="1" ht="14.4" customHeight="1">
      <c r="B47" s="17"/>
      <c r="I47" s="133"/>
      <c r="L47" s="17"/>
    </row>
    <row r="48" hidden="1" s="1" customFormat="1" ht="14.4" customHeight="1">
      <c r="B48" s="17"/>
      <c r="I48" s="133"/>
      <c r="L48" s="17"/>
    </row>
    <row r="49" hidden="1" s="1" customFormat="1" ht="14.4" customHeight="1">
      <c r="B49" s="17"/>
      <c r="I49" s="133"/>
      <c r="L49" s="17"/>
    </row>
    <row r="50" hidden="1" s="2" customFormat="1" ht="14.4" customHeight="1">
      <c r="B50" s="60"/>
      <c r="D50" s="168" t="s">
        <v>48</v>
      </c>
      <c r="E50" s="169"/>
      <c r="F50" s="169"/>
      <c r="G50" s="168" t="s">
        <v>49</v>
      </c>
      <c r="H50" s="169"/>
      <c r="I50" s="170"/>
      <c r="J50" s="169"/>
      <c r="K50" s="169"/>
      <c r="L50" s="60"/>
    </row>
    <row r="51" hidden="1">
      <c r="B51" s="17"/>
      <c r="L51" s="17"/>
    </row>
    <row r="52" hidden="1">
      <c r="B52" s="17"/>
      <c r="L52" s="17"/>
    </row>
    <row r="53" hidden="1">
      <c r="B53" s="17"/>
      <c r="L53" s="17"/>
    </row>
    <row r="54" hidden="1">
      <c r="B54" s="17"/>
      <c r="L54" s="17"/>
    </row>
    <row r="55" hidden="1">
      <c r="B55" s="17"/>
      <c r="L55" s="17"/>
    </row>
    <row r="56" hidden="1">
      <c r="B56" s="17"/>
      <c r="L56" s="17"/>
    </row>
    <row r="57" hidden="1">
      <c r="B57" s="17"/>
      <c r="L57" s="17"/>
    </row>
    <row r="58" hidden="1">
      <c r="B58" s="17"/>
      <c r="L58" s="17"/>
    </row>
    <row r="59" hidden="1">
      <c r="B59" s="17"/>
      <c r="L59" s="17"/>
    </row>
    <row r="60" hidden="1">
      <c r="B60" s="17"/>
      <c r="L60" s="17"/>
    </row>
    <row r="61" hidden="1" s="2" customFormat="1">
      <c r="A61" s="35"/>
      <c r="B61" s="41"/>
      <c r="C61" s="35"/>
      <c r="D61" s="171" t="s">
        <v>50</v>
      </c>
      <c r="E61" s="172"/>
      <c r="F61" s="173" t="s">
        <v>51</v>
      </c>
      <c r="G61" s="171" t="s">
        <v>50</v>
      </c>
      <c r="H61" s="172"/>
      <c r="I61" s="174"/>
      <c r="J61" s="175" t="s">
        <v>51</v>
      </c>
      <c r="K61" s="172"/>
      <c r="L61" s="60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 hidden="1">
      <c r="B62" s="17"/>
      <c r="L62" s="17"/>
    </row>
    <row r="63" hidden="1">
      <c r="B63" s="17"/>
      <c r="L63" s="17"/>
    </row>
    <row r="64" hidden="1">
      <c r="B64" s="17"/>
      <c r="L64" s="17"/>
    </row>
    <row r="65" hidden="1" s="2" customFormat="1">
      <c r="A65" s="35"/>
      <c r="B65" s="41"/>
      <c r="C65" s="35"/>
      <c r="D65" s="168" t="s">
        <v>52</v>
      </c>
      <c r="E65" s="176"/>
      <c r="F65" s="176"/>
      <c r="G65" s="168" t="s">
        <v>53</v>
      </c>
      <c r="H65" s="176"/>
      <c r="I65" s="177"/>
      <c r="J65" s="176"/>
      <c r="K65" s="176"/>
      <c r="L65" s="60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 hidden="1">
      <c r="B66" s="17"/>
      <c r="L66" s="17"/>
    </row>
    <row r="67" hidden="1">
      <c r="B67" s="17"/>
      <c r="L67" s="17"/>
    </row>
    <row r="68" hidden="1">
      <c r="B68" s="17"/>
      <c r="L68" s="17"/>
    </row>
    <row r="69" hidden="1">
      <c r="B69" s="17"/>
      <c r="L69" s="17"/>
    </row>
    <row r="70" hidden="1">
      <c r="B70" s="17"/>
      <c r="L70" s="17"/>
    </row>
    <row r="71" hidden="1">
      <c r="B71" s="17"/>
      <c r="L71" s="17"/>
    </row>
    <row r="72" hidden="1">
      <c r="B72" s="17"/>
      <c r="L72" s="17"/>
    </row>
    <row r="73" hidden="1">
      <c r="B73" s="17"/>
      <c r="L73" s="17"/>
    </row>
    <row r="74" hidden="1">
      <c r="B74" s="17"/>
      <c r="L74" s="17"/>
    </row>
    <row r="75" hidden="1">
      <c r="B75" s="17"/>
      <c r="L75" s="17"/>
    </row>
    <row r="76" hidden="1" s="2" customFormat="1">
      <c r="A76" s="35"/>
      <c r="B76" s="41"/>
      <c r="C76" s="35"/>
      <c r="D76" s="171" t="s">
        <v>50</v>
      </c>
      <c r="E76" s="172"/>
      <c r="F76" s="173" t="s">
        <v>51</v>
      </c>
      <c r="G76" s="171" t="s">
        <v>50</v>
      </c>
      <c r="H76" s="172"/>
      <c r="I76" s="174"/>
      <c r="J76" s="175" t="s">
        <v>51</v>
      </c>
      <c r="K76" s="172"/>
      <c r="L76" s="60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hidden="1" s="2" customFormat="1" ht="14.4" customHeight="1">
      <c r="A77" s="35"/>
      <c r="B77" s="178"/>
      <c r="C77" s="179"/>
      <c r="D77" s="179"/>
      <c r="E77" s="179"/>
      <c r="F77" s="179"/>
      <c r="G77" s="179"/>
      <c r="H77" s="179"/>
      <c r="I77" s="180"/>
      <c r="J77" s="179"/>
      <c r="K77" s="179"/>
      <c r="L77" s="60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78" hidden="1"/>
    <row r="79" hidden="1"/>
    <row r="80" hidden="1"/>
    <row r="81" hidden="1" s="2" customFormat="1" ht="6.96" customHeight="1">
      <c r="A81" s="35"/>
      <c r="B81" s="181"/>
      <c r="C81" s="182"/>
      <c r="D81" s="182"/>
      <c r="E81" s="182"/>
      <c r="F81" s="182"/>
      <c r="G81" s="182"/>
      <c r="H81" s="182"/>
      <c r="I81" s="183"/>
      <c r="J81" s="182"/>
      <c r="K81" s="182"/>
      <c r="L81" s="60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hidden="1" s="2" customFormat="1" ht="24.96" customHeight="1">
      <c r="A82" s="35"/>
      <c r="B82" s="36"/>
      <c r="C82" s="20" t="s">
        <v>95</v>
      </c>
      <c r="D82" s="37"/>
      <c r="E82" s="37"/>
      <c r="F82" s="37"/>
      <c r="G82" s="37"/>
      <c r="H82" s="37"/>
      <c r="I82" s="141"/>
      <c r="J82" s="37"/>
      <c r="K82" s="37"/>
      <c r="L82" s="60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hidden="1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141"/>
      <c r="J83" s="37"/>
      <c r="K83" s="37"/>
      <c r="L83" s="60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hidden="1" s="2" customFormat="1" ht="12" customHeight="1">
      <c r="A84" s="35"/>
      <c r="B84" s="36"/>
      <c r="C84" s="29" t="s">
        <v>16</v>
      </c>
      <c r="D84" s="37"/>
      <c r="E84" s="37"/>
      <c r="F84" s="37"/>
      <c r="G84" s="37"/>
      <c r="H84" s="37"/>
      <c r="I84" s="141"/>
      <c r="J84" s="37"/>
      <c r="K84" s="37"/>
      <c r="L84" s="60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hidden="1" s="2" customFormat="1" ht="16.5" customHeight="1">
      <c r="A85" s="35"/>
      <c r="B85" s="36"/>
      <c r="C85" s="37"/>
      <c r="D85" s="37"/>
      <c r="E85" s="184" t="str">
        <f>E7</f>
        <v>Oprava podlah kolejí - tramvaje Moravská Ostrava</v>
      </c>
      <c r="F85" s="29"/>
      <c r="G85" s="29"/>
      <c r="H85" s="29"/>
      <c r="I85" s="141"/>
      <c r="J85" s="37"/>
      <c r="K85" s="37"/>
      <c r="L85" s="60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hidden="1" s="2" customFormat="1" ht="12" customHeight="1">
      <c r="A86" s="35"/>
      <c r="B86" s="36"/>
      <c r="C86" s="29" t="s">
        <v>93</v>
      </c>
      <c r="D86" s="37"/>
      <c r="E86" s="37"/>
      <c r="F86" s="37"/>
      <c r="G86" s="37"/>
      <c r="H86" s="37"/>
      <c r="I86" s="141"/>
      <c r="J86" s="37"/>
      <c r="K86" s="37"/>
      <c r="L86" s="60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hidden="1" s="2" customFormat="1" ht="16.5" customHeight="1">
      <c r="A87" s="35"/>
      <c r="B87" s="36"/>
      <c r="C87" s="37"/>
      <c r="D87" s="37"/>
      <c r="E87" s="73" t="str">
        <f>E9</f>
        <v>2_1_2020 - Kolej 9</v>
      </c>
      <c r="F87" s="37"/>
      <c r="G87" s="37"/>
      <c r="H87" s="37"/>
      <c r="I87" s="141"/>
      <c r="J87" s="37"/>
      <c r="K87" s="37"/>
      <c r="L87" s="60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hidden="1" s="2" customFormat="1" ht="6.96" customHeight="1">
      <c r="A88" s="35"/>
      <c r="B88" s="36"/>
      <c r="C88" s="37"/>
      <c r="D88" s="37"/>
      <c r="E88" s="37"/>
      <c r="F88" s="37"/>
      <c r="G88" s="37"/>
      <c r="H88" s="37"/>
      <c r="I88" s="141"/>
      <c r="J88" s="37"/>
      <c r="K88" s="37"/>
      <c r="L88" s="60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hidden="1" s="2" customFormat="1" ht="12" customHeight="1">
      <c r="A89" s="35"/>
      <c r="B89" s="36"/>
      <c r="C89" s="29" t="s">
        <v>20</v>
      </c>
      <c r="D89" s="37"/>
      <c r="E89" s="37"/>
      <c r="F89" s="24" t="str">
        <f>F12</f>
        <v xml:space="preserve"> </v>
      </c>
      <c r="G89" s="37"/>
      <c r="H89" s="37"/>
      <c r="I89" s="144" t="s">
        <v>22</v>
      </c>
      <c r="J89" s="76" t="str">
        <f>IF(J12="","",J12)</f>
        <v>8. 1. 2020</v>
      </c>
      <c r="K89" s="37"/>
      <c r="L89" s="60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hidden="1" s="2" customFormat="1" ht="6.96" customHeight="1">
      <c r="A90" s="35"/>
      <c r="B90" s="36"/>
      <c r="C90" s="37"/>
      <c r="D90" s="37"/>
      <c r="E90" s="37"/>
      <c r="F90" s="37"/>
      <c r="G90" s="37"/>
      <c r="H90" s="37"/>
      <c r="I90" s="141"/>
      <c r="J90" s="37"/>
      <c r="K90" s="37"/>
      <c r="L90" s="60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hidden="1" s="2" customFormat="1" ht="15.15" customHeight="1">
      <c r="A91" s="35"/>
      <c r="B91" s="36"/>
      <c r="C91" s="29" t="s">
        <v>24</v>
      </c>
      <c r="D91" s="37"/>
      <c r="E91" s="37"/>
      <c r="F91" s="24" t="str">
        <f>E15</f>
        <v>DOPRAVNÍ PODNIK OSTRAVA a.s., Poděbradova 494/2, M</v>
      </c>
      <c r="G91" s="37"/>
      <c r="H91" s="37"/>
      <c r="I91" s="144" t="s">
        <v>30</v>
      </c>
      <c r="J91" s="33" t="str">
        <f>E21</f>
        <v xml:space="preserve"> </v>
      </c>
      <c r="K91" s="37"/>
      <c r="L91" s="60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hidden="1" s="2" customFormat="1" ht="15.15" customHeight="1">
      <c r="A92" s="35"/>
      <c r="B92" s="36"/>
      <c r="C92" s="29" t="s">
        <v>28</v>
      </c>
      <c r="D92" s="37"/>
      <c r="E92" s="37"/>
      <c r="F92" s="24" t="str">
        <f>IF(E18="","",E18)</f>
        <v>Vyplň údaj</v>
      </c>
      <c r="G92" s="37"/>
      <c r="H92" s="37"/>
      <c r="I92" s="144" t="s">
        <v>32</v>
      </c>
      <c r="J92" s="33" t="str">
        <f>E24</f>
        <v xml:space="preserve"> </v>
      </c>
      <c r="K92" s="37"/>
      <c r="L92" s="60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hidden="1" s="2" customFormat="1" ht="10.32" customHeight="1">
      <c r="A93" s="35"/>
      <c r="B93" s="36"/>
      <c r="C93" s="37"/>
      <c r="D93" s="37"/>
      <c r="E93" s="37"/>
      <c r="F93" s="37"/>
      <c r="G93" s="37"/>
      <c r="H93" s="37"/>
      <c r="I93" s="141"/>
      <c r="J93" s="37"/>
      <c r="K93" s="37"/>
      <c r="L93" s="60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hidden="1" s="2" customFormat="1" ht="29.28" customHeight="1">
      <c r="A94" s="35"/>
      <c r="B94" s="36"/>
      <c r="C94" s="185" t="s">
        <v>96</v>
      </c>
      <c r="D94" s="186"/>
      <c r="E94" s="186"/>
      <c r="F94" s="186"/>
      <c r="G94" s="186"/>
      <c r="H94" s="186"/>
      <c r="I94" s="187"/>
      <c r="J94" s="188" t="s">
        <v>97</v>
      </c>
      <c r="K94" s="186"/>
      <c r="L94" s="60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hidden="1" s="2" customFormat="1" ht="10.32" customHeight="1">
      <c r="A95" s="35"/>
      <c r="B95" s="36"/>
      <c r="C95" s="37"/>
      <c r="D95" s="37"/>
      <c r="E95" s="37"/>
      <c r="F95" s="37"/>
      <c r="G95" s="37"/>
      <c r="H95" s="37"/>
      <c r="I95" s="141"/>
      <c r="J95" s="37"/>
      <c r="K95" s="37"/>
      <c r="L95" s="60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hidden="1" s="2" customFormat="1" ht="22.8" customHeight="1">
      <c r="A96" s="35"/>
      <c r="B96" s="36"/>
      <c r="C96" s="189" t="s">
        <v>98</v>
      </c>
      <c r="D96" s="37"/>
      <c r="E96" s="37"/>
      <c r="F96" s="37"/>
      <c r="G96" s="37"/>
      <c r="H96" s="37"/>
      <c r="I96" s="141"/>
      <c r="J96" s="107">
        <f>J127</f>
        <v>0</v>
      </c>
      <c r="K96" s="37"/>
      <c r="L96" s="60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4" t="s">
        <v>99</v>
      </c>
    </row>
    <row r="97" hidden="1" s="9" customFormat="1" ht="24.96" customHeight="1">
      <c r="A97" s="9"/>
      <c r="B97" s="190"/>
      <c r="C97" s="191"/>
      <c r="D97" s="192" t="s">
        <v>100</v>
      </c>
      <c r="E97" s="193"/>
      <c r="F97" s="193"/>
      <c r="G97" s="193"/>
      <c r="H97" s="193"/>
      <c r="I97" s="194"/>
      <c r="J97" s="195">
        <f>J128</f>
        <v>0</v>
      </c>
      <c r="K97" s="191"/>
      <c r="L97" s="196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hidden="1" s="10" customFormat="1" ht="19.92" customHeight="1">
      <c r="A98" s="10"/>
      <c r="B98" s="197"/>
      <c r="C98" s="198"/>
      <c r="D98" s="199" t="s">
        <v>101</v>
      </c>
      <c r="E98" s="200"/>
      <c r="F98" s="200"/>
      <c r="G98" s="200"/>
      <c r="H98" s="200"/>
      <c r="I98" s="201"/>
      <c r="J98" s="202">
        <f>J129</f>
        <v>0</v>
      </c>
      <c r="K98" s="198"/>
      <c r="L98" s="203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hidden="1" s="10" customFormat="1" ht="19.92" customHeight="1">
      <c r="A99" s="10"/>
      <c r="B99" s="197"/>
      <c r="C99" s="198"/>
      <c r="D99" s="199" t="s">
        <v>102</v>
      </c>
      <c r="E99" s="200"/>
      <c r="F99" s="200"/>
      <c r="G99" s="200"/>
      <c r="H99" s="200"/>
      <c r="I99" s="201"/>
      <c r="J99" s="202">
        <f>J131</f>
        <v>0</v>
      </c>
      <c r="K99" s="198"/>
      <c r="L99" s="203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hidden="1" s="10" customFormat="1" ht="19.92" customHeight="1">
      <c r="A100" s="10"/>
      <c r="B100" s="197"/>
      <c r="C100" s="198"/>
      <c r="D100" s="199" t="s">
        <v>103</v>
      </c>
      <c r="E100" s="200"/>
      <c r="F100" s="200"/>
      <c r="G100" s="200"/>
      <c r="H100" s="200"/>
      <c r="I100" s="201"/>
      <c r="J100" s="202">
        <f>J133</f>
        <v>0</v>
      </c>
      <c r="K100" s="198"/>
      <c r="L100" s="203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hidden="1" s="10" customFormat="1" ht="19.92" customHeight="1">
      <c r="A101" s="10"/>
      <c r="B101" s="197"/>
      <c r="C101" s="198"/>
      <c r="D101" s="199" t="s">
        <v>104</v>
      </c>
      <c r="E101" s="200"/>
      <c r="F101" s="200"/>
      <c r="G101" s="200"/>
      <c r="H101" s="200"/>
      <c r="I101" s="201"/>
      <c r="J101" s="202">
        <f>J136</f>
        <v>0</v>
      </c>
      <c r="K101" s="198"/>
      <c r="L101" s="203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hidden="1" s="10" customFormat="1" ht="19.92" customHeight="1">
      <c r="A102" s="10"/>
      <c r="B102" s="197"/>
      <c r="C102" s="198"/>
      <c r="D102" s="199" t="s">
        <v>105</v>
      </c>
      <c r="E102" s="200"/>
      <c r="F102" s="200"/>
      <c r="G102" s="200"/>
      <c r="H102" s="200"/>
      <c r="I102" s="201"/>
      <c r="J102" s="202">
        <f>J139</f>
        <v>0</v>
      </c>
      <c r="K102" s="198"/>
      <c r="L102" s="203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hidden="1" s="10" customFormat="1" ht="19.92" customHeight="1">
      <c r="A103" s="10"/>
      <c r="B103" s="197"/>
      <c r="C103" s="198"/>
      <c r="D103" s="199" t="s">
        <v>106</v>
      </c>
      <c r="E103" s="200"/>
      <c r="F103" s="200"/>
      <c r="G103" s="200"/>
      <c r="H103" s="200"/>
      <c r="I103" s="201"/>
      <c r="J103" s="202">
        <f>J142</f>
        <v>0</v>
      </c>
      <c r="K103" s="198"/>
      <c r="L103" s="203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hidden="1" s="10" customFormat="1" ht="19.92" customHeight="1">
      <c r="A104" s="10"/>
      <c r="B104" s="197"/>
      <c r="C104" s="198"/>
      <c r="D104" s="199" t="s">
        <v>107</v>
      </c>
      <c r="E104" s="200"/>
      <c r="F104" s="200"/>
      <c r="G104" s="200"/>
      <c r="H104" s="200"/>
      <c r="I104" s="201"/>
      <c r="J104" s="202">
        <f>J147</f>
        <v>0</v>
      </c>
      <c r="K104" s="198"/>
      <c r="L104" s="203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hidden="1" s="9" customFormat="1" ht="24.96" customHeight="1">
      <c r="A105" s="9"/>
      <c r="B105" s="190"/>
      <c r="C105" s="191"/>
      <c r="D105" s="192" t="s">
        <v>108</v>
      </c>
      <c r="E105" s="193"/>
      <c r="F105" s="193"/>
      <c r="G105" s="193"/>
      <c r="H105" s="193"/>
      <c r="I105" s="194"/>
      <c r="J105" s="195">
        <f>J149</f>
        <v>0</v>
      </c>
      <c r="K105" s="191"/>
      <c r="L105" s="196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</row>
    <row r="106" hidden="1" s="10" customFormat="1" ht="19.92" customHeight="1">
      <c r="A106" s="10"/>
      <c r="B106" s="197"/>
      <c r="C106" s="198"/>
      <c r="D106" s="199" t="s">
        <v>109</v>
      </c>
      <c r="E106" s="200"/>
      <c r="F106" s="200"/>
      <c r="G106" s="200"/>
      <c r="H106" s="200"/>
      <c r="I106" s="201"/>
      <c r="J106" s="202">
        <f>J150</f>
        <v>0</v>
      </c>
      <c r="K106" s="198"/>
      <c r="L106" s="203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hidden="1" s="9" customFormat="1" ht="24.96" customHeight="1">
      <c r="A107" s="9"/>
      <c r="B107" s="190"/>
      <c r="C107" s="191"/>
      <c r="D107" s="192" t="s">
        <v>110</v>
      </c>
      <c r="E107" s="193"/>
      <c r="F107" s="193"/>
      <c r="G107" s="193"/>
      <c r="H107" s="193"/>
      <c r="I107" s="194"/>
      <c r="J107" s="195">
        <f>J152</f>
        <v>0</v>
      </c>
      <c r="K107" s="191"/>
      <c r="L107" s="196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</row>
    <row r="108" hidden="1" s="2" customFormat="1" ht="21.84" customHeight="1">
      <c r="A108" s="35"/>
      <c r="B108" s="36"/>
      <c r="C108" s="37"/>
      <c r="D108" s="37"/>
      <c r="E108" s="37"/>
      <c r="F108" s="37"/>
      <c r="G108" s="37"/>
      <c r="H108" s="37"/>
      <c r="I108" s="141"/>
      <c r="J108" s="37"/>
      <c r="K108" s="37"/>
      <c r="L108" s="60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</row>
    <row r="109" hidden="1" s="2" customFormat="1" ht="6.96" customHeight="1">
      <c r="A109" s="35"/>
      <c r="B109" s="63"/>
      <c r="C109" s="64"/>
      <c r="D109" s="64"/>
      <c r="E109" s="64"/>
      <c r="F109" s="64"/>
      <c r="G109" s="64"/>
      <c r="H109" s="64"/>
      <c r="I109" s="180"/>
      <c r="J109" s="64"/>
      <c r="K109" s="64"/>
      <c r="L109" s="60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0" hidden="1"/>
    <row r="111" hidden="1"/>
    <row r="112" hidden="1"/>
    <row r="113" s="2" customFormat="1" ht="6.96" customHeight="1">
      <c r="A113" s="35"/>
      <c r="B113" s="65"/>
      <c r="C113" s="66"/>
      <c r="D113" s="66"/>
      <c r="E113" s="66"/>
      <c r="F113" s="66"/>
      <c r="G113" s="66"/>
      <c r="H113" s="66"/>
      <c r="I113" s="183"/>
      <c r="J113" s="66"/>
      <c r="K113" s="66"/>
      <c r="L113" s="60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="2" customFormat="1" ht="24.96" customHeight="1">
      <c r="A114" s="35"/>
      <c r="B114" s="36"/>
      <c r="C114" s="20" t="s">
        <v>111</v>
      </c>
      <c r="D114" s="37"/>
      <c r="E114" s="37"/>
      <c r="F114" s="37"/>
      <c r="G114" s="37"/>
      <c r="H114" s="37"/>
      <c r="I114" s="141"/>
      <c r="J114" s="37"/>
      <c r="K114" s="37"/>
      <c r="L114" s="60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="2" customFormat="1" ht="6.96" customHeight="1">
      <c r="A115" s="35"/>
      <c r="B115" s="36"/>
      <c r="C115" s="37"/>
      <c r="D115" s="37"/>
      <c r="E115" s="37"/>
      <c r="F115" s="37"/>
      <c r="G115" s="37"/>
      <c r="H115" s="37"/>
      <c r="I115" s="141"/>
      <c r="J115" s="37"/>
      <c r="K115" s="37"/>
      <c r="L115" s="60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="2" customFormat="1" ht="12" customHeight="1">
      <c r="A116" s="35"/>
      <c r="B116" s="36"/>
      <c r="C116" s="29" t="s">
        <v>16</v>
      </c>
      <c r="D116" s="37"/>
      <c r="E116" s="37"/>
      <c r="F116" s="37"/>
      <c r="G116" s="37"/>
      <c r="H116" s="37"/>
      <c r="I116" s="141"/>
      <c r="J116" s="37"/>
      <c r="K116" s="37"/>
      <c r="L116" s="60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="2" customFormat="1" ht="16.5" customHeight="1">
      <c r="A117" s="35"/>
      <c r="B117" s="36"/>
      <c r="C117" s="37"/>
      <c r="D117" s="37"/>
      <c r="E117" s="184" t="str">
        <f>E7</f>
        <v>Oprava podlah kolejí - tramvaje Moravská Ostrava</v>
      </c>
      <c r="F117" s="29"/>
      <c r="G117" s="29"/>
      <c r="H117" s="29"/>
      <c r="I117" s="141"/>
      <c r="J117" s="37"/>
      <c r="K117" s="37"/>
      <c r="L117" s="60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="2" customFormat="1" ht="12" customHeight="1">
      <c r="A118" s="35"/>
      <c r="B118" s="36"/>
      <c r="C118" s="29" t="s">
        <v>93</v>
      </c>
      <c r="D118" s="37"/>
      <c r="E118" s="37"/>
      <c r="F118" s="37"/>
      <c r="G118" s="37"/>
      <c r="H118" s="37"/>
      <c r="I118" s="141"/>
      <c r="J118" s="37"/>
      <c r="K118" s="37"/>
      <c r="L118" s="60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="2" customFormat="1" ht="16.5" customHeight="1">
      <c r="A119" s="35"/>
      <c r="B119" s="36"/>
      <c r="C119" s="37"/>
      <c r="D119" s="37"/>
      <c r="E119" s="73" t="str">
        <f>E9</f>
        <v>2_1_2020 - Kolej 9</v>
      </c>
      <c r="F119" s="37"/>
      <c r="G119" s="37"/>
      <c r="H119" s="37"/>
      <c r="I119" s="141"/>
      <c r="J119" s="37"/>
      <c r="K119" s="37"/>
      <c r="L119" s="60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="2" customFormat="1" ht="6.96" customHeight="1">
      <c r="A120" s="35"/>
      <c r="B120" s="36"/>
      <c r="C120" s="37"/>
      <c r="D120" s="37"/>
      <c r="E120" s="37"/>
      <c r="F120" s="37"/>
      <c r="G120" s="37"/>
      <c r="H120" s="37"/>
      <c r="I120" s="141"/>
      <c r="J120" s="37"/>
      <c r="K120" s="37"/>
      <c r="L120" s="60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="2" customFormat="1" ht="12" customHeight="1">
      <c r="A121" s="35"/>
      <c r="B121" s="36"/>
      <c r="C121" s="29" t="s">
        <v>20</v>
      </c>
      <c r="D121" s="37"/>
      <c r="E121" s="37"/>
      <c r="F121" s="24" t="str">
        <f>F12</f>
        <v xml:space="preserve"> </v>
      </c>
      <c r="G121" s="37"/>
      <c r="H121" s="37"/>
      <c r="I121" s="144" t="s">
        <v>22</v>
      </c>
      <c r="J121" s="76" t="str">
        <f>IF(J12="","",J12)</f>
        <v>8. 1. 2020</v>
      </c>
      <c r="K121" s="37"/>
      <c r="L121" s="60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</row>
    <row r="122" s="2" customFormat="1" ht="6.96" customHeight="1">
      <c r="A122" s="35"/>
      <c r="B122" s="36"/>
      <c r="C122" s="37"/>
      <c r="D122" s="37"/>
      <c r="E122" s="37"/>
      <c r="F122" s="37"/>
      <c r="G122" s="37"/>
      <c r="H122" s="37"/>
      <c r="I122" s="141"/>
      <c r="J122" s="37"/>
      <c r="K122" s="37"/>
      <c r="L122" s="60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</row>
    <row r="123" s="2" customFormat="1" ht="15.15" customHeight="1">
      <c r="A123" s="35"/>
      <c r="B123" s="36"/>
      <c r="C123" s="29" t="s">
        <v>24</v>
      </c>
      <c r="D123" s="37"/>
      <c r="E123" s="37"/>
      <c r="F123" s="24" t="str">
        <f>E15</f>
        <v>DOPRAVNÍ PODNIK OSTRAVA a.s., Poděbradova 494/2, M</v>
      </c>
      <c r="G123" s="37"/>
      <c r="H123" s="37"/>
      <c r="I123" s="144" t="s">
        <v>30</v>
      </c>
      <c r="J123" s="33" t="str">
        <f>E21</f>
        <v xml:space="preserve"> </v>
      </c>
      <c r="K123" s="37"/>
      <c r="L123" s="60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</row>
    <row r="124" s="2" customFormat="1" ht="15.15" customHeight="1">
      <c r="A124" s="35"/>
      <c r="B124" s="36"/>
      <c r="C124" s="29" t="s">
        <v>28</v>
      </c>
      <c r="D124" s="37"/>
      <c r="E124" s="37"/>
      <c r="F124" s="24" t="str">
        <f>IF(E18="","",E18)</f>
        <v>Vyplň údaj</v>
      </c>
      <c r="G124" s="37"/>
      <c r="H124" s="37"/>
      <c r="I124" s="144" t="s">
        <v>32</v>
      </c>
      <c r="J124" s="33" t="str">
        <f>E24</f>
        <v xml:space="preserve"> </v>
      </c>
      <c r="K124" s="37"/>
      <c r="L124" s="60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</row>
    <row r="125" s="2" customFormat="1" ht="10.32" customHeight="1">
      <c r="A125" s="35"/>
      <c r="B125" s="36"/>
      <c r="C125" s="37"/>
      <c r="D125" s="37"/>
      <c r="E125" s="37"/>
      <c r="F125" s="37"/>
      <c r="G125" s="37"/>
      <c r="H125" s="37"/>
      <c r="I125" s="141"/>
      <c r="J125" s="37"/>
      <c r="K125" s="37"/>
      <c r="L125" s="60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</row>
    <row r="126" s="11" customFormat="1" ht="29.28" customHeight="1">
      <c r="A126" s="204"/>
      <c r="B126" s="205"/>
      <c r="C126" s="206" t="s">
        <v>112</v>
      </c>
      <c r="D126" s="207" t="s">
        <v>60</v>
      </c>
      <c r="E126" s="207" t="s">
        <v>56</v>
      </c>
      <c r="F126" s="207" t="s">
        <v>57</v>
      </c>
      <c r="G126" s="207" t="s">
        <v>113</v>
      </c>
      <c r="H126" s="207" t="s">
        <v>114</v>
      </c>
      <c r="I126" s="208" t="s">
        <v>115</v>
      </c>
      <c r="J126" s="209" t="s">
        <v>97</v>
      </c>
      <c r="K126" s="210" t="s">
        <v>116</v>
      </c>
      <c r="L126" s="211"/>
      <c r="M126" s="97" t="s">
        <v>1</v>
      </c>
      <c r="N126" s="98" t="s">
        <v>39</v>
      </c>
      <c r="O126" s="98" t="s">
        <v>117</v>
      </c>
      <c r="P126" s="98" t="s">
        <v>118</v>
      </c>
      <c r="Q126" s="98" t="s">
        <v>119</v>
      </c>
      <c r="R126" s="98" t="s">
        <v>120</v>
      </c>
      <c r="S126" s="98" t="s">
        <v>121</v>
      </c>
      <c r="T126" s="99" t="s">
        <v>122</v>
      </c>
      <c r="U126" s="204"/>
      <c r="V126" s="204"/>
      <c r="W126" s="204"/>
      <c r="X126" s="204"/>
      <c r="Y126" s="204"/>
      <c r="Z126" s="204"/>
      <c r="AA126" s="204"/>
      <c r="AB126" s="204"/>
      <c r="AC126" s="204"/>
      <c r="AD126" s="204"/>
      <c r="AE126" s="204"/>
    </row>
    <row r="127" s="2" customFormat="1" ht="22.8" customHeight="1">
      <c r="A127" s="35"/>
      <c r="B127" s="36"/>
      <c r="C127" s="104" t="s">
        <v>123</v>
      </c>
      <c r="D127" s="37"/>
      <c r="E127" s="37"/>
      <c r="F127" s="37"/>
      <c r="G127" s="37"/>
      <c r="H127" s="37"/>
      <c r="I127" s="141"/>
      <c r="J127" s="212">
        <f>BK127</f>
        <v>0</v>
      </c>
      <c r="K127" s="37"/>
      <c r="L127" s="41"/>
      <c r="M127" s="100"/>
      <c r="N127" s="213"/>
      <c r="O127" s="101"/>
      <c r="P127" s="214">
        <f>P128+P149+P152</f>
        <v>0</v>
      </c>
      <c r="Q127" s="101"/>
      <c r="R127" s="214">
        <f>R128+R149+R152</f>
        <v>12.549991067613401</v>
      </c>
      <c r="S127" s="101"/>
      <c r="T127" s="215">
        <f>T128+T149+T152</f>
        <v>11.254399999999999</v>
      </c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T127" s="14" t="s">
        <v>74</v>
      </c>
      <c r="AU127" s="14" t="s">
        <v>99</v>
      </c>
      <c r="BK127" s="216">
        <f>BK128+BK149+BK152</f>
        <v>0</v>
      </c>
    </row>
    <row r="128" s="12" customFormat="1" ht="25.92" customHeight="1">
      <c r="A128" s="12"/>
      <c r="B128" s="217"/>
      <c r="C128" s="218"/>
      <c r="D128" s="219" t="s">
        <v>74</v>
      </c>
      <c r="E128" s="220" t="s">
        <v>124</v>
      </c>
      <c r="F128" s="220" t="s">
        <v>125</v>
      </c>
      <c r="G128" s="218"/>
      <c r="H128" s="218"/>
      <c r="I128" s="221"/>
      <c r="J128" s="222">
        <f>BK128</f>
        <v>0</v>
      </c>
      <c r="K128" s="218"/>
      <c r="L128" s="223"/>
      <c r="M128" s="224"/>
      <c r="N128" s="225"/>
      <c r="O128" s="225"/>
      <c r="P128" s="226">
        <f>P129+P131+P133+P136+P139+P142+P147</f>
        <v>0</v>
      </c>
      <c r="Q128" s="225"/>
      <c r="R128" s="226">
        <f>R129+R131+R133+R136+R139+R142+R147</f>
        <v>12.299719067613401</v>
      </c>
      <c r="S128" s="225"/>
      <c r="T128" s="227">
        <f>T129+T131+T133+T136+T139+T142+T147</f>
        <v>11.183999999999999</v>
      </c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R128" s="228" t="s">
        <v>83</v>
      </c>
      <c r="AT128" s="229" t="s">
        <v>74</v>
      </c>
      <c r="AU128" s="229" t="s">
        <v>75</v>
      </c>
      <c r="AY128" s="228" t="s">
        <v>126</v>
      </c>
      <c r="BK128" s="230">
        <f>BK129+BK131+BK133+BK136+BK139+BK142+BK147</f>
        <v>0</v>
      </c>
    </row>
    <row r="129" s="12" customFormat="1" ht="22.8" customHeight="1">
      <c r="A129" s="12"/>
      <c r="B129" s="217"/>
      <c r="C129" s="218"/>
      <c r="D129" s="219" t="s">
        <v>74</v>
      </c>
      <c r="E129" s="231" t="s">
        <v>85</v>
      </c>
      <c r="F129" s="231" t="s">
        <v>127</v>
      </c>
      <c r="G129" s="218"/>
      <c r="H129" s="218"/>
      <c r="I129" s="221"/>
      <c r="J129" s="232">
        <f>BK129</f>
        <v>0</v>
      </c>
      <c r="K129" s="218"/>
      <c r="L129" s="223"/>
      <c r="M129" s="224"/>
      <c r="N129" s="225"/>
      <c r="O129" s="225"/>
      <c r="P129" s="226">
        <f>P130</f>
        <v>0</v>
      </c>
      <c r="Q129" s="225"/>
      <c r="R129" s="226">
        <f>R130</f>
        <v>12.003947969999999</v>
      </c>
      <c r="S129" s="225"/>
      <c r="T129" s="227">
        <f>T130</f>
        <v>0</v>
      </c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R129" s="228" t="s">
        <v>83</v>
      </c>
      <c r="AT129" s="229" t="s">
        <v>74</v>
      </c>
      <c r="AU129" s="229" t="s">
        <v>83</v>
      </c>
      <c r="AY129" s="228" t="s">
        <v>126</v>
      </c>
      <c r="BK129" s="230">
        <f>BK130</f>
        <v>0</v>
      </c>
    </row>
    <row r="130" s="2" customFormat="1" ht="21.75" customHeight="1">
      <c r="A130" s="35"/>
      <c r="B130" s="36"/>
      <c r="C130" s="233" t="s">
        <v>83</v>
      </c>
      <c r="D130" s="233" t="s">
        <v>128</v>
      </c>
      <c r="E130" s="234" t="s">
        <v>129</v>
      </c>
      <c r="F130" s="235" t="s">
        <v>130</v>
      </c>
      <c r="G130" s="236" t="s">
        <v>131</v>
      </c>
      <c r="H130" s="237">
        <v>4.8929999999999998</v>
      </c>
      <c r="I130" s="238"/>
      <c r="J130" s="239">
        <f>ROUND(I130*H130,2)</f>
        <v>0</v>
      </c>
      <c r="K130" s="240"/>
      <c r="L130" s="41"/>
      <c r="M130" s="241" t="s">
        <v>1</v>
      </c>
      <c r="N130" s="242" t="s">
        <v>40</v>
      </c>
      <c r="O130" s="88"/>
      <c r="P130" s="243">
        <f>O130*H130</f>
        <v>0</v>
      </c>
      <c r="Q130" s="243">
        <v>2.45329</v>
      </c>
      <c r="R130" s="243">
        <f>Q130*H130</f>
        <v>12.003947969999999</v>
      </c>
      <c r="S130" s="243">
        <v>0</v>
      </c>
      <c r="T130" s="244">
        <f>S130*H130</f>
        <v>0</v>
      </c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R130" s="245" t="s">
        <v>132</v>
      </c>
      <c r="AT130" s="245" t="s">
        <v>128</v>
      </c>
      <c r="AU130" s="245" t="s">
        <v>85</v>
      </c>
      <c r="AY130" s="14" t="s">
        <v>126</v>
      </c>
      <c r="BE130" s="246">
        <f>IF(N130="základní",J130,0)</f>
        <v>0</v>
      </c>
      <c r="BF130" s="246">
        <f>IF(N130="snížená",J130,0)</f>
        <v>0</v>
      </c>
      <c r="BG130" s="246">
        <f>IF(N130="zákl. přenesená",J130,0)</f>
        <v>0</v>
      </c>
      <c r="BH130" s="246">
        <f>IF(N130="sníž. přenesená",J130,0)</f>
        <v>0</v>
      </c>
      <c r="BI130" s="246">
        <f>IF(N130="nulová",J130,0)</f>
        <v>0</v>
      </c>
      <c r="BJ130" s="14" t="s">
        <v>83</v>
      </c>
      <c r="BK130" s="246">
        <f>ROUND(I130*H130,2)</f>
        <v>0</v>
      </c>
      <c r="BL130" s="14" t="s">
        <v>132</v>
      </c>
      <c r="BM130" s="245" t="s">
        <v>216</v>
      </c>
    </row>
    <row r="131" s="12" customFormat="1" ht="22.8" customHeight="1">
      <c r="A131" s="12"/>
      <c r="B131" s="217"/>
      <c r="C131" s="218"/>
      <c r="D131" s="219" t="s">
        <v>74</v>
      </c>
      <c r="E131" s="231" t="s">
        <v>134</v>
      </c>
      <c r="F131" s="231" t="s">
        <v>135</v>
      </c>
      <c r="G131" s="218"/>
      <c r="H131" s="218"/>
      <c r="I131" s="221"/>
      <c r="J131" s="232">
        <f>BK131</f>
        <v>0</v>
      </c>
      <c r="K131" s="218"/>
      <c r="L131" s="223"/>
      <c r="M131" s="224"/>
      <c r="N131" s="225"/>
      <c r="O131" s="225"/>
      <c r="P131" s="226">
        <f>P132</f>
        <v>0</v>
      </c>
      <c r="Q131" s="225"/>
      <c r="R131" s="226">
        <f>R132</f>
        <v>0.013521018279999998</v>
      </c>
      <c r="S131" s="225"/>
      <c r="T131" s="227">
        <f>T132</f>
        <v>0</v>
      </c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R131" s="228" t="s">
        <v>83</v>
      </c>
      <c r="AT131" s="229" t="s">
        <v>74</v>
      </c>
      <c r="AU131" s="229" t="s">
        <v>83</v>
      </c>
      <c r="AY131" s="228" t="s">
        <v>126</v>
      </c>
      <c r="BK131" s="230">
        <f>BK132</f>
        <v>0</v>
      </c>
    </row>
    <row r="132" s="2" customFormat="1" ht="16.5" customHeight="1">
      <c r="A132" s="35"/>
      <c r="B132" s="36"/>
      <c r="C132" s="233" t="s">
        <v>85</v>
      </c>
      <c r="D132" s="233" t="s">
        <v>128</v>
      </c>
      <c r="E132" s="234" t="s">
        <v>136</v>
      </c>
      <c r="F132" s="235" t="s">
        <v>137</v>
      </c>
      <c r="G132" s="236" t="s">
        <v>138</v>
      </c>
      <c r="H132" s="237">
        <v>7.0839999999999996</v>
      </c>
      <c r="I132" s="238"/>
      <c r="J132" s="239">
        <f>ROUND(I132*H132,2)</f>
        <v>0</v>
      </c>
      <c r="K132" s="240"/>
      <c r="L132" s="41"/>
      <c r="M132" s="241" t="s">
        <v>1</v>
      </c>
      <c r="N132" s="242" t="s">
        <v>40</v>
      </c>
      <c r="O132" s="88"/>
      <c r="P132" s="243">
        <f>O132*H132</f>
        <v>0</v>
      </c>
      <c r="Q132" s="243">
        <v>0.0019086699999999999</v>
      </c>
      <c r="R132" s="243">
        <f>Q132*H132</f>
        <v>0.013521018279999998</v>
      </c>
      <c r="S132" s="243">
        <v>0</v>
      </c>
      <c r="T132" s="244">
        <f>S132*H132</f>
        <v>0</v>
      </c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R132" s="245" t="s">
        <v>132</v>
      </c>
      <c r="AT132" s="245" t="s">
        <v>128</v>
      </c>
      <c r="AU132" s="245" t="s">
        <v>85</v>
      </c>
      <c r="AY132" s="14" t="s">
        <v>126</v>
      </c>
      <c r="BE132" s="246">
        <f>IF(N132="základní",J132,0)</f>
        <v>0</v>
      </c>
      <c r="BF132" s="246">
        <f>IF(N132="snížená",J132,0)</f>
        <v>0</v>
      </c>
      <c r="BG132" s="246">
        <f>IF(N132="zákl. přenesená",J132,0)</f>
        <v>0</v>
      </c>
      <c r="BH132" s="246">
        <f>IF(N132="sníž. přenesená",J132,0)</f>
        <v>0</v>
      </c>
      <c r="BI132" s="246">
        <f>IF(N132="nulová",J132,0)</f>
        <v>0</v>
      </c>
      <c r="BJ132" s="14" t="s">
        <v>83</v>
      </c>
      <c r="BK132" s="246">
        <f>ROUND(I132*H132,2)</f>
        <v>0</v>
      </c>
      <c r="BL132" s="14" t="s">
        <v>132</v>
      </c>
      <c r="BM132" s="245" t="s">
        <v>217</v>
      </c>
    </row>
    <row r="133" s="12" customFormat="1" ht="22.8" customHeight="1">
      <c r="A133" s="12"/>
      <c r="B133" s="217"/>
      <c r="C133" s="218"/>
      <c r="D133" s="219" t="s">
        <v>74</v>
      </c>
      <c r="E133" s="231" t="s">
        <v>132</v>
      </c>
      <c r="F133" s="231" t="s">
        <v>140</v>
      </c>
      <c r="G133" s="218"/>
      <c r="H133" s="218"/>
      <c r="I133" s="221"/>
      <c r="J133" s="232">
        <f>BK133</f>
        <v>0</v>
      </c>
      <c r="K133" s="218"/>
      <c r="L133" s="223"/>
      <c r="M133" s="224"/>
      <c r="N133" s="225"/>
      <c r="O133" s="225"/>
      <c r="P133" s="226">
        <f>SUM(P134:P135)</f>
        <v>0</v>
      </c>
      <c r="Q133" s="225"/>
      <c r="R133" s="226">
        <f>SUM(R134:R135)</f>
        <v>0.038911770239999997</v>
      </c>
      <c r="S133" s="225"/>
      <c r="T133" s="227">
        <f>SUM(T134:T135)</f>
        <v>0</v>
      </c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R133" s="228" t="s">
        <v>83</v>
      </c>
      <c r="AT133" s="229" t="s">
        <v>74</v>
      </c>
      <c r="AU133" s="229" t="s">
        <v>83</v>
      </c>
      <c r="AY133" s="228" t="s">
        <v>126</v>
      </c>
      <c r="BK133" s="230">
        <f>SUM(BK134:BK135)</f>
        <v>0</v>
      </c>
    </row>
    <row r="134" s="2" customFormat="1" ht="21.75" customHeight="1">
      <c r="A134" s="35"/>
      <c r="B134" s="36"/>
      <c r="C134" s="233" t="s">
        <v>134</v>
      </c>
      <c r="D134" s="233" t="s">
        <v>128</v>
      </c>
      <c r="E134" s="234" t="s">
        <v>141</v>
      </c>
      <c r="F134" s="235" t="s">
        <v>142</v>
      </c>
      <c r="G134" s="236" t="s">
        <v>138</v>
      </c>
      <c r="H134" s="237">
        <v>24.152000000000001</v>
      </c>
      <c r="I134" s="238"/>
      <c r="J134" s="239">
        <f>ROUND(I134*H134,2)</f>
        <v>0</v>
      </c>
      <c r="K134" s="240"/>
      <c r="L134" s="41"/>
      <c r="M134" s="241" t="s">
        <v>1</v>
      </c>
      <c r="N134" s="242" t="s">
        <v>40</v>
      </c>
      <c r="O134" s="88"/>
      <c r="P134" s="243">
        <f>O134*H134</f>
        <v>0</v>
      </c>
      <c r="Q134" s="243">
        <v>0.00161112</v>
      </c>
      <c r="R134" s="243">
        <f>Q134*H134</f>
        <v>0.038911770239999997</v>
      </c>
      <c r="S134" s="243">
        <v>0</v>
      </c>
      <c r="T134" s="244">
        <f>S134*H134</f>
        <v>0</v>
      </c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R134" s="245" t="s">
        <v>132</v>
      </c>
      <c r="AT134" s="245" t="s">
        <v>128</v>
      </c>
      <c r="AU134" s="245" t="s">
        <v>85</v>
      </c>
      <c r="AY134" s="14" t="s">
        <v>126</v>
      </c>
      <c r="BE134" s="246">
        <f>IF(N134="základní",J134,0)</f>
        <v>0</v>
      </c>
      <c r="BF134" s="246">
        <f>IF(N134="snížená",J134,0)</f>
        <v>0</v>
      </c>
      <c r="BG134" s="246">
        <f>IF(N134="zákl. přenesená",J134,0)</f>
        <v>0</v>
      </c>
      <c r="BH134" s="246">
        <f>IF(N134="sníž. přenesená",J134,0)</f>
        <v>0</v>
      </c>
      <c r="BI134" s="246">
        <f>IF(N134="nulová",J134,0)</f>
        <v>0</v>
      </c>
      <c r="BJ134" s="14" t="s">
        <v>83</v>
      </c>
      <c r="BK134" s="246">
        <f>ROUND(I134*H134,2)</f>
        <v>0</v>
      </c>
      <c r="BL134" s="14" t="s">
        <v>132</v>
      </c>
      <c r="BM134" s="245" t="s">
        <v>218</v>
      </c>
    </row>
    <row r="135" s="2" customFormat="1" ht="21.75" customHeight="1">
      <c r="A135" s="35"/>
      <c r="B135" s="36"/>
      <c r="C135" s="233" t="s">
        <v>132</v>
      </c>
      <c r="D135" s="233" t="s">
        <v>128</v>
      </c>
      <c r="E135" s="234" t="s">
        <v>144</v>
      </c>
      <c r="F135" s="235" t="s">
        <v>145</v>
      </c>
      <c r="G135" s="236" t="s">
        <v>138</v>
      </c>
      <c r="H135" s="237">
        <v>24.152000000000001</v>
      </c>
      <c r="I135" s="238"/>
      <c r="J135" s="239">
        <f>ROUND(I135*H135,2)</f>
        <v>0</v>
      </c>
      <c r="K135" s="240"/>
      <c r="L135" s="41"/>
      <c r="M135" s="241" t="s">
        <v>1</v>
      </c>
      <c r="N135" s="242" t="s">
        <v>40</v>
      </c>
      <c r="O135" s="88"/>
      <c r="P135" s="243">
        <f>O135*H135</f>
        <v>0</v>
      </c>
      <c r="Q135" s="243">
        <v>0</v>
      </c>
      <c r="R135" s="243">
        <f>Q135*H135</f>
        <v>0</v>
      </c>
      <c r="S135" s="243">
        <v>0</v>
      </c>
      <c r="T135" s="244">
        <f>S135*H135</f>
        <v>0</v>
      </c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R135" s="245" t="s">
        <v>132</v>
      </c>
      <c r="AT135" s="245" t="s">
        <v>128</v>
      </c>
      <c r="AU135" s="245" t="s">
        <v>85</v>
      </c>
      <c r="AY135" s="14" t="s">
        <v>126</v>
      </c>
      <c r="BE135" s="246">
        <f>IF(N135="základní",J135,0)</f>
        <v>0</v>
      </c>
      <c r="BF135" s="246">
        <f>IF(N135="snížená",J135,0)</f>
        <v>0</v>
      </c>
      <c r="BG135" s="246">
        <f>IF(N135="zákl. přenesená",J135,0)</f>
        <v>0</v>
      </c>
      <c r="BH135" s="246">
        <f>IF(N135="sníž. přenesená",J135,0)</f>
        <v>0</v>
      </c>
      <c r="BI135" s="246">
        <f>IF(N135="nulová",J135,0)</f>
        <v>0</v>
      </c>
      <c r="BJ135" s="14" t="s">
        <v>83</v>
      </c>
      <c r="BK135" s="246">
        <f>ROUND(I135*H135,2)</f>
        <v>0</v>
      </c>
      <c r="BL135" s="14" t="s">
        <v>132</v>
      </c>
      <c r="BM135" s="245" t="s">
        <v>219</v>
      </c>
    </row>
    <row r="136" s="12" customFormat="1" ht="22.8" customHeight="1">
      <c r="A136" s="12"/>
      <c r="B136" s="217"/>
      <c r="C136" s="218"/>
      <c r="D136" s="219" t="s">
        <v>74</v>
      </c>
      <c r="E136" s="231" t="s">
        <v>147</v>
      </c>
      <c r="F136" s="231" t="s">
        <v>148</v>
      </c>
      <c r="G136" s="218"/>
      <c r="H136" s="218"/>
      <c r="I136" s="221"/>
      <c r="J136" s="232">
        <f>BK136</f>
        <v>0</v>
      </c>
      <c r="K136" s="218"/>
      <c r="L136" s="223"/>
      <c r="M136" s="224"/>
      <c r="N136" s="225"/>
      <c r="O136" s="225"/>
      <c r="P136" s="226">
        <f>SUM(P137:P138)</f>
        <v>0</v>
      </c>
      <c r="Q136" s="225"/>
      <c r="R136" s="226">
        <f>SUM(R137:R138)</f>
        <v>0.2359355570934</v>
      </c>
      <c r="S136" s="225"/>
      <c r="T136" s="227">
        <f>SUM(T137:T138)</f>
        <v>0</v>
      </c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R136" s="228" t="s">
        <v>83</v>
      </c>
      <c r="AT136" s="229" t="s">
        <v>74</v>
      </c>
      <c r="AU136" s="229" t="s">
        <v>83</v>
      </c>
      <c r="AY136" s="228" t="s">
        <v>126</v>
      </c>
      <c r="BK136" s="230">
        <f>SUM(BK137:BK138)</f>
        <v>0</v>
      </c>
    </row>
    <row r="137" s="2" customFormat="1" ht="16.5" customHeight="1">
      <c r="A137" s="35"/>
      <c r="B137" s="36"/>
      <c r="C137" s="233" t="s">
        <v>149</v>
      </c>
      <c r="D137" s="233" t="s">
        <v>128</v>
      </c>
      <c r="E137" s="234" t="s">
        <v>150</v>
      </c>
      <c r="F137" s="235" t="s">
        <v>151</v>
      </c>
      <c r="G137" s="236" t="s">
        <v>152</v>
      </c>
      <c r="H137" s="237">
        <v>0.222</v>
      </c>
      <c r="I137" s="238"/>
      <c r="J137" s="239">
        <f>ROUND(I137*H137,2)</f>
        <v>0</v>
      </c>
      <c r="K137" s="240"/>
      <c r="L137" s="41"/>
      <c r="M137" s="241" t="s">
        <v>1</v>
      </c>
      <c r="N137" s="242" t="s">
        <v>40</v>
      </c>
      <c r="O137" s="88"/>
      <c r="P137" s="243">
        <f>O137*H137</f>
        <v>0</v>
      </c>
      <c r="Q137" s="243">
        <v>1.0627727797</v>
      </c>
      <c r="R137" s="243">
        <f>Q137*H137</f>
        <v>0.2359355570934</v>
      </c>
      <c r="S137" s="243">
        <v>0</v>
      </c>
      <c r="T137" s="244">
        <f>S137*H137</f>
        <v>0</v>
      </c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R137" s="245" t="s">
        <v>132</v>
      </c>
      <c r="AT137" s="245" t="s">
        <v>128</v>
      </c>
      <c r="AU137" s="245" t="s">
        <v>85</v>
      </c>
      <c r="AY137" s="14" t="s">
        <v>126</v>
      </c>
      <c r="BE137" s="246">
        <f>IF(N137="základní",J137,0)</f>
        <v>0</v>
      </c>
      <c r="BF137" s="246">
        <f>IF(N137="snížená",J137,0)</f>
        <v>0</v>
      </c>
      <c r="BG137" s="246">
        <f>IF(N137="zákl. přenesená",J137,0)</f>
        <v>0</v>
      </c>
      <c r="BH137" s="246">
        <f>IF(N137="sníž. přenesená",J137,0)</f>
        <v>0</v>
      </c>
      <c r="BI137" s="246">
        <f>IF(N137="nulová",J137,0)</f>
        <v>0</v>
      </c>
      <c r="BJ137" s="14" t="s">
        <v>83</v>
      </c>
      <c r="BK137" s="246">
        <f>ROUND(I137*H137,2)</f>
        <v>0</v>
      </c>
      <c r="BL137" s="14" t="s">
        <v>132</v>
      </c>
      <c r="BM137" s="245" t="s">
        <v>220</v>
      </c>
    </row>
    <row r="138" s="2" customFormat="1" ht="16.5" customHeight="1">
      <c r="A138" s="35"/>
      <c r="B138" s="36"/>
      <c r="C138" s="233" t="s">
        <v>147</v>
      </c>
      <c r="D138" s="233" t="s">
        <v>128</v>
      </c>
      <c r="E138" s="234" t="s">
        <v>154</v>
      </c>
      <c r="F138" s="235" t="s">
        <v>155</v>
      </c>
      <c r="G138" s="236" t="s">
        <v>156</v>
      </c>
      <c r="H138" s="237">
        <v>89.200000000000003</v>
      </c>
      <c r="I138" s="238"/>
      <c r="J138" s="239">
        <f>ROUND(I138*H138,2)</f>
        <v>0</v>
      </c>
      <c r="K138" s="240"/>
      <c r="L138" s="41"/>
      <c r="M138" s="241" t="s">
        <v>1</v>
      </c>
      <c r="N138" s="242" t="s">
        <v>40</v>
      </c>
      <c r="O138" s="88"/>
      <c r="P138" s="243">
        <f>O138*H138</f>
        <v>0</v>
      </c>
      <c r="Q138" s="243">
        <v>0</v>
      </c>
      <c r="R138" s="243">
        <f>Q138*H138</f>
        <v>0</v>
      </c>
      <c r="S138" s="243">
        <v>0</v>
      </c>
      <c r="T138" s="244">
        <f>S138*H138</f>
        <v>0</v>
      </c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R138" s="245" t="s">
        <v>132</v>
      </c>
      <c r="AT138" s="245" t="s">
        <v>128</v>
      </c>
      <c r="AU138" s="245" t="s">
        <v>85</v>
      </c>
      <c r="AY138" s="14" t="s">
        <v>126</v>
      </c>
      <c r="BE138" s="246">
        <f>IF(N138="základní",J138,0)</f>
        <v>0</v>
      </c>
      <c r="BF138" s="246">
        <f>IF(N138="snížená",J138,0)</f>
        <v>0</v>
      </c>
      <c r="BG138" s="246">
        <f>IF(N138="zákl. přenesená",J138,0)</f>
        <v>0</v>
      </c>
      <c r="BH138" s="246">
        <f>IF(N138="sníž. přenesená",J138,0)</f>
        <v>0</v>
      </c>
      <c r="BI138" s="246">
        <f>IF(N138="nulová",J138,0)</f>
        <v>0</v>
      </c>
      <c r="BJ138" s="14" t="s">
        <v>83</v>
      </c>
      <c r="BK138" s="246">
        <f>ROUND(I138*H138,2)</f>
        <v>0</v>
      </c>
      <c r="BL138" s="14" t="s">
        <v>132</v>
      </c>
      <c r="BM138" s="245" t="s">
        <v>221</v>
      </c>
    </row>
    <row r="139" s="12" customFormat="1" ht="22.8" customHeight="1">
      <c r="A139" s="12"/>
      <c r="B139" s="217"/>
      <c r="C139" s="218"/>
      <c r="D139" s="219" t="s">
        <v>74</v>
      </c>
      <c r="E139" s="231" t="s">
        <v>158</v>
      </c>
      <c r="F139" s="231" t="s">
        <v>159</v>
      </c>
      <c r="G139" s="218"/>
      <c r="H139" s="218"/>
      <c r="I139" s="221"/>
      <c r="J139" s="232">
        <f>BK139</f>
        <v>0</v>
      </c>
      <c r="K139" s="218"/>
      <c r="L139" s="223"/>
      <c r="M139" s="224"/>
      <c r="N139" s="225"/>
      <c r="O139" s="225"/>
      <c r="P139" s="226">
        <f>SUM(P140:P141)</f>
        <v>0</v>
      </c>
      <c r="Q139" s="225"/>
      <c r="R139" s="226">
        <f>SUM(R140:R141)</f>
        <v>0.0074027520000000003</v>
      </c>
      <c r="S139" s="225"/>
      <c r="T139" s="227">
        <f>SUM(T140:T141)</f>
        <v>11.183999999999999</v>
      </c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R139" s="228" t="s">
        <v>83</v>
      </c>
      <c r="AT139" s="229" t="s">
        <v>74</v>
      </c>
      <c r="AU139" s="229" t="s">
        <v>83</v>
      </c>
      <c r="AY139" s="228" t="s">
        <v>126</v>
      </c>
      <c r="BK139" s="230">
        <f>SUM(BK140:BK141)</f>
        <v>0</v>
      </c>
    </row>
    <row r="140" s="2" customFormat="1" ht="16.5" customHeight="1">
      <c r="A140" s="35"/>
      <c r="B140" s="36"/>
      <c r="C140" s="233" t="s">
        <v>160</v>
      </c>
      <c r="D140" s="233" t="s">
        <v>128</v>
      </c>
      <c r="E140" s="234" t="s">
        <v>161</v>
      </c>
      <c r="F140" s="235" t="s">
        <v>162</v>
      </c>
      <c r="G140" s="236" t="s">
        <v>156</v>
      </c>
      <c r="H140" s="237">
        <v>95.200000000000003</v>
      </c>
      <c r="I140" s="238"/>
      <c r="J140" s="239">
        <f>ROUND(I140*H140,2)</f>
        <v>0</v>
      </c>
      <c r="K140" s="240"/>
      <c r="L140" s="41"/>
      <c r="M140" s="241" t="s">
        <v>1</v>
      </c>
      <c r="N140" s="242" t="s">
        <v>40</v>
      </c>
      <c r="O140" s="88"/>
      <c r="P140" s="243">
        <f>O140*H140</f>
        <v>0</v>
      </c>
      <c r="Q140" s="243">
        <v>7.7760000000000001E-05</v>
      </c>
      <c r="R140" s="243">
        <f>Q140*H140</f>
        <v>0.0074027520000000003</v>
      </c>
      <c r="S140" s="243">
        <v>0</v>
      </c>
      <c r="T140" s="244">
        <f>S140*H140</f>
        <v>0</v>
      </c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R140" s="245" t="s">
        <v>132</v>
      </c>
      <c r="AT140" s="245" t="s">
        <v>128</v>
      </c>
      <c r="AU140" s="245" t="s">
        <v>85</v>
      </c>
      <c r="AY140" s="14" t="s">
        <v>126</v>
      </c>
      <c r="BE140" s="246">
        <f>IF(N140="základní",J140,0)</f>
        <v>0</v>
      </c>
      <c r="BF140" s="246">
        <f>IF(N140="snížená",J140,0)</f>
        <v>0</v>
      </c>
      <c r="BG140" s="246">
        <f>IF(N140="zákl. přenesená",J140,0)</f>
        <v>0</v>
      </c>
      <c r="BH140" s="246">
        <f>IF(N140="sníž. přenesená",J140,0)</f>
        <v>0</v>
      </c>
      <c r="BI140" s="246">
        <f>IF(N140="nulová",J140,0)</f>
        <v>0</v>
      </c>
      <c r="BJ140" s="14" t="s">
        <v>83</v>
      </c>
      <c r="BK140" s="246">
        <f>ROUND(I140*H140,2)</f>
        <v>0</v>
      </c>
      <c r="BL140" s="14" t="s">
        <v>132</v>
      </c>
      <c r="BM140" s="245" t="s">
        <v>222</v>
      </c>
    </row>
    <row r="141" s="2" customFormat="1" ht="16.5" customHeight="1">
      <c r="A141" s="35"/>
      <c r="B141" s="36"/>
      <c r="C141" s="233" t="s">
        <v>164</v>
      </c>
      <c r="D141" s="233" t="s">
        <v>128</v>
      </c>
      <c r="E141" s="234" t="s">
        <v>165</v>
      </c>
      <c r="F141" s="235" t="s">
        <v>166</v>
      </c>
      <c r="G141" s="236" t="s">
        <v>131</v>
      </c>
      <c r="H141" s="237">
        <v>5.5919999999999996</v>
      </c>
      <c r="I141" s="238"/>
      <c r="J141" s="239">
        <f>ROUND(I141*H141,2)</f>
        <v>0</v>
      </c>
      <c r="K141" s="240"/>
      <c r="L141" s="41"/>
      <c r="M141" s="241" t="s">
        <v>1</v>
      </c>
      <c r="N141" s="242" t="s">
        <v>40</v>
      </c>
      <c r="O141" s="88"/>
      <c r="P141" s="243">
        <f>O141*H141</f>
        <v>0</v>
      </c>
      <c r="Q141" s="243">
        <v>0</v>
      </c>
      <c r="R141" s="243">
        <f>Q141*H141</f>
        <v>0</v>
      </c>
      <c r="S141" s="243">
        <v>2</v>
      </c>
      <c r="T141" s="244">
        <f>S141*H141</f>
        <v>11.183999999999999</v>
      </c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R141" s="245" t="s">
        <v>132</v>
      </c>
      <c r="AT141" s="245" t="s">
        <v>128</v>
      </c>
      <c r="AU141" s="245" t="s">
        <v>85</v>
      </c>
      <c r="AY141" s="14" t="s">
        <v>126</v>
      </c>
      <c r="BE141" s="246">
        <f>IF(N141="základní",J141,0)</f>
        <v>0</v>
      </c>
      <c r="BF141" s="246">
        <f>IF(N141="snížená",J141,0)</f>
        <v>0</v>
      </c>
      <c r="BG141" s="246">
        <f>IF(N141="zákl. přenesená",J141,0)</f>
        <v>0</v>
      </c>
      <c r="BH141" s="246">
        <f>IF(N141="sníž. přenesená",J141,0)</f>
        <v>0</v>
      </c>
      <c r="BI141" s="246">
        <f>IF(N141="nulová",J141,0)</f>
        <v>0</v>
      </c>
      <c r="BJ141" s="14" t="s">
        <v>83</v>
      </c>
      <c r="BK141" s="246">
        <f>ROUND(I141*H141,2)</f>
        <v>0</v>
      </c>
      <c r="BL141" s="14" t="s">
        <v>132</v>
      </c>
      <c r="BM141" s="245" t="s">
        <v>223</v>
      </c>
    </row>
    <row r="142" s="12" customFormat="1" ht="22.8" customHeight="1">
      <c r="A142" s="12"/>
      <c r="B142" s="217"/>
      <c r="C142" s="218"/>
      <c r="D142" s="219" t="s">
        <v>74</v>
      </c>
      <c r="E142" s="231" t="s">
        <v>168</v>
      </c>
      <c r="F142" s="231" t="s">
        <v>169</v>
      </c>
      <c r="G142" s="218"/>
      <c r="H142" s="218"/>
      <c r="I142" s="221"/>
      <c r="J142" s="232">
        <f>BK142</f>
        <v>0</v>
      </c>
      <c r="K142" s="218"/>
      <c r="L142" s="223"/>
      <c r="M142" s="224"/>
      <c r="N142" s="225"/>
      <c r="O142" s="225"/>
      <c r="P142" s="226">
        <f>SUM(P143:P146)</f>
        <v>0</v>
      </c>
      <c r="Q142" s="225"/>
      <c r="R142" s="226">
        <f>SUM(R143:R146)</f>
        <v>0</v>
      </c>
      <c r="S142" s="225"/>
      <c r="T142" s="227">
        <f>SUM(T143:T146)</f>
        <v>0</v>
      </c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R142" s="228" t="s">
        <v>83</v>
      </c>
      <c r="AT142" s="229" t="s">
        <v>74</v>
      </c>
      <c r="AU142" s="229" t="s">
        <v>83</v>
      </c>
      <c r="AY142" s="228" t="s">
        <v>126</v>
      </c>
      <c r="BK142" s="230">
        <f>SUM(BK143:BK146)</f>
        <v>0</v>
      </c>
    </row>
    <row r="143" s="2" customFormat="1" ht="21.75" customHeight="1">
      <c r="A143" s="35"/>
      <c r="B143" s="36"/>
      <c r="C143" s="233" t="s">
        <v>158</v>
      </c>
      <c r="D143" s="233" t="s">
        <v>128</v>
      </c>
      <c r="E143" s="234" t="s">
        <v>170</v>
      </c>
      <c r="F143" s="235" t="s">
        <v>171</v>
      </c>
      <c r="G143" s="236" t="s">
        <v>152</v>
      </c>
      <c r="H143" s="237">
        <v>11.254</v>
      </c>
      <c r="I143" s="238"/>
      <c r="J143" s="239">
        <f>ROUND(I143*H143,2)</f>
        <v>0</v>
      </c>
      <c r="K143" s="240"/>
      <c r="L143" s="41"/>
      <c r="M143" s="241" t="s">
        <v>1</v>
      </c>
      <c r="N143" s="242" t="s">
        <v>40</v>
      </c>
      <c r="O143" s="88"/>
      <c r="P143" s="243">
        <f>O143*H143</f>
        <v>0</v>
      </c>
      <c r="Q143" s="243">
        <v>0</v>
      </c>
      <c r="R143" s="243">
        <f>Q143*H143</f>
        <v>0</v>
      </c>
      <c r="S143" s="243">
        <v>0</v>
      </c>
      <c r="T143" s="244">
        <f>S143*H143</f>
        <v>0</v>
      </c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R143" s="245" t="s">
        <v>132</v>
      </c>
      <c r="AT143" s="245" t="s">
        <v>128</v>
      </c>
      <c r="AU143" s="245" t="s">
        <v>85</v>
      </c>
      <c r="AY143" s="14" t="s">
        <v>126</v>
      </c>
      <c r="BE143" s="246">
        <f>IF(N143="základní",J143,0)</f>
        <v>0</v>
      </c>
      <c r="BF143" s="246">
        <f>IF(N143="snížená",J143,0)</f>
        <v>0</v>
      </c>
      <c r="BG143" s="246">
        <f>IF(N143="zákl. přenesená",J143,0)</f>
        <v>0</v>
      </c>
      <c r="BH143" s="246">
        <f>IF(N143="sníž. přenesená",J143,0)</f>
        <v>0</v>
      </c>
      <c r="BI143" s="246">
        <f>IF(N143="nulová",J143,0)</f>
        <v>0</v>
      </c>
      <c r="BJ143" s="14" t="s">
        <v>83</v>
      </c>
      <c r="BK143" s="246">
        <f>ROUND(I143*H143,2)</f>
        <v>0</v>
      </c>
      <c r="BL143" s="14" t="s">
        <v>132</v>
      </c>
      <c r="BM143" s="245" t="s">
        <v>224</v>
      </c>
    </row>
    <row r="144" s="2" customFormat="1" ht="21.75" customHeight="1">
      <c r="A144" s="35"/>
      <c r="B144" s="36"/>
      <c r="C144" s="233" t="s">
        <v>173</v>
      </c>
      <c r="D144" s="233" t="s">
        <v>128</v>
      </c>
      <c r="E144" s="234" t="s">
        <v>174</v>
      </c>
      <c r="F144" s="235" t="s">
        <v>175</v>
      </c>
      <c r="G144" s="236" t="s">
        <v>152</v>
      </c>
      <c r="H144" s="237">
        <v>11.254</v>
      </c>
      <c r="I144" s="238"/>
      <c r="J144" s="239">
        <f>ROUND(I144*H144,2)</f>
        <v>0</v>
      </c>
      <c r="K144" s="240"/>
      <c r="L144" s="41"/>
      <c r="M144" s="241" t="s">
        <v>1</v>
      </c>
      <c r="N144" s="242" t="s">
        <v>40</v>
      </c>
      <c r="O144" s="88"/>
      <c r="P144" s="243">
        <f>O144*H144</f>
        <v>0</v>
      </c>
      <c r="Q144" s="243">
        <v>0</v>
      </c>
      <c r="R144" s="243">
        <f>Q144*H144</f>
        <v>0</v>
      </c>
      <c r="S144" s="243">
        <v>0</v>
      </c>
      <c r="T144" s="244">
        <f>S144*H144</f>
        <v>0</v>
      </c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R144" s="245" t="s">
        <v>132</v>
      </c>
      <c r="AT144" s="245" t="s">
        <v>128</v>
      </c>
      <c r="AU144" s="245" t="s">
        <v>85</v>
      </c>
      <c r="AY144" s="14" t="s">
        <v>126</v>
      </c>
      <c r="BE144" s="246">
        <f>IF(N144="základní",J144,0)</f>
        <v>0</v>
      </c>
      <c r="BF144" s="246">
        <f>IF(N144="snížená",J144,0)</f>
        <v>0</v>
      </c>
      <c r="BG144" s="246">
        <f>IF(N144="zákl. přenesená",J144,0)</f>
        <v>0</v>
      </c>
      <c r="BH144" s="246">
        <f>IF(N144="sníž. přenesená",J144,0)</f>
        <v>0</v>
      </c>
      <c r="BI144" s="246">
        <f>IF(N144="nulová",J144,0)</f>
        <v>0</v>
      </c>
      <c r="BJ144" s="14" t="s">
        <v>83</v>
      </c>
      <c r="BK144" s="246">
        <f>ROUND(I144*H144,2)</f>
        <v>0</v>
      </c>
      <c r="BL144" s="14" t="s">
        <v>132</v>
      </c>
      <c r="BM144" s="245" t="s">
        <v>225</v>
      </c>
    </row>
    <row r="145" s="2" customFormat="1" ht="21.75" customHeight="1">
      <c r="A145" s="35"/>
      <c r="B145" s="36"/>
      <c r="C145" s="233" t="s">
        <v>177</v>
      </c>
      <c r="D145" s="233" t="s">
        <v>128</v>
      </c>
      <c r="E145" s="234" t="s">
        <v>178</v>
      </c>
      <c r="F145" s="235" t="s">
        <v>179</v>
      </c>
      <c r="G145" s="236" t="s">
        <v>152</v>
      </c>
      <c r="H145" s="237">
        <v>101.286</v>
      </c>
      <c r="I145" s="238"/>
      <c r="J145" s="239">
        <f>ROUND(I145*H145,2)</f>
        <v>0</v>
      </c>
      <c r="K145" s="240"/>
      <c r="L145" s="41"/>
      <c r="M145" s="241" t="s">
        <v>1</v>
      </c>
      <c r="N145" s="242" t="s">
        <v>40</v>
      </c>
      <c r="O145" s="88"/>
      <c r="P145" s="243">
        <f>O145*H145</f>
        <v>0</v>
      </c>
      <c r="Q145" s="243">
        <v>0</v>
      </c>
      <c r="R145" s="243">
        <f>Q145*H145</f>
        <v>0</v>
      </c>
      <c r="S145" s="243">
        <v>0</v>
      </c>
      <c r="T145" s="244">
        <f>S145*H145</f>
        <v>0</v>
      </c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R145" s="245" t="s">
        <v>132</v>
      </c>
      <c r="AT145" s="245" t="s">
        <v>128</v>
      </c>
      <c r="AU145" s="245" t="s">
        <v>85</v>
      </c>
      <c r="AY145" s="14" t="s">
        <v>126</v>
      </c>
      <c r="BE145" s="246">
        <f>IF(N145="základní",J145,0)</f>
        <v>0</v>
      </c>
      <c r="BF145" s="246">
        <f>IF(N145="snížená",J145,0)</f>
        <v>0</v>
      </c>
      <c r="BG145" s="246">
        <f>IF(N145="zákl. přenesená",J145,0)</f>
        <v>0</v>
      </c>
      <c r="BH145" s="246">
        <f>IF(N145="sníž. přenesená",J145,0)</f>
        <v>0</v>
      </c>
      <c r="BI145" s="246">
        <f>IF(N145="nulová",J145,0)</f>
        <v>0</v>
      </c>
      <c r="BJ145" s="14" t="s">
        <v>83</v>
      </c>
      <c r="BK145" s="246">
        <f>ROUND(I145*H145,2)</f>
        <v>0</v>
      </c>
      <c r="BL145" s="14" t="s">
        <v>132</v>
      </c>
      <c r="BM145" s="245" t="s">
        <v>226</v>
      </c>
    </row>
    <row r="146" s="2" customFormat="1" ht="21.75" customHeight="1">
      <c r="A146" s="35"/>
      <c r="B146" s="36"/>
      <c r="C146" s="233" t="s">
        <v>181</v>
      </c>
      <c r="D146" s="233" t="s">
        <v>128</v>
      </c>
      <c r="E146" s="234" t="s">
        <v>182</v>
      </c>
      <c r="F146" s="235" t="s">
        <v>183</v>
      </c>
      <c r="G146" s="236" t="s">
        <v>152</v>
      </c>
      <c r="H146" s="237">
        <v>12.550000000000001</v>
      </c>
      <c r="I146" s="238"/>
      <c r="J146" s="239">
        <f>ROUND(I146*H146,2)</f>
        <v>0</v>
      </c>
      <c r="K146" s="240"/>
      <c r="L146" s="41"/>
      <c r="M146" s="241" t="s">
        <v>1</v>
      </c>
      <c r="N146" s="242" t="s">
        <v>40</v>
      </c>
      <c r="O146" s="88"/>
      <c r="P146" s="243">
        <f>O146*H146</f>
        <v>0</v>
      </c>
      <c r="Q146" s="243">
        <v>0</v>
      </c>
      <c r="R146" s="243">
        <f>Q146*H146</f>
        <v>0</v>
      </c>
      <c r="S146" s="243">
        <v>0</v>
      </c>
      <c r="T146" s="244">
        <f>S146*H146</f>
        <v>0</v>
      </c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R146" s="245" t="s">
        <v>132</v>
      </c>
      <c r="AT146" s="245" t="s">
        <v>128</v>
      </c>
      <c r="AU146" s="245" t="s">
        <v>85</v>
      </c>
      <c r="AY146" s="14" t="s">
        <v>126</v>
      </c>
      <c r="BE146" s="246">
        <f>IF(N146="základní",J146,0)</f>
        <v>0</v>
      </c>
      <c r="BF146" s="246">
        <f>IF(N146="snížená",J146,0)</f>
        <v>0</v>
      </c>
      <c r="BG146" s="246">
        <f>IF(N146="zákl. přenesená",J146,0)</f>
        <v>0</v>
      </c>
      <c r="BH146" s="246">
        <f>IF(N146="sníž. přenesená",J146,0)</f>
        <v>0</v>
      </c>
      <c r="BI146" s="246">
        <f>IF(N146="nulová",J146,0)</f>
        <v>0</v>
      </c>
      <c r="BJ146" s="14" t="s">
        <v>83</v>
      </c>
      <c r="BK146" s="246">
        <f>ROUND(I146*H146,2)</f>
        <v>0</v>
      </c>
      <c r="BL146" s="14" t="s">
        <v>132</v>
      </c>
      <c r="BM146" s="245" t="s">
        <v>227</v>
      </c>
    </row>
    <row r="147" s="12" customFormat="1" ht="22.8" customHeight="1">
      <c r="A147" s="12"/>
      <c r="B147" s="217"/>
      <c r="C147" s="218"/>
      <c r="D147" s="219" t="s">
        <v>74</v>
      </c>
      <c r="E147" s="231" t="s">
        <v>185</v>
      </c>
      <c r="F147" s="231" t="s">
        <v>186</v>
      </c>
      <c r="G147" s="218"/>
      <c r="H147" s="218"/>
      <c r="I147" s="221"/>
      <c r="J147" s="232">
        <f>BK147</f>
        <v>0</v>
      </c>
      <c r="K147" s="218"/>
      <c r="L147" s="223"/>
      <c r="M147" s="224"/>
      <c r="N147" s="225"/>
      <c r="O147" s="225"/>
      <c r="P147" s="226">
        <f>P148</f>
        <v>0</v>
      </c>
      <c r="Q147" s="225"/>
      <c r="R147" s="226">
        <f>R148</f>
        <v>0</v>
      </c>
      <c r="S147" s="225"/>
      <c r="T147" s="227">
        <f>T148</f>
        <v>0</v>
      </c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R147" s="228" t="s">
        <v>83</v>
      </c>
      <c r="AT147" s="229" t="s">
        <v>74</v>
      </c>
      <c r="AU147" s="229" t="s">
        <v>83</v>
      </c>
      <c r="AY147" s="228" t="s">
        <v>126</v>
      </c>
      <c r="BK147" s="230">
        <f>BK148</f>
        <v>0</v>
      </c>
    </row>
    <row r="148" s="2" customFormat="1" ht="16.5" customHeight="1">
      <c r="A148" s="35"/>
      <c r="B148" s="36"/>
      <c r="C148" s="233" t="s">
        <v>187</v>
      </c>
      <c r="D148" s="233" t="s">
        <v>128</v>
      </c>
      <c r="E148" s="234" t="s">
        <v>188</v>
      </c>
      <c r="F148" s="235" t="s">
        <v>189</v>
      </c>
      <c r="G148" s="236" t="s">
        <v>152</v>
      </c>
      <c r="H148" s="237">
        <v>12.550000000000001</v>
      </c>
      <c r="I148" s="238"/>
      <c r="J148" s="239">
        <f>ROUND(I148*H148,2)</f>
        <v>0</v>
      </c>
      <c r="K148" s="240"/>
      <c r="L148" s="41"/>
      <c r="M148" s="241" t="s">
        <v>1</v>
      </c>
      <c r="N148" s="242" t="s">
        <v>40</v>
      </c>
      <c r="O148" s="88"/>
      <c r="P148" s="243">
        <f>O148*H148</f>
        <v>0</v>
      </c>
      <c r="Q148" s="243">
        <v>0</v>
      </c>
      <c r="R148" s="243">
        <f>Q148*H148</f>
        <v>0</v>
      </c>
      <c r="S148" s="243">
        <v>0</v>
      </c>
      <c r="T148" s="244">
        <f>S148*H148</f>
        <v>0</v>
      </c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R148" s="245" t="s">
        <v>132</v>
      </c>
      <c r="AT148" s="245" t="s">
        <v>128</v>
      </c>
      <c r="AU148" s="245" t="s">
        <v>85</v>
      </c>
      <c r="AY148" s="14" t="s">
        <v>126</v>
      </c>
      <c r="BE148" s="246">
        <f>IF(N148="základní",J148,0)</f>
        <v>0</v>
      </c>
      <c r="BF148" s="246">
        <f>IF(N148="snížená",J148,0)</f>
        <v>0</v>
      </c>
      <c r="BG148" s="246">
        <f>IF(N148="zákl. přenesená",J148,0)</f>
        <v>0</v>
      </c>
      <c r="BH148" s="246">
        <f>IF(N148="sníž. přenesená",J148,0)</f>
        <v>0</v>
      </c>
      <c r="BI148" s="246">
        <f>IF(N148="nulová",J148,0)</f>
        <v>0</v>
      </c>
      <c r="BJ148" s="14" t="s">
        <v>83</v>
      </c>
      <c r="BK148" s="246">
        <f>ROUND(I148*H148,2)</f>
        <v>0</v>
      </c>
      <c r="BL148" s="14" t="s">
        <v>132</v>
      </c>
      <c r="BM148" s="245" t="s">
        <v>228</v>
      </c>
    </row>
    <row r="149" s="12" customFormat="1" ht="25.92" customHeight="1">
      <c r="A149" s="12"/>
      <c r="B149" s="217"/>
      <c r="C149" s="218"/>
      <c r="D149" s="219" t="s">
        <v>74</v>
      </c>
      <c r="E149" s="220" t="s">
        <v>191</v>
      </c>
      <c r="F149" s="220" t="s">
        <v>192</v>
      </c>
      <c r="G149" s="218"/>
      <c r="H149" s="218"/>
      <c r="I149" s="221"/>
      <c r="J149" s="222">
        <f>BK149</f>
        <v>0</v>
      </c>
      <c r="K149" s="218"/>
      <c r="L149" s="223"/>
      <c r="M149" s="224"/>
      <c r="N149" s="225"/>
      <c r="O149" s="225"/>
      <c r="P149" s="226">
        <f>P150</f>
        <v>0</v>
      </c>
      <c r="Q149" s="225"/>
      <c r="R149" s="226">
        <f>R150</f>
        <v>0</v>
      </c>
      <c r="S149" s="225"/>
      <c r="T149" s="227">
        <f>T150</f>
        <v>0</v>
      </c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R149" s="228" t="s">
        <v>85</v>
      </c>
      <c r="AT149" s="229" t="s">
        <v>74</v>
      </c>
      <c r="AU149" s="229" t="s">
        <v>75</v>
      </c>
      <c r="AY149" s="228" t="s">
        <v>126</v>
      </c>
      <c r="BK149" s="230">
        <f>BK150</f>
        <v>0</v>
      </c>
    </row>
    <row r="150" s="12" customFormat="1" ht="22.8" customHeight="1">
      <c r="A150" s="12"/>
      <c r="B150" s="217"/>
      <c r="C150" s="218"/>
      <c r="D150" s="219" t="s">
        <v>74</v>
      </c>
      <c r="E150" s="231" t="s">
        <v>193</v>
      </c>
      <c r="F150" s="231" t="s">
        <v>194</v>
      </c>
      <c r="G150" s="218"/>
      <c r="H150" s="218"/>
      <c r="I150" s="221"/>
      <c r="J150" s="232">
        <f>BK150</f>
        <v>0</v>
      </c>
      <c r="K150" s="218"/>
      <c r="L150" s="223"/>
      <c r="M150" s="224"/>
      <c r="N150" s="225"/>
      <c r="O150" s="225"/>
      <c r="P150" s="226">
        <f>P151</f>
        <v>0</v>
      </c>
      <c r="Q150" s="225"/>
      <c r="R150" s="226">
        <f>R151</f>
        <v>0</v>
      </c>
      <c r="S150" s="225"/>
      <c r="T150" s="227">
        <f>T151</f>
        <v>0</v>
      </c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R150" s="228" t="s">
        <v>85</v>
      </c>
      <c r="AT150" s="229" t="s">
        <v>74</v>
      </c>
      <c r="AU150" s="229" t="s">
        <v>83</v>
      </c>
      <c r="AY150" s="228" t="s">
        <v>126</v>
      </c>
      <c r="BK150" s="230">
        <f>BK151</f>
        <v>0</v>
      </c>
    </row>
    <row r="151" s="2" customFormat="1" ht="16.5" customHeight="1">
      <c r="A151" s="35"/>
      <c r="B151" s="36"/>
      <c r="C151" s="233" t="s">
        <v>195</v>
      </c>
      <c r="D151" s="233" t="s">
        <v>128</v>
      </c>
      <c r="E151" s="234" t="s">
        <v>196</v>
      </c>
      <c r="F151" s="235" t="s">
        <v>197</v>
      </c>
      <c r="G151" s="236" t="s">
        <v>198</v>
      </c>
      <c r="H151" s="237">
        <v>1</v>
      </c>
      <c r="I151" s="238"/>
      <c r="J151" s="239">
        <f>ROUND(I151*H151,2)</f>
        <v>0</v>
      </c>
      <c r="K151" s="240"/>
      <c r="L151" s="41"/>
      <c r="M151" s="241" t="s">
        <v>1</v>
      </c>
      <c r="N151" s="242" t="s">
        <v>40</v>
      </c>
      <c r="O151" s="88"/>
      <c r="P151" s="243">
        <f>O151*H151</f>
        <v>0</v>
      </c>
      <c r="Q151" s="243">
        <v>0</v>
      </c>
      <c r="R151" s="243">
        <f>Q151*H151</f>
        <v>0</v>
      </c>
      <c r="S151" s="243">
        <v>0</v>
      </c>
      <c r="T151" s="244">
        <f>S151*H151</f>
        <v>0</v>
      </c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R151" s="245" t="s">
        <v>199</v>
      </c>
      <c r="AT151" s="245" t="s">
        <v>128</v>
      </c>
      <c r="AU151" s="245" t="s">
        <v>85</v>
      </c>
      <c r="AY151" s="14" t="s">
        <v>126</v>
      </c>
      <c r="BE151" s="246">
        <f>IF(N151="základní",J151,0)</f>
        <v>0</v>
      </c>
      <c r="BF151" s="246">
        <f>IF(N151="snížená",J151,0)</f>
        <v>0</v>
      </c>
      <c r="BG151" s="246">
        <f>IF(N151="zákl. přenesená",J151,0)</f>
        <v>0</v>
      </c>
      <c r="BH151" s="246">
        <f>IF(N151="sníž. přenesená",J151,0)</f>
        <v>0</v>
      </c>
      <c r="BI151" s="246">
        <f>IF(N151="nulová",J151,0)</f>
        <v>0</v>
      </c>
      <c r="BJ151" s="14" t="s">
        <v>83</v>
      </c>
      <c r="BK151" s="246">
        <f>ROUND(I151*H151,2)</f>
        <v>0</v>
      </c>
      <c r="BL151" s="14" t="s">
        <v>199</v>
      </c>
      <c r="BM151" s="245" t="s">
        <v>229</v>
      </c>
    </row>
    <row r="152" s="12" customFormat="1" ht="25.92" customHeight="1">
      <c r="A152" s="12"/>
      <c r="B152" s="217"/>
      <c r="C152" s="218"/>
      <c r="D152" s="219" t="s">
        <v>74</v>
      </c>
      <c r="E152" s="220" t="s">
        <v>201</v>
      </c>
      <c r="F152" s="220" t="s">
        <v>202</v>
      </c>
      <c r="G152" s="218"/>
      <c r="H152" s="218"/>
      <c r="I152" s="221"/>
      <c r="J152" s="222">
        <f>BK152</f>
        <v>0</v>
      </c>
      <c r="K152" s="218"/>
      <c r="L152" s="223"/>
      <c r="M152" s="224"/>
      <c r="N152" s="225"/>
      <c r="O152" s="225"/>
      <c r="P152" s="226">
        <f>SUM(P153:P155)</f>
        <v>0</v>
      </c>
      <c r="Q152" s="225"/>
      <c r="R152" s="226">
        <f>SUM(R153:R155)</f>
        <v>0.25027199999999999</v>
      </c>
      <c r="S152" s="225"/>
      <c r="T152" s="227">
        <f>SUM(T153:T155)</f>
        <v>0.070400000000000004</v>
      </c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R152" s="228" t="s">
        <v>132</v>
      </c>
      <c r="AT152" s="229" t="s">
        <v>74</v>
      </c>
      <c r="AU152" s="229" t="s">
        <v>75</v>
      </c>
      <c r="AY152" s="228" t="s">
        <v>126</v>
      </c>
      <c r="BK152" s="230">
        <f>SUM(BK153:BK155)</f>
        <v>0</v>
      </c>
    </row>
    <row r="153" s="2" customFormat="1" ht="16.5" customHeight="1">
      <c r="A153" s="35"/>
      <c r="B153" s="36"/>
      <c r="C153" s="247" t="s">
        <v>8</v>
      </c>
      <c r="D153" s="247" t="s">
        <v>203</v>
      </c>
      <c r="E153" s="248" t="s">
        <v>204</v>
      </c>
      <c r="F153" s="249" t="s">
        <v>205</v>
      </c>
      <c r="G153" s="250" t="s">
        <v>156</v>
      </c>
      <c r="H153" s="251">
        <v>66.879999999999995</v>
      </c>
      <c r="I153" s="252"/>
      <c r="J153" s="253">
        <f>ROUND(I153*H153,2)</f>
        <v>0</v>
      </c>
      <c r="K153" s="254"/>
      <c r="L153" s="255"/>
      <c r="M153" s="256" t="s">
        <v>1</v>
      </c>
      <c r="N153" s="257" t="s">
        <v>40</v>
      </c>
      <c r="O153" s="88"/>
      <c r="P153" s="243">
        <f>O153*H153</f>
        <v>0</v>
      </c>
      <c r="Q153" s="243">
        <v>0.0035000000000000001</v>
      </c>
      <c r="R153" s="243">
        <f>Q153*H153</f>
        <v>0.23407999999999998</v>
      </c>
      <c r="S153" s="243">
        <v>0</v>
      </c>
      <c r="T153" s="244">
        <f>S153*H153</f>
        <v>0</v>
      </c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R153" s="245" t="s">
        <v>164</v>
      </c>
      <c r="AT153" s="245" t="s">
        <v>203</v>
      </c>
      <c r="AU153" s="245" t="s">
        <v>83</v>
      </c>
      <c r="AY153" s="14" t="s">
        <v>126</v>
      </c>
      <c r="BE153" s="246">
        <f>IF(N153="základní",J153,0)</f>
        <v>0</v>
      </c>
      <c r="BF153" s="246">
        <f>IF(N153="snížená",J153,0)</f>
        <v>0</v>
      </c>
      <c r="BG153" s="246">
        <f>IF(N153="zákl. přenesená",J153,0)</f>
        <v>0</v>
      </c>
      <c r="BH153" s="246">
        <f>IF(N153="sníž. přenesená",J153,0)</f>
        <v>0</v>
      </c>
      <c r="BI153" s="246">
        <f>IF(N153="nulová",J153,0)</f>
        <v>0</v>
      </c>
      <c r="BJ153" s="14" t="s">
        <v>83</v>
      </c>
      <c r="BK153" s="246">
        <f>ROUND(I153*H153,2)</f>
        <v>0</v>
      </c>
      <c r="BL153" s="14" t="s">
        <v>132</v>
      </c>
      <c r="BM153" s="245" t="s">
        <v>230</v>
      </c>
    </row>
    <row r="154" s="2" customFormat="1" ht="21.75" customHeight="1">
      <c r="A154" s="35"/>
      <c r="B154" s="36"/>
      <c r="C154" s="233" t="s">
        <v>199</v>
      </c>
      <c r="D154" s="233" t="s">
        <v>128</v>
      </c>
      <c r="E154" s="234" t="s">
        <v>207</v>
      </c>
      <c r="F154" s="235" t="s">
        <v>208</v>
      </c>
      <c r="G154" s="236" t="s">
        <v>209</v>
      </c>
      <c r="H154" s="237">
        <v>176</v>
      </c>
      <c r="I154" s="238"/>
      <c r="J154" s="239">
        <f>ROUND(I154*H154,2)</f>
        <v>0</v>
      </c>
      <c r="K154" s="240"/>
      <c r="L154" s="41"/>
      <c r="M154" s="241" t="s">
        <v>1</v>
      </c>
      <c r="N154" s="242" t="s">
        <v>40</v>
      </c>
      <c r="O154" s="88"/>
      <c r="P154" s="243">
        <f>O154*H154</f>
        <v>0</v>
      </c>
      <c r="Q154" s="243">
        <v>8.0000000000000007E-05</v>
      </c>
      <c r="R154" s="243">
        <f>Q154*H154</f>
        <v>0.014080000000000001</v>
      </c>
      <c r="S154" s="243">
        <v>0</v>
      </c>
      <c r="T154" s="244">
        <f>S154*H154</f>
        <v>0</v>
      </c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R154" s="245" t="s">
        <v>132</v>
      </c>
      <c r="AT154" s="245" t="s">
        <v>128</v>
      </c>
      <c r="AU154" s="245" t="s">
        <v>83</v>
      </c>
      <c r="AY154" s="14" t="s">
        <v>126</v>
      </c>
      <c r="BE154" s="246">
        <f>IF(N154="základní",J154,0)</f>
        <v>0</v>
      </c>
      <c r="BF154" s="246">
        <f>IF(N154="snížená",J154,0)</f>
        <v>0</v>
      </c>
      <c r="BG154" s="246">
        <f>IF(N154="zákl. přenesená",J154,0)</f>
        <v>0</v>
      </c>
      <c r="BH154" s="246">
        <f>IF(N154="sníž. přenesená",J154,0)</f>
        <v>0</v>
      </c>
      <c r="BI154" s="246">
        <f>IF(N154="nulová",J154,0)</f>
        <v>0</v>
      </c>
      <c r="BJ154" s="14" t="s">
        <v>83</v>
      </c>
      <c r="BK154" s="246">
        <f>ROUND(I154*H154,2)</f>
        <v>0</v>
      </c>
      <c r="BL154" s="14" t="s">
        <v>132</v>
      </c>
      <c r="BM154" s="245" t="s">
        <v>231</v>
      </c>
    </row>
    <row r="155" s="2" customFormat="1" ht="21.75" customHeight="1">
      <c r="A155" s="35"/>
      <c r="B155" s="36"/>
      <c r="C155" s="233" t="s">
        <v>211</v>
      </c>
      <c r="D155" s="233" t="s">
        <v>128</v>
      </c>
      <c r="E155" s="234" t="s">
        <v>212</v>
      </c>
      <c r="F155" s="235" t="s">
        <v>213</v>
      </c>
      <c r="G155" s="236" t="s">
        <v>156</v>
      </c>
      <c r="H155" s="237">
        <v>35.200000000000003</v>
      </c>
      <c r="I155" s="238"/>
      <c r="J155" s="239">
        <f>ROUND(I155*H155,2)</f>
        <v>0</v>
      </c>
      <c r="K155" s="240"/>
      <c r="L155" s="41"/>
      <c r="M155" s="258" t="s">
        <v>1</v>
      </c>
      <c r="N155" s="259" t="s">
        <v>40</v>
      </c>
      <c r="O155" s="260"/>
      <c r="P155" s="261">
        <f>O155*H155</f>
        <v>0</v>
      </c>
      <c r="Q155" s="261">
        <v>6.0000000000000002E-05</v>
      </c>
      <c r="R155" s="261">
        <f>Q155*H155</f>
        <v>0.0021120000000000002</v>
      </c>
      <c r="S155" s="261">
        <v>0.002</v>
      </c>
      <c r="T155" s="262">
        <f>S155*H155</f>
        <v>0.070400000000000004</v>
      </c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R155" s="245" t="s">
        <v>132</v>
      </c>
      <c r="AT155" s="245" t="s">
        <v>128</v>
      </c>
      <c r="AU155" s="245" t="s">
        <v>83</v>
      </c>
      <c r="AY155" s="14" t="s">
        <v>126</v>
      </c>
      <c r="BE155" s="246">
        <f>IF(N155="základní",J155,0)</f>
        <v>0</v>
      </c>
      <c r="BF155" s="246">
        <f>IF(N155="snížená",J155,0)</f>
        <v>0</v>
      </c>
      <c r="BG155" s="246">
        <f>IF(N155="zákl. přenesená",J155,0)</f>
        <v>0</v>
      </c>
      <c r="BH155" s="246">
        <f>IF(N155="sníž. přenesená",J155,0)</f>
        <v>0</v>
      </c>
      <c r="BI155" s="246">
        <f>IF(N155="nulová",J155,0)</f>
        <v>0</v>
      </c>
      <c r="BJ155" s="14" t="s">
        <v>83</v>
      </c>
      <c r="BK155" s="246">
        <f>ROUND(I155*H155,2)</f>
        <v>0</v>
      </c>
      <c r="BL155" s="14" t="s">
        <v>132</v>
      </c>
      <c r="BM155" s="245" t="s">
        <v>232</v>
      </c>
    </row>
    <row r="156" s="2" customFormat="1" ht="6.96" customHeight="1">
      <c r="A156" s="35"/>
      <c r="B156" s="63"/>
      <c r="C156" s="64"/>
      <c r="D156" s="64"/>
      <c r="E156" s="64"/>
      <c r="F156" s="64"/>
      <c r="G156" s="64"/>
      <c r="H156" s="64"/>
      <c r="I156" s="180"/>
      <c r="J156" s="64"/>
      <c r="K156" s="64"/>
      <c r="L156" s="41"/>
      <c r="M156" s="35"/>
      <c r="O156" s="35"/>
      <c r="P156" s="35"/>
      <c r="Q156" s="35"/>
      <c r="R156" s="35"/>
      <c r="S156" s="35"/>
      <c r="T156" s="35"/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</row>
  </sheetData>
  <sheetProtection sheet="1" autoFilter="0" formatColumns="0" formatRows="0" objects="1" scenarios="1" spinCount="100000" saltValue="bC+IIghjGn4KaaEE6M8/sZcq8t37Pi2DKF+ONTKnbgOuT4cxQ1K7D1dNtO0DRWocKMTcZV8NDYrDH8MG6TvfOQ==" hashValue="baIhRJiWox17kSSSyYtM0ioGNfP/Jty5x6jBv4xyEu07/yAVkTrRdh35Eh4zE/CC+Ql9N9b8yGbn64JDIRO5/A==" algorithmName="SHA-512" password="CC35"/>
  <autoFilter ref="C126:K155"/>
  <mergeCells count="9">
    <mergeCell ref="E7:H7"/>
    <mergeCell ref="E9:H9"/>
    <mergeCell ref="E18:H18"/>
    <mergeCell ref="E27:H27"/>
    <mergeCell ref="E85:H85"/>
    <mergeCell ref="E87:H87"/>
    <mergeCell ref="E117:H117"/>
    <mergeCell ref="E119:H119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" style="1" customWidth="1"/>
    <col min="8" max="8" width="11.5" style="1" customWidth="1"/>
    <col min="9" max="9" width="20.16016" style="133" customWidth="1"/>
    <col min="10" max="10" width="20.16016" style="1" customWidth="1"/>
    <col min="11" max="11" width="20.16016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I2" s="133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4" t="s">
        <v>91</v>
      </c>
    </row>
    <row r="3" hidden="1" s="1" customFormat="1" ht="6.96" customHeight="1">
      <c r="B3" s="134"/>
      <c r="C3" s="135"/>
      <c r="D3" s="135"/>
      <c r="E3" s="135"/>
      <c r="F3" s="135"/>
      <c r="G3" s="135"/>
      <c r="H3" s="135"/>
      <c r="I3" s="136"/>
      <c r="J3" s="135"/>
      <c r="K3" s="135"/>
      <c r="L3" s="17"/>
      <c r="AT3" s="14" t="s">
        <v>85</v>
      </c>
    </row>
    <row r="4" hidden="1" s="1" customFormat="1" ht="24.96" customHeight="1">
      <c r="B4" s="17"/>
      <c r="D4" s="137" t="s">
        <v>92</v>
      </c>
      <c r="I4" s="133"/>
      <c r="L4" s="17"/>
      <c r="M4" s="138" t="s">
        <v>10</v>
      </c>
      <c r="AT4" s="14" t="s">
        <v>4</v>
      </c>
    </row>
    <row r="5" hidden="1" s="1" customFormat="1" ht="6.96" customHeight="1">
      <c r="B5" s="17"/>
      <c r="I5" s="133"/>
      <c r="L5" s="17"/>
    </row>
    <row r="6" hidden="1" s="1" customFormat="1" ht="12" customHeight="1">
      <c r="B6" s="17"/>
      <c r="D6" s="139" t="s">
        <v>16</v>
      </c>
      <c r="I6" s="133"/>
      <c r="L6" s="17"/>
    </row>
    <row r="7" hidden="1" s="1" customFormat="1" ht="16.5" customHeight="1">
      <c r="B7" s="17"/>
      <c r="E7" s="140" t="str">
        <f>'Rekapitulace stavby'!K6</f>
        <v>Oprava podlah kolejí - tramvaje Moravská Ostrava</v>
      </c>
      <c r="F7" s="139"/>
      <c r="G7" s="139"/>
      <c r="H7" s="139"/>
      <c r="I7" s="133"/>
      <c r="L7" s="17"/>
    </row>
    <row r="8" hidden="1" s="2" customFormat="1" ht="12" customHeight="1">
      <c r="A8" s="35"/>
      <c r="B8" s="41"/>
      <c r="C8" s="35"/>
      <c r="D8" s="139" t="s">
        <v>93</v>
      </c>
      <c r="E8" s="35"/>
      <c r="F8" s="35"/>
      <c r="G8" s="35"/>
      <c r="H8" s="35"/>
      <c r="I8" s="141"/>
      <c r="J8" s="35"/>
      <c r="K8" s="35"/>
      <c r="L8" s="60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hidden="1" s="2" customFormat="1" ht="16.5" customHeight="1">
      <c r="A9" s="35"/>
      <c r="B9" s="41"/>
      <c r="C9" s="35"/>
      <c r="D9" s="35"/>
      <c r="E9" s="142" t="s">
        <v>233</v>
      </c>
      <c r="F9" s="35"/>
      <c r="G9" s="35"/>
      <c r="H9" s="35"/>
      <c r="I9" s="141"/>
      <c r="J9" s="35"/>
      <c r="K9" s="35"/>
      <c r="L9" s="60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hidden="1" s="2" customFormat="1">
      <c r="A10" s="35"/>
      <c r="B10" s="41"/>
      <c r="C10" s="35"/>
      <c r="D10" s="35"/>
      <c r="E10" s="35"/>
      <c r="F10" s="35"/>
      <c r="G10" s="35"/>
      <c r="H10" s="35"/>
      <c r="I10" s="141"/>
      <c r="J10" s="35"/>
      <c r="K10" s="35"/>
      <c r="L10" s="60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hidden="1" s="2" customFormat="1" ht="12" customHeight="1">
      <c r="A11" s="35"/>
      <c r="B11" s="41"/>
      <c r="C11" s="35"/>
      <c r="D11" s="139" t="s">
        <v>18</v>
      </c>
      <c r="E11" s="35"/>
      <c r="F11" s="143" t="s">
        <v>1</v>
      </c>
      <c r="G11" s="35"/>
      <c r="H11" s="35"/>
      <c r="I11" s="144" t="s">
        <v>19</v>
      </c>
      <c r="J11" s="143" t="s">
        <v>1</v>
      </c>
      <c r="K11" s="35"/>
      <c r="L11" s="60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hidden="1" s="2" customFormat="1" ht="12" customHeight="1">
      <c r="A12" s="35"/>
      <c r="B12" s="41"/>
      <c r="C12" s="35"/>
      <c r="D12" s="139" t="s">
        <v>20</v>
      </c>
      <c r="E12" s="35"/>
      <c r="F12" s="143" t="s">
        <v>21</v>
      </c>
      <c r="G12" s="35"/>
      <c r="H12" s="35"/>
      <c r="I12" s="144" t="s">
        <v>22</v>
      </c>
      <c r="J12" s="145" t="str">
        <f>'Rekapitulace stavby'!AN8</f>
        <v>8. 1. 2020</v>
      </c>
      <c r="K12" s="35"/>
      <c r="L12" s="60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hidden="1" s="2" customFormat="1" ht="10.8" customHeight="1">
      <c r="A13" s="35"/>
      <c r="B13" s="41"/>
      <c r="C13" s="35"/>
      <c r="D13" s="35"/>
      <c r="E13" s="35"/>
      <c r="F13" s="35"/>
      <c r="G13" s="35"/>
      <c r="H13" s="35"/>
      <c r="I13" s="141"/>
      <c r="J13" s="35"/>
      <c r="K13" s="35"/>
      <c r="L13" s="60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hidden="1" s="2" customFormat="1" ht="12" customHeight="1">
      <c r="A14" s="35"/>
      <c r="B14" s="41"/>
      <c r="C14" s="35"/>
      <c r="D14" s="139" t="s">
        <v>24</v>
      </c>
      <c r="E14" s="35"/>
      <c r="F14" s="35"/>
      <c r="G14" s="35"/>
      <c r="H14" s="35"/>
      <c r="I14" s="144" t="s">
        <v>25</v>
      </c>
      <c r="J14" s="143" t="str">
        <f>IF('Rekapitulace stavby'!AN10="","",'Rekapitulace stavby'!AN10)</f>
        <v/>
      </c>
      <c r="K14" s="35"/>
      <c r="L14" s="60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hidden="1" s="2" customFormat="1" ht="18" customHeight="1">
      <c r="A15" s="35"/>
      <c r="B15" s="41"/>
      <c r="C15" s="35"/>
      <c r="D15" s="35"/>
      <c r="E15" s="143" t="str">
        <f>IF('Rekapitulace stavby'!E11="","",'Rekapitulace stavby'!E11)</f>
        <v>DOPRAVNÍ PODNIK OSTRAVA a.s., Poděbradova 494/2, M</v>
      </c>
      <c r="F15" s="35"/>
      <c r="G15" s="35"/>
      <c r="H15" s="35"/>
      <c r="I15" s="144" t="s">
        <v>27</v>
      </c>
      <c r="J15" s="143" t="str">
        <f>IF('Rekapitulace stavby'!AN11="","",'Rekapitulace stavby'!AN11)</f>
        <v/>
      </c>
      <c r="K15" s="35"/>
      <c r="L15" s="60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hidden="1" s="2" customFormat="1" ht="6.96" customHeight="1">
      <c r="A16" s="35"/>
      <c r="B16" s="41"/>
      <c r="C16" s="35"/>
      <c r="D16" s="35"/>
      <c r="E16" s="35"/>
      <c r="F16" s="35"/>
      <c r="G16" s="35"/>
      <c r="H16" s="35"/>
      <c r="I16" s="141"/>
      <c r="J16" s="35"/>
      <c r="K16" s="35"/>
      <c r="L16" s="60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hidden="1" s="2" customFormat="1" ht="12" customHeight="1">
      <c r="A17" s="35"/>
      <c r="B17" s="41"/>
      <c r="C17" s="35"/>
      <c r="D17" s="139" t="s">
        <v>28</v>
      </c>
      <c r="E17" s="35"/>
      <c r="F17" s="35"/>
      <c r="G17" s="35"/>
      <c r="H17" s="35"/>
      <c r="I17" s="144" t="s">
        <v>25</v>
      </c>
      <c r="J17" s="30" t="str">
        <f>'Rekapitulace stavby'!AN13</f>
        <v>Vyplň údaj</v>
      </c>
      <c r="K17" s="35"/>
      <c r="L17" s="60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hidden="1" s="2" customFormat="1" ht="18" customHeight="1">
      <c r="A18" s="35"/>
      <c r="B18" s="41"/>
      <c r="C18" s="35"/>
      <c r="D18" s="35"/>
      <c r="E18" s="30" t="str">
        <f>'Rekapitulace stavby'!E14</f>
        <v>Vyplň údaj</v>
      </c>
      <c r="F18" s="143"/>
      <c r="G18" s="143"/>
      <c r="H18" s="143"/>
      <c r="I18" s="144" t="s">
        <v>27</v>
      </c>
      <c r="J18" s="30" t="str">
        <f>'Rekapitulace stavby'!AN14</f>
        <v>Vyplň údaj</v>
      </c>
      <c r="K18" s="35"/>
      <c r="L18" s="60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hidden="1" s="2" customFormat="1" ht="6.96" customHeight="1">
      <c r="A19" s="35"/>
      <c r="B19" s="41"/>
      <c r="C19" s="35"/>
      <c r="D19" s="35"/>
      <c r="E19" s="35"/>
      <c r="F19" s="35"/>
      <c r="G19" s="35"/>
      <c r="H19" s="35"/>
      <c r="I19" s="141"/>
      <c r="J19" s="35"/>
      <c r="K19" s="35"/>
      <c r="L19" s="60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hidden="1" s="2" customFormat="1" ht="12" customHeight="1">
      <c r="A20" s="35"/>
      <c r="B20" s="41"/>
      <c r="C20" s="35"/>
      <c r="D20" s="139" t="s">
        <v>30</v>
      </c>
      <c r="E20" s="35"/>
      <c r="F20" s="35"/>
      <c r="G20" s="35"/>
      <c r="H20" s="35"/>
      <c r="I20" s="144" t="s">
        <v>25</v>
      </c>
      <c r="J20" s="143" t="str">
        <f>IF('Rekapitulace stavby'!AN16="","",'Rekapitulace stavby'!AN16)</f>
        <v/>
      </c>
      <c r="K20" s="35"/>
      <c r="L20" s="60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hidden="1" s="2" customFormat="1" ht="18" customHeight="1">
      <c r="A21" s="35"/>
      <c r="B21" s="41"/>
      <c r="C21" s="35"/>
      <c r="D21" s="35"/>
      <c r="E21" s="143" t="str">
        <f>IF('Rekapitulace stavby'!E17="","",'Rekapitulace stavby'!E17)</f>
        <v xml:space="preserve"> </v>
      </c>
      <c r="F21" s="35"/>
      <c r="G21" s="35"/>
      <c r="H21" s="35"/>
      <c r="I21" s="144" t="s">
        <v>27</v>
      </c>
      <c r="J21" s="143" t="str">
        <f>IF('Rekapitulace stavby'!AN17="","",'Rekapitulace stavby'!AN17)</f>
        <v/>
      </c>
      <c r="K21" s="35"/>
      <c r="L21" s="60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hidden="1" s="2" customFormat="1" ht="6.96" customHeight="1">
      <c r="A22" s="35"/>
      <c r="B22" s="41"/>
      <c r="C22" s="35"/>
      <c r="D22" s="35"/>
      <c r="E22" s="35"/>
      <c r="F22" s="35"/>
      <c r="G22" s="35"/>
      <c r="H22" s="35"/>
      <c r="I22" s="141"/>
      <c r="J22" s="35"/>
      <c r="K22" s="35"/>
      <c r="L22" s="60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hidden="1" s="2" customFormat="1" ht="12" customHeight="1">
      <c r="A23" s="35"/>
      <c r="B23" s="41"/>
      <c r="C23" s="35"/>
      <c r="D23" s="139" t="s">
        <v>32</v>
      </c>
      <c r="E23" s="35"/>
      <c r="F23" s="35"/>
      <c r="G23" s="35"/>
      <c r="H23" s="35"/>
      <c r="I23" s="144" t="s">
        <v>25</v>
      </c>
      <c r="J23" s="143" t="str">
        <f>IF('Rekapitulace stavby'!AN19="","",'Rekapitulace stavby'!AN19)</f>
        <v/>
      </c>
      <c r="K23" s="35"/>
      <c r="L23" s="60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hidden="1" s="2" customFormat="1" ht="18" customHeight="1">
      <c r="A24" s="35"/>
      <c r="B24" s="41"/>
      <c r="C24" s="35"/>
      <c r="D24" s="35"/>
      <c r="E24" s="143" t="str">
        <f>IF('Rekapitulace stavby'!E20="","",'Rekapitulace stavby'!E20)</f>
        <v xml:space="preserve"> </v>
      </c>
      <c r="F24" s="35"/>
      <c r="G24" s="35"/>
      <c r="H24" s="35"/>
      <c r="I24" s="144" t="s">
        <v>27</v>
      </c>
      <c r="J24" s="143" t="str">
        <f>IF('Rekapitulace stavby'!AN20="","",'Rekapitulace stavby'!AN20)</f>
        <v/>
      </c>
      <c r="K24" s="35"/>
      <c r="L24" s="60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hidden="1" s="2" customFormat="1" ht="6.96" customHeight="1">
      <c r="A25" s="35"/>
      <c r="B25" s="41"/>
      <c r="C25" s="35"/>
      <c r="D25" s="35"/>
      <c r="E25" s="35"/>
      <c r="F25" s="35"/>
      <c r="G25" s="35"/>
      <c r="H25" s="35"/>
      <c r="I25" s="141"/>
      <c r="J25" s="35"/>
      <c r="K25" s="35"/>
      <c r="L25" s="60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hidden="1" s="2" customFormat="1" ht="12" customHeight="1">
      <c r="A26" s="35"/>
      <c r="B26" s="41"/>
      <c r="C26" s="35"/>
      <c r="D26" s="139" t="s">
        <v>33</v>
      </c>
      <c r="E26" s="35"/>
      <c r="F26" s="35"/>
      <c r="G26" s="35"/>
      <c r="H26" s="35"/>
      <c r="I26" s="141"/>
      <c r="J26" s="35"/>
      <c r="K26" s="35"/>
      <c r="L26" s="60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hidden="1" s="8" customFormat="1" ht="16.5" customHeight="1">
      <c r="A27" s="146"/>
      <c r="B27" s="147"/>
      <c r="C27" s="146"/>
      <c r="D27" s="146"/>
      <c r="E27" s="148" t="s">
        <v>1</v>
      </c>
      <c r="F27" s="148"/>
      <c r="G27" s="148"/>
      <c r="H27" s="148"/>
      <c r="I27" s="149"/>
      <c r="J27" s="146"/>
      <c r="K27" s="146"/>
      <c r="L27" s="150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146"/>
      <c r="AD27" s="146"/>
      <c r="AE27" s="146"/>
    </row>
    <row r="28" hidden="1" s="2" customFormat="1" ht="6.96" customHeight="1">
      <c r="A28" s="35"/>
      <c r="B28" s="41"/>
      <c r="C28" s="35"/>
      <c r="D28" s="35"/>
      <c r="E28" s="35"/>
      <c r="F28" s="35"/>
      <c r="G28" s="35"/>
      <c r="H28" s="35"/>
      <c r="I28" s="141"/>
      <c r="J28" s="35"/>
      <c r="K28" s="35"/>
      <c r="L28" s="60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hidden="1" s="2" customFormat="1" ht="6.96" customHeight="1">
      <c r="A29" s="35"/>
      <c r="B29" s="41"/>
      <c r="C29" s="35"/>
      <c r="D29" s="151"/>
      <c r="E29" s="151"/>
      <c r="F29" s="151"/>
      <c r="G29" s="151"/>
      <c r="H29" s="151"/>
      <c r="I29" s="152"/>
      <c r="J29" s="151"/>
      <c r="K29" s="151"/>
      <c r="L29" s="60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hidden="1" s="2" customFormat="1" ht="25.44" customHeight="1">
      <c r="A30" s="35"/>
      <c r="B30" s="41"/>
      <c r="C30" s="35"/>
      <c r="D30" s="153" t="s">
        <v>35</v>
      </c>
      <c r="E30" s="35"/>
      <c r="F30" s="35"/>
      <c r="G30" s="35"/>
      <c r="H30" s="35"/>
      <c r="I30" s="141"/>
      <c r="J30" s="154">
        <f>ROUND(J127, 2)</f>
        <v>0</v>
      </c>
      <c r="K30" s="35"/>
      <c r="L30" s="60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hidden="1" s="2" customFormat="1" ht="6.96" customHeight="1">
      <c r="A31" s="35"/>
      <c r="B31" s="41"/>
      <c r="C31" s="35"/>
      <c r="D31" s="151"/>
      <c r="E31" s="151"/>
      <c r="F31" s="151"/>
      <c r="G31" s="151"/>
      <c r="H31" s="151"/>
      <c r="I31" s="152"/>
      <c r="J31" s="151"/>
      <c r="K31" s="151"/>
      <c r="L31" s="60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hidden="1" s="2" customFormat="1" ht="14.4" customHeight="1">
      <c r="A32" s="35"/>
      <c r="B32" s="41"/>
      <c r="C32" s="35"/>
      <c r="D32" s="35"/>
      <c r="E32" s="35"/>
      <c r="F32" s="155" t="s">
        <v>37</v>
      </c>
      <c r="G32" s="35"/>
      <c r="H32" s="35"/>
      <c r="I32" s="156" t="s">
        <v>36</v>
      </c>
      <c r="J32" s="155" t="s">
        <v>38</v>
      </c>
      <c r="K32" s="35"/>
      <c r="L32" s="60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hidden="1" s="2" customFormat="1" ht="14.4" customHeight="1">
      <c r="A33" s="35"/>
      <c r="B33" s="41"/>
      <c r="C33" s="35"/>
      <c r="D33" s="157" t="s">
        <v>39</v>
      </c>
      <c r="E33" s="139" t="s">
        <v>40</v>
      </c>
      <c r="F33" s="158">
        <f>ROUND((SUM(BE127:BE155)),  2)</f>
        <v>0</v>
      </c>
      <c r="G33" s="35"/>
      <c r="H33" s="35"/>
      <c r="I33" s="159">
        <v>0.20999999999999999</v>
      </c>
      <c r="J33" s="158">
        <f>ROUND(((SUM(BE127:BE155))*I33),  2)</f>
        <v>0</v>
      </c>
      <c r="K33" s="35"/>
      <c r="L33" s="60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hidden="1" s="2" customFormat="1" ht="14.4" customHeight="1">
      <c r="A34" s="35"/>
      <c r="B34" s="41"/>
      <c r="C34" s="35"/>
      <c r="D34" s="35"/>
      <c r="E34" s="139" t="s">
        <v>41</v>
      </c>
      <c r="F34" s="158">
        <f>ROUND((SUM(BF127:BF155)),  2)</f>
        <v>0</v>
      </c>
      <c r="G34" s="35"/>
      <c r="H34" s="35"/>
      <c r="I34" s="159">
        <v>0.14999999999999999</v>
      </c>
      <c r="J34" s="158">
        <f>ROUND(((SUM(BF127:BF155))*I34),  2)</f>
        <v>0</v>
      </c>
      <c r="K34" s="35"/>
      <c r="L34" s="60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hidden="1" s="2" customFormat="1" ht="14.4" customHeight="1">
      <c r="A35" s="35"/>
      <c r="B35" s="41"/>
      <c r="C35" s="35"/>
      <c r="D35" s="35"/>
      <c r="E35" s="139" t="s">
        <v>42</v>
      </c>
      <c r="F35" s="158">
        <f>ROUND((SUM(BG127:BG155)),  2)</f>
        <v>0</v>
      </c>
      <c r="G35" s="35"/>
      <c r="H35" s="35"/>
      <c r="I35" s="159">
        <v>0.20999999999999999</v>
      </c>
      <c r="J35" s="158">
        <f>0</f>
        <v>0</v>
      </c>
      <c r="K35" s="35"/>
      <c r="L35" s="60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hidden="1" s="2" customFormat="1" ht="14.4" customHeight="1">
      <c r="A36" s="35"/>
      <c r="B36" s="41"/>
      <c r="C36" s="35"/>
      <c r="D36" s="35"/>
      <c r="E36" s="139" t="s">
        <v>43</v>
      </c>
      <c r="F36" s="158">
        <f>ROUND((SUM(BH127:BH155)),  2)</f>
        <v>0</v>
      </c>
      <c r="G36" s="35"/>
      <c r="H36" s="35"/>
      <c r="I36" s="159">
        <v>0.14999999999999999</v>
      </c>
      <c r="J36" s="158">
        <f>0</f>
        <v>0</v>
      </c>
      <c r="K36" s="35"/>
      <c r="L36" s="60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hidden="1" s="2" customFormat="1" ht="14.4" customHeight="1">
      <c r="A37" s="35"/>
      <c r="B37" s="41"/>
      <c r="C37" s="35"/>
      <c r="D37" s="35"/>
      <c r="E37" s="139" t="s">
        <v>44</v>
      </c>
      <c r="F37" s="158">
        <f>ROUND((SUM(BI127:BI155)),  2)</f>
        <v>0</v>
      </c>
      <c r="G37" s="35"/>
      <c r="H37" s="35"/>
      <c r="I37" s="159">
        <v>0</v>
      </c>
      <c r="J37" s="158">
        <f>0</f>
        <v>0</v>
      </c>
      <c r="K37" s="35"/>
      <c r="L37" s="60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hidden="1" s="2" customFormat="1" ht="6.96" customHeight="1">
      <c r="A38" s="35"/>
      <c r="B38" s="41"/>
      <c r="C38" s="35"/>
      <c r="D38" s="35"/>
      <c r="E38" s="35"/>
      <c r="F38" s="35"/>
      <c r="G38" s="35"/>
      <c r="H38" s="35"/>
      <c r="I38" s="141"/>
      <c r="J38" s="35"/>
      <c r="K38" s="35"/>
      <c r="L38" s="60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hidden="1" s="2" customFormat="1" ht="25.44" customHeight="1">
      <c r="A39" s="35"/>
      <c r="B39" s="41"/>
      <c r="C39" s="160"/>
      <c r="D39" s="161" t="s">
        <v>45</v>
      </c>
      <c r="E39" s="162"/>
      <c r="F39" s="162"/>
      <c r="G39" s="163" t="s">
        <v>46</v>
      </c>
      <c r="H39" s="164" t="s">
        <v>47</v>
      </c>
      <c r="I39" s="165"/>
      <c r="J39" s="166">
        <f>SUM(J30:J37)</f>
        <v>0</v>
      </c>
      <c r="K39" s="167"/>
      <c r="L39" s="60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hidden="1" s="2" customFormat="1" ht="14.4" customHeight="1">
      <c r="A40" s="35"/>
      <c r="B40" s="41"/>
      <c r="C40" s="35"/>
      <c r="D40" s="35"/>
      <c r="E40" s="35"/>
      <c r="F40" s="35"/>
      <c r="G40" s="35"/>
      <c r="H40" s="35"/>
      <c r="I40" s="141"/>
      <c r="J40" s="35"/>
      <c r="K40" s="35"/>
      <c r="L40" s="60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hidden="1" s="1" customFormat="1" ht="14.4" customHeight="1">
      <c r="B41" s="17"/>
      <c r="I41" s="133"/>
      <c r="L41" s="17"/>
    </row>
    <row r="42" hidden="1" s="1" customFormat="1" ht="14.4" customHeight="1">
      <c r="B42" s="17"/>
      <c r="I42" s="133"/>
      <c r="L42" s="17"/>
    </row>
    <row r="43" hidden="1" s="1" customFormat="1" ht="14.4" customHeight="1">
      <c r="B43" s="17"/>
      <c r="I43" s="133"/>
      <c r="L43" s="17"/>
    </row>
    <row r="44" hidden="1" s="1" customFormat="1" ht="14.4" customHeight="1">
      <c r="B44" s="17"/>
      <c r="I44" s="133"/>
      <c r="L44" s="17"/>
    </row>
    <row r="45" hidden="1" s="1" customFormat="1" ht="14.4" customHeight="1">
      <c r="B45" s="17"/>
      <c r="I45" s="133"/>
      <c r="L45" s="17"/>
    </row>
    <row r="46" hidden="1" s="1" customFormat="1" ht="14.4" customHeight="1">
      <c r="B46" s="17"/>
      <c r="I46" s="133"/>
      <c r="L46" s="17"/>
    </row>
    <row r="47" hidden="1" s="1" customFormat="1" ht="14.4" customHeight="1">
      <c r="B47" s="17"/>
      <c r="I47" s="133"/>
      <c r="L47" s="17"/>
    </row>
    <row r="48" hidden="1" s="1" customFormat="1" ht="14.4" customHeight="1">
      <c r="B48" s="17"/>
      <c r="I48" s="133"/>
      <c r="L48" s="17"/>
    </row>
    <row r="49" hidden="1" s="1" customFormat="1" ht="14.4" customHeight="1">
      <c r="B49" s="17"/>
      <c r="I49" s="133"/>
      <c r="L49" s="17"/>
    </row>
    <row r="50" hidden="1" s="2" customFormat="1" ht="14.4" customHeight="1">
      <c r="B50" s="60"/>
      <c r="D50" s="168" t="s">
        <v>48</v>
      </c>
      <c r="E50" s="169"/>
      <c r="F50" s="169"/>
      <c r="G50" s="168" t="s">
        <v>49</v>
      </c>
      <c r="H50" s="169"/>
      <c r="I50" s="170"/>
      <c r="J50" s="169"/>
      <c r="K50" s="169"/>
      <c r="L50" s="60"/>
    </row>
    <row r="51" hidden="1">
      <c r="B51" s="17"/>
      <c r="L51" s="17"/>
    </row>
    <row r="52" hidden="1">
      <c r="B52" s="17"/>
      <c r="L52" s="17"/>
    </row>
    <row r="53" hidden="1">
      <c r="B53" s="17"/>
      <c r="L53" s="17"/>
    </row>
    <row r="54" hidden="1">
      <c r="B54" s="17"/>
      <c r="L54" s="17"/>
    </row>
    <row r="55" hidden="1">
      <c r="B55" s="17"/>
      <c r="L55" s="17"/>
    </row>
    <row r="56" hidden="1">
      <c r="B56" s="17"/>
      <c r="L56" s="17"/>
    </row>
    <row r="57" hidden="1">
      <c r="B57" s="17"/>
      <c r="L57" s="17"/>
    </row>
    <row r="58" hidden="1">
      <c r="B58" s="17"/>
      <c r="L58" s="17"/>
    </row>
    <row r="59" hidden="1">
      <c r="B59" s="17"/>
      <c r="L59" s="17"/>
    </row>
    <row r="60" hidden="1">
      <c r="B60" s="17"/>
      <c r="L60" s="17"/>
    </row>
    <row r="61" hidden="1" s="2" customFormat="1">
      <c r="A61" s="35"/>
      <c r="B61" s="41"/>
      <c r="C61" s="35"/>
      <c r="D61" s="171" t="s">
        <v>50</v>
      </c>
      <c r="E61" s="172"/>
      <c r="F61" s="173" t="s">
        <v>51</v>
      </c>
      <c r="G61" s="171" t="s">
        <v>50</v>
      </c>
      <c r="H61" s="172"/>
      <c r="I61" s="174"/>
      <c r="J61" s="175" t="s">
        <v>51</v>
      </c>
      <c r="K61" s="172"/>
      <c r="L61" s="60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 hidden="1">
      <c r="B62" s="17"/>
      <c r="L62" s="17"/>
    </row>
    <row r="63" hidden="1">
      <c r="B63" s="17"/>
      <c r="L63" s="17"/>
    </row>
    <row r="64" hidden="1">
      <c r="B64" s="17"/>
      <c r="L64" s="17"/>
    </row>
    <row r="65" hidden="1" s="2" customFormat="1">
      <c r="A65" s="35"/>
      <c r="B65" s="41"/>
      <c r="C65" s="35"/>
      <c r="D65" s="168" t="s">
        <v>52</v>
      </c>
      <c r="E65" s="176"/>
      <c r="F65" s="176"/>
      <c r="G65" s="168" t="s">
        <v>53</v>
      </c>
      <c r="H65" s="176"/>
      <c r="I65" s="177"/>
      <c r="J65" s="176"/>
      <c r="K65" s="176"/>
      <c r="L65" s="60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 hidden="1">
      <c r="B66" s="17"/>
      <c r="L66" s="17"/>
    </row>
    <row r="67" hidden="1">
      <c r="B67" s="17"/>
      <c r="L67" s="17"/>
    </row>
    <row r="68" hidden="1">
      <c r="B68" s="17"/>
      <c r="L68" s="17"/>
    </row>
    <row r="69" hidden="1">
      <c r="B69" s="17"/>
      <c r="L69" s="17"/>
    </row>
    <row r="70" hidden="1">
      <c r="B70" s="17"/>
      <c r="L70" s="17"/>
    </row>
    <row r="71" hidden="1">
      <c r="B71" s="17"/>
      <c r="L71" s="17"/>
    </row>
    <row r="72" hidden="1">
      <c r="B72" s="17"/>
      <c r="L72" s="17"/>
    </row>
    <row r="73" hidden="1">
      <c r="B73" s="17"/>
      <c r="L73" s="17"/>
    </row>
    <row r="74" hidden="1">
      <c r="B74" s="17"/>
      <c r="L74" s="17"/>
    </row>
    <row r="75" hidden="1">
      <c r="B75" s="17"/>
      <c r="L75" s="17"/>
    </row>
    <row r="76" hidden="1" s="2" customFormat="1">
      <c r="A76" s="35"/>
      <c r="B76" s="41"/>
      <c r="C76" s="35"/>
      <c r="D76" s="171" t="s">
        <v>50</v>
      </c>
      <c r="E76" s="172"/>
      <c r="F76" s="173" t="s">
        <v>51</v>
      </c>
      <c r="G76" s="171" t="s">
        <v>50</v>
      </c>
      <c r="H76" s="172"/>
      <c r="I76" s="174"/>
      <c r="J76" s="175" t="s">
        <v>51</v>
      </c>
      <c r="K76" s="172"/>
      <c r="L76" s="60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hidden="1" s="2" customFormat="1" ht="14.4" customHeight="1">
      <c r="A77" s="35"/>
      <c r="B77" s="178"/>
      <c r="C77" s="179"/>
      <c r="D77" s="179"/>
      <c r="E77" s="179"/>
      <c r="F77" s="179"/>
      <c r="G77" s="179"/>
      <c r="H77" s="179"/>
      <c r="I77" s="180"/>
      <c r="J77" s="179"/>
      <c r="K77" s="179"/>
      <c r="L77" s="60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78" hidden="1"/>
    <row r="79" hidden="1"/>
    <row r="80" hidden="1"/>
    <row r="81" hidden="1" s="2" customFormat="1" ht="6.96" customHeight="1">
      <c r="A81" s="35"/>
      <c r="B81" s="181"/>
      <c r="C81" s="182"/>
      <c r="D81" s="182"/>
      <c r="E81" s="182"/>
      <c r="F81" s="182"/>
      <c r="G81" s="182"/>
      <c r="H81" s="182"/>
      <c r="I81" s="183"/>
      <c r="J81" s="182"/>
      <c r="K81" s="182"/>
      <c r="L81" s="60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hidden="1" s="2" customFormat="1" ht="24.96" customHeight="1">
      <c r="A82" s="35"/>
      <c r="B82" s="36"/>
      <c r="C82" s="20" t="s">
        <v>95</v>
      </c>
      <c r="D82" s="37"/>
      <c r="E82" s="37"/>
      <c r="F82" s="37"/>
      <c r="G82" s="37"/>
      <c r="H82" s="37"/>
      <c r="I82" s="141"/>
      <c r="J82" s="37"/>
      <c r="K82" s="37"/>
      <c r="L82" s="60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hidden="1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141"/>
      <c r="J83" s="37"/>
      <c r="K83" s="37"/>
      <c r="L83" s="60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hidden="1" s="2" customFormat="1" ht="12" customHeight="1">
      <c r="A84" s="35"/>
      <c r="B84" s="36"/>
      <c r="C84" s="29" t="s">
        <v>16</v>
      </c>
      <c r="D84" s="37"/>
      <c r="E84" s="37"/>
      <c r="F84" s="37"/>
      <c r="G84" s="37"/>
      <c r="H84" s="37"/>
      <c r="I84" s="141"/>
      <c r="J84" s="37"/>
      <c r="K84" s="37"/>
      <c r="L84" s="60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hidden="1" s="2" customFormat="1" ht="16.5" customHeight="1">
      <c r="A85" s="35"/>
      <c r="B85" s="36"/>
      <c r="C85" s="37"/>
      <c r="D85" s="37"/>
      <c r="E85" s="184" t="str">
        <f>E7</f>
        <v>Oprava podlah kolejí - tramvaje Moravská Ostrava</v>
      </c>
      <c r="F85" s="29"/>
      <c r="G85" s="29"/>
      <c r="H85" s="29"/>
      <c r="I85" s="141"/>
      <c r="J85" s="37"/>
      <c r="K85" s="37"/>
      <c r="L85" s="60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hidden="1" s="2" customFormat="1" ht="12" customHeight="1">
      <c r="A86" s="35"/>
      <c r="B86" s="36"/>
      <c r="C86" s="29" t="s">
        <v>93</v>
      </c>
      <c r="D86" s="37"/>
      <c r="E86" s="37"/>
      <c r="F86" s="37"/>
      <c r="G86" s="37"/>
      <c r="H86" s="37"/>
      <c r="I86" s="141"/>
      <c r="J86" s="37"/>
      <c r="K86" s="37"/>
      <c r="L86" s="60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hidden="1" s="2" customFormat="1" ht="16.5" customHeight="1">
      <c r="A87" s="35"/>
      <c r="B87" s="36"/>
      <c r="C87" s="37"/>
      <c r="D87" s="37"/>
      <c r="E87" s="73" t="str">
        <f>E9</f>
        <v>3_1_2020 - Kolej 10</v>
      </c>
      <c r="F87" s="37"/>
      <c r="G87" s="37"/>
      <c r="H87" s="37"/>
      <c r="I87" s="141"/>
      <c r="J87" s="37"/>
      <c r="K87" s="37"/>
      <c r="L87" s="60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hidden="1" s="2" customFormat="1" ht="6.96" customHeight="1">
      <c r="A88" s="35"/>
      <c r="B88" s="36"/>
      <c r="C88" s="37"/>
      <c r="D88" s="37"/>
      <c r="E88" s="37"/>
      <c r="F88" s="37"/>
      <c r="G88" s="37"/>
      <c r="H88" s="37"/>
      <c r="I88" s="141"/>
      <c r="J88" s="37"/>
      <c r="K88" s="37"/>
      <c r="L88" s="60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hidden="1" s="2" customFormat="1" ht="12" customHeight="1">
      <c r="A89" s="35"/>
      <c r="B89" s="36"/>
      <c r="C89" s="29" t="s">
        <v>20</v>
      </c>
      <c r="D89" s="37"/>
      <c r="E89" s="37"/>
      <c r="F89" s="24" t="str">
        <f>F12</f>
        <v xml:space="preserve"> </v>
      </c>
      <c r="G89" s="37"/>
      <c r="H89" s="37"/>
      <c r="I89" s="144" t="s">
        <v>22</v>
      </c>
      <c r="J89" s="76" t="str">
        <f>IF(J12="","",J12)</f>
        <v>8. 1. 2020</v>
      </c>
      <c r="K89" s="37"/>
      <c r="L89" s="60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hidden="1" s="2" customFormat="1" ht="6.96" customHeight="1">
      <c r="A90" s="35"/>
      <c r="B90" s="36"/>
      <c r="C90" s="37"/>
      <c r="D90" s="37"/>
      <c r="E90" s="37"/>
      <c r="F90" s="37"/>
      <c r="G90" s="37"/>
      <c r="H90" s="37"/>
      <c r="I90" s="141"/>
      <c r="J90" s="37"/>
      <c r="K90" s="37"/>
      <c r="L90" s="60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hidden="1" s="2" customFormat="1" ht="15.15" customHeight="1">
      <c r="A91" s="35"/>
      <c r="B91" s="36"/>
      <c r="C91" s="29" t="s">
        <v>24</v>
      </c>
      <c r="D91" s="37"/>
      <c r="E91" s="37"/>
      <c r="F91" s="24" t="str">
        <f>E15</f>
        <v>DOPRAVNÍ PODNIK OSTRAVA a.s., Poděbradova 494/2, M</v>
      </c>
      <c r="G91" s="37"/>
      <c r="H91" s="37"/>
      <c r="I91" s="144" t="s">
        <v>30</v>
      </c>
      <c r="J91" s="33" t="str">
        <f>E21</f>
        <v xml:space="preserve"> </v>
      </c>
      <c r="K91" s="37"/>
      <c r="L91" s="60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hidden="1" s="2" customFormat="1" ht="15.15" customHeight="1">
      <c r="A92" s="35"/>
      <c r="B92" s="36"/>
      <c r="C92" s="29" t="s">
        <v>28</v>
      </c>
      <c r="D92" s="37"/>
      <c r="E92" s="37"/>
      <c r="F92" s="24" t="str">
        <f>IF(E18="","",E18)</f>
        <v>Vyplň údaj</v>
      </c>
      <c r="G92" s="37"/>
      <c r="H92" s="37"/>
      <c r="I92" s="144" t="s">
        <v>32</v>
      </c>
      <c r="J92" s="33" t="str">
        <f>E24</f>
        <v xml:space="preserve"> </v>
      </c>
      <c r="K92" s="37"/>
      <c r="L92" s="60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hidden="1" s="2" customFormat="1" ht="10.32" customHeight="1">
      <c r="A93" s="35"/>
      <c r="B93" s="36"/>
      <c r="C93" s="37"/>
      <c r="D93" s="37"/>
      <c r="E93" s="37"/>
      <c r="F93" s="37"/>
      <c r="G93" s="37"/>
      <c r="H93" s="37"/>
      <c r="I93" s="141"/>
      <c r="J93" s="37"/>
      <c r="K93" s="37"/>
      <c r="L93" s="60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hidden="1" s="2" customFormat="1" ht="29.28" customHeight="1">
      <c r="A94" s="35"/>
      <c r="B94" s="36"/>
      <c r="C94" s="185" t="s">
        <v>96</v>
      </c>
      <c r="D94" s="186"/>
      <c r="E94" s="186"/>
      <c r="F94" s="186"/>
      <c r="G94" s="186"/>
      <c r="H94" s="186"/>
      <c r="I94" s="187"/>
      <c r="J94" s="188" t="s">
        <v>97</v>
      </c>
      <c r="K94" s="186"/>
      <c r="L94" s="60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hidden="1" s="2" customFormat="1" ht="10.32" customHeight="1">
      <c r="A95" s="35"/>
      <c r="B95" s="36"/>
      <c r="C95" s="37"/>
      <c r="D95" s="37"/>
      <c r="E95" s="37"/>
      <c r="F95" s="37"/>
      <c r="G95" s="37"/>
      <c r="H95" s="37"/>
      <c r="I95" s="141"/>
      <c r="J95" s="37"/>
      <c r="K95" s="37"/>
      <c r="L95" s="60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hidden="1" s="2" customFormat="1" ht="22.8" customHeight="1">
      <c r="A96" s="35"/>
      <c r="B96" s="36"/>
      <c r="C96" s="189" t="s">
        <v>98</v>
      </c>
      <c r="D96" s="37"/>
      <c r="E96" s="37"/>
      <c r="F96" s="37"/>
      <c r="G96" s="37"/>
      <c r="H96" s="37"/>
      <c r="I96" s="141"/>
      <c r="J96" s="107">
        <f>J127</f>
        <v>0</v>
      </c>
      <c r="K96" s="37"/>
      <c r="L96" s="60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4" t="s">
        <v>99</v>
      </c>
    </row>
    <row r="97" hidden="1" s="9" customFormat="1" ht="24.96" customHeight="1">
      <c r="A97" s="9"/>
      <c r="B97" s="190"/>
      <c r="C97" s="191"/>
      <c r="D97" s="192" t="s">
        <v>100</v>
      </c>
      <c r="E97" s="193"/>
      <c r="F97" s="193"/>
      <c r="G97" s="193"/>
      <c r="H97" s="193"/>
      <c r="I97" s="194"/>
      <c r="J97" s="195">
        <f>J128</f>
        <v>0</v>
      </c>
      <c r="K97" s="191"/>
      <c r="L97" s="196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hidden="1" s="10" customFormat="1" ht="19.92" customHeight="1">
      <c r="A98" s="10"/>
      <c r="B98" s="197"/>
      <c r="C98" s="198"/>
      <c r="D98" s="199" t="s">
        <v>101</v>
      </c>
      <c r="E98" s="200"/>
      <c r="F98" s="200"/>
      <c r="G98" s="200"/>
      <c r="H98" s="200"/>
      <c r="I98" s="201"/>
      <c r="J98" s="202">
        <f>J129</f>
        <v>0</v>
      </c>
      <c r="K98" s="198"/>
      <c r="L98" s="203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hidden="1" s="10" customFormat="1" ht="19.92" customHeight="1">
      <c r="A99" s="10"/>
      <c r="B99" s="197"/>
      <c r="C99" s="198"/>
      <c r="D99" s="199" t="s">
        <v>102</v>
      </c>
      <c r="E99" s="200"/>
      <c r="F99" s="200"/>
      <c r="G99" s="200"/>
      <c r="H99" s="200"/>
      <c r="I99" s="201"/>
      <c r="J99" s="202">
        <f>J131</f>
        <v>0</v>
      </c>
      <c r="K99" s="198"/>
      <c r="L99" s="203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hidden="1" s="10" customFormat="1" ht="19.92" customHeight="1">
      <c r="A100" s="10"/>
      <c r="B100" s="197"/>
      <c r="C100" s="198"/>
      <c r="D100" s="199" t="s">
        <v>103</v>
      </c>
      <c r="E100" s="200"/>
      <c r="F100" s="200"/>
      <c r="G100" s="200"/>
      <c r="H100" s="200"/>
      <c r="I100" s="201"/>
      <c r="J100" s="202">
        <f>J133</f>
        <v>0</v>
      </c>
      <c r="K100" s="198"/>
      <c r="L100" s="203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hidden="1" s="10" customFormat="1" ht="19.92" customHeight="1">
      <c r="A101" s="10"/>
      <c r="B101" s="197"/>
      <c r="C101" s="198"/>
      <c r="D101" s="199" t="s">
        <v>104</v>
      </c>
      <c r="E101" s="200"/>
      <c r="F101" s="200"/>
      <c r="G101" s="200"/>
      <c r="H101" s="200"/>
      <c r="I101" s="201"/>
      <c r="J101" s="202">
        <f>J136</f>
        <v>0</v>
      </c>
      <c r="K101" s="198"/>
      <c r="L101" s="203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hidden="1" s="10" customFormat="1" ht="19.92" customHeight="1">
      <c r="A102" s="10"/>
      <c r="B102" s="197"/>
      <c r="C102" s="198"/>
      <c r="D102" s="199" t="s">
        <v>105</v>
      </c>
      <c r="E102" s="200"/>
      <c r="F102" s="200"/>
      <c r="G102" s="200"/>
      <c r="H102" s="200"/>
      <c r="I102" s="201"/>
      <c r="J102" s="202">
        <f>J139</f>
        <v>0</v>
      </c>
      <c r="K102" s="198"/>
      <c r="L102" s="203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hidden="1" s="10" customFormat="1" ht="19.92" customHeight="1">
      <c r="A103" s="10"/>
      <c r="B103" s="197"/>
      <c r="C103" s="198"/>
      <c r="D103" s="199" t="s">
        <v>106</v>
      </c>
      <c r="E103" s="200"/>
      <c r="F103" s="200"/>
      <c r="G103" s="200"/>
      <c r="H103" s="200"/>
      <c r="I103" s="201"/>
      <c r="J103" s="202">
        <f>J142</f>
        <v>0</v>
      </c>
      <c r="K103" s="198"/>
      <c r="L103" s="203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hidden="1" s="10" customFormat="1" ht="19.92" customHeight="1">
      <c r="A104" s="10"/>
      <c r="B104" s="197"/>
      <c r="C104" s="198"/>
      <c r="D104" s="199" t="s">
        <v>107</v>
      </c>
      <c r="E104" s="200"/>
      <c r="F104" s="200"/>
      <c r="G104" s="200"/>
      <c r="H104" s="200"/>
      <c r="I104" s="201"/>
      <c r="J104" s="202">
        <f>J147</f>
        <v>0</v>
      </c>
      <c r="K104" s="198"/>
      <c r="L104" s="203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hidden="1" s="9" customFormat="1" ht="24.96" customHeight="1">
      <c r="A105" s="9"/>
      <c r="B105" s="190"/>
      <c r="C105" s="191"/>
      <c r="D105" s="192" t="s">
        <v>108</v>
      </c>
      <c r="E105" s="193"/>
      <c r="F105" s="193"/>
      <c r="G105" s="193"/>
      <c r="H105" s="193"/>
      <c r="I105" s="194"/>
      <c r="J105" s="195">
        <f>J149</f>
        <v>0</v>
      </c>
      <c r="K105" s="191"/>
      <c r="L105" s="196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</row>
    <row r="106" hidden="1" s="10" customFormat="1" ht="19.92" customHeight="1">
      <c r="A106" s="10"/>
      <c r="B106" s="197"/>
      <c r="C106" s="198"/>
      <c r="D106" s="199" t="s">
        <v>109</v>
      </c>
      <c r="E106" s="200"/>
      <c r="F106" s="200"/>
      <c r="G106" s="200"/>
      <c r="H106" s="200"/>
      <c r="I106" s="201"/>
      <c r="J106" s="202">
        <f>J150</f>
        <v>0</v>
      </c>
      <c r="K106" s="198"/>
      <c r="L106" s="203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hidden="1" s="9" customFormat="1" ht="24.96" customHeight="1">
      <c r="A107" s="9"/>
      <c r="B107" s="190"/>
      <c r="C107" s="191"/>
      <c r="D107" s="192" t="s">
        <v>110</v>
      </c>
      <c r="E107" s="193"/>
      <c r="F107" s="193"/>
      <c r="G107" s="193"/>
      <c r="H107" s="193"/>
      <c r="I107" s="194"/>
      <c r="J107" s="195">
        <f>J152</f>
        <v>0</v>
      </c>
      <c r="K107" s="191"/>
      <c r="L107" s="196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</row>
    <row r="108" hidden="1" s="2" customFormat="1" ht="21.84" customHeight="1">
      <c r="A108" s="35"/>
      <c r="B108" s="36"/>
      <c r="C108" s="37"/>
      <c r="D108" s="37"/>
      <c r="E108" s="37"/>
      <c r="F108" s="37"/>
      <c r="G108" s="37"/>
      <c r="H108" s="37"/>
      <c r="I108" s="141"/>
      <c r="J108" s="37"/>
      <c r="K108" s="37"/>
      <c r="L108" s="60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</row>
    <row r="109" hidden="1" s="2" customFormat="1" ht="6.96" customHeight="1">
      <c r="A109" s="35"/>
      <c r="B109" s="63"/>
      <c r="C109" s="64"/>
      <c r="D109" s="64"/>
      <c r="E109" s="64"/>
      <c r="F109" s="64"/>
      <c r="G109" s="64"/>
      <c r="H109" s="64"/>
      <c r="I109" s="180"/>
      <c r="J109" s="64"/>
      <c r="K109" s="64"/>
      <c r="L109" s="60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0" hidden="1"/>
    <row r="111" hidden="1"/>
    <row r="112" hidden="1"/>
    <row r="113" s="2" customFormat="1" ht="6.96" customHeight="1">
      <c r="A113" s="35"/>
      <c r="B113" s="65"/>
      <c r="C113" s="66"/>
      <c r="D113" s="66"/>
      <c r="E113" s="66"/>
      <c r="F113" s="66"/>
      <c r="G113" s="66"/>
      <c r="H113" s="66"/>
      <c r="I113" s="183"/>
      <c r="J113" s="66"/>
      <c r="K113" s="66"/>
      <c r="L113" s="60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="2" customFormat="1" ht="24.96" customHeight="1">
      <c r="A114" s="35"/>
      <c r="B114" s="36"/>
      <c r="C114" s="20" t="s">
        <v>111</v>
      </c>
      <c r="D114" s="37"/>
      <c r="E114" s="37"/>
      <c r="F114" s="37"/>
      <c r="G114" s="37"/>
      <c r="H114" s="37"/>
      <c r="I114" s="141"/>
      <c r="J114" s="37"/>
      <c r="K114" s="37"/>
      <c r="L114" s="60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="2" customFormat="1" ht="6.96" customHeight="1">
      <c r="A115" s="35"/>
      <c r="B115" s="36"/>
      <c r="C115" s="37"/>
      <c r="D115" s="37"/>
      <c r="E115" s="37"/>
      <c r="F115" s="37"/>
      <c r="G115" s="37"/>
      <c r="H115" s="37"/>
      <c r="I115" s="141"/>
      <c r="J115" s="37"/>
      <c r="K115" s="37"/>
      <c r="L115" s="60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="2" customFormat="1" ht="12" customHeight="1">
      <c r="A116" s="35"/>
      <c r="B116" s="36"/>
      <c r="C116" s="29" t="s">
        <v>16</v>
      </c>
      <c r="D116" s="37"/>
      <c r="E116" s="37"/>
      <c r="F116" s="37"/>
      <c r="G116" s="37"/>
      <c r="H116" s="37"/>
      <c r="I116" s="141"/>
      <c r="J116" s="37"/>
      <c r="K116" s="37"/>
      <c r="L116" s="60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="2" customFormat="1" ht="16.5" customHeight="1">
      <c r="A117" s="35"/>
      <c r="B117" s="36"/>
      <c r="C117" s="37"/>
      <c r="D117" s="37"/>
      <c r="E117" s="184" t="str">
        <f>E7</f>
        <v>Oprava podlah kolejí - tramvaje Moravská Ostrava</v>
      </c>
      <c r="F117" s="29"/>
      <c r="G117" s="29"/>
      <c r="H117" s="29"/>
      <c r="I117" s="141"/>
      <c r="J117" s="37"/>
      <c r="K117" s="37"/>
      <c r="L117" s="60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="2" customFormat="1" ht="12" customHeight="1">
      <c r="A118" s="35"/>
      <c r="B118" s="36"/>
      <c r="C118" s="29" t="s">
        <v>93</v>
      </c>
      <c r="D118" s="37"/>
      <c r="E118" s="37"/>
      <c r="F118" s="37"/>
      <c r="G118" s="37"/>
      <c r="H118" s="37"/>
      <c r="I118" s="141"/>
      <c r="J118" s="37"/>
      <c r="K118" s="37"/>
      <c r="L118" s="60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="2" customFormat="1" ht="16.5" customHeight="1">
      <c r="A119" s="35"/>
      <c r="B119" s="36"/>
      <c r="C119" s="37"/>
      <c r="D119" s="37"/>
      <c r="E119" s="73" t="str">
        <f>E9</f>
        <v>3_1_2020 - Kolej 10</v>
      </c>
      <c r="F119" s="37"/>
      <c r="G119" s="37"/>
      <c r="H119" s="37"/>
      <c r="I119" s="141"/>
      <c r="J119" s="37"/>
      <c r="K119" s="37"/>
      <c r="L119" s="60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="2" customFormat="1" ht="6.96" customHeight="1">
      <c r="A120" s="35"/>
      <c r="B120" s="36"/>
      <c r="C120" s="37"/>
      <c r="D120" s="37"/>
      <c r="E120" s="37"/>
      <c r="F120" s="37"/>
      <c r="G120" s="37"/>
      <c r="H120" s="37"/>
      <c r="I120" s="141"/>
      <c r="J120" s="37"/>
      <c r="K120" s="37"/>
      <c r="L120" s="60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="2" customFormat="1" ht="12" customHeight="1">
      <c r="A121" s="35"/>
      <c r="B121" s="36"/>
      <c r="C121" s="29" t="s">
        <v>20</v>
      </c>
      <c r="D121" s="37"/>
      <c r="E121" s="37"/>
      <c r="F121" s="24" t="str">
        <f>F12</f>
        <v xml:space="preserve"> </v>
      </c>
      <c r="G121" s="37"/>
      <c r="H121" s="37"/>
      <c r="I121" s="144" t="s">
        <v>22</v>
      </c>
      <c r="J121" s="76" t="str">
        <f>IF(J12="","",J12)</f>
        <v>8. 1. 2020</v>
      </c>
      <c r="K121" s="37"/>
      <c r="L121" s="60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</row>
    <row r="122" s="2" customFormat="1" ht="6.96" customHeight="1">
      <c r="A122" s="35"/>
      <c r="B122" s="36"/>
      <c r="C122" s="37"/>
      <c r="D122" s="37"/>
      <c r="E122" s="37"/>
      <c r="F122" s="37"/>
      <c r="G122" s="37"/>
      <c r="H122" s="37"/>
      <c r="I122" s="141"/>
      <c r="J122" s="37"/>
      <c r="K122" s="37"/>
      <c r="L122" s="60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</row>
    <row r="123" s="2" customFormat="1" ht="15.15" customHeight="1">
      <c r="A123" s="35"/>
      <c r="B123" s="36"/>
      <c r="C123" s="29" t="s">
        <v>24</v>
      </c>
      <c r="D123" s="37"/>
      <c r="E123" s="37"/>
      <c r="F123" s="24" t="str">
        <f>E15</f>
        <v>DOPRAVNÍ PODNIK OSTRAVA a.s., Poděbradova 494/2, M</v>
      </c>
      <c r="G123" s="37"/>
      <c r="H123" s="37"/>
      <c r="I123" s="144" t="s">
        <v>30</v>
      </c>
      <c r="J123" s="33" t="str">
        <f>E21</f>
        <v xml:space="preserve"> </v>
      </c>
      <c r="K123" s="37"/>
      <c r="L123" s="60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</row>
    <row r="124" s="2" customFormat="1" ht="15.15" customHeight="1">
      <c r="A124" s="35"/>
      <c r="B124" s="36"/>
      <c r="C124" s="29" t="s">
        <v>28</v>
      </c>
      <c r="D124" s="37"/>
      <c r="E124" s="37"/>
      <c r="F124" s="24" t="str">
        <f>IF(E18="","",E18)</f>
        <v>Vyplň údaj</v>
      </c>
      <c r="G124" s="37"/>
      <c r="H124" s="37"/>
      <c r="I124" s="144" t="s">
        <v>32</v>
      </c>
      <c r="J124" s="33" t="str">
        <f>E24</f>
        <v xml:space="preserve"> </v>
      </c>
      <c r="K124" s="37"/>
      <c r="L124" s="60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</row>
    <row r="125" s="2" customFormat="1" ht="10.32" customHeight="1">
      <c r="A125" s="35"/>
      <c r="B125" s="36"/>
      <c r="C125" s="37"/>
      <c r="D125" s="37"/>
      <c r="E125" s="37"/>
      <c r="F125" s="37"/>
      <c r="G125" s="37"/>
      <c r="H125" s="37"/>
      <c r="I125" s="141"/>
      <c r="J125" s="37"/>
      <c r="K125" s="37"/>
      <c r="L125" s="60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</row>
    <row r="126" s="11" customFormat="1" ht="29.28" customHeight="1">
      <c r="A126" s="204"/>
      <c r="B126" s="205"/>
      <c r="C126" s="206" t="s">
        <v>112</v>
      </c>
      <c r="D126" s="207" t="s">
        <v>60</v>
      </c>
      <c r="E126" s="207" t="s">
        <v>56</v>
      </c>
      <c r="F126" s="207" t="s">
        <v>57</v>
      </c>
      <c r="G126" s="207" t="s">
        <v>113</v>
      </c>
      <c r="H126" s="207" t="s">
        <v>114</v>
      </c>
      <c r="I126" s="208" t="s">
        <v>115</v>
      </c>
      <c r="J126" s="209" t="s">
        <v>97</v>
      </c>
      <c r="K126" s="210" t="s">
        <v>116</v>
      </c>
      <c r="L126" s="211"/>
      <c r="M126" s="97" t="s">
        <v>1</v>
      </c>
      <c r="N126" s="98" t="s">
        <v>39</v>
      </c>
      <c r="O126" s="98" t="s">
        <v>117</v>
      </c>
      <c r="P126" s="98" t="s">
        <v>118</v>
      </c>
      <c r="Q126" s="98" t="s">
        <v>119</v>
      </c>
      <c r="R126" s="98" t="s">
        <v>120</v>
      </c>
      <c r="S126" s="98" t="s">
        <v>121</v>
      </c>
      <c r="T126" s="99" t="s">
        <v>122</v>
      </c>
      <c r="U126" s="204"/>
      <c r="V126" s="204"/>
      <c r="W126" s="204"/>
      <c r="X126" s="204"/>
      <c r="Y126" s="204"/>
      <c r="Z126" s="204"/>
      <c r="AA126" s="204"/>
      <c r="AB126" s="204"/>
      <c r="AC126" s="204"/>
      <c r="AD126" s="204"/>
      <c r="AE126" s="204"/>
    </row>
    <row r="127" s="2" customFormat="1" ht="22.8" customHeight="1">
      <c r="A127" s="35"/>
      <c r="B127" s="36"/>
      <c r="C127" s="104" t="s">
        <v>123</v>
      </c>
      <c r="D127" s="37"/>
      <c r="E127" s="37"/>
      <c r="F127" s="37"/>
      <c r="G127" s="37"/>
      <c r="H127" s="37"/>
      <c r="I127" s="141"/>
      <c r="J127" s="212">
        <f>BK127</f>
        <v>0</v>
      </c>
      <c r="K127" s="37"/>
      <c r="L127" s="41"/>
      <c r="M127" s="100"/>
      <c r="N127" s="213"/>
      <c r="O127" s="101"/>
      <c r="P127" s="214">
        <f>P128+P149+P152</f>
        <v>0</v>
      </c>
      <c r="Q127" s="101"/>
      <c r="R127" s="214">
        <f>R128+R149+R152</f>
        <v>12.5498355476134</v>
      </c>
      <c r="S127" s="101"/>
      <c r="T127" s="215">
        <f>T128+T149+T152</f>
        <v>11.254399999999999</v>
      </c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T127" s="14" t="s">
        <v>74</v>
      </c>
      <c r="AU127" s="14" t="s">
        <v>99</v>
      </c>
      <c r="BK127" s="216">
        <f>BK128+BK149+BK152</f>
        <v>0</v>
      </c>
    </row>
    <row r="128" s="12" customFormat="1" ht="25.92" customHeight="1">
      <c r="A128" s="12"/>
      <c r="B128" s="217"/>
      <c r="C128" s="218"/>
      <c r="D128" s="219" t="s">
        <v>74</v>
      </c>
      <c r="E128" s="220" t="s">
        <v>124</v>
      </c>
      <c r="F128" s="220" t="s">
        <v>125</v>
      </c>
      <c r="G128" s="218"/>
      <c r="H128" s="218"/>
      <c r="I128" s="221"/>
      <c r="J128" s="222">
        <f>BK128</f>
        <v>0</v>
      </c>
      <c r="K128" s="218"/>
      <c r="L128" s="223"/>
      <c r="M128" s="224"/>
      <c r="N128" s="225"/>
      <c r="O128" s="225"/>
      <c r="P128" s="226">
        <f>P129+P131+P133+P136+P139+P142+P147</f>
        <v>0</v>
      </c>
      <c r="Q128" s="225"/>
      <c r="R128" s="226">
        <f>R129+R131+R133+R136+R139+R142+R147</f>
        <v>12.299563547613399</v>
      </c>
      <c r="S128" s="225"/>
      <c r="T128" s="227">
        <f>T129+T131+T133+T136+T139+T142+T147</f>
        <v>11.183999999999999</v>
      </c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R128" s="228" t="s">
        <v>83</v>
      </c>
      <c r="AT128" s="229" t="s">
        <v>74</v>
      </c>
      <c r="AU128" s="229" t="s">
        <v>75</v>
      </c>
      <c r="AY128" s="228" t="s">
        <v>126</v>
      </c>
      <c r="BK128" s="230">
        <f>BK129+BK131+BK133+BK136+BK139+BK142+BK147</f>
        <v>0</v>
      </c>
    </row>
    <row r="129" s="12" customFormat="1" ht="22.8" customHeight="1">
      <c r="A129" s="12"/>
      <c r="B129" s="217"/>
      <c r="C129" s="218"/>
      <c r="D129" s="219" t="s">
        <v>74</v>
      </c>
      <c r="E129" s="231" t="s">
        <v>85</v>
      </c>
      <c r="F129" s="231" t="s">
        <v>127</v>
      </c>
      <c r="G129" s="218"/>
      <c r="H129" s="218"/>
      <c r="I129" s="221"/>
      <c r="J129" s="232">
        <f>BK129</f>
        <v>0</v>
      </c>
      <c r="K129" s="218"/>
      <c r="L129" s="223"/>
      <c r="M129" s="224"/>
      <c r="N129" s="225"/>
      <c r="O129" s="225"/>
      <c r="P129" s="226">
        <f>P130</f>
        <v>0</v>
      </c>
      <c r="Q129" s="225"/>
      <c r="R129" s="226">
        <f>R130</f>
        <v>12.003947969999999</v>
      </c>
      <c r="S129" s="225"/>
      <c r="T129" s="227">
        <f>T130</f>
        <v>0</v>
      </c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R129" s="228" t="s">
        <v>83</v>
      </c>
      <c r="AT129" s="229" t="s">
        <v>74</v>
      </c>
      <c r="AU129" s="229" t="s">
        <v>83</v>
      </c>
      <c r="AY129" s="228" t="s">
        <v>126</v>
      </c>
      <c r="BK129" s="230">
        <f>BK130</f>
        <v>0</v>
      </c>
    </row>
    <row r="130" s="2" customFormat="1" ht="21.75" customHeight="1">
      <c r="A130" s="35"/>
      <c r="B130" s="36"/>
      <c r="C130" s="233" t="s">
        <v>83</v>
      </c>
      <c r="D130" s="233" t="s">
        <v>128</v>
      </c>
      <c r="E130" s="234" t="s">
        <v>129</v>
      </c>
      <c r="F130" s="235" t="s">
        <v>130</v>
      </c>
      <c r="G130" s="236" t="s">
        <v>131</v>
      </c>
      <c r="H130" s="237">
        <v>4.8929999999999998</v>
      </c>
      <c r="I130" s="238"/>
      <c r="J130" s="239">
        <f>ROUND(I130*H130,2)</f>
        <v>0</v>
      </c>
      <c r="K130" s="240"/>
      <c r="L130" s="41"/>
      <c r="M130" s="241" t="s">
        <v>1</v>
      </c>
      <c r="N130" s="242" t="s">
        <v>40</v>
      </c>
      <c r="O130" s="88"/>
      <c r="P130" s="243">
        <f>O130*H130</f>
        <v>0</v>
      </c>
      <c r="Q130" s="243">
        <v>2.45329</v>
      </c>
      <c r="R130" s="243">
        <f>Q130*H130</f>
        <v>12.003947969999999</v>
      </c>
      <c r="S130" s="243">
        <v>0</v>
      </c>
      <c r="T130" s="244">
        <f>S130*H130</f>
        <v>0</v>
      </c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R130" s="245" t="s">
        <v>132</v>
      </c>
      <c r="AT130" s="245" t="s">
        <v>128</v>
      </c>
      <c r="AU130" s="245" t="s">
        <v>85</v>
      </c>
      <c r="AY130" s="14" t="s">
        <v>126</v>
      </c>
      <c r="BE130" s="246">
        <f>IF(N130="základní",J130,0)</f>
        <v>0</v>
      </c>
      <c r="BF130" s="246">
        <f>IF(N130="snížená",J130,0)</f>
        <v>0</v>
      </c>
      <c r="BG130" s="246">
        <f>IF(N130="zákl. přenesená",J130,0)</f>
        <v>0</v>
      </c>
      <c r="BH130" s="246">
        <f>IF(N130="sníž. přenesená",J130,0)</f>
        <v>0</v>
      </c>
      <c r="BI130" s="246">
        <f>IF(N130="nulová",J130,0)</f>
        <v>0</v>
      </c>
      <c r="BJ130" s="14" t="s">
        <v>83</v>
      </c>
      <c r="BK130" s="246">
        <f>ROUND(I130*H130,2)</f>
        <v>0</v>
      </c>
      <c r="BL130" s="14" t="s">
        <v>132</v>
      </c>
      <c r="BM130" s="245" t="s">
        <v>234</v>
      </c>
    </row>
    <row r="131" s="12" customFormat="1" ht="22.8" customHeight="1">
      <c r="A131" s="12"/>
      <c r="B131" s="217"/>
      <c r="C131" s="218"/>
      <c r="D131" s="219" t="s">
        <v>74</v>
      </c>
      <c r="E131" s="231" t="s">
        <v>134</v>
      </c>
      <c r="F131" s="231" t="s">
        <v>135</v>
      </c>
      <c r="G131" s="218"/>
      <c r="H131" s="218"/>
      <c r="I131" s="221"/>
      <c r="J131" s="232">
        <f>BK131</f>
        <v>0</v>
      </c>
      <c r="K131" s="218"/>
      <c r="L131" s="223"/>
      <c r="M131" s="224"/>
      <c r="N131" s="225"/>
      <c r="O131" s="225"/>
      <c r="P131" s="226">
        <f>P132</f>
        <v>0</v>
      </c>
      <c r="Q131" s="225"/>
      <c r="R131" s="226">
        <f>R132</f>
        <v>0.013521018279999998</v>
      </c>
      <c r="S131" s="225"/>
      <c r="T131" s="227">
        <f>T132</f>
        <v>0</v>
      </c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R131" s="228" t="s">
        <v>83</v>
      </c>
      <c r="AT131" s="229" t="s">
        <v>74</v>
      </c>
      <c r="AU131" s="229" t="s">
        <v>83</v>
      </c>
      <c r="AY131" s="228" t="s">
        <v>126</v>
      </c>
      <c r="BK131" s="230">
        <f>BK132</f>
        <v>0</v>
      </c>
    </row>
    <row r="132" s="2" customFormat="1" ht="16.5" customHeight="1">
      <c r="A132" s="35"/>
      <c r="B132" s="36"/>
      <c r="C132" s="233" t="s">
        <v>85</v>
      </c>
      <c r="D132" s="233" t="s">
        <v>128</v>
      </c>
      <c r="E132" s="234" t="s">
        <v>136</v>
      </c>
      <c r="F132" s="235" t="s">
        <v>137</v>
      </c>
      <c r="G132" s="236" t="s">
        <v>138</v>
      </c>
      <c r="H132" s="237">
        <v>7.0839999999999996</v>
      </c>
      <c r="I132" s="238"/>
      <c r="J132" s="239">
        <f>ROUND(I132*H132,2)</f>
        <v>0</v>
      </c>
      <c r="K132" s="240"/>
      <c r="L132" s="41"/>
      <c r="M132" s="241" t="s">
        <v>1</v>
      </c>
      <c r="N132" s="242" t="s">
        <v>40</v>
      </c>
      <c r="O132" s="88"/>
      <c r="P132" s="243">
        <f>O132*H132</f>
        <v>0</v>
      </c>
      <c r="Q132" s="243">
        <v>0.0019086699999999999</v>
      </c>
      <c r="R132" s="243">
        <f>Q132*H132</f>
        <v>0.013521018279999998</v>
      </c>
      <c r="S132" s="243">
        <v>0</v>
      </c>
      <c r="T132" s="244">
        <f>S132*H132</f>
        <v>0</v>
      </c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R132" s="245" t="s">
        <v>132</v>
      </c>
      <c r="AT132" s="245" t="s">
        <v>128</v>
      </c>
      <c r="AU132" s="245" t="s">
        <v>85</v>
      </c>
      <c r="AY132" s="14" t="s">
        <v>126</v>
      </c>
      <c r="BE132" s="246">
        <f>IF(N132="základní",J132,0)</f>
        <v>0</v>
      </c>
      <c r="BF132" s="246">
        <f>IF(N132="snížená",J132,0)</f>
        <v>0</v>
      </c>
      <c r="BG132" s="246">
        <f>IF(N132="zákl. přenesená",J132,0)</f>
        <v>0</v>
      </c>
      <c r="BH132" s="246">
        <f>IF(N132="sníž. přenesená",J132,0)</f>
        <v>0</v>
      </c>
      <c r="BI132" s="246">
        <f>IF(N132="nulová",J132,0)</f>
        <v>0</v>
      </c>
      <c r="BJ132" s="14" t="s">
        <v>83</v>
      </c>
      <c r="BK132" s="246">
        <f>ROUND(I132*H132,2)</f>
        <v>0</v>
      </c>
      <c r="BL132" s="14" t="s">
        <v>132</v>
      </c>
      <c r="BM132" s="245" t="s">
        <v>235</v>
      </c>
    </row>
    <row r="133" s="12" customFormat="1" ht="22.8" customHeight="1">
      <c r="A133" s="12"/>
      <c r="B133" s="217"/>
      <c r="C133" s="218"/>
      <c r="D133" s="219" t="s">
        <v>74</v>
      </c>
      <c r="E133" s="231" t="s">
        <v>132</v>
      </c>
      <c r="F133" s="231" t="s">
        <v>140</v>
      </c>
      <c r="G133" s="218"/>
      <c r="H133" s="218"/>
      <c r="I133" s="221"/>
      <c r="J133" s="232">
        <f>BK133</f>
        <v>0</v>
      </c>
      <c r="K133" s="218"/>
      <c r="L133" s="223"/>
      <c r="M133" s="224"/>
      <c r="N133" s="225"/>
      <c r="O133" s="225"/>
      <c r="P133" s="226">
        <f>SUM(P134:P135)</f>
        <v>0</v>
      </c>
      <c r="Q133" s="225"/>
      <c r="R133" s="226">
        <f>SUM(R134:R135)</f>
        <v>0.038911770239999997</v>
      </c>
      <c r="S133" s="225"/>
      <c r="T133" s="227">
        <f>SUM(T134:T135)</f>
        <v>0</v>
      </c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R133" s="228" t="s">
        <v>83</v>
      </c>
      <c r="AT133" s="229" t="s">
        <v>74</v>
      </c>
      <c r="AU133" s="229" t="s">
        <v>83</v>
      </c>
      <c r="AY133" s="228" t="s">
        <v>126</v>
      </c>
      <c r="BK133" s="230">
        <f>SUM(BK134:BK135)</f>
        <v>0</v>
      </c>
    </row>
    <row r="134" s="2" customFormat="1" ht="21.75" customHeight="1">
      <c r="A134" s="35"/>
      <c r="B134" s="36"/>
      <c r="C134" s="233" t="s">
        <v>134</v>
      </c>
      <c r="D134" s="233" t="s">
        <v>128</v>
      </c>
      <c r="E134" s="234" t="s">
        <v>141</v>
      </c>
      <c r="F134" s="235" t="s">
        <v>142</v>
      </c>
      <c r="G134" s="236" t="s">
        <v>138</v>
      </c>
      <c r="H134" s="237">
        <v>24.152000000000001</v>
      </c>
      <c r="I134" s="238"/>
      <c r="J134" s="239">
        <f>ROUND(I134*H134,2)</f>
        <v>0</v>
      </c>
      <c r="K134" s="240"/>
      <c r="L134" s="41"/>
      <c r="M134" s="241" t="s">
        <v>1</v>
      </c>
      <c r="N134" s="242" t="s">
        <v>40</v>
      </c>
      <c r="O134" s="88"/>
      <c r="P134" s="243">
        <f>O134*H134</f>
        <v>0</v>
      </c>
      <c r="Q134" s="243">
        <v>0.00161112</v>
      </c>
      <c r="R134" s="243">
        <f>Q134*H134</f>
        <v>0.038911770239999997</v>
      </c>
      <c r="S134" s="243">
        <v>0</v>
      </c>
      <c r="T134" s="244">
        <f>S134*H134</f>
        <v>0</v>
      </c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R134" s="245" t="s">
        <v>132</v>
      </c>
      <c r="AT134" s="245" t="s">
        <v>128</v>
      </c>
      <c r="AU134" s="245" t="s">
        <v>85</v>
      </c>
      <c r="AY134" s="14" t="s">
        <v>126</v>
      </c>
      <c r="BE134" s="246">
        <f>IF(N134="základní",J134,0)</f>
        <v>0</v>
      </c>
      <c r="BF134" s="246">
        <f>IF(N134="snížená",J134,0)</f>
        <v>0</v>
      </c>
      <c r="BG134" s="246">
        <f>IF(N134="zákl. přenesená",J134,0)</f>
        <v>0</v>
      </c>
      <c r="BH134" s="246">
        <f>IF(N134="sníž. přenesená",J134,0)</f>
        <v>0</v>
      </c>
      <c r="BI134" s="246">
        <f>IF(N134="nulová",J134,0)</f>
        <v>0</v>
      </c>
      <c r="BJ134" s="14" t="s">
        <v>83</v>
      </c>
      <c r="BK134" s="246">
        <f>ROUND(I134*H134,2)</f>
        <v>0</v>
      </c>
      <c r="BL134" s="14" t="s">
        <v>132</v>
      </c>
      <c r="BM134" s="245" t="s">
        <v>236</v>
      </c>
    </row>
    <row r="135" s="2" customFormat="1" ht="21.75" customHeight="1">
      <c r="A135" s="35"/>
      <c r="B135" s="36"/>
      <c r="C135" s="233" t="s">
        <v>132</v>
      </c>
      <c r="D135" s="233" t="s">
        <v>128</v>
      </c>
      <c r="E135" s="234" t="s">
        <v>144</v>
      </c>
      <c r="F135" s="235" t="s">
        <v>145</v>
      </c>
      <c r="G135" s="236" t="s">
        <v>138</v>
      </c>
      <c r="H135" s="237">
        <v>24.152000000000001</v>
      </c>
      <c r="I135" s="238"/>
      <c r="J135" s="239">
        <f>ROUND(I135*H135,2)</f>
        <v>0</v>
      </c>
      <c r="K135" s="240"/>
      <c r="L135" s="41"/>
      <c r="M135" s="241" t="s">
        <v>1</v>
      </c>
      <c r="N135" s="242" t="s">
        <v>40</v>
      </c>
      <c r="O135" s="88"/>
      <c r="P135" s="243">
        <f>O135*H135</f>
        <v>0</v>
      </c>
      <c r="Q135" s="243">
        <v>0</v>
      </c>
      <c r="R135" s="243">
        <f>Q135*H135</f>
        <v>0</v>
      </c>
      <c r="S135" s="243">
        <v>0</v>
      </c>
      <c r="T135" s="244">
        <f>S135*H135</f>
        <v>0</v>
      </c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R135" s="245" t="s">
        <v>132</v>
      </c>
      <c r="AT135" s="245" t="s">
        <v>128</v>
      </c>
      <c r="AU135" s="245" t="s">
        <v>85</v>
      </c>
      <c r="AY135" s="14" t="s">
        <v>126</v>
      </c>
      <c r="BE135" s="246">
        <f>IF(N135="základní",J135,0)</f>
        <v>0</v>
      </c>
      <c r="BF135" s="246">
        <f>IF(N135="snížená",J135,0)</f>
        <v>0</v>
      </c>
      <c r="BG135" s="246">
        <f>IF(N135="zákl. přenesená",J135,0)</f>
        <v>0</v>
      </c>
      <c r="BH135" s="246">
        <f>IF(N135="sníž. přenesená",J135,0)</f>
        <v>0</v>
      </c>
      <c r="BI135" s="246">
        <f>IF(N135="nulová",J135,0)</f>
        <v>0</v>
      </c>
      <c r="BJ135" s="14" t="s">
        <v>83</v>
      </c>
      <c r="BK135" s="246">
        <f>ROUND(I135*H135,2)</f>
        <v>0</v>
      </c>
      <c r="BL135" s="14" t="s">
        <v>132</v>
      </c>
      <c r="BM135" s="245" t="s">
        <v>237</v>
      </c>
    </row>
    <row r="136" s="12" customFormat="1" ht="22.8" customHeight="1">
      <c r="A136" s="12"/>
      <c r="B136" s="217"/>
      <c r="C136" s="218"/>
      <c r="D136" s="219" t="s">
        <v>74</v>
      </c>
      <c r="E136" s="231" t="s">
        <v>147</v>
      </c>
      <c r="F136" s="231" t="s">
        <v>148</v>
      </c>
      <c r="G136" s="218"/>
      <c r="H136" s="218"/>
      <c r="I136" s="221"/>
      <c r="J136" s="232">
        <f>BK136</f>
        <v>0</v>
      </c>
      <c r="K136" s="218"/>
      <c r="L136" s="223"/>
      <c r="M136" s="224"/>
      <c r="N136" s="225"/>
      <c r="O136" s="225"/>
      <c r="P136" s="226">
        <f>SUM(P137:P138)</f>
        <v>0</v>
      </c>
      <c r="Q136" s="225"/>
      <c r="R136" s="226">
        <f>SUM(R137:R138)</f>
        <v>0.2359355570934</v>
      </c>
      <c r="S136" s="225"/>
      <c r="T136" s="227">
        <f>SUM(T137:T138)</f>
        <v>0</v>
      </c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R136" s="228" t="s">
        <v>83</v>
      </c>
      <c r="AT136" s="229" t="s">
        <v>74</v>
      </c>
      <c r="AU136" s="229" t="s">
        <v>83</v>
      </c>
      <c r="AY136" s="228" t="s">
        <v>126</v>
      </c>
      <c r="BK136" s="230">
        <f>SUM(BK137:BK138)</f>
        <v>0</v>
      </c>
    </row>
    <row r="137" s="2" customFormat="1" ht="16.5" customHeight="1">
      <c r="A137" s="35"/>
      <c r="B137" s="36"/>
      <c r="C137" s="233" t="s">
        <v>149</v>
      </c>
      <c r="D137" s="233" t="s">
        <v>128</v>
      </c>
      <c r="E137" s="234" t="s">
        <v>150</v>
      </c>
      <c r="F137" s="235" t="s">
        <v>151</v>
      </c>
      <c r="G137" s="236" t="s">
        <v>152</v>
      </c>
      <c r="H137" s="237">
        <v>0.222</v>
      </c>
      <c r="I137" s="238"/>
      <c r="J137" s="239">
        <f>ROUND(I137*H137,2)</f>
        <v>0</v>
      </c>
      <c r="K137" s="240"/>
      <c r="L137" s="41"/>
      <c r="M137" s="241" t="s">
        <v>1</v>
      </c>
      <c r="N137" s="242" t="s">
        <v>40</v>
      </c>
      <c r="O137" s="88"/>
      <c r="P137" s="243">
        <f>O137*H137</f>
        <v>0</v>
      </c>
      <c r="Q137" s="243">
        <v>1.0627727797</v>
      </c>
      <c r="R137" s="243">
        <f>Q137*H137</f>
        <v>0.2359355570934</v>
      </c>
      <c r="S137" s="243">
        <v>0</v>
      </c>
      <c r="T137" s="244">
        <f>S137*H137</f>
        <v>0</v>
      </c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R137" s="245" t="s">
        <v>132</v>
      </c>
      <c r="AT137" s="245" t="s">
        <v>128</v>
      </c>
      <c r="AU137" s="245" t="s">
        <v>85</v>
      </c>
      <c r="AY137" s="14" t="s">
        <v>126</v>
      </c>
      <c r="BE137" s="246">
        <f>IF(N137="základní",J137,0)</f>
        <v>0</v>
      </c>
      <c r="BF137" s="246">
        <f>IF(N137="snížená",J137,0)</f>
        <v>0</v>
      </c>
      <c r="BG137" s="246">
        <f>IF(N137="zákl. přenesená",J137,0)</f>
        <v>0</v>
      </c>
      <c r="BH137" s="246">
        <f>IF(N137="sníž. přenesená",J137,0)</f>
        <v>0</v>
      </c>
      <c r="BI137" s="246">
        <f>IF(N137="nulová",J137,0)</f>
        <v>0</v>
      </c>
      <c r="BJ137" s="14" t="s">
        <v>83</v>
      </c>
      <c r="BK137" s="246">
        <f>ROUND(I137*H137,2)</f>
        <v>0</v>
      </c>
      <c r="BL137" s="14" t="s">
        <v>132</v>
      </c>
      <c r="BM137" s="245" t="s">
        <v>238</v>
      </c>
    </row>
    <row r="138" s="2" customFormat="1" ht="16.5" customHeight="1">
      <c r="A138" s="35"/>
      <c r="B138" s="36"/>
      <c r="C138" s="233" t="s">
        <v>147</v>
      </c>
      <c r="D138" s="233" t="s">
        <v>128</v>
      </c>
      <c r="E138" s="234" t="s">
        <v>154</v>
      </c>
      <c r="F138" s="235" t="s">
        <v>155</v>
      </c>
      <c r="G138" s="236" t="s">
        <v>156</v>
      </c>
      <c r="H138" s="237">
        <v>89.200000000000003</v>
      </c>
      <c r="I138" s="238"/>
      <c r="J138" s="239">
        <f>ROUND(I138*H138,2)</f>
        <v>0</v>
      </c>
      <c r="K138" s="240"/>
      <c r="L138" s="41"/>
      <c r="M138" s="241" t="s">
        <v>1</v>
      </c>
      <c r="N138" s="242" t="s">
        <v>40</v>
      </c>
      <c r="O138" s="88"/>
      <c r="P138" s="243">
        <f>O138*H138</f>
        <v>0</v>
      </c>
      <c r="Q138" s="243">
        <v>0</v>
      </c>
      <c r="R138" s="243">
        <f>Q138*H138</f>
        <v>0</v>
      </c>
      <c r="S138" s="243">
        <v>0</v>
      </c>
      <c r="T138" s="244">
        <f>S138*H138</f>
        <v>0</v>
      </c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R138" s="245" t="s">
        <v>132</v>
      </c>
      <c r="AT138" s="245" t="s">
        <v>128</v>
      </c>
      <c r="AU138" s="245" t="s">
        <v>85</v>
      </c>
      <c r="AY138" s="14" t="s">
        <v>126</v>
      </c>
      <c r="BE138" s="246">
        <f>IF(N138="základní",J138,0)</f>
        <v>0</v>
      </c>
      <c r="BF138" s="246">
        <f>IF(N138="snížená",J138,0)</f>
        <v>0</v>
      </c>
      <c r="BG138" s="246">
        <f>IF(N138="zákl. přenesená",J138,0)</f>
        <v>0</v>
      </c>
      <c r="BH138" s="246">
        <f>IF(N138="sníž. přenesená",J138,0)</f>
        <v>0</v>
      </c>
      <c r="BI138" s="246">
        <f>IF(N138="nulová",J138,0)</f>
        <v>0</v>
      </c>
      <c r="BJ138" s="14" t="s">
        <v>83</v>
      </c>
      <c r="BK138" s="246">
        <f>ROUND(I138*H138,2)</f>
        <v>0</v>
      </c>
      <c r="BL138" s="14" t="s">
        <v>132</v>
      </c>
      <c r="BM138" s="245" t="s">
        <v>239</v>
      </c>
    </row>
    <row r="139" s="12" customFormat="1" ht="22.8" customHeight="1">
      <c r="A139" s="12"/>
      <c r="B139" s="217"/>
      <c r="C139" s="218"/>
      <c r="D139" s="219" t="s">
        <v>74</v>
      </c>
      <c r="E139" s="231" t="s">
        <v>158</v>
      </c>
      <c r="F139" s="231" t="s">
        <v>159</v>
      </c>
      <c r="G139" s="218"/>
      <c r="H139" s="218"/>
      <c r="I139" s="221"/>
      <c r="J139" s="232">
        <f>BK139</f>
        <v>0</v>
      </c>
      <c r="K139" s="218"/>
      <c r="L139" s="223"/>
      <c r="M139" s="224"/>
      <c r="N139" s="225"/>
      <c r="O139" s="225"/>
      <c r="P139" s="226">
        <f>SUM(P140:P141)</f>
        <v>0</v>
      </c>
      <c r="Q139" s="225"/>
      <c r="R139" s="226">
        <f>SUM(R140:R141)</f>
        <v>0.0072472320000000002</v>
      </c>
      <c r="S139" s="225"/>
      <c r="T139" s="227">
        <f>SUM(T140:T141)</f>
        <v>11.183999999999999</v>
      </c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R139" s="228" t="s">
        <v>83</v>
      </c>
      <c r="AT139" s="229" t="s">
        <v>74</v>
      </c>
      <c r="AU139" s="229" t="s">
        <v>83</v>
      </c>
      <c r="AY139" s="228" t="s">
        <v>126</v>
      </c>
      <c r="BK139" s="230">
        <f>SUM(BK140:BK141)</f>
        <v>0</v>
      </c>
    </row>
    <row r="140" s="2" customFormat="1" ht="16.5" customHeight="1">
      <c r="A140" s="35"/>
      <c r="B140" s="36"/>
      <c r="C140" s="233" t="s">
        <v>160</v>
      </c>
      <c r="D140" s="233" t="s">
        <v>128</v>
      </c>
      <c r="E140" s="234" t="s">
        <v>161</v>
      </c>
      <c r="F140" s="235" t="s">
        <v>162</v>
      </c>
      <c r="G140" s="236" t="s">
        <v>156</v>
      </c>
      <c r="H140" s="237">
        <v>93.200000000000003</v>
      </c>
      <c r="I140" s="238"/>
      <c r="J140" s="239">
        <f>ROUND(I140*H140,2)</f>
        <v>0</v>
      </c>
      <c r="K140" s="240"/>
      <c r="L140" s="41"/>
      <c r="M140" s="241" t="s">
        <v>1</v>
      </c>
      <c r="N140" s="242" t="s">
        <v>40</v>
      </c>
      <c r="O140" s="88"/>
      <c r="P140" s="243">
        <f>O140*H140</f>
        <v>0</v>
      </c>
      <c r="Q140" s="243">
        <v>7.7760000000000001E-05</v>
      </c>
      <c r="R140" s="243">
        <f>Q140*H140</f>
        <v>0.0072472320000000002</v>
      </c>
      <c r="S140" s="243">
        <v>0</v>
      </c>
      <c r="T140" s="244">
        <f>S140*H140</f>
        <v>0</v>
      </c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R140" s="245" t="s">
        <v>132</v>
      </c>
      <c r="AT140" s="245" t="s">
        <v>128</v>
      </c>
      <c r="AU140" s="245" t="s">
        <v>85</v>
      </c>
      <c r="AY140" s="14" t="s">
        <v>126</v>
      </c>
      <c r="BE140" s="246">
        <f>IF(N140="základní",J140,0)</f>
        <v>0</v>
      </c>
      <c r="BF140" s="246">
        <f>IF(N140="snížená",J140,0)</f>
        <v>0</v>
      </c>
      <c r="BG140" s="246">
        <f>IF(N140="zákl. přenesená",J140,0)</f>
        <v>0</v>
      </c>
      <c r="BH140" s="246">
        <f>IF(N140="sníž. přenesená",J140,0)</f>
        <v>0</v>
      </c>
      <c r="BI140" s="246">
        <f>IF(N140="nulová",J140,0)</f>
        <v>0</v>
      </c>
      <c r="BJ140" s="14" t="s">
        <v>83</v>
      </c>
      <c r="BK140" s="246">
        <f>ROUND(I140*H140,2)</f>
        <v>0</v>
      </c>
      <c r="BL140" s="14" t="s">
        <v>132</v>
      </c>
      <c r="BM140" s="245" t="s">
        <v>240</v>
      </c>
    </row>
    <row r="141" s="2" customFormat="1" ht="16.5" customHeight="1">
      <c r="A141" s="35"/>
      <c r="B141" s="36"/>
      <c r="C141" s="233" t="s">
        <v>164</v>
      </c>
      <c r="D141" s="233" t="s">
        <v>128</v>
      </c>
      <c r="E141" s="234" t="s">
        <v>165</v>
      </c>
      <c r="F141" s="235" t="s">
        <v>166</v>
      </c>
      <c r="G141" s="236" t="s">
        <v>131</v>
      </c>
      <c r="H141" s="237">
        <v>5.5919999999999996</v>
      </c>
      <c r="I141" s="238"/>
      <c r="J141" s="239">
        <f>ROUND(I141*H141,2)</f>
        <v>0</v>
      </c>
      <c r="K141" s="240"/>
      <c r="L141" s="41"/>
      <c r="M141" s="241" t="s">
        <v>1</v>
      </c>
      <c r="N141" s="242" t="s">
        <v>40</v>
      </c>
      <c r="O141" s="88"/>
      <c r="P141" s="243">
        <f>O141*H141</f>
        <v>0</v>
      </c>
      <c r="Q141" s="243">
        <v>0</v>
      </c>
      <c r="R141" s="243">
        <f>Q141*H141</f>
        <v>0</v>
      </c>
      <c r="S141" s="243">
        <v>2</v>
      </c>
      <c r="T141" s="244">
        <f>S141*H141</f>
        <v>11.183999999999999</v>
      </c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R141" s="245" t="s">
        <v>132</v>
      </c>
      <c r="AT141" s="245" t="s">
        <v>128</v>
      </c>
      <c r="AU141" s="245" t="s">
        <v>85</v>
      </c>
      <c r="AY141" s="14" t="s">
        <v>126</v>
      </c>
      <c r="BE141" s="246">
        <f>IF(N141="základní",J141,0)</f>
        <v>0</v>
      </c>
      <c r="BF141" s="246">
        <f>IF(N141="snížená",J141,0)</f>
        <v>0</v>
      </c>
      <c r="BG141" s="246">
        <f>IF(N141="zákl. přenesená",J141,0)</f>
        <v>0</v>
      </c>
      <c r="BH141" s="246">
        <f>IF(N141="sníž. přenesená",J141,0)</f>
        <v>0</v>
      </c>
      <c r="BI141" s="246">
        <f>IF(N141="nulová",J141,0)</f>
        <v>0</v>
      </c>
      <c r="BJ141" s="14" t="s">
        <v>83</v>
      </c>
      <c r="BK141" s="246">
        <f>ROUND(I141*H141,2)</f>
        <v>0</v>
      </c>
      <c r="BL141" s="14" t="s">
        <v>132</v>
      </c>
      <c r="BM141" s="245" t="s">
        <v>241</v>
      </c>
    </row>
    <row r="142" s="12" customFormat="1" ht="22.8" customHeight="1">
      <c r="A142" s="12"/>
      <c r="B142" s="217"/>
      <c r="C142" s="218"/>
      <c r="D142" s="219" t="s">
        <v>74</v>
      </c>
      <c r="E142" s="231" t="s">
        <v>168</v>
      </c>
      <c r="F142" s="231" t="s">
        <v>169</v>
      </c>
      <c r="G142" s="218"/>
      <c r="H142" s="218"/>
      <c r="I142" s="221"/>
      <c r="J142" s="232">
        <f>BK142</f>
        <v>0</v>
      </c>
      <c r="K142" s="218"/>
      <c r="L142" s="223"/>
      <c r="M142" s="224"/>
      <c r="N142" s="225"/>
      <c r="O142" s="225"/>
      <c r="P142" s="226">
        <f>SUM(P143:P146)</f>
        <v>0</v>
      </c>
      <c r="Q142" s="225"/>
      <c r="R142" s="226">
        <f>SUM(R143:R146)</f>
        <v>0</v>
      </c>
      <c r="S142" s="225"/>
      <c r="T142" s="227">
        <f>SUM(T143:T146)</f>
        <v>0</v>
      </c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R142" s="228" t="s">
        <v>83</v>
      </c>
      <c r="AT142" s="229" t="s">
        <v>74</v>
      </c>
      <c r="AU142" s="229" t="s">
        <v>83</v>
      </c>
      <c r="AY142" s="228" t="s">
        <v>126</v>
      </c>
      <c r="BK142" s="230">
        <f>SUM(BK143:BK146)</f>
        <v>0</v>
      </c>
    </row>
    <row r="143" s="2" customFormat="1" ht="21.75" customHeight="1">
      <c r="A143" s="35"/>
      <c r="B143" s="36"/>
      <c r="C143" s="233" t="s">
        <v>158</v>
      </c>
      <c r="D143" s="233" t="s">
        <v>128</v>
      </c>
      <c r="E143" s="234" t="s">
        <v>170</v>
      </c>
      <c r="F143" s="235" t="s">
        <v>171</v>
      </c>
      <c r="G143" s="236" t="s">
        <v>152</v>
      </c>
      <c r="H143" s="237">
        <v>11.254</v>
      </c>
      <c r="I143" s="238"/>
      <c r="J143" s="239">
        <f>ROUND(I143*H143,2)</f>
        <v>0</v>
      </c>
      <c r="K143" s="240"/>
      <c r="L143" s="41"/>
      <c r="M143" s="241" t="s">
        <v>1</v>
      </c>
      <c r="N143" s="242" t="s">
        <v>40</v>
      </c>
      <c r="O143" s="88"/>
      <c r="P143" s="243">
        <f>O143*H143</f>
        <v>0</v>
      </c>
      <c r="Q143" s="243">
        <v>0</v>
      </c>
      <c r="R143" s="243">
        <f>Q143*H143</f>
        <v>0</v>
      </c>
      <c r="S143" s="243">
        <v>0</v>
      </c>
      <c r="T143" s="244">
        <f>S143*H143</f>
        <v>0</v>
      </c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R143" s="245" t="s">
        <v>132</v>
      </c>
      <c r="AT143" s="245" t="s">
        <v>128</v>
      </c>
      <c r="AU143" s="245" t="s">
        <v>85</v>
      </c>
      <c r="AY143" s="14" t="s">
        <v>126</v>
      </c>
      <c r="BE143" s="246">
        <f>IF(N143="základní",J143,0)</f>
        <v>0</v>
      </c>
      <c r="BF143" s="246">
        <f>IF(N143="snížená",J143,0)</f>
        <v>0</v>
      </c>
      <c r="BG143" s="246">
        <f>IF(N143="zákl. přenesená",J143,0)</f>
        <v>0</v>
      </c>
      <c r="BH143" s="246">
        <f>IF(N143="sníž. přenesená",J143,0)</f>
        <v>0</v>
      </c>
      <c r="BI143" s="246">
        <f>IF(N143="nulová",J143,0)</f>
        <v>0</v>
      </c>
      <c r="BJ143" s="14" t="s">
        <v>83</v>
      </c>
      <c r="BK143" s="246">
        <f>ROUND(I143*H143,2)</f>
        <v>0</v>
      </c>
      <c r="BL143" s="14" t="s">
        <v>132</v>
      </c>
      <c r="BM143" s="245" t="s">
        <v>242</v>
      </c>
    </row>
    <row r="144" s="2" customFormat="1" ht="21.75" customHeight="1">
      <c r="A144" s="35"/>
      <c r="B144" s="36"/>
      <c r="C144" s="233" t="s">
        <v>173</v>
      </c>
      <c r="D144" s="233" t="s">
        <v>128</v>
      </c>
      <c r="E144" s="234" t="s">
        <v>174</v>
      </c>
      <c r="F144" s="235" t="s">
        <v>175</v>
      </c>
      <c r="G144" s="236" t="s">
        <v>152</v>
      </c>
      <c r="H144" s="237">
        <v>11.254</v>
      </c>
      <c r="I144" s="238"/>
      <c r="J144" s="239">
        <f>ROUND(I144*H144,2)</f>
        <v>0</v>
      </c>
      <c r="K144" s="240"/>
      <c r="L144" s="41"/>
      <c r="M144" s="241" t="s">
        <v>1</v>
      </c>
      <c r="N144" s="242" t="s">
        <v>40</v>
      </c>
      <c r="O144" s="88"/>
      <c r="P144" s="243">
        <f>O144*H144</f>
        <v>0</v>
      </c>
      <c r="Q144" s="243">
        <v>0</v>
      </c>
      <c r="R144" s="243">
        <f>Q144*H144</f>
        <v>0</v>
      </c>
      <c r="S144" s="243">
        <v>0</v>
      </c>
      <c r="T144" s="244">
        <f>S144*H144</f>
        <v>0</v>
      </c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R144" s="245" t="s">
        <v>132</v>
      </c>
      <c r="AT144" s="245" t="s">
        <v>128</v>
      </c>
      <c r="AU144" s="245" t="s">
        <v>85</v>
      </c>
      <c r="AY144" s="14" t="s">
        <v>126</v>
      </c>
      <c r="BE144" s="246">
        <f>IF(N144="základní",J144,0)</f>
        <v>0</v>
      </c>
      <c r="BF144" s="246">
        <f>IF(N144="snížená",J144,0)</f>
        <v>0</v>
      </c>
      <c r="BG144" s="246">
        <f>IF(N144="zákl. přenesená",J144,0)</f>
        <v>0</v>
      </c>
      <c r="BH144" s="246">
        <f>IF(N144="sníž. přenesená",J144,0)</f>
        <v>0</v>
      </c>
      <c r="BI144" s="246">
        <f>IF(N144="nulová",J144,0)</f>
        <v>0</v>
      </c>
      <c r="BJ144" s="14" t="s">
        <v>83</v>
      </c>
      <c r="BK144" s="246">
        <f>ROUND(I144*H144,2)</f>
        <v>0</v>
      </c>
      <c r="BL144" s="14" t="s">
        <v>132</v>
      </c>
      <c r="BM144" s="245" t="s">
        <v>243</v>
      </c>
    </row>
    <row r="145" s="2" customFormat="1" ht="21.75" customHeight="1">
      <c r="A145" s="35"/>
      <c r="B145" s="36"/>
      <c r="C145" s="233" t="s">
        <v>177</v>
      </c>
      <c r="D145" s="233" t="s">
        <v>128</v>
      </c>
      <c r="E145" s="234" t="s">
        <v>178</v>
      </c>
      <c r="F145" s="235" t="s">
        <v>179</v>
      </c>
      <c r="G145" s="236" t="s">
        <v>152</v>
      </c>
      <c r="H145" s="237">
        <v>101.286</v>
      </c>
      <c r="I145" s="238"/>
      <c r="J145" s="239">
        <f>ROUND(I145*H145,2)</f>
        <v>0</v>
      </c>
      <c r="K145" s="240"/>
      <c r="L145" s="41"/>
      <c r="M145" s="241" t="s">
        <v>1</v>
      </c>
      <c r="N145" s="242" t="s">
        <v>40</v>
      </c>
      <c r="O145" s="88"/>
      <c r="P145" s="243">
        <f>O145*H145</f>
        <v>0</v>
      </c>
      <c r="Q145" s="243">
        <v>0</v>
      </c>
      <c r="R145" s="243">
        <f>Q145*H145</f>
        <v>0</v>
      </c>
      <c r="S145" s="243">
        <v>0</v>
      </c>
      <c r="T145" s="244">
        <f>S145*H145</f>
        <v>0</v>
      </c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R145" s="245" t="s">
        <v>132</v>
      </c>
      <c r="AT145" s="245" t="s">
        <v>128</v>
      </c>
      <c r="AU145" s="245" t="s">
        <v>85</v>
      </c>
      <c r="AY145" s="14" t="s">
        <v>126</v>
      </c>
      <c r="BE145" s="246">
        <f>IF(N145="základní",J145,0)</f>
        <v>0</v>
      </c>
      <c r="BF145" s="246">
        <f>IF(N145="snížená",J145,0)</f>
        <v>0</v>
      </c>
      <c r="BG145" s="246">
        <f>IF(N145="zákl. přenesená",J145,0)</f>
        <v>0</v>
      </c>
      <c r="BH145" s="246">
        <f>IF(N145="sníž. přenesená",J145,0)</f>
        <v>0</v>
      </c>
      <c r="BI145" s="246">
        <f>IF(N145="nulová",J145,0)</f>
        <v>0</v>
      </c>
      <c r="BJ145" s="14" t="s">
        <v>83</v>
      </c>
      <c r="BK145" s="246">
        <f>ROUND(I145*H145,2)</f>
        <v>0</v>
      </c>
      <c r="BL145" s="14" t="s">
        <v>132</v>
      </c>
      <c r="BM145" s="245" t="s">
        <v>244</v>
      </c>
    </row>
    <row r="146" s="2" customFormat="1" ht="21.75" customHeight="1">
      <c r="A146" s="35"/>
      <c r="B146" s="36"/>
      <c r="C146" s="233" t="s">
        <v>181</v>
      </c>
      <c r="D146" s="233" t="s">
        <v>128</v>
      </c>
      <c r="E146" s="234" t="s">
        <v>182</v>
      </c>
      <c r="F146" s="235" t="s">
        <v>183</v>
      </c>
      <c r="G146" s="236" t="s">
        <v>152</v>
      </c>
      <c r="H146" s="237">
        <v>12.550000000000001</v>
      </c>
      <c r="I146" s="238"/>
      <c r="J146" s="239">
        <f>ROUND(I146*H146,2)</f>
        <v>0</v>
      </c>
      <c r="K146" s="240"/>
      <c r="L146" s="41"/>
      <c r="M146" s="241" t="s">
        <v>1</v>
      </c>
      <c r="N146" s="242" t="s">
        <v>40</v>
      </c>
      <c r="O146" s="88"/>
      <c r="P146" s="243">
        <f>O146*H146</f>
        <v>0</v>
      </c>
      <c r="Q146" s="243">
        <v>0</v>
      </c>
      <c r="R146" s="243">
        <f>Q146*H146</f>
        <v>0</v>
      </c>
      <c r="S146" s="243">
        <v>0</v>
      </c>
      <c r="T146" s="244">
        <f>S146*H146</f>
        <v>0</v>
      </c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R146" s="245" t="s">
        <v>132</v>
      </c>
      <c r="AT146" s="245" t="s">
        <v>128</v>
      </c>
      <c r="AU146" s="245" t="s">
        <v>85</v>
      </c>
      <c r="AY146" s="14" t="s">
        <v>126</v>
      </c>
      <c r="BE146" s="246">
        <f>IF(N146="základní",J146,0)</f>
        <v>0</v>
      </c>
      <c r="BF146" s="246">
        <f>IF(N146="snížená",J146,0)</f>
        <v>0</v>
      </c>
      <c r="BG146" s="246">
        <f>IF(N146="zákl. přenesená",J146,0)</f>
        <v>0</v>
      </c>
      <c r="BH146" s="246">
        <f>IF(N146="sníž. přenesená",J146,0)</f>
        <v>0</v>
      </c>
      <c r="BI146" s="246">
        <f>IF(N146="nulová",J146,0)</f>
        <v>0</v>
      </c>
      <c r="BJ146" s="14" t="s">
        <v>83</v>
      </c>
      <c r="BK146" s="246">
        <f>ROUND(I146*H146,2)</f>
        <v>0</v>
      </c>
      <c r="BL146" s="14" t="s">
        <v>132</v>
      </c>
      <c r="BM146" s="245" t="s">
        <v>245</v>
      </c>
    </row>
    <row r="147" s="12" customFormat="1" ht="22.8" customHeight="1">
      <c r="A147" s="12"/>
      <c r="B147" s="217"/>
      <c r="C147" s="218"/>
      <c r="D147" s="219" t="s">
        <v>74</v>
      </c>
      <c r="E147" s="231" t="s">
        <v>185</v>
      </c>
      <c r="F147" s="231" t="s">
        <v>186</v>
      </c>
      <c r="G147" s="218"/>
      <c r="H147" s="218"/>
      <c r="I147" s="221"/>
      <c r="J147" s="232">
        <f>BK147</f>
        <v>0</v>
      </c>
      <c r="K147" s="218"/>
      <c r="L147" s="223"/>
      <c r="M147" s="224"/>
      <c r="N147" s="225"/>
      <c r="O147" s="225"/>
      <c r="P147" s="226">
        <f>P148</f>
        <v>0</v>
      </c>
      <c r="Q147" s="225"/>
      <c r="R147" s="226">
        <f>R148</f>
        <v>0</v>
      </c>
      <c r="S147" s="225"/>
      <c r="T147" s="227">
        <f>T148</f>
        <v>0</v>
      </c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R147" s="228" t="s">
        <v>83</v>
      </c>
      <c r="AT147" s="229" t="s">
        <v>74</v>
      </c>
      <c r="AU147" s="229" t="s">
        <v>83</v>
      </c>
      <c r="AY147" s="228" t="s">
        <v>126</v>
      </c>
      <c r="BK147" s="230">
        <f>BK148</f>
        <v>0</v>
      </c>
    </row>
    <row r="148" s="2" customFormat="1" ht="16.5" customHeight="1">
      <c r="A148" s="35"/>
      <c r="B148" s="36"/>
      <c r="C148" s="233" t="s">
        <v>187</v>
      </c>
      <c r="D148" s="233" t="s">
        <v>128</v>
      </c>
      <c r="E148" s="234" t="s">
        <v>188</v>
      </c>
      <c r="F148" s="235" t="s">
        <v>189</v>
      </c>
      <c r="G148" s="236" t="s">
        <v>152</v>
      </c>
      <c r="H148" s="237">
        <v>12.550000000000001</v>
      </c>
      <c r="I148" s="238"/>
      <c r="J148" s="239">
        <f>ROUND(I148*H148,2)</f>
        <v>0</v>
      </c>
      <c r="K148" s="240"/>
      <c r="L148" s="41"/>
      <c r="M148" s="241" t="s">
        <v>1</v>
      </c>
      <c r="N148" s="242" t="s">
        <v>40</v>
      </c>
      <c r="O148" s="88"/>
      <c r="P148" s="243">
        <f>O148*H148</f>
        <v>0</v>
      </c>
      <c r="Q148" s="243">
        <v>0</v>
      </c>
      <c r="R148" s="243">
        <f>Q148*H148</f>
        <v>0</v>
      </c>
      <c r="S148" s="243">
        <v>0</v>
      </c>
      <c r="T148" s="244">
        <f>S148*H148</f>
        <v>0</v>
      </c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R148" s="245" t="s">
        <v>132</v>
      </c>
      <c r="AT148" s="245" t="s">
        <v>128</v>
      </c>
      <c r="AU148" s="245" t="s">
        <v>85</v>
      </c>
      <c r="AY148" s="14" t="s">
        <v>126</v>
      </c>
      <c r="BE148" s="246">
        <f>IF(N148="základní",J148,0)</f>
        <v>0</v>
      </c>
      <c r="BF148" s="246">
        <f>IF(N148="snížená",J148,0)</f>
        <v>0</v>
      </c>
      <c r="BG148" s="246">
        <f>IF(N148="zákl. přenesená",J148,0)</f>
        <v>0</v>
      </c>
      <c r="BH148" s="246">
        <f>IF(N148="sníž. přenesená",J148,0)</f>
        <v>0</v>
      </c>
      <c r="BI148" s="246">
        <f>IF(N148="nulová",J148,0)</f>
        <v>0</v>
      </c>
      <c r="BJ148" s="14" t="s">
        <v>83</v>
      </c>
      <c r="BK148" s="246">
        <f>ROUND(I148*H148,2)</f>
        <v>0</v>
      </c>
      <c r="BL148" s="14" t="s">
        <v>132</v>
      </c>
      <c r="BM148" s="245" t="s">
        <v>246</v>
      </c>
    </row>
    <row r="149" s="12" customFormat="1" ht="25.92" customHeight="1">
      <c r="A149" s="12"/>
      <c r="B149" s="217"/>
      <c r="C149" s="218"/>
      <c r="D149" s="219" t="s">
        <v>74</v>
      </c>
      <c r="E149" s="220" t="s">
        <v>191</v>
      </c>
      <c r="F149" s="220" t="s">
        <v>192</v>
      </c>
      <c r="G149" s="218"/>
      <c r="H149" s="218"/>
      <c r="I149" s="221"/>
      <c r="J149" s="222">
        <f>BK149</f>
        <v>0</v>
      </c>
      <c r="K149" s="218"/>
      <c r="L149" s="223"/>
      <c r="M149" s="224"/>
      <c r="N149" s="225"/>
      <c r="O149" s="225"/>
      <c r="P149" s="226">
        <f>P150</f>
        <v>0</v>
      </c>
      <c r="Q149" s="225"/>
      <c r="R149" s="226">
        <f>R150</f>
        <v>0</v>
      </c>
      <c r="S149" s="225"/>
      <c r="T149" s="227">
        <f>T150</f>
        <v>0</v>
      </c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R149" s="228" t="s">
        <v>85</v>
      </c>
      <c r="AT149" s="229" t="s">
        <v>74</v>
      </c>
      <c r="AU149" s="229" t="s">
        <v>75</v>
      </c>
      <c r="AY149" s="228" t="s">
        <v>126</v>
      </c>
      <c r="BK149" s="230">
        <f>BK150</f>
        <v>0</v>
      </c>
    </row>
    <row r="150" s="12" customFormat="1" ht="22.8" customHeight="1">
      <c r="A150" s="12"/>
      <c r="B150" s="217"/>
      <c r="C150" s="218"/>
      <c r="D150" s="219" t="s">
        <v>74</v>
      </c>
      <c r="E150" s="231" t="s">
        <v>193</v>
      </c>
      <c r="F150" s="231" t="s">
        <v>194</v>
      </c>
      <c r="G150" s="218"/>
      <c r="H150" s="218"/>
      <c r="I150" s="221"/>
      <c r="J150" s="232">
        <f>BK150</f>
        <v>0</v>
      </c>
      <c r="K150" s="218"/>
      <c r="L150" s="223"/>
      <c r="M150" s="224"/>
      <c r="N150" s="225"/>
      <c r="O150" s="225"/>
      <c r="P150" s="226">
        <f>P151</f>
        <v>0</v>
      </c>
      <c r="Q150" s="225"/>
      <c r="R150" s="226">
        <f>R151</f>
        <v>0</v>
      </c>
      <c r="S150" s="225"/>
      <c r="T150" s="227">
        <f>T151</f>
        <v>0</v>
      </c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R150" s="228" t="s">
        <v>85</v>
      </c>
      <c r="AT150" s="229" t="s">
        <v>74</v>
      </c>
      <c r="AU150" s="229" t="s">
        <v>83</v>
      </c>
      <c r="AY150" s="228" t="s">
        <v>126</v>
      </c>
      <c r="BK150" s="230">
        <f>BK151</f>
        <v>0</v>
      </c>
    </row>
    <row r="151" s="2" customFormat="1" ht="16.5" customHeight="1">
      <c r="A151" s="35"/>
      <c r="B151" s="36"/>
      <c r="C151" s="233" t="s">
        <v>195</v>
      </c>
      <c r="D151" s="233" t="s">
        <v>128</v>
      </c>
      <c r="E151" s="234" t="s">
        <v>196</v>
      </c>
      <c r="F151" s="235" t="s">
        <v>197</v>
      </c>
      <c r="G151" s="236" t="s">
        <v>198</v>
      </c>
      <c r="H151" s="237">
        <v>1</v>
      </c>
      <c r="I151" s="238"/>
      <c r="J151" s="239">
        <f>ROUND(I151*H151,2)</f>
        <v>0</v>
      </c>
      <c r="K151" s="240"/>
      <c r="L151" s="41"/>
      <c r="M151" s="241" t="s">
        <v>1</v>
      </c>
      <c r="N151" s="242" t="s">
        <v>40</v>
      </c>
      <c r="O151" s="88"/>
      <c r="P151" s="243">
        <f>O151*H151</f>
        <v>0</v>
      </c>
      <c r="Q151" s="243">
        <v>0</v>
      </c>
      <c r="R151" s="243">
        <f>Q151*H151</f>
        <v>0</v>
      </c>
      <c r="S151" s="243">
        <v>0</v>
      </c>
      <c r="T151" s="244">
        <f>S151*H151</f>
        <v>0</v>
      </c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R151" s="245" t="s">
        <v>199</v>
      </c>
      <c r="AT151" s="245" t="s">
        <v>128</v>
      </c>
      <c r="AU151" s="245" t="s">
        <v>85</v>
      </c>
      <c r="AY151" s="14" t="s">
        <v>126</v>
      </c>
      <c r="BE151" s="246">
        <f>IF(N151="základní",J151,0)</f>
        <v>0</v>
      </c>
      <c r="BF151" s="246">
        <f>IF(N151="snížená",J151,0)</f>
        <v>0</v>
      </c>
      <c r="BG151" s="246">
        <f>IF(N151="zákl. přenesená",J151,0)</f>
        <v>0</v>
      </c>
      <c r="BH151" s="246">
        <f>IF(N151="sníž. přenesená",J151,0)</f>
        <v>0</v>
      </c>
      <c r="BI151" s="246">
        <f>IF(N151="nulová",J151,0)</f>
        <v>0</v>
      </c>
      <c r="BJ151" s="14" t="s">
        <v>83</v>
      </c>
      <c r="BK151" s="246">
        <f>ROUND(I151*H151,2)</f>
        <v>0</v>
      </c>
      <c r="BL151" s="14" t="s">
        <v>199</v>
      </c>
      <c r="BM151" s="245" t="s">
        <v>247</v>
      </c>
    </row>
    <row r="152" s="12" customFormat="1" ht="25.92" customHeight="1">
      <c r="A152" s="12"/>
      <c r="B152" s="217"/>
      <c r="C152" s="218"/>
      <c r="D152" s="219" t="s">
        <v>74</v>
      </c>
      <c r="E152" s="220" t="s">
        <v>201</v>
      </c>
      <c r="F152" s="220" t="s">
        <v>202</v>
      </c>
      <c r="G152" s="218"/>
      <c r="H152" s="218"/>
      <c r="I152" s="221"/>
      <c r="J152" s="222">
        <f>BK152</f>
        <v>0</v>
      </c>
      <c r="K152" s="218"/>
      <c r="L152" s="223"/>
      <c r="M152" s="224"/>
      <c r="N152" s="225"/>
      <c r="O152" s="225"/>
      <c r="P152" s="226">
        <f>SUM(P153:P155)</f>
        <v>0</v>
      </c>
      <c r="Q152" s="225"/>
      <c r="R152" s="226">
        <f>SUM(R153:R155)</f>
        <v>0.25027199999999999</v>
      </c>
      <c r="S152" s="225"/>
      <c r="T152" s="227">
        <f>SUM(T153:T155)</f>
        <v>0.070400000000000004</v>
      </c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R152" s="228" t="s">
        <v>132</v>
      </c>
      <c r="AT152" s="229" t="s">
        <v>74</v>
      </c>
      <c r="AU152" s="229" t="s">
        <v>75</v>
      </c>
      <c r="AY152" s="228" t="s">
        <v>126</v>
      </c>
      <c r="BK152" s="230">
        <f>SUM(BK153:BK155)</f>
        <v>0</v>
      </c>
    </row>
    <row r="153" s="2" customFormat="1" ht="16.5" customHeight="1">
      <c r="A153" s="35"/>
      <c r="B153" s="36"/>
      <c r="C153" s="247" t="s">
        <v>8</v>
      </c>
      <c r="D153" s="247" t="s">
        <v>203</v>
      </c>
      <c r="E153" s="248" t="s">
        <v>204</v>
      </c>
      <c r="F153" s="249" t="s">
        <v>205</v>
      </c>
      <c r="G153" s="250" t="s">
        <v>156</v>
      </c>
      <c r="H153" s="251">
        <v>66.879999999999995</v>
      </c>
      <c r="I153" s="252"/>
      <c r="J153" s="253">
        <f>ROUND(I153*H153,2)</f>
        <v>0</v>
      </c>
      <c r="K153" s="254"/>
      <c r="L153" s="255"/>
      <c r="M153" s="256" t="s">
        <v>1</v>
      </c>
      <c r="N153" s="257" t="s">
        <v>40</v>
      </c>
      <c r="O153" s="88"/>
      <c r="P153" s="243">
        <f>O153*H153</f>
        <v>0</v>
      </c>
      <c r="Q153" s="243">
        <v>0.0035000000000000001</v>
      </c>
      <c r="R153" s="243">
        <f>Q153*H153</f>
        <v>0.23407999999999998</v>
      </c>
      <c r="S153" s="243">
        <v>0</v>
      </c>
      <c r="T153" s="244">
        <f>S153*H153</f>
        <v>0</v>
      </c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R153" s="245" t="s">
        <v>164</v>
      </c>
      <c r="AT153" s="245" t="s">
        <v>203</v>
      </c>
      <c r="AU153" s="245" t="s">
        <v>83</v>
      </c>
      <c r="AY153" s="14" t="s">
        <v>126</v>
      </c>
      <c r="BE153" s="246">
        <f>IF(N153="základní",J153,0)</f>
        <v>0</v>
      </c>
      <c r="BF153" s="246">
        <f>IF(N153="snížená",J153,0)</f>
        <v>0</v>
      </c>
      <c r="BG153" s="246">
        <f>IF(N153="zákl. přenesená",J153,0)</f>
        <v>0</v>
      </c>
      <c r="BH153" s="246">
        <f>IF(N153="sníž. přenesená",J153,0)</f>
        <v>0</v>
      </c>
      <c r="BI153" s="246">
        <f>IF(N153="nulová",J153,0)</f>
        <v>0</v>
      </c>
      <c r="BJ153" s="14" t="s">
        <v>83</v>
      </c>
      <c r="BK153" s="246">
        <f>ROUND(I153*H153,2)</f>
        <v>0</v>
      </c>
      <c r="BL153" s="14" t="s">
        <v>132</v>
      </c>
      <c r="BM153" s="245" t="s">
        <v>248</v>
      </c>
    </row>
    <row r="154" s="2" customFormat="1" ht="21.75" customHeight="1">
      <c r="A154" s="35"/>
      <c r="B154" s="36"/>
      <c r="C154" s="233" t="s">
        <v>199</v>
      </c>
      <c r="D154" s="233" t="s">
        <v>128</v>
      </c>
      <c r="E154" s="234" t="s">
        <v>207</v>
      </c>
      <c r="F154" s="235" t="s">
        <v>208</v>
      </c>
      <c r="G154" s="236" t="s">
        <v>209</v>
      </c>
      <c r="H154" s="237">
        <v>176</v>
      </c>
      <c r="I154" s="238"/>
      <c r="J154" s="239">
        <f>ROUND(I154*H154,2)</f>
        <v>0</v>
      </c>
      <c r="K154" s="240"/>
      <c r="L154" s="41"/>
      <c r="M154" s="241" t="s">
        <v>1</v>
      </c>
      <c r="N154" s="242" t="s">
        <v>40</v>
      </c>
      <c r="O154" s="88"/>
      <c r="P154" s="243">
        <f>O154*H154</f>
        <v>0</v>
      </c>
      <c r="Q154" s="243">
        <v>8.0000000000000007E-05</v>
      </c>
      <c r="R154" s="243">
        <f>Q154*H154</f>
        <v>0.014080000000000001</v>
      </c>
      <c r="S154" s="243">
        <v>0</v>
      </c>
      <c r="T154" s="244">
        <f>S154*H154</f>
        <v>0</v>
      </c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R154" s="245" t="s">
        <v>132</v>
      </c>
      <c r="AT154" s="245" t="s">
        <v>128</v>
      </c>
      <c r="AU154" s="245" t="s">
        <v>83</v>
      </c>
      <c r="AY154" s="14" t="s">
        <v>126</v>
      </c>
      <c r="BE154" s="246">
        <f>IF(N154="základní",J154,0)</f>
        <v>0</v>
      </c>
      <c r="BF154" s="246">
        <f>IF(N154="snížená",J154,0)</f>
        <v>0</v>
      </c>
      <c r="BG154" s="246">
        <f>IF(N154="zákl. přenesená",J154,0)</f>
        <v>0</v>
      </c>
      <c r="BH154" s="246">
        <f>IF(N154="sníž. přenesená",J154,0)</f>
        <v>0</v>
      </c>
      <c r="BI154" s="246">
        <f>IF(N154="nulová",J154,0)</f>
        <v>0</v>
      </c>
      <c r="BJ154" s="14" t="s">
        <v>83</v>
      </c>
      <c r="BK154" s="246">
        <f>ROUND(I154*H154,2)</f>
        <v>0</v>
      </c>
      <c r="BL154" s="14" t="s">
        <v>132</v>
      </c>
      <c r="BM154" s="245" t="s">
        <v>249</v>
      </c>
    </row>
    <row r="155" s="2" customFormat="1" ht="21.75" customHeight="1">
      <c r="A155" s="35"/>
      <c r="B155" s="36"/>
      <c r="C155" s="233" t="s">
        <v>211</v>
      </c>
      <c r="D155" s="233" t="s">
        <v>128</v>
      </c>
      <c r="E155" s="234" t="s">
        <v>212</v>
      </c>
      <c r="F155" s="235" t="s">
        <v>213</v>
      </c>
      <c r="G155" s="236" t="s">
        <v>156</v>
      </c>
      <c r="H155" s="237">
        <v>35.200000000000003</v>
      </c>
      <c r="I155" s="238"/>
      <c r="J155" s="239">
        <f>ROUND(I155*H155,2)</f>
        <v>0</v>
      </c>
      <c r="K155" s="240"/>
      <c r="L155" s="41"/>
      <c r="M155" s="258" t="s">
        <v>1</v>
      </c>
      <c r="N155" s="259" t="s">
        <v>40</v>
      </c>
      <c r="O155" s="260"/>
      <c r="P155" s="261">
        <f>O155*H155</f>
        <v>0</v>
      </c>
      <c r="Q155" s="261">
        <v>6.0000000000000002E-05</v>
      </c>
      <c r="R155" s="261">
        <f>Q155*H155</f>
        <v>0.0021120000000000002</v>
      </c>
      <c r="S155" s="261">
        <v>0.002</v>
      </c>
      <c r="T155" s="262">
        <f>S155*H155</f>
        <v>0.070400000000000004</v>
      </c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R155" s="245" t="s">
        <v>132</v>
      </c>
      <c r="AT155" s="245" t="s">
        <v>128</v>
      </c>
      <c r="AU155" s="245" t="s">
        <v>83</v>
      </c>
      <c r="AY155" s="14" t="s">
        <v>126</v>
      </c>
      <c r="BE155" s="246">
        <f>IF(N155="základní",J155,0)</f>
        <v>0</v>
      </c>
      <c r="BF155" s="246">
        <f>IF(N155="snížená",J155,0)</f>
        <v>0</v>
      </c>
      <c r="BG155" s="246">
        <f>IF(N155="zákl. přenesená",J155,0)</f>
        <v>0</v>
      </c>
      <c r="BH155" s="246">
        <f>IF(N155="sníž. přenesená",J155,0)</f>
        <v>0</v>
      </c>
      <c r="BI155" s="246">
        <f>IF(N155="nulová",J155,0)</f>
        <v>0</v>
      </c>
      <c r="BJ155" s="14" t="s">
        <v>83</v>
      </c>
      <c r="BK155" s="246">
        <f>ROUND(I155*H155,2)</f>
        <v>0</v>
      </c>
      <c r="BL155" s="14" t="s">
        <v>132</v>
      </c>
      <c r="BM155" s="245" t="s">
        <v>250</v>
      </c>
    </row>
    <row r="156" s="2" customFormat="1" ht="6.96" customHeight="1">
      <c r="A156" s="35"/>
      <c r="B156" s="63"/>
      <c r="C156" s="64"/>
      <c r="D156" s="64"/>
      <c r="E156" s="64"/>
      <c r="F156" s="64"/>
      <c r="G156" s="64"/>
      <c r="H156" s="64"/>
      <c r="I156" s="180"/>
      <c r="J156" s="64"/>
      <c r="K156" s="64"/>
      <c r="L156" s="41"/>
      <c r="M156" s="35"/>
      <c r="O156" s="35"/>
      <c r="P156" s="35"/>
      <c r="Q156" s="35"/>
      <c r="R156" s="35"/>
      <c r="S156" s="35"/>
      <c r="T156" s="35"/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</row>
  </sheetData>
  <sheetProtection sheet="1" autoFilter="0" formatColumns="0" formatRows="0" objects="1" scenarios="1" spinCount="100000" saltValue="JQVMU9/iH0FTs6QyT5YWuaXKlUb6MIVd3PR6kN9AltGTb6W7EmuYew2Fn4fnqB2WdWi1cbVOGzSh+BDBSQFghg==" hashValue="GvBxWkh5oLBnarqmDZ29LNhTnWQIdC7n4ikR05jlpLMwXyTlpsb9zHRbJnS5nNY21J+NEEVAJhFFcJloA7Au1g==" algorithmName="SHA-512" password="CC35"/>
  <autoFilter ref="C126:K155"/>
  <mergeCells count="9">
    <mergeCell ref="E7:H7"/>
    <mergeCell ref="E9:H9"/>
    <mergeCell ref="E18:H18"/>
    <mergeCell ref="E27:H27"/>
    <mergeCell ref="E85:H85"/>
    <mergeCell ref="E87:H87"/>
    <mergeCell ref="E117:H117"/>
    <mergeCell ref="E119:H119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Vyroubalová Naděžda, Ing.</dc:creator>
  <cp:lastModifiedBy>Vyroubalová Naděžda, Ing.</cp:lastModifiedBy>
  <dcterms:created xsi:type="dcterms:W3CDTF">2020-03-25T12:15:44Z</dcterms:created>
  <dcterms:modified xsi:type="dcterms:W3CDTF">2020-03-25T12:15:49Z</dcterms:modified>
</cp:coreProperties>
</file>