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yroubalovan\Documents\K R O S\"/>
    </mc:Choice>
  </mc:AlternateContent>
  <bookViews>
    <workbookView xWindow="0" yWindow="0" windowWidth="0" windowHeight="0"/>
  </bookViews>
  <sheets>
    <sheet name="Rekapitulace stavby" sheetId="1" r:id="rId1"/>
    <sheet name="1_1_2020 - Kolej 7 " sheetId="2" r:id="rId2"/>
    <sheet name="2_1_2020 - Kolej 9" sheetId="3" r:id="rId3"/>
    <sheet name="3_1_2020 - Kolej 10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'1_1_2020 - Kolej 7 '!$C$126:$K$155</definedName>
    <definedName name="_xlnm.Print_Area" localSheetId="1">'1_1_2020 - Kolej 7 '!$C$114:$K$155</definedName>
    <definedName name="_xlnm.Print_Titles" localSheetId="1">'1_1_2020 - Kolej 7 '!$126:$126</definedName>
    <definedName name="_xlnm._FilterDatabase" localSheetId="2" hidden="1">'2_1_2020 - Kolej 9'!$C$126:$K$155</definedName>
    <definedName name="_xlnm.Print_Area" localSheetId="2">'2_1_2020 - Kolej 9'!$C$114:$K$155</definedName>
    <definedName name="_xlnm.Print_Titles" localSheetId="2">'2_1_2020 - Kolej 9'!$126:$126</definedName>
    <definedName name="_xlnm._FilterDatabase" localSheetId="3" hidden="1">'3_1_2020 - Kolej 10'!$C$126:$K$155</definedName>
    <definedName name="_xlnm.Print_Area" localSheetId="3">'3_1_2020 - Kolej 10'!$C$114:$K$155</definedName>
    <definedName name="_xlnm.Print_Titles" localSheetId="3">'3_1_2020 - Kolej 10'!$126:$126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123"/>
  <c r="J14"/>
  <c r="J12"/>
  <c r="J121"/>
  <c r="E7"/>
  <c r="E117"/>
  <c i="3" r="J37"/>
  <c r="J36"/>
  <c i="1" r="AY96"/>
  <c i="3" r="J35"/>
  <c i="1" r="AX96"/>
  <c i="3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123"/>
  <c r="J14"/>
  <c r="J12"/>
  <c r="J121"/>
  <c r="E7"/>
  <c r="E117"/>
  <c i="2" r="J37"/>
  <c r="J36"/>
  <c i="1" r="AY95"/>
  <c i="2" r="J35"/>
  <c i="1" r="AX95"/>
  <c i="2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T150"/>
  <c r="T149"/>
  <c r="R151"/>
  <c r="R150"/>
  <c r="R149"/>
  <c r="P151"/>
  <c r="P150"/>
  <c r="P149"/>
  <c r="BI148"/>
  <c r="BH148"/>
  <c r="BG148"/>
  <c r="BF148"/>
  <c r="T148"/>
  <c r="T147"/>
  <c r="R148"/>
  <c r="R147"/>
  <c r="P148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123"/>
  <c r="J14"/>
  <c r="J12"/>
  <c r="J121"/>
  <c r="E7"/>
  <c r="E117"/>
  <c i="1" r="L90"/>
  <c r="AM90"/>
  <c r="AM89"/>
  <c r="L89"/>
  <c r="AM87"/>
  <c r="L87"/>
  <c r="L85"/>
  <c r="L84"/>
  <c i="4" r="BK155"/>
  <c r="J155"/>
  <c r="BK154"/>
  <c r="J154"/>
  <c r="BK153"/>
  <c r="J153"/>
  <c r="BK151"/>
  <c r="J151"/>
  <c r="BK148"/>
  <c r="J148"/>
  <c r="BK146"/>
  <c r="J146"/>
  <c r="BK145"/>
  <c r="J145"/>
  <c r="BK144"/>
  <c r="J144"/>
  <c r="BK143"/>
  <c r="J143"/>
  <c r="BK141"/>
  <c r="J141"/>
  <c r="BK140"/>
  <c r="J140"/>
  <c r="BK138"/>
  <c r="J138"/>
  <c r="BK137"/>
  <c r="J137"/>
  <c r="BK135"/>
  <c r="J135"/>
  <c r="BK134"/>
  <c r="J134"/>
  <c r="BK132"/>
  <c r="J132"/>
  <c r="BK130"/>
  <c r="J130"/>
  <c i="3" r="BK155"/>
  <c r="J155"/>
  <c r="BK154"/>
  <c r="J154"/>
  <c r="BK153"/>
  <c r="J153"/>
  <c r="BK151"/>
  <c r="J151"/>
  <c r="BK148"/>
  <c r="J148"/>
  <c r="BK146"/>
  <c r="J146"/>
  <c r="BK145"/>
  <c r="J145"/>
  <c r="BK144"/>
  <c r="J144"/>
  <c r="BK143"/>
  <c r="J143"/>
  <c r="BK141"/>
  <c r="J141"/>
  <c r="BK140"/>
  <c r="J140"/>
  <c r="BK138"/>
  <c r="J138"/>
  <c r="BK137"/>
  <c r="J137"/>
  <c r="BK135"/>
  <c r="J135"/>
  <c r="BK134"/>
  <c r="J134"/>
  <c r="BK132"/>
  <c r="J132"/>
  <c r="BK130"/>
  <c r="J130"/>
  <c i="2" r="BK155"/>
  <c r="J155"/>
  <c r="BK154"/>
  <c r="J154"/>
  <c r="BK153"/>
  <c r="J153"/>
  <c r="BK151"/>
  <c r="J151"/>
  <c r="BK148"/>
  <c r="J148"/>
  <c r="BK146"/>
  <c r="J146"/>
  <c r="BK145"/>
  <c r="J145"/>
  <c r="BK144"/>
  <c r="J144"/>
  <c r="BK143"/>
  <c r="J143"/>
  <c r="BK141"/>
  <c r="J141"/>
  <c r="BK140"/>
  <c r="J140"/>
  <c r="BK138"/>
  <c r="J138"/>
  <c r="BK137"/>
  <c r="J137"/>
  <c r="BK135"/>
  <c r="J135"/>
  <c r="BK134"/>
  <c r="J134"/>
  <c r="BK132"/>
  <c r="J132"/>
  <c r="BK130"/>
  <c r="J130"/>
  <c i="1" r="AS94"/>
  <c i="2" l="1" r="BK133"/>
  <c r="J133"/>
  <c r="J100"/>
  <c r="P133"/>
  <c r="P128"/>
  <c r="P127"/>
  <c i="1" r="AU95"/>
  <c i="2" r="R133"/>
  <c r="R128"/>
  <c r="R127"/>
  <c r="T133"/>
  <c r="T128"/>
  <c r="T127"/>
  <c r="BK136"/>
  <c r="J136"/>
  <c r="J101"/>
  <c r="P136"/>
  <c r="R136"/>
  <c r="T136"/>
  <c r="BK139"/>
  <c r="J139"/>
  <c r="J102"/>
  <c r="P139"/>
  <c r="R139"/>
  <c r="T139"/>
  <c r="BK142"/>
  <c r="J142"/>
  <c r="J103"/>
  <c r="P142"/>
  <c r="R142"/>
  <c r="T142"/>
  <c r="BK152"/>
  <c r="J152"/>
  <c r="J107"/>
  <c r="P152"/>
  <c r="R152"/>
  <c r="T152"/>
  <c i="3" r="BK133"/>
  <c r="J133"/>
  <c r="J100"/>
  <c r="P133"/>
  <c r="P128"/>
  <c r="P127"/>
  <c i="1" r="AU96"/>
  <c i="3" r="R133"/>
  <c r="R128"/>
  <c r="R127"/>
  <c r="T133"/>
  <c r="T128"/>
  <c r="T127"/>
  <c r="BK136"/>
  <c r="J136"/>
  <c r="J101"/>
  <c r="P136"/>
  <c r="R136"/>
  <c r="T136"/>
  <c r="BK139"/>
  <c r="J139"/>
  <c r="J102"/>
  <c r="P139"/>
  <c r="R139"/>
  <c r="T139"/>
  <c r="BK142"/>
  <c r="J142"/>
  <c r="J103"/>
  <c r="P142"/>
  <c r="R142"/>
  <c r="T142"/>
  <c r="BK152"/>
  <c r="J152"/>
  <c r="J107"/>
  <c r="P152"/>
  <c r="R152"/>
  <c r="T152"/>
  <c i="4" r="BK133"/>
  <c r="J133"/>
  <c r="J100"/>
  <c r="P133"/>
  <c r="P128"/>
  <c r="P127"/>
  <c i="1" r="AU97"/>
  <c i="4" r="R133"/>
  <c r="R128"/>
  <c r="R127"/>
  <c r="T133"/>
  <c r="T128"/>
  <c r="T127"/>
  <c r="BK136"/>
  <c r="J136"/>
  <c r="J101"/>
  <c r="P136"/>
  <c r="R136"/>
  <c r="T136"/>
  <c r="BK139"/>
  <c r="J139"/>
  <c r="J102"/>
  <c r="P139"/>
  <c r="R139"/>
  <c r="T139"/>
  <c r="BK142"/>
  <c r="J142"/>
  <c r="J103"/>
  <c r="P142"/>
  <c r="R142"/>
  <c r="T142"/>
  <c r="BK152"/>
  <c r="J152"/>
  <c r="J107"/>
  <c r="P152"/>
  <c r="R152"/>
  <c r="T152"/>
  <c i="2" r="E85"/>
  <c r="J89"/>
  <c r="F91"/>
  <c r="J91"/>
  <c r="F92"/>
  <c r="J92"/>
  <c r="BE130"/>
  <c r="BE132"/>
  <c r="BE134"/>
  <c r="BE135"/>
  <c r="BE137"/>
  <c r="BE138"/>
  <c r="BE140"/>
  <c r="BE141"/>
  <c r="BE143"/>
  <c r="BE144"/>
  <c r="BE145"/>
  <c r="BE146"/>
  <c r="BE148"/>
  <c r="BE151"/>
  <c r="BE153"/>
  <c r="BE154"/>
  <c r="BE155"/>
  <c r="BK129"/>
  <c r="J129"/>
  <c r="J98"/>
  <c r="BK131"/>
  <c r="J131"/>
  <c r="J99"/>
  <c r="BK147"/>
  <c r="J147"/>
  <c r="J104"/>
  <c r="BK150"/>
  <c r="J150"/>
  <c r="J106"/>
  <c i="3" r="E85"/>
  <c r="J89"/>
  <c r="F91"/>
  <c r="J91"/>
  <c r="F92"/>
  <c r="J92"/>
  <c r="BE130"/>
  <c r="BE132"/>
  <c r="BE134"/>
  <c r="BE135"/>
  <c r="BE137"/>
  <c r="BE138"/>
  <c r="BE140"/>
  <c r="BE141"/>
  <c r="BE143"/>
  <c r="BE144"/>
  <c r="BE145"/>
  <c r="BE146"/>
  <c r="BE148"/>
  <c r="BE151"/>
  <c r="BE153"/>
  <c r="BE154"/>
  <c r="BE155"/>
  <c r="BK129"/>
  <c r="J129"/>
  <c r="J98"/>
  <c r="BK131"/>
  <c r="J131"/>
  <c r="J99"/>
  <c r="BK147"/>
  <c r="J147"/>
  <c r="J104"/>
  <c r="BK150"/>
  <c r="J150"/>
  <c r="J106"/>
  <c i="4" r="E85"/>
  <c r="J89"/>
  <c r="F91"/>
  <c r="J91"/>
  <c r="F92"/>
  <c r="J92"/>
  <c r="BE130"/>
  <c r="BE132"/>
  <c r="BE134"/>
  <c r="BE135"/>
  <c r="BE137"/>
  <c r="BE138"/>
  <c r="BE140"/>
  <c r="BE141"/>
  <c r="BE143"/>
  <c r="BE144"/>
  <c r="BE145"/>
  <c r="BE146"/>
  <c r="BE148"/>
  <c r="BE151"/>
  <c r="BE153"/>
  <c r="BE154"/>
  <c r="BE155"/>
  <c r="BK129"/>
  <c r="J129"/>
  <c r="J98"/>
  <c r="BK131"/>
  <c r="J131"/>
  <c r="J99"/>
  <c r="BK147"/>
  <c r="J147"/>
  <c r="J104"/>
  <c r="BK150"/>
  <c r="J150"/>
  <c r="J106"/>
  <c i="2" r="F34"/>
  <c i="1" r="BA95"/>
  <c i="2" r="J34"/>
  <c i="1" r="AW95"/>
  <c i="2" r="F35"/>
  <c i="1" r="BB95"/>
  <c i="2" r="F36"/>
  <c i="1" r="BC95"/>
  <c i="2" r="F37"/>
  <c i="1" r="BD95"/>
  <c i="3" r="F34"/>
  <c i="1" r="BA96"/>
  <c i="3" r="J34"/>
  <c i="1" r="AW96"/>
  <c i="3" r="F35"/>
  <c i="1" r="BB96"/>
  <c i="3" r="F36"/>
  <c i="1" r="BC96"/>
  <c i="3" r="F37"/>
  <c i="1" r="BD96"/>
  <c i="4" r="F34"/>
  <c i="1" r="BA97"/>
  <c i="4" r="J34"/>
  <c i="1" r="AW97"/>
  <c i="4" r="F35"/>
  <c i="1" r="BB97"/>
  <c i="4" r="F36"/>
  <c i="1" r="BC97"/>
  <c i="4" r="F37"/>
  <c i="1" r="BD97"/>
  <c i="2" l="1" r="BK128"/>
  <c r="J128"/>
  <c r="J97"/>
  <c r="BK149"/>
  <c r="J149"/>
  <c r="J105"/>
  <c i="3" r="BK128"/>
  <c r="J128"/>
  <c r="J97"/>
  <c r="BK149"/>
  <c r="J149"/>
  <c r="J105"/>
  <c i="4" r="BK128"/>
  <c r="J128"/>
  <c r="J97"/>
  <c r="BK149"/>
  <c r="J149"/>
  <c r="J105"/>
  <c i="1" r="AU94"/>
  <c r="BA94"/>
  <c r="W30"/>
  <c r="BB94"/>
  <c r="W31"/>
  <c r="BC94"/>
  <c r="W32"/>
  <c r="BD94"/>
  <c r="W33"/>
  <c i="2" r="F33"/>
  <c i="1" r="AZ95"/>
  <c i="2" r="J33"/>
  <c i="1" r="AV95"/>
  <c r="AT95"/>
  <c i="4" r="J33"/>
  <c i="1" r="AV97"/>
  <c r="AT97"/>
  <c i="3" r="F33"/>
  <c i="1" r="AZ96"/>
  <c i="3" r="J33"/>
  <c i="1" r="AV96"/>
  <c r="AT96"/>
  <c i="4" r="F33"/>
  <c i="1" r="AZ97"/>
  <c i="2" l="1" r="BK127"/>
  <c r="J127"/>
  <c r="J96"/>
  <c i="3" r="BK127"/>
  <c r="J127"/>
  <c r="J96"/>
  <c i="4" r="BK127"/>
  <c r="J127"/>
  <c r="J96"/>
  <c i="1" r="AZ94"/>
  <c r="W29"/>
  <c r="AW94"/>
  <c r="AK30"/>
  <c r="AX94"/>
  <c r="AY94"/>
  <c l="1" r="AV94"/>
  <c r="AK29"/>
  <c i="2" r="J30"/>
  <c i="1" r="AG95"/>
  <c r="AN95"/>
  <c i="3" r="J30"/>
  <c i="1" r="AG96"/>
  <c r="AN96"/>
  <c i="4" r="J30"/>
  <c i="1" r="AG97"/>
  <c r="AN97"/>
  <c i="2" l="1" r="J39"/>
  <c i="3" r="J39"/>
  <c i="4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<sst xmlns="http://schemas.openxmlformats.org/spreadsheetml/2006/main">
  <si>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</si>
  <si>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</si>
  <si>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</si>
  <si>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</si>
  <si>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</si>
  <si>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{dcd002eb-63c8-4fb7-9167-d38ad4ab525f}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</si>
  <si>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</si>
  <si>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</si>
  <si>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</si>
  <si>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</si>
  <si>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</si>
  <si>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</si>
  <si>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</si>
  <si>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</si>
  <si>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1_2020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</si>
  <si>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</si>
  <si>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</si>
  <si>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podlah kolejí - tramvaje Moravská Ostrava</t>
  </si>
  <si>
    <t>KSO:</t>
  </si>
  <si>
    <t>CC-CZ:</t>
  </si>
  <si>
    <t>Místo:</t>
  </si>
  <si>
    <t xml:space="preserve"> </t>
  </si>
  <si>
    <t>Datum:</t>
  </si>
  <si>
    <t>8. 1. 2020</t>
  </si>
  <si>
    <t>Zadavatel:</t>
  </si>
  <si>
    <t>IČ:</t>
  </si>
  <si>
    <t>DOPRAVNÍ PODNIK OSTRAVA a.s., Poděbradova 494/2, M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</si>
  <si>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</si>
  <si>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</si>
  <si>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</si>
  <si>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</si>
  <si>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</si>
  <si>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</si>
  <si>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</si>
  <si>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</si>
  <si>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</si>
  <si>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</si>
  <si>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</si>
  <si>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</si>
  <si>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</si>
  <si>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</si>
  <si>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</si>
  <si>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</si>
  <si>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</si>
  <si>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</si>
  <si>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</si>
  <si>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</si>
  <si>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</si>
  <si>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</si>
  <si>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</si>
  <si>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</si>
  <si>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</si>
  <si>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</si>
  <si>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</si>
  <si>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</si>
  <si>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</si>
  <si>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</si>
  <si>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</si>
  <si>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</si>
  <si>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</si>
  <si>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</si>
  <si>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</si>
  <si>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</si>
  <si>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</si>
  <si>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</si>
  <si>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</si>
  <si>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</si>
  <si>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</si>
  <si>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</si>
  <si>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</si>
  <si>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</si>
  <si>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</si>
  <si>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</si>
  <si>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</si>
  <si>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</si>
  <si>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</si>
  <si>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</si>
  <si>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</si>
  <si>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</si>
  <si>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</si>
  <si>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1_1_2020</t>
  </si>
  <si>
    <t xml:space="preserve">Kolej 7 </t>
  </si>
  <si>
    <t>STA</t>
  </si>
  <si>
    <t>1</t>
  </si>
  <si>
    <t>{fa6f5e2b-35cd-49c3-8eda-397712156623}</t>
  </si>
  <si>
    <t>2</t>
  </si>
  <si>
    <t>2_1_2020</t>
  </si>
  <si>
    <t>Kolej 9</t>
  </si>
  <si>
    <t>{8f4a29e9-35a9-4054-9d77-318f02d3caf9}</t>
  </si>
  <si>
    <t>3_1_2020</t>
  </si>
  <si>
    <t>Kolej 10</t>
  </si>
  <si>
    <t>{0916ebf0-48b3-4a63-ac82-9925b9cbe1c9}</t>
  </si>
  <si>
    <t>KRYCÍ LIST SOUPISU PRACÍ</t>
  </si>
  <si>
    <t>Objekt:</t>
  </si>
  <si>
    <t xml:space="preserve">1_1_2020 - Kolej 7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</si>
  <si>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</si>
  <si>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</si>
  <si>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</si>
  <si>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</si>
  <si>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</si>
  <si>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</si>
  <si>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</si>
  <si>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</si>
  <si>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</si>
  <si>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</si>
  <si>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</si>
  <si>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</si>
  <si>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</si>
  <si>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</si>
  <si>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</si>
  <si>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>R - Možná práce DPO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</si>
  <si>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</si>
  <si>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</si>
  <si>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</si>
  <si>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</si>
  <si>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</si>
  <si>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</si>
  <si>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</si>
  <si>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</si>
  <si>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</si>
  <si>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</si>
  <si>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</si>
  <si>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</si>
  <si>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</si>
  <si>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</si>
  <si>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</si>
  <si>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</si>
  <si>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</si>
  <si>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</si>
  <si>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272322...</t>
  </si>
  <si>
    <t xml:space="preserve">Doplnění podlah betonem C30/37 XA2 se zvýšenými nároky na prostředí </t>
  </si>
  <si>
    <t>m3</t>
  </si>
  <si>
    <t>4</t>
  </si>
  <si>
    <t>1606972655</t>
  </si>
  <si>
    <t>3</t>
  </si>
  <si>
    <t>Svislé a kompletní konstrukce</t>
  </si>
  <si>
    <t>319231...</t>
  </si>
  <si>
    <t>Podřezáním řetězovou pilou pod kolejnicemi</t>
  </si>
  <si>
    <t>m2</t>
  </si>
  <si>
    <t>-1196512516</t>
  </si>
  <si>
    <t>Vodorovné konstrukce</t>
  </si>
  <si>
    <t>413352115</t>
  </si>
  <si>
    <t>Zřízení podpěrné konstrukce nosníků výšky podepření do 4 m pro nosník výšky přes 100 cm</t>
  </si>
  <si>
    <t>1440140609</t>
  </si>
  <si>
    <t>413352116</t>
  </si>
  <si>
    <t>Odstranění podpěrné konstrukce nosníků výšky podepření do 4 m pro nosník výšky přes 100 cm</t>
  </si>
  <si>
    <t>-2054815492</t>
  </si>
  <si>
    <t>6</t>
  </si>
  <si>
    <t>Úpravy povrchů, podlahy a osazování výplní</t>
  </si>
  <si>
    <t>5</t>
  </si>
  <si>
    <t>631362021</t>
  </si>
  <si>
    <t>Výztuž mazanin svařovanými sítěmi Kari</t>
  </si>
  <si>
    <t>t</t>
  </si>
  <si>
    <t>1060421978</t>
  </si>
  <si>
    <t>R1.1</t>
  </si>
  <si>
    <t>Vložení dilatace Intertech nebo podobné</t>
  </si>
  <si>
    <t>m</t>
  </si>
  <si>
    <t>685191927</t>
  </si>
  <si>
    <t>9</t>
  </si>
  <si>
    <t>Ostatní konstrukce a práce, bourání</t>
  </si>
  <si>
    <t>7</t>
  </si>
  <si>
    <t>919735124</t>
  </si>
  <si>
    <t>Řezání stávajícího betonového krytu hl do 200 mm</t>
  </si>
  <si>
    <t>-1323018385</t>
  </si>
  <si>
    <t>8</t>
  </si>
  <si>
    <t>961044111</t>
  </si>
  <si>
    <t>Bourání základů z betonu prostého</t>
  </si>
  <si>
    <t>-318605406</t>
  </si>
  <si>
    <t>997</t>
  </si>
  <si>
    <t>Přesun sutě</t>
  </si>
  <si>
    <t>997013111</t>
  </si>
  <si>
    <t>Vnitrostaveništní doprava suti a vybouraných hmot pro budovy v do 6 m s použitím mechanizace</t>
  </si>
  <si>
    <t>-904364553</t>
  </si>
  <si>
    <t>10</t>
  </si>
  <si>
    <t>997013501</t>
  </si>
  <si>
    <t>Odvoz suti a vybouraných hmot na skládku nebo meziskládku do 1 km se složením</t>
  </si>
  <si>
    <t>-213599970</t>
  </si>
  <si>
    <t>11</t>
  </si>
  <si>
    <t>997013509</t>
  </si>
  <si>
    <t>Příplatek k odvozu suti a vybouraných hmot na skládku ZKD 1 km přes 1 km</t>
  </si>
  <si>
    <t>1716706742</t>
  </si>
  <si>
    <t>12</t>
  </si>
  <si>
    <t>997013801</t>
  </si>
  <si>
    <t>Poplatek za uložení na skládce (skládkovné) stavebního odpadu betonového kód odpadu 170 101</t>
  </si>
  <si>
    <t>505617145</t>
  </si>
  <si>
    <t>998</t>
  </si>
  <si>
    <t>Přesun hmot</t>
  </si>
  <si>
    <t>13</t>
  </si>
  <si>
    <t>998011001</t>
  </si>
  <si>
    <t>Přesun hmot pro budovy zděné v do 6 m</t>
  </si>
  <si>
    <t>2040497583</t>
  </si>
  <si>
    <t>PSV</t>
  </si>
  <si>
    <t>Práce a dodávky PSV</t>
  </si>
  <si>
    <t>742</t>
  </si>
  <si>
    <t>Elektroinstalace - slaboproud</t>
  </si>
  <si>
    <t>14</t>
  </si>
  <si>
    <t>R2</t>
  </si>
  <si>
    <t>Demontáž a zpětná montáž elektoinstace</t>
  </si>
  <si>
    <t>kpl</t>
  </si>
  <si>
    <t>16</t>
  </si>
  <si>
    <t>1948000515</t>
  </si>
  <si>
    <t>R</t>
  </si>
  <si>
    <t>Možná práce DPO</t>
  </si>
  <si>
    <t>M</t>
  </si>
  <si>
    <t>31197011</t>
  </si>
  <si>
    <t>tyč závitová Zn bílý DIN 975 8.8 M24</t>
  </si>
  <si>
    <t>491531861</t>
  </si>
  <si>
    <t>953961116</t>
  </si>
  <si>
    <t>Kotvy chemickým tmelem M 24 hl 210 mm do betonu, ŽB nebo kamene s vyvrtáním otvoru</t>
  </si>
  <si>
    <t>kus</t>
  </si>
  <si>
    <t>-820760593</t>
  </si>
  <si>
    <t>17</t>
  </si>
  <si>
    <t>977131117</t>
  </si>
  <si>
    <t>Vrty příklepovými vrtáky D do 25 mm do cihelného zdiva nebo prostého betonu</t>
  </si>
  <si>
    <t>421447991</t>
  </si>
  <si>
    <t>2_1_2020 - Kolej 9</t>
  </si>
  <si>
    <t>-175951269</t>
  </si>
  <si>
    <t>700957080</t>
  </si>
  <si>
    <t>-159964897</t>
  </si>
  <si>
    <t>-939735512</t>
  </si>
  <si>
    <t>1651439418</t>
  </si>
  <si>
    <t>-1752521828</t>
  </si>
  <si>
    <t>254072318</t>
  </si>
  <si>
    <t>1238276899</t>
  </si>
  <si>
    <t>-1114813761</t>
  </si>
  <si>
    <t>-1720028728</t>
  </si>
  <si>
    <t>-803735335</t>
  </si>
  <si>
    <t>-2007005275</t>
  </si>
  <si>
    <t>1003311318</t>
  </si>
  <si>
    <t>-183453627</t>
  </si>
  <si>
    <t>1123133306</t>
  </si>
  <si>
    <t>1534758076</t>
  </si>
  <si>
    <t>1412360367</t>
  </si>
  <si>
    <t>3_1_2020 - Kolej 10</t>
  </si>
  <si>
    <t>1939495766</t>
  </si>
  <si>
    <t>-617787321</t>
  </si>
  <si>
    <t>309667839</t>
  </si>
  <si>
    <t>-1703860272</t>
  </si>
  <si>
    <t>-1531733217</t>
  </si>
  <si>
    <t>-357438734</t>
  </si>
  <si>
    <t>801146306</t>
  </si>
  <si>
    <t>-1441317827</t>
  </si>
  <si>
    <t>-1318732432</t>
  </si>
  <si>
    <t>781975447</t>
  </si>
  <si>
    <t>-323453463</t>
  </si>
  <si>
    <t>1902664193</t>
  </si>
  <si>
    <t>-232210823</t>
  </si>
  <si>
    <t>-1804796457</t>
  </si>
  <si>
    <t>1324236343</t>
  </si>
  <si>
    <t>916143904</t>
  </si>
  <si>
    <t>1637170271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</si>
</sst>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47.25" customHeight="1">
      <c r="B23" s="18"/>
      <c r="C23" s="19"/>
      <c r="D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1_2020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podlah kolejí - tramvaje Moravská Ostrava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8. 1. 2020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DOPRAVNÍ PODNIK OSTRAVA a.s., Poděbradova 494/2, 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24.7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'1_1_2020 - Kolej 7 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'1_1_2020 - Kolej 7 '!P127</f>
        <v>0</v>
      </c>
      <c r="AV95" s="125">
        <f>'1_1_2020 - Kolej 7 '!J33</f>
        <v>0</v>
      </c>
      <c r="AW95" s="125">
        <f>'1_1_2020 - Kolej 7 '!J34</f>
        <v>0</v>
      </c>
      <c r="AX95" s="125">
        <f>'1_1_2020 - Kolej 7 '!J35</f>
        <v>0</v>
      </c>
      <c r="AY95" s="125">
        <f>'1_1_2020 - Kolej 7 '!J36</f>
        <v>0</v>
      </c>
      <c r="AZ95" s="125">
        <f>'1_1_2020 - Kolej 7 '!F33</f>
        <v>0</v>
      </c>
      <c r="BA95" s="125">
        <f>'1_1_2020 - Kolej 7 '!F34</f>
        <v>0</v>
      </c>
      <c r="BB95" s="125">
        <f>'1_1_2020 - Kolej 7 '!F35</f>
        <v>0</v>
      </c>
      <c r="BC95" s="125">
        <f>'1_1_2020 - Kolej 7 '!F36</f>
        <v>0</v>
      </c>
      <c r="BD95" s="127">
        <f>'1_1_2020 - Kolej 7 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="7" customFormat="1" ht="24.7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'2_1_2020 - Kolej 9'!J30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82</v>
      </c>
      <c r="AR96" s="123"/>
      <c r="AS96" s="124">
        <v>0</v>
      </c>
      <c r="AT96" s="125">
        <f>ROUND(SUM(AV96:AW96),2)</f>
        <v>0</v>
      </c>
      <c r="AU96" s="126">
        <f>'2_1_2020 - Kolej 9'!P127</f>
        <v>0</v>
      </c>
      <c r="AV96" s="125">
        <f>'2_1_2020 - Kolej 9'!J33</f>
        <v>0</v>
      </c>
      <c r="AW96" s="125">
        <f>'2_1_2020 - Kolej 9'!J34</f>
        <v>0</v>
      </c>
      <c r="AX96" s="125">
        <f>'2_1_2020 - Kolej 9'!J35</f>
        <v>0</v>
      </c>
      <c r="AY96" s="125">
        <f>'2_1_2020 - Kolej 9'!J36</f>
        <v>0</v>
      </c>
      <c r="AZ96" s="125">
        <f>'2_1_2020 - Kolej 9'!F33</f>
        <v>0</v>
      </c>
      <c r="BA96" s="125">
        <f>'2_1_2020 - Kolej 9'!F34</f>
        <v>0</v>
      </c>
      <c r="BB96" s="125">
        <f>'2_1_2020 - Kolej 9'!F35</f>
        <v>0</v>
      </c>
      <c r="BC96" s="125">
        <f>'2_1_2020 - Kolej 9'!F36</f>
        <v>0</v>
      </c>
      <c r="BD96" s="127">
        <f>'2_1_2020 - Kolej 9'!F37</f>
        <v>0</v>
      </c>
      <c r="BE96" s="7"/>
      <c r="BT96" s="128" t="s">
        <v>83</v>
      </c>
      <c r="BV96" s="128" t="s">
        <v>77</v>
      </c>
      <c r="BW96" s="128" t="s">
        <v>88</v>
      </c>
      <c r="BX96" s="128" t="s">
        <v>5</v>
      </c>
      <c r="CL96" s="128" t="s">
        <v>1</v>
      </c>
      <c r="CM96" s="128" t="s">
        <v>85</v>
      </c>
    </row>
    <row r="97" s="7" customFormat="1" ht="24.75" customHeight="1">
      <c r="A97" s="116" t="s">
        <v>79</v>
      </c>
      <c r="B97" s="117"/>
      <c r="C97" s="118"/>
      <c r="D97" s="119" t="s">
        <v>89</v>
      </c>
      <c r="E97" s="119"/>
      <c r="F97" s="119"/>
      <c r="G97" s="119"/>
      <c r="H97" s="119"/>
      <c r="I97" s="120"/>
      <c r="J97" s="119" t="s">
        <v>90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'3_1_2020 - Kolej 10'!J30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82</v>
      </c>
      <c r="AR97" s="123"/>
      <c r="AS97" s="129">
        <v>0</v>
      </c>
      <c r="AT97" s="130">
        <f>ROUND(SUM(AV97:AW97),2)</f>
        <v>0</v>
      </c>
      <c r="AU97" s="131">
        <f>'3_1_2020 - Kolej 10'!P127</f>
        <v>0</v>
      </c>
      <c r="AV97" s="130">
        <f>'3_1_2020 - Kolej 10'!J33</f>
        <v>0</v>
      </c>
      <c r="AW97" s="130">
        <f>'3_1_2020 - Kolej 10'!J34</f>
        <v>0</v>
      </c>
      <c r="AX97" s="130">
        <f>'3_1_2020 - Kolej 10'!J35</f>
        <v>0</v>
      </c>
      <c r="AY97" s="130">
        <f>'3_1_2020 - Kolej 10'!J36</f>
        <v>0</v>
      </c>
      <c r="AZ97" s="130">
        <f>'3_1_2020 - Kolej 10'!F33</f>
        <v>0</v>
      </c>
      <c r="BA97" s="130">
        <f>'3_1_2020 - Kolej 10'!F34</f>
        <v>0</v>
      </c>
      <c r="BB97" s="130">
        <f>'3_1_2020 - Kolej 10'!F35</f>
        <v>0</v>
      </c>
      <c r="BC97" s="130">
        <f>'3_1_2020 - Kolej 10'!F36</f>
        <v>0</v>
      </c>
      <c r="BD97" s="132">
        <f>'3_1_2020 - Kolej 10'!F37</f>
        <v>0</v>
      </c>
      <c r="BE97" s="7"/>
      <c r="BT97" s="128" t="s">
        <v>83</v>
      </c>
      <c r="BV97" s="128" t="s">
        <v>77</v>
      </c>
      <c r="BW97" s="128" t="s">
        <v>91</v>
      </c>
      <c r="BX97" s="128" t="s">
        <v>5</v>
      </c>
      <c r="CL97" s="128" t="s">
        <v>1</v>
      </c>
      <c r="CM97" s="128" t="s">
        <v>85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+p/4xJpGpTbaZ+wVv2P8gSBts2dCWx+hjfFv7whTvqiqimlJ1Pgd6DguhFxR1CAXkaSFnnC03ejhGZiHRpI7Jg==" hashValue="uGMA/8IPQBZoJkfIt9HezfCgwHSM3jG0Yq5Rh/gZOrY/3UNvOklmsG9PWuvUEibyG7xDyx1KtVvmPwOYNX8MYg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_1_2020 - Kolej 7 '!C2" display="/"/>
    <hyperlink ref="A96" location="'2_1_2020 - Kolej 9'!C2" display="/"/>
    <hyperlink ref="A97" location="'3_1_2020 - Kolej 10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hidden="1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hidden="1" s="1" customFormat="1" ht="24.96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hidden="1" s="1" customFormat="1" ht="6.96" customHeight="1">
      <c r="B5" s="17"/>
      <c r="I5" s="133"/>
      <c r="L5" s="17"/>
    </row>
    <row r="6" hidden="1" s="1" customFormat="1" ht="12" customHeight="1">
      <c r="B6" s="17"/>
      <c r="D6" s="139" t="s">
        <v>16</v>
      </c>
      <c r="I6" s="133"/>
      <c r="L6" s="17"/>
    </row>
    <row r="7" hidden="1" s="1" customFormat="1" ht="16.5" customHeight="1">
      <c r="B7" s="17"/>
      <c r="E7" s="140" t="str">
        <f>'Rekapitulace stavby'!K6</f>
        <v>Oprava podlah kolejí - tramvaje Moravská Ostrava</v>
      </c>
      <c r="F7" s="139"/>
      <c r="G7" s="139"/>
      <c r="H7" s="139"/>
      <c r="I7" s="133"/>
      <c r="L7" s="17"/>
    </row>
    <row r="8" hidden="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42" t="s">
        <v>94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a.s., Poděbradova 494/2, M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ROUND((SUM(BE127:BE155)),  2)</f>
        <v>0</v>
      </c>
      <c r="G33" s="35"/>
      <c r="H33" s="35"/>
      <c r="I33" s="159">
        <v>0.20999999999999999</v>
      </c>
      <c r="J33" s="158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9" t="s">
        <v>41</v>
      </c>
      <c r="F34" s="158">
        <f>ROUND((SUM(BF127:BF155)),  2)</f>
        <v>0</v>
      </c>
      <c r="G34" s="35"/>
      <c r="H34" s="35"/>
      <c r="I34" s="159">
        <v>0.14999999999999999</v>
      </c>
      <c r="J34" s="158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42</v>
      </c>
      <c r="F35" s="158">
        <f>ROUND((SUM(BG127:BG155)),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43</v>
      </c>
      <c r="F36" s="158">
        <f>ROUND((SUM(BH127:BH155)),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44</v>
      </c>
      <c r="F37" s="158">
        <f>ROUND((SUM(BI127:BI155)),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I41" s="133"/>
      <c r="L41" s="17"/>
    </row>
    <row r="42" hidden="1" s="1" customFormat="1" ht="14.4" customHeight="1">
      <c r="B42" s="17"/>
      <c r="I42" s="133"/>
      <c r="L42" s="17"/>
    </row>
    <row r="43" hidden="1" s="1" customFormat="1" ht="14.4" customHeight="1">
      <c r="B43" s="17"/>
      <c r="I43" s="133"/>
      <c r="L43" s="17"/>
    </row>
    <row r="44" hidden="1" s="1" customFormat="1" ht="14.4" customHeight="1">
      <c r="B44" s="17"/>
      <c r="I44" s="133"/>
      <c r="L44" s="17"/>
    </row>
    <row r="45" hidden="1" s="1" customFormat="1" ht="14.4" customHeight="1">
      <c r="B45" s="17"/>
      <c r="I45" s="133"/>
      <c r="L45" s="17"/>
    </row>
    <row r="46" hidden="1" s="1" customFormat="1" ht="14.4" customHeight="1">
      <c r="B46" s="17"/>
      <c r="I46" s="133"/>
      <c r="L46" s="17"/>
    </row>
    <row r="47" hidden="1" s="1" customFormat="1" ht="14.4" customHeight="1">
      <c r="B47" s="17"/>
      <c r="I47" s="133"/>
      <c r="L47" s="17"/>
    </row>
    <row r="48" hidden="1" s="1" customFormat="1" ht="14.4" customHeight="1">
      <c r="B48" s="17"/>
      <c r="I48" s="133"/>
      <c r="L48" s="17"/>
    </row>
    <row r="49" hidden="1" s="1" customFormat="1" ht="14.4" customHeight="1">
      <c r="B49" s="17"/>
      <c r="I49" s="133"/>
      <c r="L49" s="17"/>
    </row>
    <row r="50" hidden="1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4" t="str">
        <f>E7</f>
        <v>Oprava podlah kolejí - tramvaje Moravská Ostrava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 xml:space="preserve">1_1_2020 - Kolej 7 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J131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7"/>
      <c r="C100" s="198"/>
      <c r="D100" s="199" t="s">
        <v>103</v>
      </c>
      <c r="E100" s="200"/>
      <c r="F100" s="200"/>
      <c r="G100" s="200"/>
      <c r="H100" s="200"/>
      <c r="I100" s="201"/>
      <c r="J100" s="202">
        <f>J133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7"/>
      <c r="C101" s="198"/>
      <c r="D101" s="199" t="s">
        <v>104</v>
      </c>
      <c r="E101" s="200"/>
      <c r="F101" s="200"/>
      <c r="G101" s="200"/>
      <c r="H101" s="200"/>
      <c r="I101" s="201"/>
      <c r="J101" s="202">
        <f>J136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7"/>
      <c r="C102" s="198"/>
      <c r="D102" s="199" t="s">
        <v>105</v>
      </c>
      <c r="E102" s="200"/>
      <c r="F102" s="200"/>
      <c r="G102" s="200"/>
      <c r="H102" s="200"/>
      <c r="I102" s="201"/>
      <c r="J102" s="202">
        <f>J139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7"/>
      <c r="C103" s="198"/>
      <c r="D103" s="199" t="s">
        <v>106</v>
      </c>
      <c r="E103" s="200"/>
      <c r="F103" s="200"/>
      <c r="G103" s="200"/>
      <c r="H103" s="200"/>
      <c r="I103" s="201"/>
      <c r="J103" s="202">
        <f>J142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7"/>
      <c r="C104" s="198"/>
      <c r="D104" s="199" t="s">
        <v>107</v>
      </c>
      <c r="E104" s="200"/>
      <c r="F104" s="200"/>
      <c r="G104" s="200"/>
      <c r="H104" s="200"/>
      <c r="I104" s="201"/>
      <c r="J104" s="202">
        <f>J147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90"/>
      <c r="C105" s="191"/>
      <c r="D105" s="192" t="s">
        <v>108</v>
      </c>
      <c r="E105" s="193"/>
      <c r="F105" s="193"/>
      <c r="G105" s="193"/>
      <c r="H105" s="193"/>
      <c r="I105" s="194"/>
      <c r="J105" s="195">
        <f>J149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97"/>
      <c r="C106" s="198"/>
      <c r="D106" s="199" t="s">
        <v>109</v>
      </c>
      <c r="E106" s="200"/>
      <c r="F106" s="200"/>
      <c r="G106" s="200"/>
      <c r="H106" s="200"/>
      <c r="I106" s="201"/>
      <c r="J106" s="202">
        <f>J150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90"/>
      <c r="C107" s="191"/>
      <c r="D107" s="192" t="s">
        <v>110</v>
      </c>
      <c r="E107" s="193"/>
      <c r="F107" s="193"/>
      <c r="G107" s="193"/>
      <c r="H107" s="193"/>
      <c r="I107" s="194"/>
      <c r="J107" s="195">
        <f>J152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4" t="str">
        <f>E7</f>
        <v>Oprava podlah kolejí - tramvaje Moravská Ostrava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 xml:space="preserve">1_1_2020 - Kolej 7 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144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144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4"/>
      <c r="B126" s="205"/>
      <c r="C126" s="206" t="s">
        <v>112</v>
      </c>
      <c r="D126" s="207" t="s">
        <v>60</v>
      </c>
      <c r="E126" s="207" t="s">
        <v>56</v>
      </c>
      <c r="F126" s="207" t="s">
        <v>57</v>
      </c>
      <c r="G126" s="207" t="s">
        <v>113</v>
      </c>
      <c r="H126" s="207" t="s">
        <v>114</v>
      </c>
      <c r="I126" s="208" t="s">
        <v>115</v>
      </c>
      <c r="J126" s="209" t="s">
        <v>97</v>
      </c>
      <c r="K126" s="210" t="s">
        <v>116</v>
      </c>
      <c r="L126" s="211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P128+P149+P152</f>
        <v>0</v>
      </c>
      <c r="Q127" s="101"/>
      <c r="R127" s="214">
        <f>R128+R149+R152</f>
        <v>12.560123334033399</v>
      </c>
      <c r="S127" s="101"/>
      <c r="T127" s="215">
        <f>T128+T149+T152</f>
        <v>11.258559999999999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216">
        <f>BK128+BK149+BK152</f>
        <v>0</v>
      </c>
    </row>
    <row r="128" s="12" customFormat="1" ht="25.92" customHeight="1">
      <c r="A128" s="12"/>
      <c r="B128" s="217"/>
      <c r="C128" s="218"/>
      <c r="D128" s="219" t="s">
        <v>74</v>
      </c>
      <c r="E128" s="220" t="s">
        <v>124</v>
      </c>
      <c r="F128" s="220" t="s">
        <v>125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P129+P131+P133+P136+P139+P142+P147</f>
        <v>0</v>
      </c>
      <c r="Q128" s="225"/>
      <c r="R128" s="226">
        <f>R129+R131+R133+R136+R139+R142+R147</f>
        <v>12.295031218833399</v>
      </c>
      <c r="S128" s="225"/>
      <c r="T128" s="227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83</v>
      </c>
      <c r="AT128" s="229" t="s">
        <v>74</v>
      </c>
      <c r="AU128" s="229" t="s">
        <v>75</v>
      </c>
      <c r="AY128" s="228" t="s">
        <v>126</v>
      </c>
      <c r="BK128" s="230">
        <f>BK129+BK131+BK133+BK136+BK139+BK142+BK147</f>
        <v>0</v>
      </c>
    </row>
    <row r="129" s="12" customFormat="1" ht="22.8" customHeight="1">
      <c r="A129" s="12"/>
      <c r="B129" s="217"/>
      <c r="C129" s="218"/>
      <c r="D129" s="219" t="s">
        <v>74</v>
      </c>
      <c r="E129" s="231" t="s">
        <v>85</v>
      </c>
      <c r="F129" s="231" t="s">
        <v>127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P130</f>
        <v>0</v>
      </c>
      <c r="Q129" s="225"/>
      <c r="R129" s="226">
        <f>R130</f>
        <v>12.003947969999999</v>
      </c>
      <c r="S129" s="225"/>
      <c r="T129" s="227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83</v>
      </c>
      <c r="AT129" s="229" t="s">
        <v>74</v>
      </c>
      <c r="AU129" s="229" t="s">
        <v>83</v>
      </c>
      <c r="AY129" s="228" t="s">
        <v>126</v>
      </c>
      <c r="BK129" s="230">
        <f>BK130</f>
        <v>0</v>
      </c>
    </row>
    <row r="130" s="2" customFormat="1" ht="21.75" customHeight="1">
      <c r="A130" s="35"/>
      <c r="B130" s="36"/>
      <c r="C130" s="233" t="s">
        <v>83</v>
      </c>
      <c r="D130" s="233" t="s">
        <v>128</v>
      </c>
      <c r="E130" s="234" t="s">
        <v>129</v>
      </c>
      <c r="F130" s="235" t="s">
        <v>130</v>
      </c>
      <c r="G130" s="236" t="s">
        <v>131</v>
      </c>
      <c r="H130" s="237">
        <v>4.8929999999999998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2.45329</v>
      </c>
      <c r="R130" s="243">
        <f>Q130*H130</f>
        <v>12.003947969999999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132</v>
      </c>
      <c r="AT130" s="245" t="s">
        <v>128</v>
      </c>
      <c r="AU130" s="245" t="s">
        <v>85</v>
      </c>
      <c r="AY130" s="14" t="s">
        <v>126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132</v>
      </c>
      <c r="BM130" s="245" t="s">
        <v>133</v>
      </c>
    </row>
    <row r="131" s="12" customFormat="1" ht="22.8" customHeight="1">
      <c r="A131" s="12"/>
      <c r="B131" s="217"/>
      <c r="C131" s="218"/>
      <c r="D131" s="219" t="s">
        <v>74</v>
      </c>
      <c r="E131" s="231" t="s">
        <v>134</v>
      </c>
      <c r="F131" s="231" t="s">
        <v>135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P132</f>
        <v>0</v>
      </c>
      <c r="Q131" s="225"/>
      <c r="R131" s="226">
        <f>R132</f>
        <v>0.044223883900000004</v>
      </c>
      <c r="S131" s="225"/>
      <c r="T131" s="22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83</v>
      </c>
      <c r="AT131" s="229" t="s">
        <v>74</v>
      </c>
      <c r="AU131" s="229" t="s">
        <v>83</v>
      </c>
      <c r="AY131" s="228" t="s">
        <v>126</v>
      </c>
      <c r="BK131" s="230">
        <f>BK132</f>
        <v>0</v>
      </c>
    </row>
    <row r="132" s="2" customFormat="1" ht="16.5" customHeight="1">
      <c r="A132" s="35"/>
      <c r="B132" s="36"/>
      <c r="C132" s="233" t="s">
        <v>85</v>
      </c>
      <c r="D132" s="233" t="s">
        <v>128</v>
      </c>
      <c r="E132" s="234" t="s">
        <v>136</v>
      </c>
      <c r="F132" s="235" t="s">
        <v>137</v>
      </c>
      <c r="G132" s="236" t="s">
        <v>138</v>
      </c>
      <c r="H132" s="237">
        <v>23.170000000000002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0.0019086699999999999</v>
      </c>
      <c r="R132" s="243">
        <f>Q132*H132</f>
        <v>0.044223883900000004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132</v>
      </c>
      <c r="AT132" s="245" t="s">
        <v>128</v>
      </c>
      <c r="AU132" s="245" t="s">
        <v>85</v>
      </c>
      <c r="AY132" s="14" t="s">
        <v>126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132</v>
      </c>
      <c r="BM132" s="245" t="s">
        <v>139</v>
      </c>
    </row>
    <row r="133" s="12" customFormat="1" ht="22.8" customHeight="1">
      <c r="A133" s="12"/>
      <c r="B133" s="217"/>
      <c r="C133" s="218"/>
      <c r="D133" s="219" t="s">
        <v>74</v>
      </c>
      <c r="E133" s="231" t="s">
        <v>132</v>
      </c>
      <c r="F133" s="231" t="s">
        <v>140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SUM(P134:P135)</f>
        <v>0</v>
      </c>
      <c r="Q133" s="225"/>
      <c r="R133" s="226">
        <f>SUM(R134:R135)</f>
        <v>0.0036765758399999997</v>
      </c>
      <c r="S133" s="225"/>
      <c r="T133" s="22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83</v>
      </c>
      <c r="AT133" s="229" t="s">
        <v>74</v>
      </c>
      <c r="AU133" s="229" t="s">
        <v>83</v>
      </c>
      <c r="AY133" s="228" t="s">
        <v>126</v>
      </c>
      <c r="BK133" s="230">
        <f>SUM(BK134:BK135)</f>
        <v>0</v>
      </c>
    </row>
    <row r="134" s="2" customFormat="1" ht="21.75" customHeight="1">
      <c r="A134" s="35"/>
      <c r="B134" s="36"/>
      <c r="C134" s="233" t="s">
        <v>134</v>
      </c>
      <c r="D134" s="233" t="s">
        <v>128</v>
      </c>
      <c r="E134" s="234" t="s">
        <v>141</v>
      </c>
      <c r="F134" s="235" t="s">
        <v>142</v>
      </c>
      <c r="G134" s="236" t="s">
        <v>138</v>
      </c>
      <c r="H134" s="237">
        <v>2.282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0.00161112</v>
      </c>
      <c r="R134" s="243">
        <f>Q134*H134</f>
        <v>0.0036765758399999997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132</v>
      </c>
      <c r="AT134" s="245" t="s">
        <v>128</v>
      </c>
      <c r="AU134" s="245" t="s">
        <v>85</v>
      </c>
      <c r="AY134" s="14" t="s">
        <v>126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132</v>
      </c>
      <c r="BM134" s="245" t="s">
        <v>143</v>
      </c>
    </row>
    <row r="135" s="2" customFormat="1" ht="21.75" customHeight="1">
      <c r="A135" s="35"/>
      <c r="B135" s="36"/>
      <c r="C135" s="233" t="s">
        <v>132</v>
      </c>
      <c r="D135" s="233" t="s">
        <v>128</v>
      </c>
      <c r="E135" s="234" t="s">
        <v>144</v>
      </c>
      <c r="F135" s="235" t="s">
        <v>145</v>
      </c>
      <c r="G135" s="236" t="s">
        <v>138</v>
      </c>
      <c r="H135" s="237">
        <v>2.282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132</v>
      </c>
      <c r="AT135" s="245" t="s">
        <v>128</v>
      </c>
      <c r="AU135" s="245" t="s">
        <v>85</v>
      </c>
      <c r="AY135" s="14" t="s">
        <v>126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132</v>
      </c>
      <c r="BM135" s="245" t="s">
        <v>146</v>
      </c>
    </row>
    <row r="136" s="12" customFormat="1" ht="22.8" customHeight="1">
      <c r="A136" s="12"/>
      <c r="B136" s="217"/>
      <c r="C136" s="218"/>
      <c r="D136" s="219" t="s">
        <v>74</v>
      </c>
      <c r="E136" s="231" t="s">
        <v>147</v>
      </c>
      <c r="F136" s="231" t="s">
        <v>148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SUM(P137:P138)</f>
        <v>0</v>
      </c>
      <c r="Q136" s="225"/>
      <c r="R136" s="226">
        <f>SUM(R137:R138)</f>
        <v>0.2359355570934</v>
      </c>
      <c r="S136" s="225"/>
      <c r="T136" s="227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83</v>
      </c>
      <c r="AT136" s="229" t="s">
        <v>74</v>
      </c>
      <c r="AU136" s="229" t="s">
        <v>83</v>
      </c>
      <c r="AY136" s="228" t="s">
        <v>126</v>
      </c>
      <c r="BK136" s="230">
        <f>SUM(BK137:BK138)</f>
        <v>0</v>
      </c>
    </row>
    <row r="137" s="2" customFormat="1" ht="16.5" customHeight="1">
      <c r="A137" s="35"/>
      <c r="B137" s="36"/>
      <c r="C137" s="233" t="s">
        <v>149</v>
      </c>
      <c r="D137" s="233" t="s">
        <v>128</v>
      </c>
      <c r="E137" s="234" t="s">
        <v>150</v>
      </c>
      <c r="F137" s="235" t="s">
        <v>151</v>
      </c>
      <c r="G137" s="236" t="s">
        <v>152</v>
      </c>
      <c r="H137" s="237">
        <v>0.222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40</v>
      </c>
      <c r="O137" s="88"/>
      <c r="P137" s="243">
        <f>O137*H137</f>
        <v>0</v>
      </c>
      <c r="Q137" s="243">
        <v>1.0627727797</v>
      </c>
      <c r="R137" s="243">
        <f>Q137*H137</f>
        <v>0.2359355570934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132</v>
      </c>
      <c r="AT137" s="245" t="s">
        <v>128</v>
      </c>
      <c r="AU137" s="245" t="s">
        <v>85</v>
      </c>
      <c r="AY137" s="14" t="s">
        <v>126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132</v>
      </c>
      <c r="BM137" s="245" t="s">
        <v>153</v>
      </c>
    </row>
    <row r="138" s="2" customFormat="1" ht="16.5" customHeight="1">
      <c r="A138" s="35"/>
      <c r="B138" s="36"/>
      <c r="C138" s="233" t="s">
        <v>147</v>
      </c>
      <c r="D138" s="233" t="s">
        <v>128</v>
      </c>
      <c r="E138" s="234" t="s">
        <v>154</v>
      </c>
      <c r="F138" s="235" t="s">
        <v>155</v>
      </c>
      <c r="G138" s="236" t="s">
        <v>156</v>
      </c>
      <c r="H138" s="237">
        <v>89.200000000000003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40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132</v>
      </c>
      <c r="AT138" s="245" t="s">
        <v>128</v>
      </c>
      <c r="AU138" s="245" t="s">
        <v>85</v>
      </c>
      <c r="AY138" s="14" t="s">
        <v>126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83</v>
      </c>
      <c r="BK138" s="246">
        <f>ROUND(I138*H138,2)</f>
        <v>0</v>
      </c>
      <c r="BL138" s="14" t="s">
        <v>132</v>
      </c>
      <c r="BM138" s="245" t="s">
        <v>157</v>
      </c>
    </row>
    <row r="139" s="12" customFormat="1" ht="22.8" customHeight="1">
      <c r="A139" s="12"/>
      <c r="B139" s="217"/>
      <c r="C139" s="218"/>
      <c r="D139" s="219" t="s">
        <v>74</v>
      </c>
      <c r="E139" s="231" t="s">
        <v>158</v>
      </c>
      <c r="F139" s="231" t="s">
        <v>159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SUM(P140:P141)</f>
        <v>0</v>
      </c>
      <c r="Q139" s="225"/>
      <c r="R139" s="226">
        <f>SUM(R140:R141)</f>
        <v>0.0072472320000000002</v>
      </c>
      <c r="S139" s="225"/>
      <c r="T139" s="227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8" t="s">
        <v>83</v>
      </c>
      <c r="AT139" s="229" t="s">
        <v>74</v>
      </c>
      <c r="AU139" s="229" t="s">
        <v>83</v>
      </c>
      <c r="AY139" s="228" t="s">
        <v>126</v>
      </c>
      <c r="BK139" s="230">
        <f>SUM(BK140:BK141)</f>
        <v>0</v>
      </c>
    </row>
    <row r="140" s="2" customFormat="1" ht="16.5" customHeight="1">
      <c r="A140" s="35"/>
      <c r="B140" s="36"/>
      <c r="C140" s="233" t="s">
        <v>160</v>
      </c>
      <c r="D140" s="233" t="s">
        <v>128</v>
      </c>
      <c r="E140" s="234" t="s">
        <v>161</v>
      </c>
      <c r="F140" s="235" t="s">
        <v>162</v>
      </c>
      <c r="G140" s="236" t="s">
        <v>156</v>
      </c>
      <c r="H140" s="237">
        <v>93.200000000000003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40</v>
      </c>
      <c r="O140" s="88"/>
      <c r="P140" s="243">
        <f>O140*H140</f>
        <v>0</v>
      </c>
      <c r="Q140" s="243">
        <v>7.7760000000000001E-05</v>
      </c>
      <c r="R140" s="243">
        <f>Q140*H140</f>
        <v>0.0072472320000000002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132</v>
      </c>
      <c r="AT140" s="245" t="s">
        <v>128</v>
      </c>
      <c r="AU140" s="245" t="s">
        <v>85</v>
      </c>
      <c r="AY140" s="14" t="s">
        <v>126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132</v>
      </c>
      <c r="BM140" s="245" t="s">
        <v>163</v>
      </c>
    </row>
    <row r="141" s="2" customFormat="1" ht="16.5" customHeight="1">
      <c r="A141" s="35"/>
      <c r="B141" s="36"/>
      <c r="C141" s="233" t="s">
        <v>164</v>
      </c>
      <c r="D141" s="233" t="s">
        <v>128</v>
      </c>
      <c r="E141" s="234" t="s">
        <v>165</v>
      </c>
      <c r="F141" s="235" t="s">
        <v>166</v>
      </c>
      <c r="G141" s="236" t="s">
        <v>131</v>
      </c>
      <c r="H141" s="237">
        <v>5.5919999999999996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40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2</v>
      </c>
      <c r="T141" s="244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132</v>
      </c>
      <c r="AT141" s="245" t="s">
        <v>128</v>
      </c>
      <c r="AU141" s="245" t="s">
        <v>85</v>
      </c>
      <c r="AY141" s="14" t="s">
        <v>126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83</v>
      </c>
      <c r="BK141" s="246">
        <f>ROUND(I141*H141,2)</f>
        <v>0</v>
      </c>
      <c r="BL141" s="14" t="s">
        <v>132</v>
      </c>
      <c r="BM141" s="245" t="s">
        <v>167</v>
      </c>
    </row>
    <row r="142" s="12" customFormat="1" ht="22.8" customHeight="1">
      <c r="A142" s="12"/>
      <c r="B142" s="217"/>
      <c r="C142" s="218"/>
      <c r="D142" s="219" t="s">
        <v>74</v>
      </c>
      <c r="E142" s="231" t="s">
        <v>168</v>
      </c>
      <c r="F142" s="231" t="s">
        <v>169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SUM(P143:P146)</f>
        <v>0</v>
      </c>
      <c r="Q142" s="225"/>
      <c r="R142" s="226">
        <f>SUM(R143:R146)</f>
        <v>0</v>
      </c>
      <c r="S142" s="225"/>
      <c r="T142" s="227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83</v>
      </c>
      <c r="AT142" s="229" t="s">
        <v>74</v>
      </c>
      <c r="AU142" s="229" t="s">
        <v>83</v>
      </c>
      <c r="AY142" s="228" t="s">
        <v>126</v>
      </c>
      <c r="BK142" s="230">
        <f>SUM(BK143:BK146)</f>
        <v>0</v>
      </c>
    </row>
    <row r="143" s="2" customFormat="1" ht="21.75" customHeight="1">
      <c r="A143" s="35"/>
      <c r="B143" s="36"/>
      <c r="C143" s="233" t="s">
        <v>158</v>
      </c>
      <c r="D143" s="233" t="s">
        <v>128</v>
      </c>
      <c r="E143" s="234" t="s">
        <v>170</v>
      </c>
      <c r="F143" s="235" t="s">
        <v>171</v>
      </c>
      <c r="G143" s="236" t="s">
        <v>152</v>
      </c>
      <c r="H143" s="237">
        <v>11.259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40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132</v>
      </c>
      <c r="AT143" s="245" t="s">
        <v>128</v>
      </c>
      <c r="AU143" s="245" t="s">
        <v>85</v>
      </c>
      <c r="AY143" s="14" t="s">
        <v>126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83</v>
      </c>
      <c r="BK143" s="246">
        <f>ROUND(I143*H143,2)</f>
        <v>0</v>
      </c>
      <c r="BL143" s="14" t="s">
        <v>132</v>
      </c>
      <c r="BM143" s="245" t="s">
        <v>172</v>
      </c>
    </row>
    <row r="144" s="2" customFormat="1" ht="21.75" customHeight="1">
      <c r="A144" s="35"/>
      <c r="B144" s="36"/>
      <c r="C144" s="233" t="s">
        <v>173</v>
      </c>
      <c r="D144" s="233" t="s">
        <v>128</v>
      </c>
      <c r="E144" s="234" t="s">
        <v>174</v>
      </c>
      <c r="F144" s="235" t="s">
        <v>175</v>
      </c>
      <c r="G144" s="236" t="s">
        <v>152</v>
      </c>
      <c r="H144" s="237">
        <v>11.259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40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132</v>
      </c>
      <c r="AT144" s="245" t="s">
        <v>128</v>
      </c>
      <c r="AU144" s="245" t="s">
        <v>85</v>
      </c>
      <c r="AY144" s="14" t="s">
        <v>126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132</v>
      </c>
      <c r="BM144" s="245" t="s">
        <v>176</v>
      </c>
    </row>
    <row r="145" s="2" customFormat="1" ht="21.75" customHeight="1">
      <c r="A145" s="35"/>
      <c r="B145" s="36"/>
      <c r="C145" s="233" t="s">
        <v>177</v>
      </c>
      <c r="D145" s="233" t="s">
        <v>128</v>
      </c>
      <c r="E145" s="234" t="s">
        <v>178</v>
      </c>
      <c r="F145" s="235" t="s">
        <v>179</v>
      </c>
      <c r="G145" s="236" t="s">
        <v>152</v>
      </c>
      <c r="H145" s="237">
        <v>101.331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132</v>
      </c>
      <c r="AT145" s="245" t="s">
        <v>128</v>
      </c>
      <c r="AU145" s="245" t="s">
        <v>85</v>
      </c>
      <c r="AY145" s="14" t="s">
        <v>126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132</v>
      </c>
      <c r="BM145" s="245" t="s">
        <v>180</v>
      </c>
    </row>
    <row r="146" s="2" customFormat="1" ht="21.75" customHeight="1">
      <c r="A146" s="35"/>
      <c r="B146" s="36"/>
      <c r="C146" s="233" t="s">
        <v>181</v>
      </c>
      <c r="D146" s="233" t="s">
        <v>128</v>
      </c>
      <c r="E146" s="234" t="s">
        <v>182</v>
      </c>
      <c r="F146" s="235" t="s">
        <v>183</v>
      </c>
      <c r="G146" s="236" t="s">
        <v>152</v>
      </c>
      <c r="H146" s="237">
        <v>12.560000000000001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40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132</v>
      </c>
      <c r="AT146" s="245" t="s">
        <v>128</v>
      </c>
      <c r="AU146" s="245" t="s">
        <v>85</v>
      </c>
      <c r="AY146" s="14" t="s">
        <v>126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83</v>
      </c>
      <c r="BK146" s="246">
        <f>ROUND(I146*H146,2)</f>
        <v>0</v>
      </c>
      <c r="BL146" s="14" t="s">
        <v>132</v>
      </c>
      <c r="BM146" s="245" t="s">
        <v>184</v>
      </c>
    </row>
    <row r="147" s="12" customFormat="1" ht="22.8" customHeight="1">
      <c r="A147" s="12"/>
      <c r="B147" s="217"/>
      <c r="C147" s="218"/>
      <c r="D147" s="219" t="s">
        <v>74</v>
      </c>
      <c r="E147" s="231" t="s">
        <v>185</v>
      </c>
      <c r="F147" s="231" t="s">
        <v>186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P148</f>
        <v>0</v>
      </c>
      <c r="Q147" s="225"/>
      <c r="R147" s="226">
        <f>R148</f>
        <v>0</v>
      </c>
      <c r="S147" s="225"/>
      <c r="T147" s="22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83</v>
      </c>
      <c r="AT147" s="229" t="s">
        <v>74</v>
      </c>
      <c r="AU147" s="229" t="s">
        <v>83</v>
      </c>
      <c r="AY147" s="228" t="s">
        <v>126</v>
      </c>
      <c r="BK147" s="230">
        <f>BK148</f>
        <v>0</v>
      </c>
    </row>
    <row r="148" s="2" customFormat="1" ht="16.5" customHeight="1">
      <c r="A148" s="35"/>
      <c r="B148" s="36"/>
      <c r="C148" s="233" t="s">
        <v>187</v>
      </c>
      <c r="D148" s="233" t="s">
        <v>128</v>
      </c>
      <c r="E148" s="234" t="s">
        <v>188</v>
      </c>
      <c r="F148" s="235" t="s">
        <v>189</v>
      </c>
      <c r="G148" s="236" t="s">
        <v>152</v>
      </c>
      <c r="H148" s="237">
        <v>12.560000000000001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40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132</v>
      </c>
      <c r="AT148" s="245" t="s">
        <v>128</v>
      </c>
      <c r="AU148" s="245" t="s">
        <v>85</v>
      </c>
      <c r="AY148" s="14" t="s">
        <v>126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83</v>
      </c>
      <c r="BK148" s="246">
        <f>ROUND(I148*H148,2)</f>
        <v>0</v>
      </c>
      <c r="BL148" s="14" t="s">
        <v>132</v>
      </c>
      <c r="BM148" s="245" t="s">
        <v>190</v>
      </c>
    </row>
    <row r="149" s="12" customFormat="1" ht="25.92" customHeight="1">
      <c r="A149" s="12"/>
      <c r="B149" s="217"/>
      <c r="C149" s="218"/>
      <c r="D149" s="219" t="s">
        <v>74</v>
      </c>
      <c r="E149" s="220" t="s">
        <v>191</v>
      </c>
      <c r="F149" s="220" t="s">
        <v>192</v>
      </c>
      <c r="G149" s="218"/>
      <c r="H149" s="218"/>
      <c r="I149" s="221"/>
      <c r="J149" s="222">
        <f>BK149</f>
        <v>0</v>
      </c>
      <c r="K149" s="218"/>
      <c r="L149" s="223"/>
      <c r="M149" s="224"/>
      <c r="N149" s="225"/>
      <c r="O149" s="225"/>
      <c r="P149" s="226">
        <f>P150</f>
        <v>0</v>
      </c>
      <c r="Q149" s="225"/>
      <c r="R149" s="226">
        <f>R150</f>
        <v>0</v>
      </c>
      <c r="S149" s="225"/>
      <c r="T149" s="22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8" t="s">
        <v>85</v>
      </c>
      <c r="AT149" s="229" t="s">
        <v>74</v>
      </c>
      <c r="AU149" s="229" t="s">
        <v>75</v>
      </c>
      <c r="AY149" s="228" t="s">
        <v>126</v>
      </c>
      <c r="BK149" s="230">
        <f>BK150</f>
        <v>0</v>
      </c>
    </row>
    <row r="150" s="12" customFormat="1" ht="22.8" customHeight="1">
      <c r="A150" s="12"/>
      <c r="B150" s="217"/>
      <c r="C150" s="218"/>
      <c r="D150" s="219" t="s">
        <v>74</v>
      </c>
      <c r="E150" s="231" t="s">
        <v>193</v>
      </c>
      <c r="F150" s="231" t="s">
        <v>194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P151</f>
        <v>0</v>
      </c>
      <c r="Q150" s="225"/>
      <c r="R150" s="226">
        <f>R151</f>
        <v>0</v>
      </c>
      <c r="S150" s="225"/>
      <c r="T150" s="22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85</v>
      </c>
      <c r="AT150" s="229" t="s">
        <v>74</v>
      </c>
      <c r="AU150" s="229" t="s">
        <v>83</v>
      </c>
      <c r="AY150" s="228" t="s">
        <v>126</v>
      </c>
      <c r="BK150" s="230">
        <f>BK151</f>
        <v>0</v>
      </c>
    </row>
    <row r="151" s="2" customFormat="1" ht="16.5" customHeight="1">
      <c r="A151" s="35"/>
      <c r="B151" s="36"/>
      <c r="C151" s="233" t="s">
        <v>195</v>
      </c>
      <c r="D151" s="233" t="s">
        <v>128</v>
      </c>
      <c r="E151" s="234" t="s">
        <v>196</v>
      </c>
      <c r="F151" s="235" t="s">
        <v>197</v>
      </c>
      <c r="G151" s="236" t="s">
        <v>198</v>
      </c>
      <c r="H151" s="237">
        <v>1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199</v>
      </c>
      <c r="AT151" s="245" t="s">
        <v>128</v>
      </c>
      <c r="AU151" s="245" t="s">
        <v>85</v>
      </c>
      <c r="AY151" s="14" t="s">
        <v>126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199</v>
      </c>
      <c r="BM151" s="245" t="s">
        <v>200</v>
      </c>
    </row>
    <row r="152" s="12" customFormat="1" ht="25.92" customHeight="1">
      <c r="A152" s="12"/>
      <c r="B152" s="217"/>
      <c r="C152" s="218"/>
      <c r="D152" s="219" t="s">
        <v>74</v>
      </c>
      <c r="E152" s="220" t="s">
        <v>201</v>
      </c>
      <c r="F152" s="220" t="s">
        <v>202</v>
      </c>
      <c r="G152" s="218"/>
      <c r="H152" s="218"/>
      <c r="I152" s="221"/>
      <c r="J152" s="222">
        <f>BK152</f>
        <v>0</v>
      </c>
      <c r="K152" s="218"/>
      <c r="L152" s="223"/>
      <c r="M152" s="224"/>
      <c r="N152" s="225"/>
      <c r="O152" s="225"/>
      <c r="P152" s="226">
        <f>SUM(P153:P155)</f>
        <v>0</v>
      </c>
      <c r="Q152" s="225"/>
      <c r="R152" s="226">
        <f>SUM(R153:R155)</f>
        <v>0.26509211519999998</v>
      </c>
      <c r="S152" s="225"/>
      <c r="T152" s="227">
        <f>SUM(T153:T155)</f>
        <v>0.074560000000000001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132</v>
      </c>
      <c r="AT152" s="229" t="s">
        <v>74</v>
      </c>
      <c r="AU152" s="229" t="s">
        <v>75</v>
      </c>
      <c r="AY152" s="228" t="s">
        <v>126</v>
      </c>
      <c r="BK152" s="230">
        <f>SUM(BK153:BK155)</f>
        <v>0</v>
      </c>
    </row>
    <row r="153" s="2" customFormat="1" ht="16.5" customHeight="1">
      <c r="A153" s="35"/>
      <c r="B153" s="36"/>
      <c r="C153" s="247" t="s">
        <v>8</v>
      </c>
      <c r="D153" s="247" t="s">
        <v>203</v>
      </c>
      <c r="E153" s="248" t="s">
        <v>204</v>
      </c>
      <c r="F153" s="249" t="s">
        <v>205</v>
      </c>
      <c r="G153" s="250" t="s">
        <v>156</v>
      </c>
      <c r="H153" s="251">
        <v>70.831999999999994</v>
      </c>
      <c r="I153" s="252"/>
      <c r="J153" s="253">
        <f>ROUND(I153*H153,2)</f>
        <v>0</v>
      </c>
      <c r="K153" s="254"/>
      <c r="L153" s="255"/>
      <c r="M153" s="256" t="s">
        <v>1</v>
      </c>
      <c r="N153" s="257" t="s">
        <v>40</v>
      </c>
      <c r="O153" s="88"/>
      <c r="P153" s="243">
        <f>O153*H153</f>
        <v>0</v>
      </c>
      <c r="Q153" s="243">
        <v>0.0035000000000000001</v>
      </c>
      <c r="R153" s="243">
        <f>Q153*H153</f>
        <v>0.24791199999999999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164</v>
      </c>
      <c r="AT153" s="245" t="s">
        <v>203</v>
      </c>
      <c r="AU153" s="245" t="s">
        <v>83</v>
      </c>
      <c r="AY153" s="14" t="s">
        <v>126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132</v>
      </c>
      <c r="BM153" s="245" t="s">
        <v>206</v>
      </c>
    </row>
    <row r="154" s="2" customFormat="1" ht="21.75" customHeight="1">
      <c r="A154" s="35"/>
      <c r="B154" s="36"/>
      <c r="C154" s="233" t="s">
        <v>199</v>
      </c>
      <c r="D154" s="233" t="s">
        <v>128</v>
      </c>
      <c r="E154" s="234" t="s">
        <v>207</v>
      </c>
      <c r="F154" s="235" t="s">
        <v>208</v>
      </c>
      <c r="G154" s="236" t="s">
        <v>209</v>
      </c>
      <c r="H154" s="237">
        <v>186.40000000000001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40</v>
      </c>
      <c r="O154" s="88"/>
      <c r="P154" s="243">
        <f>O154*H154</f>
        <v>0</v>
      </c>
      <c r="Q154" s="243">
        <v>8.0000000000000007E-05</v>
      </c>
      <c r="R154" s="243">
        <f>Q154*H154</f>
        <v>0.014912000000000002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132</v>
      </c>
      <c r="AT154" s="245" t="s">
        <v>128</v>
      </c>
      <c r="AU154" s="245" t="s">
        <v>83</v>
      </c>
      <c r="AY154" s="14" t="s">
        <v>126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132</v>
      </c>
      <c r="BM154" s="245" t="s">
        <v>210</v>
      </c>
    </row>
    <row r="155" s="2" customFormat="1" ht="21.75" customHeight="1">
      <c r="A155" s="35"/>
      <c r="B155" s="36"/>
      <c r="C155" s="233" t="s">
        <v>211</v>
      </c>
      <c r="D155" s="233" t="s">
        <v>128</v>
      </c>
      <c r="E155" s="234" t="s">
        <v>212</v>
      </c>
      <c r="F155" s="235" t="s">
        <v>213</v>
      </c>
      <c r="G155" s="236" t="s">
        <v>156</v>
      </c>
      <c r="H155" s="237">
        <v>37.280000000000001</v>
      </c>
      <c r="I155" s="238"/>
      <c r="J155" s="239">
        <f>ROUND(I155*H155,2)</f>
        <v>0</v>
      </c>
      <c r="K155" s="240"/>
      <c r="L155" s="41"/>
      <c r="M155" s="258" t="s">
        <v>1</v>
      </c>
      <c r="N155" s="259" t="s">
        <v>40</v>
      </c>
      <c r="O155" s="260"/>
      <c r="P155" s="261">
        <f>O155*H155</f>
        <v>0</v>
      </c>
      <c r="Q155" s="261">
        <v>6.084E-05</v>
      </c>
      <c r="R155" s="261">
        <f>Q155*H155</f>
        <v>0.0022681151999999999</v>
      </c>
      <c r="S155" s="261">
        <v>0.002</v>
      </c>
      <c r="T155" s="262">
        <f>S155*H155</f>
        <v>0.074560000000000001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132</v>
      </c>
      <c r="AT155" s="245" t="s">
        <v>128</v>
      </c>
      <c r="AU155" s="245" t="s">
        <v>83</v>
      </c>
      <c r="AY155" s="14" t="s">
        <v>126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83</v>
      </c>
      <c r="BK155" s="246">
        <f>ROUND(I155*H155,2)</f>
        <v>0</v>
      </c>
      <c r="BL155" s="14" t="s">
        <v>132</v>
      </c>
      <c r="BM155" s="245" t="s">
        <v>214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180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nhJwb4tASdYVwdlw+CM/VIRs3gk/XMr0p1/W0cNYbHyQOcu419UEy+QUaLpkCcmY9Sx3zsrP83EIahSf2ddlOg==" hashValue="7utBQX0Wc7otZT0Tl77GxriEEHvdTI0HULcAWHetYFs6cO+9JzQZE3jjACU8qty0E+NnMeFToYc6sKrISTxivQ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hidden="1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hidden="1" s="1" customFormat="1" ht="24.96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hidden="1" s="1" customFormat="1" ht="6.96" customHeight="1">
      <c r="B5" s="17"/>
      <c r="I5" s="133"/>
      <c r="L5" s="17"/>
    </row>
    <row r="6" hidden="1" s="1" customFormat="1" ht="12" customHeight="1">
      <c r="B6" s="17"/>
      <c r="D6" s="139" t="s">
        <v>16</v>
      </c>
      <c r="I6" s="133"/>
      <c r="L6" s="17"/>
    </row>
    <row r="7" hidden="1" s="1" customFormat="1" ht="16.5" customHeight="1">
      <c r="B7" s="17"/>
      <c r="E7" s="140" t="str">
        <f>'Rekapitulace stavby'!K6</f>
        <v>Oprava podlah kolejí - tramvaje Moravská Ostrava</v>
      </c>
      <c r="F7" s="139"/>
      <c r="G7" s="139"/>
      <c r="H7" s="139"/>
      <c r="I7" s="133"/>
      <c r="L7" s="17"/>
    </row>
    <row r="8" hidden="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42" t="s">
        <v>215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a.s., Poděbradova 494/2, M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ROUND((SUM(BE127:BE155)),  2)</f>
        <v>0</v>
      </c>
      <c r="G33" s="35"/>
      <c r="H33" s="35"/>
      <c r="I33" s="159">
        <v>0.20999999999999999</v>
      </c>
      <c r="J33" s="158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9" t="s">
        <v>41</v>
      </c>
      <c r="F34" s="158">
        <f>ROUND((SUM(BF127:BF155)),  2)</f>
        <v>0</v>
      </c>
      <c r="G34" s="35"/>
      <c r="H34" s="35"/>
      <c r="I34" s="159">
        <v>0.14999999999999999</v>
      </c>
      <c r="J34" s="158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42</v>
      </c>
      <c r="F35" s="158">
        <f>ROUND((SUM(BG127:BG155)),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43</v>
      </c>
      <c r="F36" s="158">
        <f>ROUND((SUM(BH127:BH155)),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44</v>
      </c>
      <c r="F37" s="158">
        <f>ROUND((SUM(BI127:BI155)),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I41" s="133"/>
      <c r="L41" s="17"/>
    </row>
    <row r="42" hidden="1" s="1" customFormat="1" ht="14.4" customHeight="1">
      <c r="B42" s="17"/>
      <c r="I42" s="133"/>
      <c r="L42" s="17"/>
    </row>
    <row r="43" hidden="1" s="1" customFormat="1" ht="14.4" customHeight="1">
      <c r="B43" s="17"/>
      <c r="I43" s="133"/>
      <c r="L43" s="17"/>
    </row>
    <row r="44" hidden="1" s="1" customFormat="1" ht="14.4" customHeight="1">
      <c r="B44" s="17"/>
      <c r="I44" s="133"/>
      <c r="L44" s="17"/>
    </row>
    <row r="45" hidden="1" s="1" customFormat="1" ht="14.4" customHeight="1">
      <c r="B45" s="17"/>
      <c r="I45" s="133"/>
      <c r="L45" s="17"/>
    </row>
    <row r="46" hidden="1" s="1" customFormat="1" ht="14.4" customHeight="1">
      <c r="B46" s="17"/>
      <c r="I46" s="133"/>
      <c r="L46" s="17"/>
    </row>
    <row r="47" hidden="1" s="1" customFormat="1" ht="14.4" customHeight="1">
      <c r="B47" s="17"/>
      <c r="I47" s="133"/>
      <c r="L47" s="17"/>
    </row>
    <row r="48" hidden="1" s="1" customFormat="1" ht="14.4" customHeight="1">
      <c r="B48" s="17"/>
      <c r="I48" s="133"/>
      <c r="L48" s="17"/>
    </row>
    <row r="49" hidden="1" s="1" customFormat="1" ht="14.4" customHeight="1">
      <c r="B49" s="17"/>
      <c r="I49" s="133"/>
      <c r="L49" s="17"/>
    </row>
    <row r="50" hidden="1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4" t="str">
        <f>E7</f>
        <v>Oprava podlah kolejí - tramvaje Moravská Ostrava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2_1_2020 - Kolej 9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J131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7"/>
      <c r="C100" s="198"/>
      <c r="D100" s="199" t="s">
        <v>103</v>
      </c>
      <c r="E100" s="200"/>
      <c r="F100" s="200"/>
      <c r="G100" s="200"/>
      <c r="H100" s="200"/>
      <c r="I100" s="201"/>
      <c r="J100" s="202">
        <f>J133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7"/>
      <c r="C101" s="198"/>
      <c r="D101" s="199" t="s">
        <v>104</v>
      </c>
      <c r="E101" s="200"/>
      <c r="F101" s="200"/>
      <c r="G101" s="200"/>
      <c r="H101" s="200"/>
      <c r="I101" s="201"/>
      <c r="J101" s="202">
        <f>J136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7"/>
      <c r="C102" s="198"/>
      <c r="D102" s="199" t="s">
        <v>105</v>
      </c>
      <c r="E102" s="200"/>
      <c r="F102" s="200"/>
      <c r="G102" s="200"/>
      <c r="H102" s="200"/>
      <c r="I102" s="201"/>
      <c r="J102" s="202">
        <f>J139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7"/>
      <c r="C103" s="198"/>
      <c r="D103" s="199" t="s">
        <v>106</v>
      </c>
      <c r="E103" s="200"/>
      <c r="F103" s="200"/>
      <c r="G103" s="200"/>
      <c r="H103" s="200"/>
      <c r="I103" s="201"/>
      <c r="J103" s="202">
        <f>J142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7"/>
      <c r="C104" s="198"/>
      <c r="D104" s="199" t="s">
        <v>107</v>
      </c>
      <c r="E104" s="200"/>
      <c r="F104" s="200"/>
      <c r="G104" s="200"/>
      <c r="H104" s="200"/>
      <c r="I104" s="201"/>
      <c r="J104" s="202">
        <f>J147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90"/>
      <c r="C105" s="191"/>
      <c r="D105" s="192" t="s">
        <v>108</v>
      </c>
      <c r="E105" s="193"/>
      <c r="F105" s="193"/>
      <c r="G105" s="193"/>
      <c r="H105" s="193"/>
      <c r="I105" s="194"/>
      <c r="J105" s="195">
        <f>J149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97"/>
      <c r="C106" s="198"/>
      <c r="D106" s="199" t="s">
        <v>109</v>
      </c>
      <c r="E106" s="200"/>
      <c r="F106" s="200"/>
      <c r="G106" s="200"/>
      <c r="H106" s="200"/>
      <c r="I106" s="201"/>
      <c r="J106" s="202">
        <f>J150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90"/>
      <c r="C107" s="191"/>
      <c r="D107" s="192" t="s">
        <v>110</v>
      </c>
      <c r="E107" s="193"/>
      <c r="F107" s="193"/>
      <c r="G107" s="193"/>
      <c r="H107" s="193"/>
      <c r="I107" s="194"/>
      <c r="J107" s="195">
        <f>J152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4" t="str">
        <f>E7</f>
        <v>Oprava podlah kolejí - tramvaje Moravská Ostrava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>2_1_2020 - Kolej 9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144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144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4"/>
      <c r="B126" s="205"/>
      <c r="C126" s="206" t="s">
        <v>112</v>
      </c>
      <c r="D126" s="207" t="s">
        <v>60</v>
      </c>
      <c r="E126" s="207" t="s">
        <v>56</v>
      </c>
      <c r="F126" s="207" t="s">
        <v>57</v>
      </c>
      <c r="G126" s="207" t="s">
        <v>113</v>
      </c>
      <c r="H126" s="207" t="s">
        <v>114</v>
      </c>
      <c r="I126" s="208" t="s">
        <v>115</v>
      </c>
      <c r="J126" s="209" t="s">
        <v>97</v>
      </c>
      <c r="K126" s="210" t="s">
        <v>116</v>
      </c>
      <c r="L126" s="211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P128+P149+P152</f>
        <v>0</v>
      </c>
      <c r="Q127" s="101"/>
      <c r="R127" s="214">
        <f>R128+R149+R152</f>
        <v>12.549991067613401</v>
      </c>
      <c r="S127" s="101"/>
      <c r="T127" s="215">
        <f>T128+T149+T152</f>
        <v>11.254399999999999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216">
        <f>BK128+BK149+BK152</f>
        <v>0</v>
      </c>
    </row>
    <row r="128" s="12" customFormat="1" ht="25.92" customHeight="1">
      <c r="A128" s="12"/>
      <c r="B128" s="217"/>
      <c r="C128" s="218"/>
      <c r="D128" s="219" t="s">
        <v>74</v>
      </c>
      <c r="E128" s="220" t="s">
        <v>124</v>
      </c>
      <c r="F128" s="220" t="s">
        <v>125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P129+P131+P133+P136+P139+P142+P147</f>
        <v>0</v>
      </c>
      <c r="Q128" s="225"/>
      <c r="R128" s="226">
        <f>R129+R131+R133+R136+R139+R142+R147</f>
        <v>12.299719067613401</v>
      </c>
      <c r="S128" s="225"/>
      <c r="T128" s="227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83</v>
      </c>
      <c r="AT128" s="229" t="s">
        <v>74</v>
      </c>
      <c r="AU128" s="229" t="s">
        <v>75</v>
      </c>
      <c r="AY128" s="228" t="s">
        <v>126</v>
      </c>
      <c r="BK128" s="230">
        <f>BK129+BK131+BK133+BK136+BK139+BK142+BK147</f>
        <v>0</v>
      </c>
    </row>
    <row r="129" s="12" customFormat="1" ht="22.8" customHeight="1">
      <c r="A129" s="12"/>
      <c r="B129" s="217"/>
      <c r="C129" s="218"/>
      <c r="D129" s="219" t="s">
        <v>74</v>
      </c>
      <c r="E129" s="231" t="s">
        <v>85</v>
      </c>
      <c r="F129" s="231" t="s">
        <v>127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P130</f>
        <v>0</v>
      </c>
      <c r="Q129" s="225"/>
      <c r="R129" s="226">
        <f>R130</f>
        <v>12.003947969999999</v>
      </c>
      <c r="S129" s="225"/>
      <c r="T129" s="227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83</v>
      </c>
      <c r="AT129" s="229" t="s">
        <v>74</v>
      </c>
      <c r="AU129" s="229" t="s">
        <v>83</v>
      </c>
      <c r="AY129" s="228" t="s">
        <v>126</v>
      </c>
      <c r="BK129" s="230">
        <f>BK130</f>
        <v>0</v>
      </c>
    </row>
    <row r="130" s="2" customFormat="1" ht="21.75" customHeight="1">
      <c r="A130" s="35"/>
      <c r="B130" s="36"/>
      <c r="C130" s="233" t="s">
        <v>83</v>
      </c>
      <c r="D130" s="233" t="s">
        <v>128</v>
      </c>
      <c r="E130" s="234" t="s">
        <v>129</v>
      </c>
      <c r="F130" s="235" t="s">
        <v>130</v>
      </c>
      <c r="G130" s="236" t="s">
        <v>131</v>
      </c>
      <c r="H130" s="237">
        <v>4.8929999999999998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2.45329</v>
      </c>
      <c r="R130" s="243">
        <f>Q130*H130</f>
        <v>12.003947969999999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132</v>
      </c>
      <c r="AT130" s="245" t="s">
        <v>128</v>
      </c>
      <c r="AU130" s="245" t="s">
        <v>85</v>
      </c>
      <c r="AY130" s="14" t="s">
        <v>126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132</v>
      </c>
      <c r="BM130" s="245" t="s">
        <v>216</v>
      </c>
    </row>
    <row r="131" s="12" customFormat="1" ht="22.8" customHeight="1">
      <c r="A131" s="12"/>
      <c r="B131" s="217"/>
      <c r="C131" s="218"/>
      <c r="D131" s="219" t="s">
        <v>74</v>
      </c>
      <c r="E131" s="231" t="s">
        <v>134</v>
      </c>
      <c r="F131" s="231" t="s">
        <v>135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P132</f>
        <v>0</v>
      </c>
      <c r="Q131" s="225"/>
      <c r="R131" s="226">
        <f>R132</f>
        <v>0.013521018279999998</v>
      </c>
      <c r="S131" s="225"/>
      <c r="T131" s="22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83</v>
      </c>
      <c r="AT131" s="229" t="s">
        <v>74</v>
      </c>
      <c r="AU131" s="229" t="s">
        <v>83</v>
      </c>
      <c r="AY131" s="228" t="s">
        <v>126</v>
      </c>
      <c r="BK131" s="230">
        <f>BK132</f>
        <v>0</v>
      </c>
    </row>
    <row r="132" s="2" customFormat="1" ht="16.5" customHeight="1">
      <c r="A132" s="35"/>
      <c r="B132" s="36"/>
      <c r="C132" s="233" t="s">
        <v>85</v>
      </c>
      <c r="D132" s="233" t="s">
        <v>128</v>
      </c>
      <c r="E132" s="234" t="s">
        <v>136</v>
      </c>
      <c r="F132" s="235" t="s">
        <v>137</v>
      </c>
      <c r="G132" s="236" t="s">
        <v>138</v>
      </c>
      <c r="H132" s="237">
        <v>7.0839999999999996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0.0019086699999999999</v>
      </c>
      <c r="R132" s="243">
        <f>Q132*H132</f>
        <v>0.013521018279999998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132</v>
      </c>
      <c r="AT132" s="245" t="s">
        <v>128</v>
      </c>
      <c r="AU132" s="245" t="s">
        <v>85</v>
      </c>
      <c r="AY132" s="14" t="s">
        <v>126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132</v>
      </c>
      <c r="BM132" s="245" t="s">
        <v>217</v>
      </c>
    </row>
    <row r="133" s="12" customFormat="1" ht="22.8" customHeight="1">
      <c r="A133" s="12"/>
      <c r="B133" s="217"/>
      <c r="C133" s="218"/>
      <c r="D133" s="219" t="s">
        <v>74</v>
      </c>
      <c r="E133" s="231" t="s">
        <v>132</v>
      </c>
      <c r="F133" s="231" t="s">
        <v>140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SUM(P134:P135)</f>
        <v>0</v>
      </c>
      <c r="Q133" s="225"/>
      <c r="R133" s="226">
        <f>SUM(R134:R135)</f>
        <v>0.038911770239999997</v>
      </c>
      <c r="S133" s="225"/>
      <c r="T133" s="22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83</v>
      </c>
      <c r="AT133" s="229" t="s">
        <v>74</v>
      </c>
      <c r="AU133" s="229" t="s">
        <v>83</v>
      </c>
      <c r="AY133" s="228" t="s">
        <v>126</v>
      </c>
      <c r="BK133" s="230">
        <f>SUM(BK134:BK135)</f>
        <v>0</v>
      </c>
    </row>
    <row r="134" s="2" customFormat="1" ht="21.75" customHeight="1">
      <c r="A134" s="35"/>
      <c r="B134" s="36"/>
      <c r="C134" s="233" t="s">
        <v>134</v>
      </c>
      <c r="D134" s="233" t="s">
        <v>128</v>
      </c>
      <c r="E134" s="234" t="s">
        <v>141</v>
      </c>
      <c r="F134" s="235" t="s">
        <v>142</v>
      </c>
      <c r="G134" s="236" t="s">
        <v>138</v>
      </c>
      <c r="H134" s="237">
        <v>24.152000000000001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0.00161112</v>
      </c>
      <c r="R134" s="243">
        <f>Q134*H134</f>
        <v>0.038911770239999997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132</v>
      </c>
      <c r="AT134" s="245" t="s">
        <v>128</v>
      </c>
      <c r="AU134" s="245" t="s">
        <v>85</v>
      </c>
      <c r="AY134" s="14" t="s">
        <v>126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132</v>
      </c>
      <c r="BM134" s="245" t="s">
        <v>218</v>
      </c>
    </row>
    <row r="135" s="2" customFormat="1" ht="21.75" customHeight="1">
      <c r="A135" s="35"/>
      <c r="B135" s="36"/>
      <c r="C135" s="233" t="s">
        <v>132</v>
      </c>
      <c r="D135" s="233" t="s">
        <v>128</v>
      </c>
      <c r="E135" s="234" t="s">
        <v>144</v>
      </c>
      <c r="F135" s="235" t="s">
        <v>145</v>
      </c>
      <c r="G135" s="236" t="s">
        <v>138</v>
      </c>
      <c r="H135" s="237">
        <v>24.152000000000001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132</v>
      </c>
      <c r="AT135" s="245" t="s">
        <v>128</v>
      </c>
      <c r="AU135" s="245" t="s">
        <v>85</v>
      </c>
      <c r="AY135" s="14" t="s">
        <v>126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132</v>
      </c>
      <c r="BM135" s="245" t="s">
        <v>219</v>
      </c>
    </row>
    <row r="136" s="12" customFormat="1" ht="22.8" customHeight="1">
      <c r="A136" s="12"/>
      <c r="B136" s="217"/>
      <c r="C136" s="218"/>
      <c r="D136" s="219" t="s">
        <v>74</v>
      </c>
      <c r="E136" s="231" t="s">
        <v>147</v>
      </c>
      <c r="F136" s="231" t="s">
        <v>148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SUM(P137:P138)</f>
        <v>0</v>
      </c>
      <c r="Q136" s="225"/>
      <c r="R136" s="226">
        <f>SUM(R137:R138)</f>
        <v>0.2359355570934</v>
      </c>
      <c r="S136" s="225"/>
      <c r="T136" s="227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83</v>
      </c>
      <c r="AT136" s="229" t="s">
        <v>74</v>
      </c>
      <c r="AU136" s="229" t="s">
        <v>83</v>
      </c>
      <c r="AY136" s="228" t="s">
        <v>126</v>
      </c>
      <c r="BK136" s="230">
        <f>SUM(BK137:BK138)</f>
        <v>0</v>
      </c>
    </row>
    <row r="137" s="2" customFormat="1" ht="16.5" customHeight="1">
      <c r="A137" s="35"/>
      <c r="B137" s="36"/>
      <c r="C137" s="233" t="s">
        <v>149</v>
      </c>
      <c r="D137" s="233" t="s">
        <v>128</v>
      </c>
      <c r="E137" s="234" t="s">
        <v>150</v>
      </c>
      <c r="F137" s="235" t="s">
        <v>151</v>
      </c>
      <c r="G137" s="236" t="s">
        <v>152</v>
      </c>
      <c r="H137" s="237">
        <v>0.222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40</v>
      </c>
      <c r="O137" s="88"/>
      <c r="P137" s="243">
        <f>O137*H137</f>
        <v>0</v>
      </c>
      <c r="Q137" s="243">
        <v>1.0627727797</v>
      </c>
      <c r="R137" s="243">
        <f>Q137*H137</f>
        <v>0.2359355570934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132</v>
      </c>
      <c r="AT137" s="245" t="s">
        <v>128</v>
      </c>
      <c r="AU137" s="245" t="s">
        <v>85</v>
      </c>
      <c r="AY137" s="14" t="s">
        <v>126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132</v>
      </c>
      <c r="BM137" s="245" t="s">
        <v>220</v>
      </c>
    </row>
    <row r="138" s="2" customFormat="1" ht="16.5" customHeight="1">
      <c r="A138" s="35"/>
      <c r="B138" s="36"/>
      <c r="C138" s="233" t="s">
        <v>147</v>
      </c>
      <c r="D138" s="233" t="s">
        <v>128</v>
      </c>
      <c r="E138" s="234" t="s">
        <v>154</v>
      </c>
      <c r="F138" s="235" t="s">
        <v>155</v>
      </c>
      <c r="G138" s="236" t="s">
        <v>156</v>
      </c>
      <c r="H138" s="237">
        <v>89.200000000000003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40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132</v>
      </c>
      <c r="AT138" s="245" t="s">
        <v>128</v>
      </c>
      <c r="AU138" s="245" t="s">
        <v>85</v>
      </c>
      <c r="AY138" s="14" t="s">
        <v>126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83</v>
      </c>
      <c r="BK138" s="246">
        <f>ROUND(I138*H138,2)</f>
        <v>0</v>
      </c>
      <c r="BL138" s="14" t="s">
        <v>132</v>
      </c>
      <c r="BM138" s="245" t="s">
        <v>221</v>
      </c>
    </row>
    <row r="139" s="12" customFormat="1" ht="22.8" customHeight="1">
      <c r="A139" s="12"/>
      <c r="B139" s="217"/>
      <c r="C139" s="218"/>
      <c r="D139" s="219" t="s">
        <v>74</v>
      </c>
      <c r="E139" s="231" t="s">
        <v>158</v>
      </c>
      <c r="F139" s="231" t="s">
        <v>159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SUM(P140:P141)</f>
        <v>0</v>
      </c>
      <c r="Q139" s="225"/>
      <c r="R139" s="226">
        <f>SUM(R140:R141)</f>
        <v>0.0074027520000000003</v>
      </c>
      <c r="S139" s="225"/>
      <c r="T139" s="227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8" t="s">
        <v>83</v>
      </c>
      <c r="AT139" s="229" t="s">
        <v>74</v>
      </c>
      <c r="AU139" s="229" t="s">
        <v>83</v>
      </c>
      <c r="AY139" s="228" t="s">
        <v>126</v>
      </c>
      <c r="BK139" s="230">
        <f>SUM(BK140:BK141)</f>
        <v>0</v>
      </c>
    </row>
    <row r="140" s="2" customFormat="1" ht="16.5" customHeight="1">
      <c r="A140" s="35"/>
      <c r="B140" s="36"/>
      <c r="C140" s="233" t="s">
        <v>160</v>
      </c>
      <c r="D140" s="233" t="s">
        <v>128</v>
      </c>
      <c r="E140" s="234" t="s">
        <v>161</v>
      </c>
      <c r="F140" s="235" t="s">
        <v>162</v>
      </c>
      <c r="G140" s="236" t="s">
        <v>156</v>
      </c>
      <c r="H140" s="237">
        <v>95.200000000000003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40</v>
      </c>
      <c r="O140" s="88"/>
      <c r="P140" s="243">
        <f>O140*H140</f>
        <v>0</v>
      </c>
      <c r="Q140" s="243">
        <v>7.7760000000000001E-05</v>
      </c>
      <c r="R140" s="243">
        <f>Q140*H140</f>
        <v>0.0074027520000000003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132</v>
      </c>
      <c r="AT140" s="245" t="s">
        <v>128</v>
      </c>
      <c r="AU140" s="245" t="s">
        <v>85</v>
      </c>
      <c r="AY140" s="14" t="s">
        <v>126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132</v>
      </c>
      <c r="BM140" s="245" t="s">
        <v>222</v>
      </c>
    </row>
    <row r="141" s="2" customFormat="1" ht="16.5" customHeight="1">
      <c r="A141" s="35"/>
      <c r="B141" s="36"/>
      <c r="C141" s="233" t="s">
        <v>164</v>
      </c>
      <c r="D141" s="233" t="s">
        <v>128</v>
      </c>
      <c r="E141" s="234" t="s">
        <v>165</v>
      </c>
      <c r="F141" s="235" t="s">
        <v>166</v>
      </c>
      <c r="G141" s="236" t="s">
        <v>131</v>
      </c>
      <c r="H141" s="237">
        <v>5.5919999999999996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40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2</v>
      </c>
      <c r="T141" s="244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132</v>
      </c>
      <c r="AT141" s="245" t="s">
        <v>128</v>
      </c>
      <c r="AU141" s="245" t="s">
        <v>85</v>
      </c>
      <c r="AY141" s="14" t="s">
        <v>126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83</v>
      </c>
      <c r="BK141" s="246">
        <f>ROUND(I141*H141,2)</f>
        <v>0</v>
      </c>
      <c r="BL141" s="14" t="s">
        <v>132</v>
      </c>
      <c r="BM141" s="245" t="s">
        <v>223</v>
      </c>
    </row>
    <row r="142" s="12" customFormat="1" ht="22.8" customHeight="1">
      <c r="A142" s="12"/>
      <c r="B142" s="217"/>
      <c r="C142" s="218"/>
      <c r="D142" s="219" t="s">
        <v>74</v>
      </c>
      <c r="E142" s="231" t="s">
        <v>168</v>
      </c>
      <c r="F142" s="231" t="s">
        <v>169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SUM(P143:P146)</f>
        <v>0</v>
      </c>
      <c r="Q142" s="225"/>
      <c r="R142" s="226">
        <f>SUM(R143:R146)</f>
        <v>0</v>
      </c>
      <c r="S142" s="225"/>
      <c r="T142" s="227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83</v>
      </c>
      <c r="AT142" s="229" t="s">
        <v>74</v>
      </c>
      <c r="AU142" s="229" t="s">
        <v>83</v>
      </c>
      <c r="AY142" s="228" t="s">
        <v>126</v>
      </c>
      <c r="BK142" s="230">
        <f>SUM(BK143:BK146)</f>
        <v>0</v>
      </c>
    </row>
    <row r="143" s="2" customFormat="1" ht="21.75" customHeight="1">
      <c r="A143" s="35"/>
      <c r="B143" s="36"/>
      <c r="C143" s="233" t="s">
        <v>158</v>
      </c>
      <c r="D143" s="233" t="s">
        <v>128</v>
      </c>
      <c r="E143" s="234" t="s">
        <v>170</v>
      </c>
      <c r="F143" s="235" t="s">
        <v>171</v>
      </c>
      <c r="G143" s="236" t="s">
        <v>152</v>
      </c>
      <c r="H143" s="237">
        <v>11.254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40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132</v>
      </c>
      <c r="AT143" s="245" t="s">
        <v>128</v>
      </c>
      <c r="AU143" s="245" t="s">
        <v>85</v>
      </c>
      <c r="AY143" s="14" t="s">
        <v>126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83</v>
      </c>
      <c r="BK143" s="246">
        <f>ROUND(I143*H143,2)</f>
        <v>0</v>
      </c>
      <c r="BL143" s="14" t="s">
        <v>132</v>
      </c>
      <c r="BM143" s="245" t="s">
        <v>224</v>
      </c>
    </row>
    <row r="144" s="2" customFormat="1" ht="21.75" customHeight="1">
      <c r="A144" s="35"/>
      <c r="B144" s="36"/>
      <c r="C144" s="233" t="s">
        <v>173</v>
      </c>
      <c r="D144" s="233" t="s">
        <v>128</v>
      </c>
      <c r="E144" s="234" t="s">
        <v>174</v>
      </c>
      <c r="F144" s="235" t="s">
        <v>175</v>
      </c>
      <c r="G144" s="236" t="s">
        <v>152</v>
      </c>
      <c r="H144" s="237">
        <v>11.254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40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132</v>
      </c>
      <c r="AT144" s="245" t="s">
        <v>128</v>
      </c>
      <c r="AU144" s="245" t="s">
        <v>85</v>
      </c>
      <c r="AY144" s="14" t="s">
        <v>126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132</v>
      </c>
      <c r="BM144" s="245" t="s">
        <v>225</v>
      </c>
    </row>
    <row r="145" s="2" customFormat="1" ht="21.75" customHeight="1">
      <c r="A145" s="35"/>
      <c r="B145" s="36"/>
      <c r="C145" s="233" t="s">
        <v>177</v>
      </c>
      <c r="D145" s="233" t="s">
        <v>128</v>
      </c>
      <c r="E145" s="234" t="s">
        <v>178</v>
      </c>
      <c r="F145" s="235" t="s">
        <v>179</v>
      </c>
      <c r="G145" s="236" t="s">
        <v>152</v>
      </c>
      <c r="H145" s="237">
        <v>101.286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132</v>
      </c>
      <c r="AT145" s="245" t="s">
        <v>128</v>
      </c>
      <c r="AU145" s="245" t="s">
        <v>85</v>
      </c>
      <c r="AY145" s="14" t="s">
        <v>126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132</v>
      </c>
      <c r="BM145" s="245" t="s">
        <v>226</v>
      </c>
    </row>
    <row r="146" s="2" customFormat="1" ht="21.75" customHeight="1">
      <c r="A146" s="35"/>
      <c r="B146" s="36"/>
      <c r="C146" s="233" t="s">
        <v>181</v>
      </c>
      <c r="D146" s="233" t="s">
        <v>128</v>
      </c>
      <c r="E146" s="234" t="s">
        <v>182</v>
      </c>
      <c r="F146" s="235" t="s">
        <v>183</v>
      </c>
      <c r="G146" s="236" t="s">
        <v>152</v>
      </c>
      <c r="H146" s="237">
        <v>12.550000000000001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40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132</v>
      </c>
      <c r="AT146" s="245" t="s">
        <v>128</v>
      </c>
      <c r="AU146" s="245" t="s">
        <v>85</v>
      </c>
      <c r="AY146" s="14" t="s">
        <v>126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83</v>
      </c>
      <c r="BK146" s="246">
        <f>ROUND(I146*H146,2)</f>
        <v>0</v>
      </c>
      <c r="BL146" s="14" t="s">
        <v>132</v>
      </c>
      <c r="BM146" s="245" t="s">
        <v>227</v>
      </c>
    </row>
    <row r="147" s="12" customFormat="1" ht="22.8" customHeight="1">
      <c r="A147" s="12"/>
      <c r="B147" s="217"/>
      <c r="C147" s="218"/>
      <c r="D147" s="219" t="s">
        <v>74</v>
      </c>
      <c r="E147" s="231" t="s">
        <v>185</v>
      </c>
      <c r="F147" s="231" t="s">
        <v>186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P148</f>
        <v>0</v>
      </c>
      <c r="Q147" s="225"/>
      <c r="R147" s="226">
        <f>R148</f>
        <v>0</v>
      </c>
      <c r="S147" s="225"/>
      <c r="T147" s="22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83</v>
      </c>
      <c r="AT147" s="229" t="s">
        <v>74</v>
      </c>
      <c r="AU147" s="229" t="s">
        <v>83</v>
      </c>
      <c r="AY147" s="228" t="s">
        <v>126</v>
      </c>
      <c r="BK147" s="230">
        <f>BK148</f>
        <v>0</v>
      </c>
    </row>
    <row r="148" s="2" customFormat="1" ht="16.5" customHeight="1">
      <c r="A148" s="35"/>
      <c r="B148" s="36"/>
      <c r="C148" s="233" t="s">
        <v>187</v>
      </c>
      <c r="D148" s="233" t="s">
        <v>128</v>
      </c>
      <c r="E148" s="234" t="s">
        <v>188</v>
      </c>
      <c r="F148" s="235" t="s">
        <v>189</v>
      </c>
      <c r="G148" s="236" t="s">
        <v>152</v>
      </c>
      <c r="H148" s="237">
        <v>12.550000000000001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40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132</v>
      </c>
      <c r="AT148" s="245" t="s">
        <v>128</v>
      </c>
      <c r="AU148" s="245" t="s">
        <v>85</v>
      </c>
      <c r="AY148" s="14" t="s">
        <v>126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83</v>
      </c>
      <c r="BK148" s="246">
        <f>ROUND(I148*H148,2)</f>
        <v>0</v>
      </c>
      <c r="BL148" s="14" t="s">
        <v>132</v>
      </c>
      <c r="BM148" s="245" t="s">
        <v>228</v>
      </c>
    </row>
    <row r="149" s="12" customFormat="1" ht="25.92" customHeight="1">
      <c r="A149" s="12"/>
      <c r="B149" s="217"/>
      <c r="C149" s="218"/>
      <c r="D149" s="219" t="s">
        <v>74</v>
      </c>
      <c r="E149" s="220" t="s">
        <v>191</v>
      </c>
      <c r="F149" s="220" t="s">
        <v>192</v>
      </c>
      <c r="G149" s="218"/>
      <c r="H149" s="218"/>
      <c r="I149" s="221"/>
      <c r="J149" s="222">
        <f>BK149</f>
        <v>0</v>
      </c>
      <c r="K149" s="218"/>
      <c r="L149" s="223"/>
      <c r="M149" s="224"/>
      <c r="N149" s="225"/>
      <c r="O149" s="225"/>
      <c r="P149" s="226">
        <f>P150</f>
        <v>0</v>
      </c>
      <c r="Q149" s="225"/>
      <c r="R149" s="226">
        <f>R150</f>
        <v>0</v>
      </c>
      <c r="S149" s="225"/>
      <c r="T149" s="22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8" t="s">
        <v>85</v>
      </c>
      <c r="AT149" s="229" t="s">
        <v>74</v>
      </c>
      <c r="AU149" s="229" t="s">
        <v>75</v>
      </c>
      <c r="AY149" s="228" t="s">
        <v>126</v>
      </c>
      <c r="BK149" s="230">
        <f>BK150</f>
        <v>0</v>
      </c>
    </row>
    <row r="150" s="12" customFormat="1" ht="22.8" customHeight="1">
      <c r="A150" s="12"/>
      <c r="B150" s="217"/>
      <c r="C150" s="218"/>
      <c r="D150" s="219" t="s">
        <v>74</v>
      </c>
      <c r="E150" s="231" t="s">
        <v>193</v>
      </c>
      <c r="F150" s="231" t="s">
        <v>194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P151</f>
        <v>0</v>
      </c>
      <c r="Q150" s="225"/>
      <c r="R150" s="226">
        <f>R151</f>
        <v>0</v>
      </c>
      <c r="S150" s="225"/>
      <c r="T150" s="22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85</v>
      </c>
      <c r="AT150" s="229" t="s">
        <v>74</v>
      </c>
      <c r="AU150" s="229" t="s">
        <v>83</v>
      </c>
      <c r="AY150" s="228" t="s">
        <v>126</v>
      </c>
      <c r="BK150" s="230">
        <f>BK151</f>
        <v>0</v>
      </c>
    </row>
    <row r="151" s="2" customFormat="1" ht="16.5" customHeight="1">
      <c r="A151" s="35"/>
      <c r="B151" s="36"/>
      <c r="C151" s="233" t="s">
        <v>195</v>
      </c>
      <c r="D151" s="233" t="s">
        <v>128</v>
      </c>
      <c r="E151" s="234" t="s">
        <v>196</v>
      </c>
      <c r="F151" s="235" t="s">
        <v>197</v>
      </c>
      <c r="G151" s="236" t="s">
        <v>198</v>
      </c>
      <c r="H151" s="237">
        <v>1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199</v>
      </c>
      <c r="AT151" s="245" t="s">
        <v>128</v>
      </c>
      <c r="AU151" s="245" t="s">
        <v>85</v>
      </c>
      <c r="AY151" s="14" t="s">
        <v>126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199</v>
      </c>
      <c r="BM151" s="245" t="s">
        <v>229</v>
      </c>
    </row>
    <row r="152" s="12" customFormat="1" ht="25.92" customHeight="1">
      <c r="A152" s="12"/>
      <c r="B152" s="217"/>
      <c r="C152" s="218"/>
      <c r="D152" s="219" t="s">
        <v>74</v>
      </c>
      <c r="E152" s="220" t="s">
        <v>201</v>
      </c>
      <c r="F152" s="220" t="s">
        <v>202</v>
      </c>
      <c r="G152" s="218"/>
      <c r="H152" s="218"/>
      <c r="I152" s="221"/>
      <c r="J152" s="222">
        <f>BK152</f>
        <v>0</v>
      </c>
      <c r="K152" s="218"/>
      <c r="L152" s="223"/>
      <c r="M152" s="224"/>
      <c r="N152" s="225"/>
      <c r="O152" s="225"/>
      <c r="P152" s="226">
        <f>SUM(P153:P155)</f>
        <v>0</v>
      </c>
      <c r="Q152" s="225"/>
      <c r="R152" s="226">
        <f>SUM(R153:R155)</f>
        <v>0.25027199999999999</v>
      </c>
      <c r="S152" s="225"/>
      <c r="T152" s="227">
        <f>SUM(T153:T155)</f>
        <v>0.070400000000000004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132</v>
      </c>
      <c r="AT152" s="229" t="s">
        <v>74</v>
      </c>
      <c r="AU152" s="229" t="s">
        <v>75</v>
      </c>
      <c r="AY152" s="228" t="s">
        <v>126</v>
      </c>
      <c r="BK152" s="230">
        <f>SUM(BK153:BK155)</f>
        <v>0</v>
      </c>
    </row>
    <row r="153" s="2" customFormat="1" ht="16.5" customHeight="1">
      <c r="A153" s="35"/>
      <c r="B153" s="36"/>
      <c r="C153" s="247" t="s">
        <v>8</v>
      </c>
      <c r="D153" s="247" t="s">
        <v>203</v>
      </c>
      <c r="E153" s="248" t="s">
        <v>204</v>
      </c>
      <c r="F153" s="249" t="s">
        <v>205</v>
      </c>
      <c r="G153" s="250" t="s">
        <v>156</v>
      </c>
      <c r="H153" s="251">
        <v>66.879999999999995</v>
      </c>
      <c r="I153" s="252"/>
      <c r="J153" s="253">
        <f>ROUND(I153*H153,2)</f>
        <v>0</v>
      </c>
      <c r="K153" s="254"/>
      <c r="L153" s="255"/>
      <c r="M153" s="256" t="s">
        <v>1</v>
      </c>
      <c r="N153" s="257" t="s">
        <v>40</v>
      </c>
      <c r="O153" s="88"/>
      <c r="P153" s="243">
        <f>O153*H153</f>
        <v>0</v>
      </c>
      <c r="Q153" s="243">
        <v>0.0035000000000000001</v>
      </c>
      <c r="R153" s="243">
        <f>Q153*H153</f>
        <v>0.23407999999999998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164</v>
      </c>
      <c r="AT153" s="245" t="s">
        <v>203</v>
      </c>
      <c r="AU153" s="245" t="s">
        <v>83</v>
      </c>
      <c r="AY153" s="14" t="s">
        <v>126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132</v>
      </c>
      <c r="BM153" s="245" t="s">
        <v>230</v>
      </c>
    </row>
    <row r="154" s="2" customFormat="1" ht="21.75" customHeight="1">
      <c r="A154" s="35"/>
      <c r="B154" s="36"/>
      <c r="C154" s="233" t="s">
        <v>199</v>
      </c>
      <c r="D154" s="233" t="s">
        <v>128</v>
      </c>
      <c r="E154" s="234" t="s">
        <v>207</v>
      </c>
      <c r="F154" s="235" t="s">
        <v>208</v>
      </c>
      <c r="G154" s="236" t="s">
        <v>209</v>
      </c>
      <c r="H154" s="237">
        <v>176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40</v>
      </c>
      <c r="O154" s="88"/>
      <c r="P154" s="243">
        <f>O154*H154</f>
        <v>0</v>
      </c>
      <c r="Q154" s="243">
        <v>8.0000000000000007E-05</v>
      </c>
      <c r="R154" s="243">
        <f>Q154*H154</f>
        <v>0.014080000000000001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132</v>
      </c>
      <c r="AT154" s="245" t="s">
        <v>128</v>
      </c>
      <c r="AU154" s="245" t="s">
        <v>83</v>
      </c>
      <c r="AY154" s="14" t="s">
        <v>126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132</v>
      </c>
      <c r="BM154" s="245" t="s">
        <v>231</v>
      </c>
    </row>
    <row r="155" s="2" customFormat="1" ht="21.75" customHeight="1">
      <c r="A155" s="35"/>
      <c r="B155" s="36"/>
      <c r="C155" s="233" t="s">
        <v>211</v>
      </c>
      <c r="D155" s="233" t="s">
        <v>128</v>
      </c>
      <c r="E155" s="234" t="s">
        <v>212</v>
      </c>
      <c r="F155" s="235" t="s">
        <v>213</v>
      </c>
      <c r="G155" s="236" t="s">
        <v>156</v>
      </c>
      <c r="H155" s="237">
        <v>35.200000000000003</v>
      </c>
      <c r="I155" s="238"/>
      <c r="J155" s="239">
        <f>ROUND(I155*H155,2)</f>
        <v>0</v>
      </c>
      <c r="K155" s="240"/>
      <c r="L155" s="41"/>
      <c r="M155" s="258" t="s">
        <v>1</v>
      </c>
      <c r="N155" s="259" t="s">
        <v>40</v>
      </c>
      <c r="O155" s="260"/>
      <c r="P155" s="261">
        <f>O155*H155</f>
        <v>0</v>
      </c>
      <c r="Q155" s="261">
        <v>6.0000000000000002E-05</v>
      </c>
      <c r="R155" s="261">
        <f>Q155*H155</f>
        <v>0.0021120000000000002</v>
      </c>
      <c r="S155" s="261">
        <v>0.002</v>
      </c>
      <c r="T155" s="262">
        <f>S155*H155</f>
        <v>0.070400000000000004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132</v>
      </c>
      <c r="AT155" s="245" t="s">
        <v>128</v>
      </c>
      <c r="AU155" s="245" t="s">
        <v>83</v>
      </c>
      <c r="AY155" s="14" t="s">
        <v>126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83</v>
      </c>
      <c r="BK155" s="246">
        <f>ROUND(I155*H155,2)</f>
        <v>0</v>
      </c>
      <c r="BL155" s="14" t="s">
        <v>132</v>
      </c>
      <c r="BM155" s="245" t="s">
        <v>232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180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bC+IIghjGn4KaaEE6M8/sZcq8t37Pi2DKF+ONTKnbgOuT4cxQ1K7D1dNtO0DRWocKMTcZV8NDYrDH8MG6TvfOQ==" hashValue="baIhRJiWox17kSSSyYtM0ioGNfP/Jty5x6jBv4xyEu07/yAVkTrRdh35Eh4zE/CC+Ql9N9b8yGbn64JDIRO5/A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hidden="1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85</v>
      </c>
    </row>
    <row r="4" hidden="1" s="1" customFormat="1" ht="24.96" customHeight="1">
      <c r="B4" s="17"/>
      <c r="D4" s="137" t="s">
        <v>92</v>
      </c>
      <c r="I4" s="133"/>
      <c r="L4" s="17"/>
      <c r="M4" s="138" t="s">
        <v>10</v>
      </c>
      <c r="AT4" s="14" t="s">
        <v>4</v>
      </c>
    </row>
    <row r="5" hidden="1" s="1" customFormat="1" ht="6.96" customHeight="1">
      <c r="B5" s="17"/>
      <c r="I5" s="133"/>
      <c r="L5" s="17"/>
    </row>
    <row r="6" hidden="1" s="1" customFormat="1" ht="12" customHeight="1">
      <c r="B6" s="17"/>
      <c r="D6" s="139" t="s">
        <v>16</v>
      </c>
      <c r="I6" s="133"/>
      <c r="L6" s="17"/>
    </row>
    <row r="7" hidden="1" s="1" customFormat="1" ht="16.5" customHeight="1">
      <c r="B7" s="17"/>
      <c r="E7" s="140" t="str">
        <f>'Rekapitulace stavby'!K6</f>
        <v>Oprava podlah kolejí - tramvaje Moravská Ostrava</v>
      </c>
      <c r="F7" s="139"/>
      <c r="G7" s="139"/>
      <c r="H7" s="139"/>
      <c r="I7" s="133"/>
      <c r="L7" s="17"/>
    </row>
    <row r="8" hidden="1" s="2" customFormat="1" ht="12" customHeight="1">
      <c r="A8" s="35"/>
      <c r="B8" s="41"/>
      <c r="C8" s="35"/>
      <c r="D8" s="139" t="s">
        <v>93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42" t="s">
        <v>233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8. 1. 2020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a.s., Poděbradova 494/2, M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53" t="s">
        <v>35</v>
      </c>
      <c r="E30" s="35"/>
      <c r="F30" s="35"/>
      <c r="G30" s="35"/>
      <c r="H30" s="35"/>
      <c r="I30" s="141"/>
      <c r="J30" s="154">
        <f>ROUND(J127,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55" t="s">
        <v>37</v>
      </c>
      <c r="G32" s="35"/>
      <c r="H32" s="35"/>
      <c r="I32" s="156" t="s">
        <v>36</v>
      </c>
      <c r="J32" s="155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7" t="s">
        <v>39</v>
      </c>
      <c r="E33" s="139" t="s">
        <v>40</v>
      </c>
      <c r="F33" s="158">
        <f>ROUND((SUM(BE127:BE155)),  2)</f>
        <v>0</v>
      </c>
      <c r="G33" s="35"/>
      <c r="H33" s="35"/>
      <c r="I33" s="159">
        <v>0.20999999999999999</v>
      </c>
      <c r="J33" s="158">
        <f>ROUND(((SUM(BE127:BE155))*I33),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9" t="s">
        <v>41</v>
      </c>
      <c r="F34" s="158">
        <f>ROUND((SUM(BF127:BF155)),  2)</f>
        <v>0</v>
      </c>
      <c r="G34" s="35"/>
      <c r="H34" s="35"/>
      <c r="I34" s="159">
        <v>0.14999999999999999</v>
      </c>
      <c r="J34" s="158">
        <f>ROUND(((SUM(BF127:BF155))*I34),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42</v>
      </c>
      <c r="F35" s="158">
        <f>ROUND((SUM(BG127:BG155)),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43</v>
      </c>
      <c r="F36" s="158">
        <f>ROUND((SUM(BH127:BH155)),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44</v>
      </c>
      <c r="F37" s="158">
        <f>ROUND((SUM(BI127:BI155)),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60"/>
      <c r="D39" s="161" t="s">
        <v>45</v>
      </c>
      <c r="E39" s="162"/>
      <c r="F39" s="162"/>
      <c r="G39" s="163" t="s">
        <v>46</v>
      </c>
      <c r="H39" s="164" t="s">
        <v>47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I41" s="133"/>
      <c r="L41" s="17"/>
    </row>
    <row r="42" hidden="1" s="1" customFormat="1" ht="14.4" customHeight="1">
      <c r="B42" s="17"/>
      <c r="I42" s="133"/>
      <c r="L42" s="17"/>
    </row>
    <row r="43" hidden="1" s="1" customFormat="1" ht="14.4" customHeight="1">
      <c r="B43" s="17"/>
      <c r="I43" s="133"/>
      <c r="L43" s="17"/>
    </row>
    <row r="44" hidden="1" s="1" customFormat="1" ht="14.4" customHeight="1">
      <c r="B44" s="17"/>
      <c r="I44" s="133"/>
      <c r="L44" s="17"/>
    </row>
    <row r="45" hidden="1" s="1" customFormat="1" ht="14.4" customHeight="1">
      <c r="B45" s="17"/>
      <c r="I45" s="133"/>
      <c r="L45" s="17"/>
    </row>
    <row r="46" hidden="1" s="1" customFormat="1" ht="14.4" customHeight="1">
      <c r="B46" s="17"/>
      <c r="I46" s="133"/>
      <c r="L46" s="17"/>
    </row>
    <row r="47" hidden="1" s="1" customFormat="1" ht="14.4" customHeight="1">
      <c r="B47" s="17"/>
      <c r="I47" s="133"/>
      <c r="L47" s="17"/>
    </row>
    <row r="48" hidden="1" s="1" customFormat="1" ht="14.4" customHeight="1">
      <c r="B48" s="17"/>
      <c r="I48" s="133"/>
      <c r="L48" s="17"/>
    </row>
    <row r="49" hidden="1" s="1" customFormat="1" ht="14.4" customHeight="1">
      <c r="B49" s="17"/>
      <c r="I49" s="133"/>
      <c r="L49" s="17"/>
    </row>
    <row r="50" hidden="1" s="2" customFormat="1" ht="14.4" customHeight="1">
      <c r="B50" s="60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8" t="s">
        <v>52</v>
      </c>
      <c r="E65" s="176"/>
      <c r="F65" s="176"/>
      <c r="G65" s="168" t="s">
        <v>53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184" t="str">
        <f>E7</f>
        <v>Oprava podlah kolejí - tramvaje Moravská Ostrava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3" t="str">
        <f>E9</f>
        <v>3_1_2020 - Kolej 10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8. 1. 2020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a.s., Poděbradova 494/2, M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5" t="s">
        <v>96</v>
      </c>
      <c r="D94" s="186"/>
      <c r="E94" s="186"/>
      <c r="F94" s="186"/>
      <c r="G94" s="186"/>
      <c r="H94" s="186"/>
      <c r="I94" s="187"/>
      <c r="J94" s="188" t="s">
        <v>97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9" t="s">
        <v>98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hidden="1" s="9" customFormat="1" ht="24.96" customHeight="1">
      <c r="A97" s="9"/>
      <c r="B97" s="190"/>
      <c r="C97" s="191"/>
      <c r="D97" s="192" t="s">
        <v>100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7"/>
      <c r="C99" s="198"/>
      <c r="D99" s="199" t="s">
        <v>102</v>
      </c>
      <c r="E99" s="200"/>
      <c r="F99" s="200"/>
      <c r="G99" s="200"/>
      <c r="H99" s="200"/>
      <c r="I99" s="201"/>
      <c r="J99" s="202">
        <f>J131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7"/>
      <c r="C100" s="198"/>
      <c r="D100" s="199" t="s">
        <v>103</v>
      </c>
      <c r="E100" s="200"/>
      <c r="F100" s="200"/>
      <c r="G100" s="200"/>
      <c r="H100" s="200"/>
      <c r="I100" s="201"/>
      <c r="J100" s="202">
        <f>J133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7"/>
      <c r="C101" s="198"/>
      <c r="D101" s="199" t="s">
        <v>104</v>
      </c>
      <c r="E101" s="200"/>
      <c r="F101" s="200"/>
      <c r="G101" s="200"/>
      <c r="H101" s="200"/>
      <c r="I101" s="201"/>
      <c r="J101" s="202">
        <f>J136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7"/>
      <c r="C102" s="198"/>
      <c r="D102" s="199" t="s">
        <v>105</v>
      </c>
      <c r="E102" s="200"/>
      <c r="F102" s="200"/>
      <c r="G102" s="200"/>
      <c r="H102" s="200"/>
      <c r="I102" s="201"/>
      <c r="J102" s="202">
        <f>J139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7"/>
      <c r="C103" s="198"/>
      <c r="D103" s="199" t="s">
        <v>106</v>
      </c>
      <c r="E103" s="200"/>
      <c r="F103" s="200"/>
      <c r="G103" s="200"/>
      <c r="H103" s="200"/>
      <c r="I103" s="201"/>
      <c r="J103" s="202">
        <f>J142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7"/>
      <c r="C104" s="198"/>
      <c r="D104" s="199" t="s">
        <v>107</v>
      </c>
      <c r="E104" s="200"/>
      <c r="F104" s="200"/>
      <c r="G104" s="200"/>
      <c r="H104" s="200"/>
      <c r="I104" s="201"/>
      <c r="J104" s="202">
        <f>J147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90"/>
      <c r="C105" s="191"/>
      <c r="D105" s="192" t="s">
        <v>108</v>
      </c>
      <c r="E105" s="193"/>
      <c r="F105" s="193"/>
      <c r="G105" s="193"/>
      <c r="H105" s="193"/>
      <c r="I105" s="194"/>
      <c r="J105" s="195">
        <f>J149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97"/>
      <c r="C106" s="198"/>
      <c r="D106" s="199" t="s">
        <v>109</v>
      </c>
      <c r="E106" s="200"/>
      <c r="F106" s="200"/>
      <c r="G106" s="200"/>
      <c r="H106" s="200"/>
      <c r="I106" s="201"/>
      <c r="J106" s="202">
        <f>J150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90"/>
      <c r="C107" s="191"/>
      <c r="D107" s="192" t="s">
        <v>110</v>
      </c>
      <c r="E107" s="193"/>
      <c r="F107" s="193"/>
      <c r="G107" s="193"/>
      <c r="H107" s="193"/>
      <c r="I107" s="194"/>
      <c r="J107" s="195">
        <f>J152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111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84" t="str">
        <f>E7</f>
        <v>Oprava podlah kolejí - tramvaje Moravská Ostrava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93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3" t="str">
        <f>E9</f>
        <v>3_1_2020 - Kolej 10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8. 1. 2020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DOPRAVNÍ PODNIK OSTRAVA a.s., Poděbradova 494/2, M</v>
      </c>
      <c r="G123" s="37"/>
      <c r="H123" s="37"/>
      <c r="I123" s="144" t="s">
        <v>30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144" t="s">
        <v>32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4"/>
      <c r="B126" s="205"/>
      <c r="C126" s="206" t="s">
        <v>112</v>
      </c>
      <c r="D126" s="207" t="s">
        <v>60</v>
      </c>
      <c r="E126" s="207" t="s">
        <v>56</v>
      </c>
      <c r="F126" s="207" t="s">
        <v>57</v>
      </c>
      <c r="G126" s="207" t="s">
        <v>113</v>
      </c>
      <c r="H126" s="207" t="s">
        <v>114</v>
      </c>
      <c r="I126" s="208" t="s">
        <v>115</v>
      </c>
      <c r="J126" s="209" t="s">
        <v>97</v>
      </c>
      <c r="K126" s="210" t="s">
        <v>116</v>
      </c>
      <c r="L126" s="211"/>
      <c r="M126" s="97" t="s">
        <v>1</v>
      </c>
      <c r="N126" s="98" t="s">
        <v>39</v>
      </c>
      <c r="O126" s="98" t="s">
        <v>117</v>
      </c>
      <c r="P126" s="98" t="s">
        <v>118</v>
      </c>
      <c r="Q126" s="98" t="s">
        <v>119</v>
      </c>
      <c r="R126" s="98" t="s">
        <v>120</v>
      </c>
      <c r="S126" s="98" t="s">
        <v>121</v>
      </c>
      <c r="T126" s="99" t="s">
        <v>122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="2" customFormat="1" ht="22.8" customHeight="1">
      <c r="A127" s="35"/>
      <c r="B127" s="36"/>
      <c r="C127" s="104" t="s">
        <v>123</v>
      </c>
      <c r="D127" s="37"/>
      <c r="E127" s="37"/>
      <c r="F127" s="37"/>
      <c r="G127" s="37"/>
      <c r="H127" s="37"/>
      <c r="I127" s="141"/>
      <c r="J127" s="212">
        <f>BK127</f>
        <v>0</v>
      </c>
      <c r="K127" s="37"/>
      <c r="L127" s="41"/>
      <c r="M127" s="100"/>
      <c r="N127" s="213"/>
      <c r="O127" s="101"/>
      <c r="P127" s="214">
        <f>P128+P149+P152</f>
        <v>0</v>
      </c>
      <c r="Q127" s="101"/>
      <c r="R127" s="214">
        <f>R128+R149+R152</f>
        <v>12.5498355476134</v>
      </c>
      <c r="S127" s="101"/>
      <c r="T127" s="215">
        <f>T128+T149+T152</f>
        <v>11.254399999999999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99</v>
      </c>
      <c r="BK127" s="216">
        <f>BK128+BK149+BK152</f>
        <v>0</v>
      </c>
    </row>
    <row r="128" s="12" customFormat="1" ht="25.92" customHeight="1">
      <c r="A128" s="12"/>
      <c r="B128" s="217"/>
      <c r="C128" s="218"/>
      <c r="D128" s="219" t="s">
        <v>74</v>
      </c>
      <c r="E128" s="220" t="s">
        <v>124</v>
      </c>
      <c r="F128" s="220" t="s">
        <v>125</v>
      </c>
      <c r="G128" s="218"/>
      <c r="H128" s="218"/>
      <c r="I128" s="221"/>
      <c r="J128" s="222">
        <f>BK128</f>
        <v>0</v>
      </c>
      <c r="K128" s="218"/>
      <c r="L128" s="223"/>
      <c r="M128" s="224"/>
      <c r="N128" s="225"/>
      <c r="O128" s="225"/>
      <c r="P128" s="226">
        <f>P129+P131+P133+P136+P139+P142+P147</f>
        <v>0</v>
      </c>
      <c r="Q128" s="225"/>
      <c r="R128" s="226">
        <f>R129+R131+R133+R136+R139+R142+R147</f>
        <v>12.299563547613399</v>
      </c>
      <c r="S128" s="225"/>
      <c r="T128" s="227">
        <f>T129+T131+T133+T136+T139+T142+T147</f>
        <v>11.183999999999999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83</v>
      </c>
      <c r="AT128" s="229" t="s">
        <v>74</v>
      </c>
      <c r="AU128" s="229" t="s">
        <v>75</v>
      </c>
      <c r="AY128" s="228" t="s">
        <v>126</v>
      </c>
      <c r="BK128" s="230">
        <f>BK129+BK131+BK133+BK136+BK139+BK142+BK147</f>
        <v>0</v>
      </c>
    </row>
    <row r="129" s="12" customFormat="1" ht="22.8" customHeight="1">
      <c r="A129" s="12"/>
      <c r="B129" s="217"/>
      <c r="C129" s="218"/>
      <c r="D129" s="219" t="s">
        <v>74</v>
      </c>
      <c r="E129" s="231" t="s">
        <v>85</v>
      </c>
      <c r="F129" s="231" t="s">
        <v>127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P130</f>
        <v>0</v>
      </c>
      <c r="Q129" s="225"/>
      <c r="R129" s="226">
        <f>R130</f>
        <v>12.003947969999999</v>
      </c>
      <c r="S129" s="225"/>
      <c r="T129" s="227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83</v>
      </c>
      <c r="AT129" s="229" t="s">
        <v>74</v>
      </c>
      <c r="AU129" s="229" t="s">
        <v>83</v>
      </c>
      <c r="AY129" s="228" t="s">
        <v>126</v>
      </c>
      <c r="BK129" s="230">
        <f>BK130</f>
        <v>0</v>
      </c>
    </row>
    <row r="130" s="2" customFormat="1" ht="21.75" customHeight="1">
      <c r="A130" s="35"/>
      <c r="B130" s="36"/>
      <c r="C130" s="233" t="s">
        <v>83</v>
      </c>
      <c r="D130" s="233" t="s">
        <v>128</v>
      </c>
      <c r="E130" s="234" t="s">
        <v>129</v>
      </c>
      <c r="F130" s="235" t="s">
        <v>130</v>
      </c>
      <c r="G130" s="236" t="s">
        <v>131</v>
      </c>
      <c r="H130" s="237">
        <v>4.8929999999999998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40</v>
      </c>
      <c r="O130" s="88"/>
      <c r="P130" s="243">
        <f>O130*H130</f>
        <v>0</v>
      </c>
      <c r="Q130" s="243">
        <v>2.45329</v>
      </c>
      <c r="R130" s="243">
        <f>Q130*H130</f>
        <v>12.003947969999999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132</v>
      </c>
      <c r="AT130" s="245" t="s">
        <v>128</v>
      </c>
      <c r="AU130" s="245" t="s">
        <v>85</v>
      </c>
      <c r="AY130" s="14" t="s">
        <v>126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83</v>
      </c>
      <c r="BK130" s="246">
        <f>ROUND(I130*H130,2)</f>
        <v>0</v>
      </c>
      <c r="BL130" s="14" t="s">
        <v>132</v>
      </c>
      <c r="BM130" s="245" t="s">
        <v>234</v>
      </c>
    </row>
    <row r="131" s="12" customFormat="1" ht="22.8" customHeight="1">
      <c r="A131" s="12"/>
      <c r="B131" s="217"/>
      <c r="C131" s="218"/>
      <c r="D131" s="219" t="s">
        <v>74</v>
      </c>
      <c r="E131" s="231" t="s">
        <v>134</v>
      </c>
      <c r="F131" s="231" t="s">
        <v>135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P132</f>
        <v>0</v>
      </c>
      <c r="Q131" s="225"/>
      <c r="R131" s="226">
        <f>R132</f>
        <v>0.013521018279999998</v>
      </c>
      <c r="S131" s="225"/>
      <c r="T131" s="22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83</v>
      </c>
      <c r="AT131" s="229" t="s">
        <v>74</v>
      </c>
      <c r="AU131" s="229" t="s">
        <v>83</v>
      </c>
      <c r="AY131" s="228" t="s">
        <v>126</v>
      </c>
      <c r="BK131" s="230">
        <f>BK132</f>
        <v>0</v>
      </c>
    </row>
    <row r="132" s="2" customFormat="1" ht="16.5" customHeight="1">
      <c r="A132" s="35"/>
      <c r="B132" s="36"/>
      <c r="C132" s="233" t="s">
        <v>85</v>
      </c>
      <c r="D132" s="233" t="s">
        <v>128</v>
      </c>
      <c r="E132" s="234" t="s">
        <v>136</v>
      </c>
      <c r="F132" s="235" t="s">
        <v>137</v>
      </c>
      <c r="G132" s="236" t="s">
        <v>138</v>
      </c>
      <c r="H132" s="237">
        <v>7.0839999999999996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40</v>
      </c>
      <c r="O132" s="88"/>
      <c r="P132" s="243">
        <f>O132*H132</f>
        <v>0</v>
      </c>
      <c r="Q132" s="243">
        <v>0.0019086699999999999</v>
      </c>
      <c r="R132" s="243">
        <f>Q132*H132</f>
        <v>0.013521018279999998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132</v>
      </c>
      <c r="AT132" s="245" t="s">
        <v>128</v>
      </c>
      <c r="AU132" s="245" t="s">
        <v>85</v>
      </c>
      <c r="AY132" s="14" t="s">
        <v>126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83</v>
      </c>
      <c r="BK132" s="246">
        <f>ROUND(I132*H132,2)</f>
        <v>0</v>
      </c>
      <c r="BL132" s="14" t="s">
        <v>132</v>
      </c>
      <c r="BM132" s="245" t="s">
        <v>235</v>
      </c>
    </row>
    <row r="133" s="12" customFormat="1" ht="22.8" customHeight="1">
      <c r="A133" s="12"/>
      <c r="B133" s="217"/>
      <c r="C133" s="218"/>
      <c r="D133" s="219" t="s">
        <v>74</v>
      </c>
      <c r="E133" s="231" t="s">
        <v>132</v>
      </c>
      <c r="F133" s="231" t="s">
        <v>140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SUM(P134:P135)</f>
        <v>0</v>
      </c>
      <c r="Q133" s="225"/>
      <c r="R133" s="226">
        <f>SUM(R134:R135)</f>
        <v>0.038911770239999997</v>
      </c>
      <c r="S133" s="225"/>
      <c r="T133" s="227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83</v>
      </c>
      <c r="AT133" s="229" t="s">
        <v>74</v>
      </c>
      <c r="AU133" s="229" t="s">
        <v>83</v>
      </c>
      <c r="AY133" s="228" t="s">
        <v>126</v>
      </c>
      <c r="BK133" s="230">
        <f>SUM(BK134:BK135)</f>
        <v>0</v>
      </c>
    </row>
    <row r="134" s="2" customFormat="1" ht="21.75" customHeight="1">
      <c r="A134" s="35"/>
      <c r="B134" s="36"/>
      <c r="C134" s="233" t="s">
        <v>134</v>
      </c>
      <c r="D134" s="233" t="s">
        <v>128</v>
      </c>
      <c r="E134" s="234" t="s">
        <v>141</v>
      </c>
      <c r="F134" s="235" t="s">
        <v>142</v>
      </c>
      <c r="G134" s="236" t="s">
        <v>138</v>
      </c>
      <c r="H134" s="237">
        <v>24.152000000000001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40</v>
      </c>
      <c r="O134" s="88"/>
      <c r="P134" s="243">
        <f>O134*H134</f>
        <v>0</v>
      </c>
      <c r="Q134" s="243">
        <v>0.00161112</v>
      </c>
      <c r="R134" s="243">
        <f>Q134*H134</f>
        <v>0.038911770239999997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132</v>
      </c>
      <c r="AT134" s="245" t="s">
        <v>128</v>
      </c>
      <c r="AU134" s="245" t="s">
        <v>85</v>
      </c>
      <c r="AY134" s="14" t="s">
        <v>126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83</v>
      </c>
      <c r="BK134" s="246">
        <f>ROUND(I134*H134,2)</f>
        <v>0</v>
      </c>
      <c r="BL134" s="14" t="s">
        <v>132</v>
      </c>
      <c r="BM134" s="245" t="s">
        <v>236</v>
      </c>
    </row>
    <row r="135" s="2" customFormat="1" ht="21.75" customHeight="1">
      <c r="A135" s="35"/>
      <c r="B135" s="36"/>
      <c r="C135" s="233" t="s">
        <v>132</v>
      </c>
      <c r="D135" s="233" t="s">
        <v>128</v>
      </c>
      <c r="E135" s="234" t="s">
        <v>144</v>
      </c>
      <c r="F135" s="235" t="s">
        <v>145</v>
      </c>
      <c r="G135" s="236" t="s">
        <v>138</v>
      </c>
      <c r="H135" s="237">
        <v>24.152000000000001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40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132</v>
      </c>
      <c r="AT135" s="245" t="s">
        <v>128</v>
      </c>
      <c r="AU135" s="245" t="s">
        <v>85</v>
      </c>
      <c r="AY135" s="14" t="s">
        <v>126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83</v>
      </c>
      <c r="BK135" s="246">
        <f>ROUND(I135*H135,2)</f>
        <v>0</v>
      </c>
      <c r="BL135" s="14" t="s">
        <v>132</v>
      </c>
      <c r="BM135" s="245" t="s">
        <v>237</v>
      </c>
    </row>
    <row r="136" s="12" customFormat="1" ht="22.8" customHeight="1">
      <c r="A136" s="12"/>
      <c r="B136" s="217"/>
      <c r="C136" s="218"/>
      <c r="D136" s="219" t="s">
        <v>74</v>
      </c>
      <c r="E136" s="231" t="s">
        <v>147</v>
      </c>
      <c r="F136" s="231" t="s">
        <v>148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SUM(P137:P138)</f>
        <v>0</v>
      </c>
      <c r="Q136" s="225"/>
      <c r="R136" s="226">
        <f>SUM(R137:R138)</f>
        <v>0.2359355570934</v>
      </c>
      <c r="S136" s="225"/>
      <c r="T136" s="227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83</v>
      </c>
      <c r="AT136" s="229" t="s">
        <v>74</v>
      </c>
      <c r="AU136" s="229" t="s">
        <v>83</v>
      </c>
      <c r="AY136" s="228" t="s">
        <v>126</v>
      </c>
      <c r="BK136" s="230">
        <f>SUM(BK137:BK138)</f>
        <v>0</v>
      </c>
    </row>
    <row r="137" s="2" customFormat="1" ht="16.5" customHeight="1">
      <c r="A137" s="35"/>
      <c r="B137" s="36"/>
      <c r="C137" s="233" t="s">
        <v>149</v>
      </c>
      <c r="D137" s="233" t="s">
        <v>128</v>
      </c>
      <c r="E137" s="234" t="s">
        <v>150</v>
      </c>
      <c r="F137" s="235" t="s">
        <v>151</v>
      </c>
      <c r="G137" s="236" t="s">
        <v>152</v>
      </c>
      <c r="H137" s="237">
        <v>0.222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40</v>
      </c>
      <c r="O137" s="88"/>
      <c r="P137" s="243">
        <f>O137*H137</f>
        <v>0</v>
      </c>
      <c r="Q137" s="243">
        <v>1.0627727797</v>
      </c>
      <c r="R137" s="243">
        <f>Q137*H137</f>
        <v>0.2359355570934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132</v>
      </c>
      <c r="AT137" s="245" t="s">
        <v>128</v>
      </c>
      <c r="AU137" s="245" t="s">
        <v>85</v>
      </c>
      <c r="AY137" s="14" t="s">
        <v>126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83</v>
      </c>
      <c r="BK137" s="246">
        <f>ROUND(I137*H137,2)</f>
        <v>0</v>
      </c>
      <c r="BL137" s="14" t="s">
        <v>132</v>
      </c>
      <c r="BM137" s="245" t="s">
        <v>238</v>
      </c>
    </row>
    <row r="138" s="2" customFormat="1" ht="16.5" customHeight="1">
      <c r="A138" s="35"/>
      <c r="B138" s="36"/>
      <c r="C138" s="233" t="s">
        <v>147</v>
      </c>
      <c r="D138" s="233" t="s">
        <v>128</v>
      </c>
      <c r="E138" s="234" t="s">
        <v>154</v>
      </c>
      <c r="F138" s="235" t="s">
        <v>155</v>
      </c>
      <c r="G138" s="236" t="s">
        <v>156</v>
      </c>
      <c r="H138" s="237">
        <v>89.200000000000003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40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132</v>
      </c>
      <c r="AT138" s="245" t="s">
        <v>128</v>
      </c>
      <c r="AU138" s="245" t="s">
        <v>85</v>
      </c>
      <c r="AY138" s="14" t="s">
        <v>126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83</v>
      </c>
      <c r="BK138" s="246">
        <f>ROUND(I138*H138,2)</f>
        <v>0</v>
      </c>
      <c r="BL138" s="14" t="s">
        <v>132</v>
      </c>
      <c r="BM138" s="245" t="s">
        <v>239</v>
      </c>
    </row>
    <row r="139" s="12" customFormat="1" ht="22.8" customHeight="1">
      <c r="A139" s="12"/>
      <c r="B139" s="217"/>
      <c r="C139" s="218"/>
      <c r="D139" s="219" t="s">
        <v>74</v>
      </c>
      <c r="E139" s="231" t="s">
        <v>158</v>
      </c>
      <c r="F139" s="231" t="s">
        <v>159</v>
      </c>
      <c r="G139" s="218"/>
      <c r="H139" s="218"/>
      <c r="I139" s="221"/>
      <c r="J139" s="232">
        <f>BK139</f>
        <v>0</v>
      </c>
      <c r="K139" s="218"/>
      <c r="L139" s="223"/>
      <c r="M139" s="224"/>
      <c r="N139" s="225"/>
      <c r="O139" s="225"/>
      <c r="P139" s="226">
        <f>SUM(P140:P141)</f>
        <v>0</v>
      </c>
      <c r="Q139" s="225"/>
      <c r="R139" s="226">
        <f>SUM(R140:R141)</f>
        <v>0.0072472320000000002</v>
      </c>
      <c r="S139" s="225"/>
      <c r="T139" s="227">
        <f>SUM(T140:T141)</f>
        <v>11.183999999999999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8" t="s">
        <v>83</v>
      </c>
      <c r="AT139" s="229" t="s">
        <v>74</v>
      </c>
      <c r="AU139" s="229" t="s">
        <v>83</v>
      </c>
      <c r="AY139" s="228" t="s">
        <v>126</v>
      </c>
      <c r="BK139" s="230">
        <f>SUM(BK140:BK141)</f>
        <v>0</v>
      </c>
    </row>
    <row r="140" s="2" customFormat="1" ht="16.5" customHeight="1">
      <c r="A140" s="35"/>
      <c r="B140" s="36"/>
      <c r="C140" s="233" t="s">
        <v>160</v>
      </c>
      <c r="D140" s="233" t="s">
        <v>128</v>
      </c>
      <c r="E140" s="234" t="s">
        <v>161</v>
      </c>
      <c r="F140" s="235" t="s">
        <v>162</v>
      </c>
      <c r="G140" s="236" t="s">
        <v>156</v>
      </c>
      <c r="H140" s="237">
        <v>93.200000000000003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40</v>
      </c>
      <c r="O140" s="88"/>
      <c r="P140" s="243">
        <f>O140*H140</f>
        <v>0</v>
      </c>
      <c r="Q140" s="243">
        <v>7.7760000000000001E-05</v>
      </c>
      <c r="R140" s="243">
        <f>Q140*H140</f>
        <v>0.0072472320000000002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132</v>
      </c>
      <c r="AT140" s="245" t="s">
        <v>128</v>
      </c>
      <c r="AU140" s="245" t="s">
        <v>85</v>
      </c>
      <c r="AY140" s="14" t="s">
        <v>126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83</v>
      </c>
      <c r="BK140" s="246">
        <f>ROUND(I140*H140,2)</f>
        <v>0</v>
      </c>
      <c r="BL140" s="14" t="s">
        <v>132</v>
      </c>
      <c r="BM140" s="245" t="s">
        <v>240</v>
      </c>
    </row>
    <row r="141" s="2" customFormat="1" ht="16.5" customHeight="1">
      <c r="A141" s="35"/>
      <c r="B141" s="36"/>
      <c r="C141" s="233" t="s">
        <v>164</v>
      </c>
      <c r="D141" s="233" t="s">
        <v>128</v>
      </c>
      <c r="E141" s="234" t="s">
        <v>165</v>
      </c>
      <c r="F141" s="235" t="s">
        <v>166</v>
      </c>
      <c r="G141" s="236" t="s">
        <v>131</v>
      </c>
      <c r="H141" s="237">
        <v>5.5919999999999996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40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2</v>
      </c>
      <c r="T141" s="244">
        <f>S141*H141</f>
        <v>11.183999999999999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132</v>
      </c>
      <c r="AT141" s="245" t="s">
        <v>128</v>
      </c>
      <c r="AU141" s="245" t="s">
        <v>85</v>
      </c>
      <c r="AY141" s="14" t="s">
        <v>126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83</v>
      </c>
      <c r="BK141" s="246">
        <f>ROUND(I141*H141,2)</f>
        <v>0</v>
      </c>
      <c r="BL141" s="14" t="s">
        <v>132</v>
      </c>
      <c r="BM141" s="245" t="s">
        <v>241</v>
      </c>
    </row>
    <row r="142" s="12" customFormat="1" ht="22.8" customHeight="1">
      <c r="A142" s="12"/>
      <c r="B142" s="217"/>
      <c r="C142" s="218"/>
      <c r="D142" s="219" t="s">
        <v>74</v>
      </c>
      <c r="E142" s="231" t="s">
        <v>168</v>
      </c>
      <c r="F142" s="231" t="s">
        <v>169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SUM(P143:P146)</f>
        <v>0</v>
      </c>
      <c r="Q142" s="225"/>
      <c r="R142" s="226">
        <f>SUM(R143:R146)</f>
        <v>0</v>
      </c>
      <c r="S142" s="225"/>
      <c r="T142" s="227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83</v>
      </c>
      <c r="AT142" s="229" t="s">
        <v>74</v>
      </c>
      <c r="AU142" s="229" t="s">
        <v>83</v>
      </c>
      <c r="AY142" s="228" t="s">
        <v>126</v>
      </c>
      <c r="BK142" s="230">
        <f>SUM(BK143:BK146)</f>
        <v>0</v>
      </c>
    </row>
    <row r="143" s="2" customFormat="1" ht="21.75" customHeight="1">
      <c r="A143" s="35"/>
      <c r="B143" s="36"/>
      <c r="C143" s="233" t="s">
        <v>158</v>
      </c>
      <c r="D143" s="233" t="s">
        <v>128</v>
      </c>
      <c r="E143" s="234" t="s">
        <v>170</v>
      </c>
      <c r="F143" s="235" t="s">
        <v>171</v>
      </c>
      <c r="G143" s="236" t="s">
        <v>152</v>
      </c>
      <c r="H143" s="237">
        <v>11.254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40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132</v>
      </c>
      <c r="AT143" s="245" t="s">
        <v>128</v>
      </c>
      <c r="AU143" s="245" t="s">
        <v>85</v>
      </c>
      <c r="AY143" s="14" t="s">
        <v>126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83</v>
      </c>
      <c r="BK143" s="246">
        <f>ROUND(I143*H143,2)</f>
        <v>0</v>
      </c>
      <c r="BL143" s="14" t="s">
        <v>132</v>
      </c>
      <c r="BM143" s="245" t="s">
        <v>242</v>
      </c>
    </row>
    <row r="144" s="2" customFormat="1" ht="21.75" customHeight="1">
      <c r="A144" s="35"/>
      <c r="B144" s="36"/>
      <c r="C144" s="233" t="s">
        <v>173</v>
      </c>
      <c r="D144" s="233" t="s">
        <v>128</v>
      </c>
      <c r="E144" s="234" t="s">
        <v>174</v>
      </c>
      <c r="F144" s="235" t="s">
        <v>175</v>
      </c>
      <c r="G144" s="236" t="s">
        <v>152</v>
      </c>
      <c r="H144" s="237">
        <v>11.254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40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132</v>
      </c>
      <c r="AT144" s="245" t="s">
        <v>128</v>
      </c>
      <c r="AU144" s="245" t="s">
        <v>85</v>
      </c>
      <c r="AY144" s="14" t="s">
        <v>126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83</v>
      </c>
      <c r="BK144" s="246">
        <f>ROUND(I144*H144,2)</f>
        <v>0</v>
      </c>
      <c r="BL144" s="14" t="s">
        <v>132</v>
      </c>
      <c r="BM144" s="245" t="s">
        <v>243</v>
      </c>
    </row>
    <row r="145" s="2" customFormat="1" ht="21.75" customHeight="1">
      <c r="A145" s="35"/>
      <c r="B145" s="36"/>
      <c r="C145" s="233" t="s">
        <v>177</v>
      </c>
      <c r="D145" s="233" t="s">
        <v>128</v>
      </c>
      <c r="E145" s="234" t="s">
        <v>178</v>
      </c>
      <c r="F145" s="235" t="s">
        <v>179</v>
      </c>
      <c r="G145" s="236" t="s">
        <v>152</v>
      </c>
      <c r="H145" s="237">
        <v>101.286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40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132</v>
      </c>
      <c r="AT145" s="245" t="s">
        <v>128</v>
      </c>
      <c r="AU145" s="245" t="s">
        <v>85</v>
      </c>
      <c r="AY145" s="14" t="s">
        <v>126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83</v>
      </c>
      <c r="BK145" s="246">
        <f>ROUND(I145*H145,2)</f>
        <v>0</v>
      </c>
      <c r="BL145" s="14" t="s">
        <v>132</v>
      </c>
      <c r="BM145" s="245" t="s">
        <v>244</v>
      </c>
    </row>
    <row r="146" s="2" customFormat="1" ht="21.75" customHeight="1">
      <c r="A146" s="35"/>
      <c r="B146" s="36"/>
      <c r="C146" s="233" t="s">
        <v>181</v>
      </c>
      <c r="D146" s="233" t="s">
        <v>128</v>
      </c>
      <c r="E146" s="234" t="s">
        <v>182</v>
      </c>
      <c r="F146" s="235" t="s">
        <v>183</v>
      </c>
      <c r="G146" s="236" t="s">
        <v>152</v>
      </c>
      <c r="H146" s="237">
        <v>12.550000000000001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40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132</v>
      </c>
      <c r="AT146" s="245" t="s">
        <v>128</v>
      </c>
      <c r="AU146" s="245" t="s">
        <v>85</v>
      </c>
      <c r="AY146" s="14" t="s">
        <v>126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83</v>
      </c>
      <c r="BK146" s="246">
        <f>ROUND(I146*H146,2)</f>
        <v>0</v>
      </c>
      <c r="BL146" s="14" t="s">
        <v>132</v>
      </c>
      <c r="BM146" s="245" t="s">
        <v>245</v>
      </c>
    </row>
    <row r="147" s="12" customFormat="1" ht="22.8" customHeight="1">
      <c r="A147" s="12"/>
      <c r="B147" s="217"/>
      <c r="C147" s="218"/>
      <c r="D147" s="219" t="s">
        <v>74</v>
      </c>
      <c r="E147" s="231" t="s">
        <v>185</v>
      </c>
      <c r="F147" s="231" t="s">
        <v>186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P148</f>
        <v>0</v>
      </c>
      <c r="Q147" s="225"/>
      <c r="R147" s="226">
        <f>R148</f>
        <v>0</v>
      </c>
      <c r="S147" s="225"/>
      <c r="T147" s="22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83</v>
      </c>
      <c r="AT147" s="229" t="s">
        <v>74</v>
      </c>
      <c r="AU147" s="229" t="s">
        <v>83</v>
      </c>
      <c r="AY147" s="228" t="s">
        <v>126</v>
      </c>
      <c r="BK147" s="230">
        <f>BK148</f>
        <v>0</v>
      </c>
    </row>
    <row r="148" s="2" customFormat="1" ht="16.5" customHeight="1">
      <c r="A148" s="35"/>
      <c r="B148" s="36"/>
      <c r="C148" s="233" t="s">
        <v>187</v>
      </c>
      <c r="D148" s="233" t="s">
        <v>128</v>
      </c>
      <c r="E148" s="234" t="s">
        <v>188</v>
      </c>
      <c r="F148" s="235" t="s">
        <v>189</v>
      </c>
      <c r="G148" s="236" t="s">
        <v>152</v>
      </c>
      <c r="H148" s="237">
        <v>12.550000000000001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40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132</v>
      </c>
      <c r="AT148" s="245" t="s">
        <v>128</v>
      </c>
      <c r="AU148" s="245" t="s">
        <v>85</v>
      </c>
      <c r="AY148" s="14" t="s">
        <v>126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83</v>
      </c>
      <c r="BK148" s="246">
        <f>ROUND(I148*H148,2)</f>
        <v>0</v>
      </c>
      <c r="BL148" s="14" t="s">
        <v>132</v>
      </c>
      <c r="BM148" s="245" t="s">
        <v>246</v>
      </c>
    </row>
    <row r="149" s="12" customFormat="1" ht="25.92" customHeight="1">
      <c r="A149" s="12"/>
      <c r="B149" s="217"/>
      <c r="C149" s="218"/>
      <c r="D149" s="219" t="s">
        <v>74</v>
      </c>
      <c r="E149" s="220" t="s">
        <v>191</v>
      </c>
      <c r="F149" s="220" t="s">
        <v>192</v>
      </c>
      <c r="G149" s="218"/>
      <c r="H149" s="218"/>
      <c r="I149" s="221"/>
      <c r="J149" s="222">
        <f>BK149</f>
        <v>0</v>
      </c>
      <c r="K149" s="218"/>
      <c r="L149" s="223"/>
      <c r="M149" s="224"/>
      <c r="N149" s="225"/>
      <c r="O149" s="225"/>
      <c r="P149" s="226">
        <f>P150</f>
        <v>0</v>
      </c>
      <c r="Q149" s="225"/>
      <c r="R149" s="226">
        <f>R150</f>
        <v>0</v>
      </c>
      <c r="S149" s="225"/>
      <c r="T149" s="22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8" t="s">
        <v>85</v>
      </c>
      <c r="AT149" s="229" t="s">
        <v>74</v>
      </c>
      <c r="AU149" s="229" t="s">
        <v>75</v>
      </c>
      <c r="AY149" s="228" t="s">
        <v>126</v>
      </c>
      <c r="BK149" s="230">
        <f>BK150</f>
        <v>0</v>
      </c>
    </row>
    <row r="150" s="12" customFormat="1" ht="22.8" customHeight="1">
      <c r="A150" s="12"/>
      <c r="B150" s="217"/>
      <c r="C150" s="218"/>
      <c r="D150" s="219" t="s">
        <v>74</v>
      </c>
      <c r="E150" s="231" t="s">
        <v>193</v>
      </c>
      <c r="F150" s="231" t="s">
        <v>194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P151</f>
        <v>0</v>
      </c>
      <c r="Q150" s="225"/>
      <c r="R150" s="226">
        <f>R151</f>
        <v>0</v>
      </c>
      <c r="S150" s="225"/>
      <c r="T150" s="227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85</v>
      </c>
      <c r="AT150" s="229" t="s">
        <v>74</v>
      </c>
      <c r="AU150" s="229" t="s">
        <v>83</v>
      </c>
      <c r="AY150" s="228" t="s">
        <v>126</v>
      </c>
      <c r="BK150" s="230">
        <f>BK151</f>
        <v>0</v>
      </c>
    </row>
    <row r="151" s="2" customFormat="1" ht="16.5" customHeight="1">
      <c r="A151" s="35"/>
      <c r="B151" s="36"/>
      <c r="C151" s="233" t="s">
        <v>195</v>
      </c>
      <c r="D151" s="233" t="s">
        <v>128</v>
      </c>
      <c r="E151" s="234" t="s">
        <v>196</v>
      </c>
      <c r="F151" s="235" t="s">
        <v>197</v>
      </c>
      <c r="G151" s="236" t="s">
        <v>198</v>
      </c>
      <c r="H151" s="237">
        <v>1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40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199</v>
      </c>
      <c r="AT151" s="245" t="s">
        <v>128</v>
      </c>
      <c r="AU151" s="245" t="s">
        <v>85</v>
      </c>
      <c r="AY151" s="14" t="s">
        <v>126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83</v>
      </c>
      <c r="BK151" s="246">
        <f>ROUND(I151*H151,2)</f>
        <v>0</v>
      </c>
      <c r="BL151" s="14" t="s">
        <v>199</v>
      </c>
      <c r="BM151" s="245" t="s">
        <v>247</v>
      </c>
    </row>
    <row r="152" s="12" customFormat="1" ht="25.92" customHeight="1">
      <c r="A152" s="12"/>
      <c r="B152" s="217"/>
      <c r="C152" s="218"/>
      <c r="D152" s="219" t="s">
        <v>74</v>
      </c>
      <c r="E152" s="220" t="s">
        <v>201</v>
      </c>
      <c r="F152" s="220" t="s">
        <v>202</v>
      </c>
      <c r="G152" s="218"/>
      <c r="H152" s="218"/>
      <c r="I152" s="221"/>
      <c r="J152" s="222">
        <f>BK152</f>
        <v>0</v>
      </c>
      <c r="K152" s="218"/>
      <c r="L152" s="223"/>
      <c r="M152" s="224"/>
      <c r="N152" s="225"/>
      <c r="O152" s="225"/>
      <c r="P152" s="226">
        <f>SUM(P153:P155)</f>
        <v>0</v>
      </c>
      <c r="Q152" s="225"/>
      <c r="R152" s="226">
        <f>SUM(R153:R155)</f>
        <v>0.25027199999999999</v>
      </c>
      <c r="S152" s="225"/>
      <c r="T152" s="227">
        <f>SUM(T153:T155)</f>
        <v>0.070400000000000004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132</v>
      </c>
      <c r="AT152" s="229" t="s">
        <v>74</v>
      </c>
      <c r="AU152" s="229" t="s">
        <v>75</v>
      </c>
      <c r="AY152" s="228" t="s">
        <v>126</v>
      </c>
      <c r="BK152" s="230">
        <f>SUM(BK153:BK155)</f>
        <v>0</v>
      </c>
    </row>
    <row r="153" s="2" customFormat="1" ht="16.5" customHeight="1">
      <c r="A153" s="35"/>
      <c r="B153" s="36"/>
      <c r="C153" s="247" t="s">
        <v>8</v>
      </c>
      <c r="D153" s="247" t="s">
        <v>203</v>
      </c>
      <c r="E153" s="248" t="s">
        <v>204</v>
      </c>
      <c r="F153" s="249" t="s">
        <v>205</v>
      </c>
      <c r="G153" s="250" t="s">
        <v>156</v>
      </c>
      <c r="H153" s="251">
        <v>66.879999999999995</v>
      </c>
      <c r="I153" s="252"/>
      <c r="J153" s="253">
        <f>ROUND(I153*H153,2)</f>
        <v>0</v>
      </c>
      <c r="K153" s="254"/>
      <c r="L153" s="255"/>
      <c r="M153" s="256" t="s">
        <v>1</v>
      </c>
      <c r="N153" s="257" t="s">
        <v>40</v>
      </c>
      <c r="O153" s="88"/>
      <c r="P153" s="243">
        <f>O153*H153</f>
        <v>0</v>
      </c>
      <c r="Q153" s="243">
        <v>0.0035000000000000001</v>
      </c>
      <c r="R153" s="243">
        <f>Q153*H153</f>
        <v>0.23407999999999998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164</v>
      </c>
      <c r="AT153" s="245" t="s">
        <v>203</v>
      </c>
      <c r="AU153" s="245" t="s">
        <v>83</v>
      </c>
      <c r="AY153" s="14" t="s">
        <v>126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83</v>
      </c>
      <c r="BK153" s="246">
        <f>ROUND(I153*H153,2)</f>
        <v>0</v>
      </c>
      <c r="BL153" s="14" t="s">
        <v>132</v>
      </c>
      <c r="BM153" s="245" t="s">
        <v>248</v>
      </c>
    </row>
    <row r="154" s="2" customFormat="1" ht="21.75" customHeight="1">
      <c r="A154" s="35"/>
      <c r="B154" s="36"/>
      <c r="C154" s="233" t="s">
        <v>199</v>
      </c>
      <c r="D154" s="233" t="s">
        <v>128</v>
      </c>
      <c r="E154" s="234" t="s">
        <v>207</v>
      </c>
      <c r="F154" s="235" t="s">
        <v>208</v>
      </c>
      <c r="G154" s="236" t="s">
        <v>209</v>
      </c>
      <c r="H154" s="237">
        <v>176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40</v>
      </c>
      <c r="O154" s="88"/>
      <c r="P154" s="243">
        <f>O154*H154</f>
        <v>0</v>
      </c>
      <c r="Q154" s="243">
        <v>8.0000000000000007E-05</v>
      </c>
      <c r="R154" s="243">
        <f>Q154*H154</f>
        <v>0.014080000000000001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132</v>
      </c>
      <c r="AT154" s="245" t="s">
        <v>128</v>
      </c>
      <c r="AU154" s="245" t="s">
        <v>83</v>
      </c>
      <c r="AY154" s="14" t="s">
        <v>126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83</v>
      </c>
      <c r="BK154" s="246">
        <f>ROUND(I154*H154,2)</f>
        <v>0</v>
      </c>
      <c r="BL154" s="14" t="s">
        <v>132</v>
      </c>
      <c r="BM154" s="245" t="s">
        <v>249</v>
      </c>
    </row>
    <row r="155" s="2" customFormat="1" ht="21.75" customHeight="1">
      <c r="A155" s="35"/>
      <c r="B155" s="36"/>
      <c r="C155" s="233" t="s">
        <v>211</v>
      </c>
      <c r="D155" s="233" t="s">
        <v>128</v>
      </c>
      <c r="E155" s="234" t="s">
        <v>212</v>
      </c>
      <c r="F155" s="235" t="s">
        <v>213</v>
      </c>
      <c r="G155" s="236" t="s">
        <v>156</v>
      </c>
      <c r="H155" s="237">
        <v>35.200000000000003</v>
      </c>
      <c r="I155" s="238"/>
      <c r="J155" s="239">
        <f>ROUND(I155*H155,2)</f>
        <v>0</v>
      </c>
      <c r="K155" s="240"/>
      <c r="L155" s="41"/>
      <c r="M155" s="258" t="s">
        <v>1</v>
      </c>
      <c r="N155" s="259" t="s">
        <v>40</v>
      </c>
      <c r="O155" s="260"/>
      <c r="P155" s="261">
        <f>O155*H155</f>
        <v>0</v>
      </c>
      <c r="Q155" s="261">
        <v>6.0000000000000002E-05</v>
      </c>
      <c r="R155" s="261">
        <f>Q155*H155</f>
        <v>0.0021120000000000002</v>
      </c>
      <c r="S155" s="261">
        <v>0.002</v>
      </c>
      <c r="T155" s="262">
        <f>S155*H155</f>
        <v>0.070400000000000004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132</v>
      </c>
      <c r="AT155" s="245" t="s">
        <v>128</v>
      </c>
      <c r="AU155" s="245" t="s">
        <v>83</v>
      </c>
      <c r="AY155" s="14" t="s">
        <v>126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83</v>
      </c>
      <c r="BK155" s="246">
        <f>ROUND(I155*H155,2)</f>
        <v>0</v>
      </c>
      <c r="BL155" s="14" t="s">
        <v>132</v>
      </c>
      <c r="BM155" s="245" t="s">
        <v>250</v>
      </c>
    </row>
    <row r="156" s="2" customFormat="1" ht="6.96" customHeight="1">
      <c r="A156" s="35"/>
      <c r="B156" s="63"/>
      <c r="C156" s="64"/>
      <c r="D156" s="64"/>
      <c r="E156" s="64"/>
      <c r="F156" s="64"/>
      <c r="G156" s="64"/>
      <c r="H156" s="64"/>
      <c r="I156" s="180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JQVMU9/iH0FTs6QyT5YWuaXKlUb6MIVd3PR6kN9AltGTb6W7EmuYew2Fn4fnqB2WdWi1cbVOGzSh+BDBSQFghg==" hashValue="GvBxWkh5oLBnarqmDZ29LNhTnWQIdC7n4ikR05jlpLMwXyTlpsb9zHRbJnS5nNY21J+NEEVAJhFFcJloA7Au1g==" algorithmName="SHA-512" password="CC35"/>
  <autoFilter ref="C126:K15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Vyroubalová Naděžda, Ing.</dc:creator>
  <cp:lastModifiedBy>Vyroubalová Naděžda, Ing.</cp:lastModifiedBy>
  <dcterms:created xsi:type="dcterms:W3CDTF">2020-03-25T12:15:44Z</dcterms:created>
  <dcterms:modified xsi:type="dcterms:W3CDTF">2020-03-25T12:15:49Z</dcterms:modified>
</cp:coreProperties>
</file>