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vyroubalovan\Documents\K R O S\"/>
    </mc:Choice>
  </mc:AlternateContent>
  <bookViews>
    <workbookView xWindow="0" yWindow="0" windowWidth="0" windowHeight="0"/>
  </bookViews>
  <sheets>
    <sheet name="Rekapitulace stavby" sheetId="1" r:id="rId1"/>
    <sheet name="1_1_2020 DD - Kolej 7 " sheetId="2" r:id="rId2"/>
    <sheet name="2_1_2020 DD - Kolej 9" sheetId="3" r:id="rId3"/>
    <sheet name="3_1_2020 DD - Kolej 10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'1_1_2020 DD - Kolej 7 '!$C$126:$K$155</definedName>
    <definedName name="_xlnm.Print_Area" localSheetId="1">'1_1_2020 DD - Kolej 7 '!$C$114:$J$155</definedName>
    <definedName name="_xlnm.Print_Titles" localSheetId="1">'1_1_2020 DD - Kolej 7 '!$126:$126</definedName>
    <definedName name="_xlnm._FilterDatabase" localSheetId="2" hidden="1">'2_1_2020 DD - Kolej 9'!$C$126:$K$155</definedName>
    <definedName name="_xlnm.Print_Area" localSheetId="2">'2_1_2020 DD - Kolej 9'!$C$114:$J$155</definedName>
    <definedName name="_xlnm.Print_Titles" localSheetId="2">'2_1_2020 DD - Kolej 9'!$126:$126</definedName>
    <definedName name="_xlnm._FilterDatabase" localSheetId="3" hidden="1">'3_1_2020 DD - Kolej 10'!$C$126:$K$155</definedName>
    <definedName name="_xlnm.Print_Area" localSheetId="3">'3_1_2020 DD - Kolej 10'!$C$114:$J$155</definedName>
    <definedName name="_xlnm.Print_Titles" localSheetId="3">'3_1_2020 DD - Kolej 10'!$126:$126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T150"/>
  <c r="T149"/>
  <c r="R151"/>
  <c r="R150"/>
  <c r="R149"/>
  <c r="P151"/>
  <c r="P150"/>
  <c r="P149"/>
  <c r="BI148"/>
  <c r="BH148"/>
  <c r="BG148"/>
  <c r="BF148"/>
  <c r="T148"/>
  <c r="T147"/>
  <c r="R148"/>
  <c r="R147"/>
  <c r="P148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T131"/>
  <c r="R132"/>
  <c r="R131"/>
  <c r="P132"/>
  <c r="P131"/>
  <c r="BI130"/>
  <c r="BH130"/>
  <c r="BG130"/>
  <c r="BF130"/>
  <c r="T130"/>
  <c r="T129"/>
  <c r="R130"/>
  <c r="R129"/>
  <c r="P130"/>
  <c r="P129"/>
  <c r="F121"/>
  <c r="E119"/>
  <c r="F89"/>
  <c r="E87"/>
  <c r="J24"/>
  <c r="E24"/>
  <c r="J124"/>
  <c r="J23"/>
  <c r="J21"/>
  <c r="E21"/>
  <c r="J123"/>
  <c r="J20"/>
  <c r="J18"/>
  <c r="E18"/>
  <c r="F124"/>
  <c r="J17"/>
  <c r="J15"/>
  <c r="E15"/>
  <c r="F123"/>
  <c r="J14"/>
  <c r="J12"/>
  <c r="J121"/>
  <c r="E7"/>
  <c r="E117"/>
  <c i="3" r="J37"/>
  <c r="J36"/>
  <c i="1" r="AY96"/>
  <c i="3" r="J35"/>
  <c i="1" r="AX96"/>
  <c i="3"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T150"/>
  <c r="T149"/>
  <c r="R151"/>
  <c r="R150"/>
  <c r="R149"/>
  <c r="P151"/>
  <c r="P150"/>
  <c r="P149"/>
  <c r="BI148"/>
  <c r="BH148"/>
  <c r="BG148"/>
  <c r="BF148"/>
  <c r="T148"/>
  <c r="T147"/>
  <c r="R148"/>
  <c r="R147"/>
  <c r="P148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T131"/>
  <c r="R132"/>
  <c r="R131"/>
  <c r="P132"/>
  <c r="P131"/>
  <c r="BI130"/>
  <c r="BH130"/>
  <c r="BG130"/>
  <c r="BF130"/>
  <c r="T130"/>
  <c r="T129"/>
  <c r="R130"/>
  <c r="R129"/>
  <c r="P130"/>
  <c r="P129"/>
  <c r="F121"/>
  <c r="E119"/>
  <c r="F89"/>
  <c r="E87"/>
  <c r="J24"/>
  <c r="E24"/>
  <c r="J92"/>
  <c r="J23"/>
  <c r="J21"/>
  <c r="E21"/>
  <c r="J91"/>
  <c r="J20"/>
  <c r="J18"/>
  <c r="E18"/>
  <c r="F124"/>
  <c r="J17"/>
  <c r="J15"/>
  <c r="E15"/>
  <c r="F123"/>
  <c r="J14"/>
  <c r="J12"/>
  <c r="J89"/>
  <c r="E7"/>
  <c r="E117"/>
  <c i="2" r="J37"/>
  <c r="J36"/>
  <c i="1" r="AY95"/>
  <c i="2" r="J35"/>
  <c i="1" r="AX95"/>
  <c i="2"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T150"/>
  <c r="T149"/>
  <c r="R151"/>
  <c r="R150"/>
  <c r="R149"/>
  <c r="P151"/>
  <c r="P150"/>
  <c r="P149"/>
  <c r="BI148"/>
  <c r="BH148"/>
  <c r="BG148"/>
  <c r="BF148"/>
  <c r="T148"/>
  <c r="T147"/>
  <c r="R148"/>
  <c r="R147"/>
  <c r="P148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T131"/>
  <c r="R132"/>
  <c r="R131"/>
  <c r="P132"/>
  <c r="P131"/>
  <c r="BI130"/>
  <c r="BH130"/>
  <c r="BG130"/>
  <c r="BF130"/>
  <c r="T130"/>
  <c r="T129"/>
  <c r="R130"/>
  <c r="R129"/>
  <c r="P130"/>
  <c r="P129"/>
  <c r="F121"/>
  <c r="E119"/>
  <c r="F89"/>
  <c r="E87"/>
  <c r="J24"/>
  <c r="E24"/>
  <c r="J124"/>
  <c r="J23"/>
  <c r="J21"/>
  <c r="E21"/>
  <c r="J123"/>
  <c r="J20"/>
  <c r="J18"/>
  <c r="E18"/>
  <c r="F124"/>
  <c r="J17"/>
  <c r="J15"/>
  <c r="E15"/>
  <c r="F123"/>
  <c r="J14"/>
  <c r="J12"/>
  <c r="J121"/>
  <c r="E7"/>
  <c r="E117"/>
  <c i="1" r="L90"/>
  <c r="AM90"/>
  <c r="AM89"/>
  <c r="L89"/>
  <c r="AM87"/>
  <c r="L87"/>
  <c r="L85"/>
  <c r="L84"/>
  <c i="4" r="J155"/>
  <c r="BK154"/>
  <c r="J153"/>
  <c r="BK151"/>
  <c r="BK148"/>
  <c r="J146"/>
  <c r="BK145"/>
  <c r="J145"/>
  <c r="BK144"/>
  <c r="J144"/>
  <c r="BK143"/>
  <c r="J143"/>
  <c r="BK141"/>
  <c r="J141"/>
  <c r="BK140"/>
  <c r="J140"/>
  <c r="BK138"/>
  <c r="J138"/>
  <c r="BK137"/>
  <c r="J137"/>
  <c r="BK135"/>
  <c r="J134"/>
  <c r="J132"/>
  <c r="BK130"/>
  <c i="3" r="BK155"/>
  <c r="J154"/>
  <c r="J153"/>
  <c r="BK151"/>
  <c r="BK148"/>
  <c r="BK146"/>
  <c r="BK145"/>
  <c r="BK144"/>
  <c r="BK143"/>
  <c r="BK141"/>
  <c r="BK140"/>
  <c r="J138"/>
  <c r="J137"/>
  <c r="J135"/>
  <c r="BK134"/>
  <c r="BK132"/>
  <c r="J130"/>
  <c i="2" r="J155"/>
  <c r="BK154"/>
  <c r="J153"/>
  <c r="BK151"/>
  <c r="J148"/>
  <c r="BK146"/>
  <c r="BK145"/>
  <c r="BK144"/>
  <c r="BK143"/>
  <c r="J141"/>
  <c r="BK140"/>
  <c r="J138"/>
  <c r="BK137"/>
  <c r="BK135"/>
  <c r="J134"/>
  <c r="J132"/>
  <c r="BK130"/>
  <c i="4" r="BK155"/>
  <c r="J154"/>
  <c r="BK153"/>
  <c r="J151"/>
  <c r="J148"/>
  <c r="BK146"/>
  <c r="J135"/>
  <c r="BK134"/>
  <c r="BK132"/>
  <c r="J130"/>
  <c i="3" r="J155"/>
  <c r="BK154"/>
  <c r="BK153"/>
  <c r="J151"/>
  <c r="J148"/>
  <c r="J146"/>
  <c r="J145"/>
  <c r="J144"/>
  <c r="J143"/>
  <c r="J141"/>
  <c r="J140"/>
  <c r="BK138"/>
  <c r="BK137"/>
  <c r="BK135"/>
  <c r="J134"/>
  <c r="J132"/>
  <c r="BK130"/>
  <c i="2" r="BK155"/>
  <c r="J154"/>
  <c r="BK153"/>
  <c r="J151"/>
  <c r="BK148"/>
  <c r="J146"/>
  <c r="J145"/>
  <c r="J144"/>
  <c r="J143"/>
  <c r="BK141"/>
  <c r="J140"/>
  <c r="BK138"/>
  <c r="J137"/>
  <c r="J135"/>
  <c r="BK134"/>
  <c r="BK132"/>
  <c r="J130"/>
  <c i="1" r="AS94"/>
  <c i="2" l="1" r="R133"/>
  <c r="R128"/>
  <c r="R127"/>
  <c r="BK136"/>
  <c r="J136"/>
  <c r="J101"/>
  <c r="P136"/>
  <c r="T136"/>
  <c r="R139"/>
  <c r="BK142"/>
  <c r="J142"/>
  <c r="J103"/>
  <c r="R142"/>
  <c r="P152"/>
  <c r="R152"/>
  <c i="3" r="P133"/>
  <c r="P128"/>
  <c r="P127"/>
  <c i="1" r="AU96"/>
  <c i="3" r="T133"/>
  <c r="T128"/>
  <c r="T127"/>
  <c r="P136"/>
  <c r="T136"/>
  <c r="R139"/>
  <c r="BK142"/>
  <c r="J142"/>
  <c r="J103"/>
  <c r="R142"/>
  <c r="R152"/>
  <c i="4" r="BK133"/>
  <c r="J133"/>
  <c r="J100"/>
  <c r="P133"/>
  <c r="P128"/>
  <c r="P127"/>
  <c i="1" r="AU97"/>
  <c i="4" r="R133"/>
  <c r="R128"/>
  <c r="R127"/>
  <c r="T133"/>
  <c r="T128"/>
  <c r="T127"/>
  <c r="BK136"/>
  <c r="J136"/>
  <c r="J101"/>
  <c r="P136"/>
  <c r="R136"/>
  <c r="T136"/>
  <c r="BK139"/>
  <c r="J139"/>
  <c r="J102"/>
  <c r="P139"/>
  <c r="R139"/>
  <c r="T139"/>
  <c r="BK142"/>
  <c r="J142"/>
  <c r="J103"/>
  <c r="P142"/>
  <c r="R142"/>
  <c r="T142"/>
  <c r="BK152"/>
  <c r="J152"/>
  <c r="J107"/>
  <c r="P152"/>
  <c r="R152"/>
  <c i="2" r="BK133"/>
  <c r="J133"/>
  <c r="J100"/>
  <c r="P133"/>
  <c r="P128"/>
  <c r="P127"/>
  <c i="1" r="AU95"/>
  <c i="2" r="T133"/>
  <c r="T128"/>
  <c r="T127"/>
  <c r="R136"/>
  <c r="BK139"/>
  <c r="J139"/>
  <c r="J102"/>
  <c r="P139"/>
  <c r="T139"/>
  <c r="P142"/>
  <c r="T142"/>
  <c r="BK152"/>
  <c r="J152"/>
  <c r="J107"/>
  <c r="T152"/>
  <c i="3" r="BK133"/>
  <c r="J133"/>
  <c r="J100"/>
  <c r="R133"/>
  <c r="R128"/>
  <c r="R127"/>
  <c r="BK136"/>
  <c r="J136"/>
  <c r="J101"/>
  <c r="R136"/>
  <c r="BK139"/>
  <c r="J139"/>
  <c r="J102"/>
  <c r="P139"/>
  <c r="T139"/>
  <c r="P142"/>
  <c r="T142"/>
  <c r="BK152"/>
  <c r="J152"/>
  <c r="J107"/>
  <c r="P152"/>
  <c r="T152"/>
  <c i="4" r="T152"/>
  <c i="2" r="E85"/>
  <c r="F91"/>
  <c r="F92"/>
  <c r="BE135"/>
  <c r="BE137"/>
  <c r="BE138"/>
  <c r="BE140"/>
  <c r="BE148"/>
  <c r="BE154"/>
  <c r="BK129"/>
  <c r="J129"/>
  <c r="J98"/>
  <c r="BK150"/>
  <c r="J150"/>
  <c r="J106"/>
  <c i="3" r="F91"/>
  <c r="F92"/>
  <c r="J121"/>
  <c r="J123"/>
  <c r="J124"/>
  <c r="BE130"/>
  <c r="BE132"/>
  <c r="BE134"/>
  <c r="BE137"/>
  <c r="BE143"/>
  <c r="BE148"/>
  <c r="BE151"/>
  <c r="BE153"/>
  <c r="BE155"/>
  <c r="BK129"/>
  <c r="J129"/>
  <c r="J98"/>
  <c r="BK131"/>
  <c r="J131"/>
  <c r="J99"/>
  <c r="BK147"/>
  <c r="J147"/>
  <c r="J104"/>
  <c r="BK150"/>
  <c r="J150"/>
  <c r="J106"/>
  <c i="4" r="E85"/>
  <c r="F91"/>
  <c r="J91"/>
  <c r="J92"/>
  <c r="BE130"/>
  <c r="BE134"/>
  <c r="BE146"/>
  <c r="BE153"/>
  <c r="BK129"/>
  <c r="J129"/>
  <c r="J98"/>
  <c r="BK131"/>
  <c r="J131"/>
  <c r="J99"/>
  <c r="BK147"/>
  <c r="J147"/>
  <c r="J104"/>
  <c i="2" r="J89"/>
  <c r="J91"/>
  <c r="J92"/>
  <c r="BE130"/>
  <c r="BE132"/>
  <c r="BE134"/>
  <c r="BE141"/>
  <c r="BE143"/>
  <c r="BE144"/>
  <c r="BE145"/>
  <c r="BE146"/>
  <c r="BE151"/>
  <c r="BE153"/>
  <c r="BE155"/>
  <c r="BK131"/>
  <c r="J131"/>
  <c r="J99"/>
  <c r="BK147"/>
  <c r="J147"/>
  <c r="J104"/>
  <c i="3" r="E85"/>
  <c r="BE135"/>
  <c r="BE138"/>
  <c r="BE140"/>
  <c r="BE141"/>
  <c r="BE144"/>
  <c r="BE145"/>
  <c r="BE146"/>
  <c r="BE154"/>
  <c i="4" r="J89"/>
  <c r="F92"/>
  <c r="BE132"/>
  <c r="BE135"/>
  <c r="BE137"/>
  <c r="BE138"/>
  <c r="BE140"/>
  <c r="BE141"/>
  <c r="BE143"/>
  <c r="BE144"/>
  <c r="BE145"/>
  <c r="BE148"/>
  <c r="BE151"/>
  <c r="BE154"/>
  <c r="BE155"/>
  <c r="BK150"/>
  <c r="BK149"/>
  <c r="J149"/>
  <c r="J105"/>
  <c i="2" r="F35"/>
  <c i="1" r="BB95"/>
  <c i="3" r="J34"/>
  <c i="1" r="AW96"/>
  <c i="4" r="F35"/>
  <c i="1" r="BB97"/>
  <c i="2" r="J34"/>
  <c i="1" r="AW95"/>
  <c i="3" r="F35"/>
  <c i="1" r="BB96"/>
  <c i="4" r="F37"/>
  <c i="1" r="BD97"/>
  <c i="2" r="F34"/>
  <c i="1" r="BA95"/>
  <c i="2" r="F37"/>
  <c i="1" r="BD95"/>
  <c i="3" r="F36"/>
  <c i="1" r="BC96"/>
  <c i="4" r="F34"/>
  <c i="1" r="BA97"/>
  <c i="4" r="F36"/>
  <c i="1" r="BC97"/>
  <c i="2" r="F36"/>
  <c i="1" r="BC95"/>
  <c i="3" r="F34"/>
  <c i="1" r="BA96"/>
  <c i="3" r="F37"/>
  <c i="1" r="BD96"/>
  <c i="4" r="J34"/>
  <c i="1" r="AW97"/>
  <c i="4" l="1" r="BK128"/>
  <c r="J128"/>
  <c r="J97"/>
  <c r="J150"/>
  <c r="J106"/>
  <c i="2" r="BK128"/>
  <c r="BK127"/>
  <c r="J127"/>
  <c r="J96"/>
  <c r="BK149"/>
  <c r="J149"/>
  <c r="J105"/>
  <c i="3" r="BK128"/>
  <c r="BK127"/>
  <c r="J127"/>
  <c r="J96"/>
  <c r="BK149"/>
  <c r="J149"/>
  <c r="J105"/>
  <c i="1" r="AU94"/>
  <c r="BC94"/>
  <c r="W32"/>
  <c i="3" r="F33"/>
  <c i="1" r="AZ96"/>
  <c i="4" r="F33"/>
  <c i="1" r="AZ97"/>
  <c i="2" r="J33"/>
  <c i="1" r="AV95"/>
  <c r="AT95"/>
  <c r="BA94"/>
  <c r="W30"/>
  <c i="2" r="F33"/>
  <c i="1" r="AZ95"/>
  <c i="3" r="J33"/>
  <c i="1" r="AV96"/>
  <c r="AT96"/>
  <c r="BB94"/>
  <c r="W31"/>
  <c r="BD94"/>
  <c r="W33"/>
  <c i="4" r="J33"/>
  <c i="1" r="AV97"/>
  <c r="AT97"/>
  <c i="2" l="1" r="J128"/>
  <c r="J97"/>
  <c i="3" r="J128"/>
  <c r="J97"/>
  <c i="4" r="BK127"/>
  <c r="J127"/>
  <c i="1" r="AZ94"/>
  <c r="W29"/>
  <c r="AW94"/>
  <c r="AK30"/>
  <c r="AY94"/>
  <c i="2" r="J30"/>
  <c i="1" r="AG95"/>
  <c r="AN95"/>
  <c i="4" r="J30"/>
  <c i="1" r="AG97"/>
  <c r="AN97"/>
  <c r="AX94"/>
  <c i="3" r="J30"/>
  <c i="1" r="AG96"/>
  <c r="AN96"/>
  <c i="3" l="1" r="J39"/>
  <c i="4" r="J96"/>
  <c i="2" r="J39"/>
  <c i="4" r="J39"/>
  <c i="1" r="AV94"/>
  <c r="AK29"/>
  <c r="AG94"/>
  <c r="AK26"/>
  <c l="1"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<sst xmlns="http://schemas.openxmlformats.org/spreadsheetml/2006/main">
  <si>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</si>
  <si>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</si>
  <si>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</si>
  <si>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</si>
  <si>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</si>
  <si>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{dcd002eb-63c8-4fb7-9167-d38ad4ab525f}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</si>
  <si>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</si>
  <si>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</si>
  <si>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</si>
  <si>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</si>
  <si>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</si>
  <si>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</si>
  <si>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</si>
  <si>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</si>
  <si>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1_2020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</si>
  <si>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</si>
  <si>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</si>
  <si>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podlah kolejí - tramvaje Moravská Ostrava</t>
  </si>
  <si>
    <t>KSO:</t>
  </si>
  <si>
    <t>CC-CZ:</t>
  </si>
  <si>
    <t>Místo:</t>
  </si>
  <si>
    <t xml:space="preserve"> </t>
  </si>
  <si>
    <t>Datum:</t>
  </si>
  <si>
    <t>8. 1. 2020</t>
  </si>
  <si>
    <t>Zadavatel:</t>
  </si>
  <si>
    <t>IČ:</t>
  </si>
  <si>
    <t>DOPRAVNÍ PODNIK OSTRAVA a.s., Poděbradova 494/2, M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</si>
  <si>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</si>
  <si>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</si>
  <si>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</si>
  <si>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</si>
  <si>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</si>
  <si>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</si>
  <si>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</si>
  <si>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</si>
  <si>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</si>
  <si>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</si>
  <si>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</si>
  <si>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</si>
  <si>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</si>
  <si>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</si>
  <si>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</si>
  <si>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</si>
  <si>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</si>
  <si>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</si>
  <si>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</si>
  <si>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</si>
  <si>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</si>
  <si>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</si>
  <si>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</si>
  <si>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</si>
  <si>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</si>
  <si>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</si>
  <si>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</si>
  <si>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</si>
  <si>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</si>
  <si>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</si>
  <si>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</si>
  <si>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</si>
  <si>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</si>
  <si>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</si>
  <si>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</si>
  <si>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</si>
  <si>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</si>
  <si>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</si>
  <si>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</si>
  <si>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</si>
  <si>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</si>
  <si>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</si>
  <si>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</si>
  <si>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</si>
  <si>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</si>
  <si>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</si>
  <si>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</si>
  <si>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</si>
  <si>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</si>
  <si>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</si>
  <si>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</si>
  <si>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</si>
  <si>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</si>
  <si>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1_1_2020 DD</t>
  </si>
  <si>
    <t xml:space="preserve">Kolej 7 </t>
  </si>
  <si>
    <t>STA</t>
  </si>
  <si>
    <t>1</t>
  </si>
  <si>
    <t>{d0a8ad35-6742-4010-91f9-6f5ab25badd0}</t>
  </si>
  <si>
    <t>2</t>
  </si>
  <si>
    <t>2_1_2020 DD</t>
  </si>
  <si>
    <t>Kolej 9</t>
  </si>
  <si>
    <t>{8ebd9495-e1f7-43ff-a253-6bf46d5909fb}</t>
  </si>
  <si>
    <t>3_1_2020 DD</t>
  </si>
  <si>
    <t>Kolej 10</t>
  </si>
  <si>
    <t>{a2c90556-73cd-4543-bc3d-bbf15eef515d}</t>
  </si>
  <si>
    <t>KRYCÍ LIST SOUPISU PRACÍ</t>
  </si>
  <si>
    <t>Objekt:</t>
  </si>
  <si>
    <t xml:space="preserve">1_1_2020 DD - Kolej 7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</si>
  <si>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</si>
  <si>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</si>
  <si>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</si>
  <si>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</si>
  <si>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</si>
  <si>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</si>
  <si>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</si>
  <si>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</si>
  <si>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</si>
  <si>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</si>
  <si>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</si>
  <si>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</si>
  <si>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</si>
  <si>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</si>
  <si>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742 - Elektroinstalace - slaboproud</t>
  </si>
  <si>
    <t>R - Možná práce DPO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</si>
  <si>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</si>
  <si>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</si>
  <si>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</si>
  <si>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</si>
  <si>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</si>
  <si>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</si>
  <si>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</si>
  <si>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</si>
  <si>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</si>
  <si>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</si>
  <si>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</si>
  <si>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</si>
  <si>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</si>
  <si>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</si>
  <si>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</si>
  <si>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</si>
  <si>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</si>
  <si>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</si>
  <si>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272322...</t>
  </si>
  <si>
    <t xml:space="preserve">Doplnění podlah betonem C30/37 XA2 se zvýšenými nároky na prostředí </t>
  </si>
  <si>
    <t>m3</t>
  </si>
  <si>
    <t>4</t>
  </si>
  <si>
    <t>1606972655</t>
  </si>
  <si>
    <t>3</t>
  </si>
  <si>
    <t>Svislé a kompletní konstrukce</t>
  </si>
  <si>
    <t>319231...</t>
  </si>
  <si>
    <t>Podřezáním řetězovou pilou pod kolejnicemi</t>
  </si>
  <si>
    <t>m2</t>
  </si>
  <si>
    <t>-1196512516</t>
  </si>
  <si>
    <t>Vodorovné konstrukce</t>
  </si>
  <si>
    <t>413352115</t>
  </si>
  <si>
    <t>Zřízení podpěrné konstrukce nosníků výšky podepření do 4 m pro nosník výšky přes 100 cm</t>
  </si>
  <si>
    <t>1440140609</t>
  </si>
  <si>
    <t>413352116</t>
  </si>
  <si>
    <t>Odstranění podpěrné konstrukce nosníků výšky podepření do 4 m pro nosník výšky přes 100 cm</t>
  </si>
  <si>
    <t>-2054815492</t>
  </si>
  <si>
    <t>6</t>
  </si>
  <si>
    <t>Úpravy povrchů, podlahy a osazování výplní</t>
  </si>
  <si>
    <t>5</t>
  </si>
  <si>
    <t>631362021</t>
  </si>
  <si>
    <t>Výztuž mazanin svařovanými sítěmi Kari</t>
  </si>
  <si>
    <t>t</t>
  </si>
  <si>
    <t>1060421978</t>
  </si>
  <si>
    <t>R1.1</t>
  </si>
  <si>
    <t>Vložení dilatace Intertech nebo podobné</t>
  </si>
  <si>
    <t>m</t>
  </si>
  <si>
    <t>685191927</t>
  </si>
  <si>
    <t>9</t>
  </si>
  <si>
    <t>Ostatní konstrukce a práce, bourání</t>
  </si>
  <si>
    <t>7</t>
  </si>
  <si>
    <t>919735124</t>
  </si>
  <si>
    <t>Řezání stávajícího betonového krytu hl do 200 mm</t>
  </si>
  <si>
    <t>-1323018385</t>
  </si>
  <si>
    <t>8</t>
  </si>
  <si>
    <t>961044111</t>
  </si>
  <si>
    <t>Bourání základů z betonu prostého</t>
  </si>
  <si>
    <t>-318605406</t>
  </si>
  <si>
    <t>997</t>
  </si>
  <si>
    <t>Přesun sutě</t>
  </si>
  <si>
    <t>997013111</t>
  </si>
  <si>
    <t>Vnitrostaveništní doprava suti a vybouraných hmot pro budovy v do 6 m s použitím mechanizace</t>
  </si>
  <si>
    <t>-904364553</t>
  </si>
  <si>
    <t>10</t>
  </si>
  <si>
    <t>997013501</t>
  </si>
  <si>
    <t>Odvoz suti a vybouraných hmot na skládku nebo meziskládku do 1 km se složením</t>
  </si>
  <si>
    <t>-213599970</t>
  </si>
  <si>
    <t>11</t>
  </si>
  <si>
    <t>997013509</t>
  </si>
  <si>
    <t>Příplatek k odvozu suti a vybouraných hmot na skládku ZKD 1 km přes 1 km</t>
  </si>
  <si>
    <t>1716706742</t>
  </si>
  <si>
    <t>12</t>
  </si>
  <si>
    <t>997013801</t>
  </si>
  <si>
    <t>Poplatek za uložení na skládce (skládkovné) stavebního odpadu betonového kód odpadu 170 101</t>
  </si>
  <si>
    <t>505617145</t>
  </si>
  <si>
    <t>998</t>
  </si>
  <si>
    <t>Přesun hmot</t>
  </si>
  <si>
    <t>13</t>
  </si>
  <si>
    <t>998011001</t>
  </si>
  <si>
    <t>Přesun hmot pro budovy zděné v do 6 m</t>
  </si>
  <si>
    <t>2040497583</t>
  </si>
  <si>
    <t>PSV</t>
  </si>
  <si>
    <t>Práce a dodávky PSV</t>
  </si>
  <si>
    <t>742</t>
  </si>
  <si>
    <t>Elektroinstalace - slaboproud</t>
  </si>
  <si>
    <t>14</t>
  </si>
  <si>
    <t>R2</t>
  </si>
  <si>
    <t>Demontáž a zpětná montáž elektoinstace</t>
  </si>
  <si>
    <t>kpl</t>
  </si>
  <si>
    <t>16</t>
  </si>
  <si>
    <t>1948000515</t>
  </si>
  <si>
    <t>R</t>
  </si>
  <si>
    <t>Možná práce DPO</t>
  </si>
  <si>
    <t>M</t>
  </si>
  <si>
    <t>31197011</t>
  </si>
  <si>
    <t>tyč závitová Zn bílý DIN 975 8.8 M24</t>
  </si>
  <si>
    <t>491531861</t>
  </si>
  <si>
    <t>953961116</t>
  </si>
  <si>
    <t>Kotvy chemickým tmelem M 24 hl 210 mm do betonu, ŽB nebo kamene s vyvrtáním otvoru</t>
  </si>
  <si>
    <t>kus</t>
  </si>
  <si>
    <t>-820760593</t>
  </si>
  <si>
    <t>17</t>
  </si>
  <si>
    <t>977131119</t>
  </si>
  <si>
    <t>Vrty příklepovými vrtáky D do 32 mm do cihelného zdiva nebo prostého betonu</t>
  </si>
  <si>
    <t>1806419013</t>
  </si>
  <si>
    <t>2_1_2020 DD - Kolej 9</t>
  </si>
  <si>
    <t>-175951269</t>
  </si>
  <si>
    <t>700957080</t>
  </si>
  <si>
    <t>-159964897</t>
  </si>
  <si>
    <t>-939735512</t>
  </si>
  <si>
    <t>1651439418</t>
  </si>
  <si>
    <t>-1752521828</t>
  </si>
  <si>
    <t>254072318</t>
  </si>
  <si>
    <t>1238276899</t>
  </si>
  <si>
    <t>-1114813761</t>
  </si>
  <si>
    <t>-1720028728</t>
  </si>
  <si>
    <t>-803735335</t>
  </si>
  <si>
    <t>-2007005275</t>
  </si>
  <si>
    <t>1003311318</t>
  </si>
  <si>
    <t>-183453627</t>
  </si>
  <si>
    <t>1123133306</t>
  </si>
  <si>
    <t>1534758076</t>
  </si>
  <si>
    <t>361995216</t>
  </si>
  <si>
    <t>3_1_2020 DD - Kolej 10</t>
  </si>
  <si>
    <t>1939495766</t>
  </si>
  <si>
    <t>-617787321</t>
  </si>
  <si>
    <t>309667839</t>
  </si>
  <si>
    <t>-1703860272</t>
  </si>
  <si>
    <t>-1531733217</t>
  </si>
  <si>
    <t>-357438734</t>
  </si>
  <si>
    <t>801146306</t>
  </si>
  <si>
    <t>-1441317827</t>
  </si>
  <si>
    <t>-1318732432</t>
  </si>
  <si>
    <t>781975447</t>
  </si>
  <si>
    <t>-323453463</t>
  </si>
  <si>
    <t>1902664193</t>
  </si>
  <si>
    <t>-232210823</t>
  </si>
  <si>
    <t>-1804796457</t>
  </si>
  <si>
    <t>1324236343</t>
  </si>
  <si>
    <t>916143904</t>
  </si>
  <si>
    <t>-1187285384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</si>
</sst>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21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47.25" customHeight="1">
      <c r="B23" s="18"/>
      <c r="C23" s="19"/>
      <c r="D23" s="19"/>
      <c r="E23" s="33" t="s">
        <v>34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29" t="s">
        <v>40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41</v>
      </c>
      <c r="G30" s="44"/>
      <c r="H30" s="44"/>
      <c r="I30" s="44"/>
      <c r="J30" s="44"/>
      <c r="K30" s="44"/>
      <c r="L30" s="45">
        <v>0.14999999999999999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45">
        <v>0.14999999999999999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44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48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49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50</v>
      </c>
      <c r="AI60" s="39"/>
      <c r="AJ60" s="39"/>
      <c r="AK60" s="39"/>
      <c r="AL60" s="39"/>
      <c r="AM60" s="61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52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53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50</v>
      </c>
      <c r="AI75" s="39"/>
      <c r="AJ75" s="39"/>
      <c r="AK75" s="39"/>
      <c r="AL75" s="39"/>
      <c r="AM75" s="61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1_2020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Oprava podlah kolejí - tramvaje Moravská Ostrava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 xml:space="preserve"> 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8. 1. 2020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DOPRAVNÍ PODNIK OSTRAVA a.s., Poděbradova 494/2, M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55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56</v>
      </c>
      <c r="D92" s="91"/>
      <c r="E92" s="91"/>
      <c r="F92" s="91"/>
      <c r="G92" s="91"/>
      <c r="H92" s="92"/>
      <c r="I92" s="93" t="s">
        <v>57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58</v>
      </c>
      <c r="AH92" s="91"/>
      <c r="AI92" s="91"/>
      <c r="AJ92" s="91"/>
      <c r="AK92" s="91"/>
      <c r="AL92" s="91"/>
      <c r="AM92" s="91"/>
      <c r="AN92" s="93" t="s">
        <v>59</v>
      </c>
      <c r="AO92" s="91"/>
      <c r="AP92" s="95"/>
      <c r="AQ92" s="96" t="s">
        <v>60</v>
      </c>
      <c r="AR92" s="41"/>
      <c r="AS92" s="97" t="s">
        <v>61</v>
      </c>
      <c r="AT92" s="98" t="s">
        <v>62</v>
      </c>
      <c r="AU92" s="98" t="s">
        <v>63</v>
      </c>
      <c r="AV92" s="98" t="s">
        <v>64</v>
      </c>
      <c r="AW92" s="98" t="s">
        <v>65</v>
      </c>
      <c r="AX92" s="98" t="s">
        <v>66</v>
      </c>
      <c r="AY92" s="98" t="s">
        <v>67</v>
      </c>
      <c r="AZ92" s="98" t="s">
        <v>68</v>
      </c>
      <c r="BA92" s="98" t="s">
        <v>69</v>
      </c>
      <c r="BB92" s="98" t="s">
        <v>70</v>
      </c>
      <c r="BC92" s="98" t="s">
        <v>71</v>
      </c>
      <c r="BD92" s="99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73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ROUND(SUM(AG95:AG97),2)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ROUND(SUM(AS95:AS97),2)</f>
        <v>0</v>
      </c>
      <c r="AT94" s="111">
        <f>ROUND(SUM(AV94:AW94),2)</f>
        <v>0</v>
      </c>
      <c r="AU94" s="112">
        <f>ROUND(SUM(AU95:AU97),5)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ROUND(SUM(AZ95:AZ97),2)</f>
        <v>0</v>
      </c>
      <c r="BA94" s="111">
        <f>ROUND(SUM(BA95:BA97),2)</f>
        <v>0</v>
      </c>
      <c r="BB94" s="111">
        <f>ROUND(SUM(BB95:BB97),2)</f>
        <v>0</v>
      </c>
      <c r="BC94" s="111">
        <f>ROUND(SUM(BC95:BC97),2)</f>
        <v>0</v>
      </c>
      <c r="BD94" s="113">
        <f>ROUND(SUM(BD95:BD97),2)</f>
        <v>0</v>
      </c>
      <c r="BE94" s="6"/>
      <c r="BS94" s="114" t="s">
        <v>74</v>
      </c>
      <c r="BT94" s="114" t="s">
        <v>75</v>
      </c>
      <c r="BU94" s="115" t="s">
        <v>76</v>
      </c>
      <c r="BV94" s="114" t="s">
        <v>77</v>
      </c>
      <c r="BW94" s="114" t="s">
        <v>5</v>
      </c>
      <c r="BX94" s="114" t="s">
        <v>78</v>
      </c>
      <c r="CL94" s="114" t="s">
        <v>1</v>
      </c>
    </row>
    <row r="95" s="7" customFormat="1" ht="24.75" customHeight="1">
      <c r="A95" s="116" t="s">
        <v>79</v>
      </c>
      <c r="B95" s="117"/>
      <c r="C95" s="118"/>
      <c r="D95" s="119" t="s">
        <v>80</v>
      </c>
      <c r="E95" s="119"/>
      <c r="F95" s="119"/>
      <c r="G95" s="119"/>
      <c r="H95" s="119"/>
      <c r="I95" s="120"/>
      <c r="J95" s="119" t="s">
        <v>81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'1_1_2020 DD - Kolej 7 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82</v>
      </c>
      <c r="AR95" s="123"/>
      <c r="AS95" s="124">
        <v>0</v>
      </c>
      <c r="AT95" s="125">
        <f>ROUND(SUM(AV95:AW95),2)</f>
        <v>0</v>
      </c>
      <c r="AU95" s="126">
        <f>'1_1_2020 DD - Kolej 7 '!P127</f>
        <v>0</v>
      </c>
      <c r="AV95" s="125">
        <f>'1_1_2020 DD - Kolej 7 '!J33</f>
        <v>0</v>
      </c>
      <c r="AW95" s="125">
        <f>'1_1_2020 DD - Kolej 7 '!J34</f>
        <v>0</v>
      </c>
      <c r="AX95" s="125">
        <f>'1_1_2020 DD - Kolej 7 '!J35</f>
        <v>0</v>
      </c>
      <c r="AY95" s="125">
        <f>'1_1_2020 DD - Kolej 7 '!J36</f>
        <v>0</v>
      </c>
      <c r="AZ95" s="125">
        <f>'1_1_2020 DD - Kolej 7 '!F33</f>
        <v>0</v>
      </c>
      <c r="BA95" s="125">
        <f>'1_1_2020 DD - Kolej 7 '!F34</f>
        <v>0</v>
      </c>
      <c r="BB95" s="125">
        <f>'1_1_2020 DD - Kolej 7 '!F35</f>
        <v>0</v>
      </c>
      <c r="BC95" s="125">
        <f>'1_1_2020 DD - Kolej 7 '!F36</f>
        <v>0</v>
      </c>
      <c r="BD95" s="127">
        <f>'1_1_2020 DD - Kolej 7 '!F37</f>
        <v>0</v>
      </c>
      <c r="BE95" s="7"/>
      <c r="BT95" s="128" t="s">
        <v>83</v>
      </c>
      <c r="BV95" s="128" t="s">
        <v>77</v>
      </c>
      <c r="BW95" s="128" t="s">
        <v>84</v>
      </c>
      <c r="BX95" s="128" t="s">
        <v>5</v>
      </c>
      <c r="CL95" s="128" t="s">
        <v>1</v>
      </c>
      <c r="CM95" s="128" t="s">
        <v>85</v>
      </c>
    </row>
    <row r="96" s="7" customFormat="1" ht="24.75" customHeight="1">
      <c r="A96" s="116" t="s">
        <v>79</v>
      </c>
      <c r="B96" s="117"/>
      <c r="C96" s="118"/>
      <c r="D96" s="119" t="s">
        <v>86</v>
      </c>
      <c r="E96" s="119"/>
      <c r="F96" s="119"/>
      <c r="G96" s="119"/>
      <c r="H96" s="119"/>
      <c r="I96" s="120"/>
      <c r="J96" s="119" t="s">
        <v>87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'2_1_2020 DD - Kolej 9'!J30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82</v>
      </c>
      <c r="AR96" s="123"/>
      <c r="AS96" s="124">
        <v>0</v>
      </c>
      <c r="AT96" s="125">
        <f>ROUND(SUM(AV96:AW96),2)</f>
        <v>0</v>
      </c>
      <c r="AU96" s="126">
        <f>'2_1_2020 DD - Kolej 9'!P127</f>
        <v>0</v>
      </c>
      <c r="AV96" s="125">
        <f>'2_1_2020 DD - Kolej 9'!J33</f>
        <v>0</v>
      </c>
      <c r="AW96" s="125">
        <f>'2_1_2020 DD - Kolej 9'!J34</f>
        <v>0</v>
      </c>
      <c r="AX96" s="125">
        <f>'2_1_2020 DD - Kolej 9'!J35</f>
        <v>0</v>
      </c>
      <c r="AY96" s="125">
        <f>'2_1_2020 DD - Kolej 9'!J36</f>
        <v>0</v>
      </c>
      <c r="AZ96" s="125">
        <f>'2_1_2020 DD - Kolej 9'!F33</f>
        <v>0</v>
      </c>
      <c r="BA96" s="125">
        <f>'2_1_2020 DD - Kolej 9'!F34</f>
        <v>0</v>
      </c>
      <c r="BB96" s="125">
        <f>'2_1_2020 DD - Kolej 9'!F35</f>
        <v>0</v>
      </c>
      <c r="BC96" s="125">
        <f>'2_1_2020 DD - Kolej 9'!F36</f>
        <v>0</v>
      </c>
      <c r="BD96" s="127">
        <f>'2_1_2020 DD - Kolej 9'!F37</f>
        <v>0</v>
      </c>
      <c r="BE96" s="7"/>
      <c r="BT96" s="128" t="s">
        <v>83</v>
      </c>
      <c r="BV96" s="128" t="s">
        <v>77</v>
      </c>
      <c r="BW96" s="128" t="s">
        <v>88</v>
      </c>
      <c r="BX96" s="128" t="s">
        <v>5</v>
      </c>
      <c r="CL96" s="128" t="s">
        <v>1</v>
      </c>
      <c r="CM96" s="128" t="s">
        <v>85</v>
      </c>
    </row>
    <row r="97" s="7" customFormat="1" ht="24.75" customHeight="1">
      <c r="A97" s="116" t="s">
        <v>79</v>
      </c>
      <c r="B97" s="117"/>
      <c r="C97" s="118"/>
      <c r="D97" s="119" t="s">
        <v>89</v>
      </c>
      <c r="E97" s="119"/>
      <c r="F97" s="119"/>
      <c r="G97" s="119"/>
      <c r="H97" s="119"/>
      <c r="I97" s="120"/>
      <c r="J97" s="119" t="s">
        <v>90</v>
      </c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21">
        <f>'3_1_2020 DD - Kolej 10'!J30</f>
        <v>0</v>
      </c>
      <c r="AH97" s="120"/>
      <c r="AI97" s="120"/>
      <c r="AJ97" s="120"/>
      <c r="AK97" s="120"/>
      <c r="AL97" s="120"/>
      <c r="AM97" s="120"/>
      <c r="AN97" s="121">
        <f>SUM(AG97,AT97)</f>
        <v>0</v>
      </c>
      <c r="AO97" s="120"/>
      <c r="AP97" s="120"/>
      <c r="AQ97" s="122" t="s">
        <v>82</v>
      </c>
      <c r="AR97" s="123"/>
      <c r="AS97" s="129">
        <v>0</v>
      </c>
      <c r="AT97" s="130">
        <f>ROUND(SUM(AV97:AW97),2)</f>
        <v>0</v>
      </c>
      <c r="AU97" s="131">
        <f>'3_1_2020 DD - Kolej 10'!P127</f>
        <v>0</v>
      </c>
      <c r="AV97" s="130">
        <f>'3_1_2020 DD - Kolej 10'!J33</f>
        <v>0</v>
      </c>
      <c r="AW97" s="130">
        <f>'3_1_2020 DD - Kolej 10'!J34</f>
        <v>0</v>
      </c>
      <c r="AX97" s="130">
        <f>'3_1_2020 DD - Kolej 10'!J35</f>
        <v>0</v>
      </c>
      <c r="AY97" s="130">
        <f>'3_1_2020 DD - Kolej 10'!J36</f>
        <v>0</v>
      </c>
      <c r="AZ97" s="130">
        <f>'3_1_2020 DD - Kolej 10'!F33</f>
        <v>0</v>
      </c>
      <c r="BA97" s="130">
        <f>'3_1_2020 DD - Kolej 10'!F34</f>
        <v>0</v>
      </c>
      <c r="BB97" s="130">
        <f>'3_1_2020 DD - Kolej 10'!F35</f>
        <v>0</v>
      </c>
      <c r="BC97" s="130">
        <f>'3_1_2020 DD - Kolej 10'!F36</f>
        <v>0</v>
      </c>
      <c r="BD97" s="132">
        <f>'3_1_2020 DD - Kolej 10'!F37</f>
        <v>0</v>
      </c>
      <c r="BE97" s="7"/>
      <c r="BT97" s="128" t="s">
        <v>83</v>
      </c>
      <c r="BV97" s="128" t="s">
        <v>77</v>
      </c>
      <c r="BW97" s="128" t="s">
        <v>91</v>
      </c>
      <c r="BX97" s="128" t="s">
        <v>5</v>
      </c>
      <c r="CL97" s="128" t="s">
        <v>1</v>
      </c>
      <c r="CM97" s="128" t="s">
        <v>85</v>
      </c>
    </row>
    <row r="98" s="2" customFormat="1" ht="30" customHeight="1">
      <c r="A98" s="35"/>
      <c r="B98" s="36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="2" customFormat="1" ht="6.96" customHeight="1">
      <c r="A99" s="35"/>
      <c r="B99" s="63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41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</sheetData>
  <sheetProtection sheet="1" formatColumns="0" formatRows="0" objects="1" scenarios="1" spinCount="100000" saltValue="rUanIeX6mzH59R0b6TjJMDqnbI0qdkfFJbytPLSUHhvdfqfCqay1GqpiYHSfw6U8PyqdqBCuNKQb8e7g8yuAmA==" hashValue="HzfMD7KRRUt8Wtu1+9cC/84IIRewcA0kZY5kz53CscNc0mrErvqMWczUygu8uoIEKkwh6iRU5C5gyXcq7y67iw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1_1_2020 DD - Kolej 7 '!C2" display="/"/>
    <hyperlink ref="A96" location="'2_1_2020 DD - Kolej 9'!C2" display="/"/>
    <hyperlink ref="A97" location="'3_1_2020 DD - Kolej 10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84</v>
      </c>
    </row>
    <row r="3" hidden="1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85</v>
      </c>
    </row>
    <row r="4" hidden="1" s="1" customFormat="1" ht="24.96" customHeight="1">
      <c r="B4" s="17"/>
      <c r="D4" s="135" t="s">
        <v>92</v>
      </c>
      <c r="L4" s="17"/>
      <c r="M4" s="136" t="s">
        <v>10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37" t="s">
        <v>16</v>
      </c>
      <c r="L6" s="17"/>
    </row>
    <row r="7" hidden="1" s="1" customFormat="1" ht="16.5" customHeight="1">
      <c r="B7" s="17"/>
      <c r="E7" s="138" t="str">
        <f>'Rekapitulace stavby'!K6</f>
        <v>Oprava podlah kolejí - tramvaje Moravská Ostrava</v>
      </c>
      <c r="F7" s="137"/>
      <c r="G7" s="137"/>
      <c r="H7" s="137"/>
      <c r="L7" s="17"/>
    </row>
    <row r="8" hidden="1" s="2" customFormat="1" ht="12" customHeight="1">
      <c r="A8" s="35"/>
      <c r="B8" s="41"/>
      <c r="C8" s="35"/>
      <c r="D8" s="137" t="s">
        <v>93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16.5" customHeight="1">
      <c r="A9" s="35"/>
      <c r="B9" s="41"/>
      <c r="C9" s="35"/>
      <c r="D9" s="35"/>
      <c r="E9" s="139" t="s">
        <v>94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8. 1. 2020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8" customHeight="1">
      <c r="A15" s="35"/>
      <c r="B15" s="41"/>
      <c r="C15" s="35"/>
      <c r="D15" s="35"/>
      <c r="E15" s="140" t="str">
        <f>IF('Rekapitulace stavby'!E11="","",'Rekapitulace stavby'!E11)</f>
        <v>DOPRAVNÍ PODNIK OSTRAVA a.s., Poděbradova 494/2, M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hidden="1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25.44" customHeight="1">
      <c r="A30" s="35"/>
      <c r="B30" s="41"/>
      <c r="C30" s="35"/>
      <c r="D30" s="147" t="s">
        <v>35</v>
      </c>
      <c r="E30" s="35"/>
      <c r="F30" s="35"/>
      <c r="G30" s="35"/>
      <c r="H30" s="35"/>
      <c r="I30" s="35"/>
      <c r="J30" s="148">
        <f>ROUND(J127,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35"/>
      <c r="F32" s="149" t="s">
        <v>37</v>
      </c>
      <c r="G32" s="35"/>
      <c r="H32" s="35"/>
      <c r="I32" s="149" t="s">
        <v>36</v>
      </c>
      <c r="J32" s="149" t="s">
        <v>38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150" t="s">
        <v>39</v>
      </c>
      <c r="E33" s="137" t="s">
        <v>40</v>
      </c>
      <c r="F33" s="151">
        <f>ROUND((SUM(BE127:BE155)),  2)</f>
        <v>0</v>
      </c>
      <c r="G33" s="35"/>
      <c r="H33" s="35"/>
      <c r="I33" s="152">
        <v>0.20999999999999999</v>
      </c>
      <c r="J33" s="151">
        <f>ROUND(((SUM(BE127:BE155))*I33),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7" t="s">
        <v>41</v>
      </c>
      <c r="F34" s="151">
        <f>ROUND((SUM(BF127:BF155)),  2)</f>
        <v>0</v>
      </c>
      <c r="G34" s="35"/>
      <c r="H34" s="35"/>
      <c r="I34" s="152">
        <v>0.14999999999999999</v>
      </c>
      <c r="J34" s="151">
        <f>ROUND(((SUM(BF127:BF155))*I34),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42</v>
      </c>
      <c r="F35" s="151">
        <f>ROUND((SUM(BG127:BG155)),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43</v>
      </c>
      <c r="F36" s="151">
        <f>ROUND((SUM(BH127:BH155)),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44</v>
      </c>
      <c r="F37" s="151">
        <f>ROUND((SUM(BI127:BI155)),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25.44" customHeight="1">
      <c r="A39" s="35"/>
      <c r="B39" s="41"/>
      <c r="C39" s="153"/>
      <c r="D39" s="154" t="s">
        <v>45</v>
      </c>
      <c r="E39" s="155"/>
      <c r="F39" s="155"/>
      <c r="G39" s="156" t="s">
        <v>46</v>
      </c>
      <c r="H39" s="157" t="s">
        <v>47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1" customFormat="1" ht="14.4" customHeight="1">
      <c r="B41" s="17"/>
      <c r="L41" s="17"/>
    </row>
    <row r="42" hidden="1" s="1" customFormat="1" ht="14.4" customHeight="1">
      <c r="B42" s="17"/>
      <c r="L42" s="17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0"/>
      <c r="D50" s="160" t="s">
        <v>48</v>
      </c>
      <c r="E50" s="161"/>
      <c r="F50" s="161"/>
      <c r="G50" s="160" t="s">
        <v>49</v>
      </c>
      <c r="H50" s="161"/>
      <c r="I50" s="161"/>
      <c r="J50" s="161"/>
      <c r="K50" s="161"/>
      <c r="L50" s="60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62" t="s">
        <v>50</v>
      </c>
      <c r="E61" s="163"/>
      <c r="F61" s="164" t="s">
        <v>51</v>
      </c>
      <c r="G61" s="162" t="s">
        <v>50</v>
      </c>
      <c r="H61" s="163"/>
      <c r="I61" s="163"/>
      <c r="J61" s="165" t="s">
        <v>51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60" t="s">
        <v>52</v>
      </c>
      <c r="E65" s="166"/>
      <c r="F65" s="166"/>
      <c r="G65" s="160" t="s">
        <v>53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62" t="s">
        <v>50</v>
      </c>
      <c r="E76" s="163"/>
      <c r="F76" s="164" t="s">
        <v>51</v>
      </c>
      <c r="G76" s="162" t="s">
        <v>50</v>
      </c>
      <c r="H76" s="163"/>
      <c r="I76" s="163"/>
      <c r="J76" s="165" t="s">
        <v>51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Oprava podlah kolejí - tramvaje Moravská Ostrava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93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 xml:space="preserve">1_1_2020 DD - Kolej 7 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8. 1. 2020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DOPRAVNÍ PODNIK OSTRAVA a.s., Poděbradova 494/2, M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96</v>
      </c>
      <c r="D94" s="173"/>
      <c r="E94" s="173"/>
      <c r="F94" s="173"/>
      <c r="G94" s="173"/>
      <c r="H94" s="173"/>
      <c r="I94" s="173"/>
      <c r="J94" s="174" t="s">
        <v>97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98</v>
      </c>
      <c r="D96" s="37"/>
      <c r="E96" s="37"/>
      <c r="F96" s="37"/>
      <c r="G96" s="37"/>
      <c r="H96" s="37"/>
      <c r="I96" s="37"/>
      <c r="J96" s="107">
        <f>J127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99</v>
      </c>
    </row>
    <row r="97" hidden="1" s="9" customFormat="1" ht="24.96" customHeight="1">
      <c r="A97" s="9"/>
      <c r="B97" s="176"/>
      <c r="C97" s="177"/>
      <c r="D97" s="178" t="s">
        <v>100</v>
      </c>
      <c r="E97" s="179"/>
      <c r="F97" s="179"/>
      <c r="G97" s="179"/>
      <c r="H97" s="179"/>
      <c r="I97" s="179"/>
      <c r="J97" s="180">
        <f>J128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101</v>
      </c>
      <c r="E98" s="185"/>
      <c r="F98" s="185"/>
      <c r="G98" s="185"/>
      <c r="H98" s="185"/>
      <c r="I98" s="185"/>
      <c r="J98" s="186">
        <f>J129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102</v>
      </c>
      <c r="E99" s="185"/>
      <c r="F99" s="185"/>
      <c r="G99" s="185"/>
      <c r="H99" s="185"/>
      <c r="I99" s="185"/>
      <c r="J99" s="186">
        <f>J131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2"/>
      <c r="C100" s="183"/>
      <c r="D100" s="184" t="s">
        <v>103</v>
      </c>
      <c r="E100" s="185"/>
      <c r="F100" s="185"/>
      <c r="G100" s="185"/>
      <c r="H100" s="185"/>
      <c r="I100" s="185"/>
      <c r="J100" s="186">
        <f>J133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2"/>
      <c r="C101" s="183"/>
      <c r="D101" s="184" t="s">
        <v>104</v>
      </c>
      <c r="E101" s="185"/>
      <c r="F101" s="185"/>
      <c r="G101" s="185"/>
      <c r="H101" s="185"/>
      <c r="I101" s="185"/>
      <c r="J101" s="186">
        <f>J136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2"/>
      <c r="C102" s="183"/>
      <c r="D102" s="184" t="s">
        <v>105</v>
      </c>
      <c r="E102" s="185"/>
      <c r="F102" s="185"/>
      <c r="G102" s="185"/>
      <c r="H102" s="185"/>
      <c r="I102" s="185"/>
      <c r="J102" s="186">
        <f>J139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2"/>
      <c r="C103" s="183"/>
      <c r="D103" s="184" t="s">
        <v>106</v>
      </c>
      <c r="E103" s="185"/>
      <c r="F103" s="185"/>
      <c r="G103" s="185"/>
      <c r="H103" s="185"/>
      <c r="I103" s="185"/>
      <c r="J103" s="186">
        <f>J142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2"/>
      <c r="C104" s="183"/>
      <c r="D104" s="184" t="s">
        <v>107</v>
      </c>
      <c r="E104" s="185"/>
      <c r="F104" s="185"/>
      <c r="G104" s="185"/>
      <c r="H104" s="185"/>
      <c r="I104" s="185"/>
      <c r="J104" s="186">
        <f>J147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76"/>
      <c r="C105" s="177"/>
      <c r="D105" s="178" t="s">
        <v>108</v>
      </c>
      <c r="E105" s="179"/>
      <c r="F105" s="179"/>
      <c r="G105" s="179"/>
      <c r="H105" s="179"/>
      <c r="I105" s="179"/>
      <c r="J105" s="180">
        <f>J149</f>
        <v>0</v>
      </c>
      <c r="K105" s="177"/>
      <c r="L105" s="18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82"/>
      <c r="C106" s="183"/>
      <c r="D106" s="184" t="s">
        <v>109</v>
      </c>
      <c r="E106" s="185"/>
      <c r="F106" s="185"/>
      <c r="G106" s="185"/>
      <c r="H106" s="185"/>
      <c r="I106" s="185"/>
      <c r="J106" s="186">
        <f>J150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76"/>
      <c r="C107" s="177"/>
      <c r="D107" s="178" t="s">
        <v>110</v>
      </c>
      <c r="E107" s="179"/>
      <c r="F107" s="179"/>
      <c r="G107" s="179"/>
      <c r="H107" s="179"/>
      <c r="I107" s="179"/>
      <c r="J107" s="180">
        <f>J152</f>
        <v>0</v>
      </c>
      <c r="K107" s="177"/>
      <c r="L107" s="181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hidden="1" s="2" customFormat="1" ht="6.96" customHeight="1">
      <c r="A109" s="35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hidden="1"/>
    <row r="111" hidden="1"/>
    <row r="112" hidden="1"/>
    <row r="113" s="2" customFormat="1" ht="6.96" customHeight="1">
      <c r="A113" s="35"/>
      <c r="B113" s="65"/>
      <c r="C113" s="66"/>
      <c r="D113" s="66"/>
      <c r="E113" s="66"/>
      <c r="F113" s="66"/>
      <c r="G113" s="66"/>
      <c r="H113" s="66"/>
      <c r="I113" s="66"/>
      <c r="J113" s="66"/>
      <c r="K113" s="66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111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16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171" t="str">
        <f>E7</f>
        <v>Oprava podlah kolejí - tramvaje Moravská Ostrava</v>
      </c>
      <c r="F117" s="29"/>
      <c r="G117" s="29"/>
      <c r="H117" s="29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93</v>
      </c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73" t="str">
        <f>E9</f>
        <v xml:space="preserve">1_1_2020 DD - Kolej 7 </v>
      </c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20</v>
      </c>
      <c r="D121" s="37"/>
      <c r="E121" s="37"/>
      <c r="F121" s="24" t="str">
        <f>F12</f>
        <v xml:space="preserve"> </v>
      </c>
      <c r="G121" s="37"/>
      <c r="H121" s="37"/>
      <c r="I121" s="29" t="s">
        <v>22</v>
      </c>
      <c r="J121" s="76" t="str">
        <f>IF(J12="","",J12)</f>
        <v>8. 1. 2020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24</v>
      </c>
      <c r="D123" s="37"/>
      <c r="E123" s="37"/>
      <c r="F123" s="24" t="str">
        <f>E15</f>
        <v>DOPRAVNÍ PODNIK OSTRAVA a.s., Poděbradova 494/2, M</v>
      </c>
      <c r="G123" s="37"/>
      <c r="H123" s="37"/>
      <c r="I123" s="29" t="s">
        <v>30</v>
      </c>
      <c r="J123" s="33" t="str">
        <f>E21</f>
        <v xml:space="preserve"> 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28</v>
      </c>
      <c r="D124" s="37"/>
      <c r="E124" s="37"/>
      <c r="F124" s="24" t="str">
        <f>IF(E18="","",E18)</f>
        <v>Vyplň údaj</v>
      </c>
      <c r="G124" s="37"/>
      <c r="H124" s="37"/>
      <c r="I124" s="29" t="s">
        <v>32</v>
      </c>
      <c r="J124" s="33" t="str">
        <f>E24</f>
        <v xml:space="preserve"> 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0.32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11" customFormat="1" ht="29.28" customHeight="1">
      <c r="A126" s="188"/>
      <c r="B126" s="189"/>
      <c r="C126" s="190" t="s">
        <v>112</v>
      </c>
      <c r="D126" s="191" t="s">
        <v>60</v>
      </c>
      <c r="E126" s="191" t="s">
        <v>56</v>
      </c>
      <c r="F126" s="191" t="s">
        <v>57</v>
      </c>
      <c r="G126" s="191" t="s">
        <v>113</v>
      </c>
      <c r="H126" s="191" t="s">
        <v>114</v>
      </c>
      <c r="I126" s="191" t="s">
        <v>115</v>
      </c>
      <c r="J126" s="192" t="s">
        <v>97</v>
      </c>
      <c r="K126" s="193" t="s">
        <v>116</v>
      </c>
      <c r="L126" s="194"/>
      <c r="M126" s="97" t="s">
        <v>1</v>
      </c>
      <c r="N126" s="98" t="s">
        <v>39</v>
      </c>
      <c r="O126" s="98" t="s">
        <v>117</v>
      </c>
      <c r="P126" s="98" t="s">
        <v>118</v>
      </c>
      <c r="Q126" s="98" t="s">
        <v>119</v>
      </c>
      <c r="R126" s="98" t="s">
        <v>120</v>
      </c>
      <c r="S126" s="98" t="s">
        <v>121</v>
      </c>
      <c r="T126" s="99" t="s">
        <v>122</v>
      </c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88"/>
      <c r="AE126" s="188"/>
    </row>
    <row r="127" s="2" customFormat="1" ht="22.8" customHeight="1">
      <c r="A127" s="35"/>
      <c r="B127" s="36"/>
      <c r="C127" s="104" t="s">
        <v>123</v>
      </c>
      <c r="D127" s="37"/>
      <c r="E127" s="37"/>
      <c r="F127" s="37"/>
      <c r="G127" s="37"/>
      <c r="H127" s="37"/>
      <c r="I127" s="37"/>
      <c r="J127" s="195">
        <f>BK127</f>
        <v>0</v>
      </c>
      <c r="K127" s="37"/>
      <c r="L127" s="41"/>
      <c r="M127" s="100"/>
      <c r="N127" s="196"/>
      <c r="O127" s="101"/>
      <c r="P127" s="197">
        <f>P128+P149+P152</f>
        <v>0</v>
      </c>
      <c r="Q127" s="101"/>
      <c r="R127" s="197">
        <f>R128+R149+R152</f>
        <v>12.604785354933398</v>
      </c>
      <c r="S127" s="101"/>
      <c r="T127" s="198">
        <f>T128+T149+T152</f>
        <v>11.29584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74</v>
      </c>
      <c r="AU127" s="14" t="s">
        <v>99</v>
      </c>
      <c r="BK127" s="199">
        <f>BK128+BK149+BK152</f>
        <v>0</v>
      </c>
    </row>
    <row r="128" s="12" customFormat="1" ht="25.92" customHeight="1">
      <c r="A128" s="12"/>
      <c r="B128" s="200"/>
      <c r="C128" s="201"/>
      <c r="D128" s="202" t="s">
        <v>74</v>
      </c>
      <c r="E128" s="203" t="s">
        <v>124</v>
      </c>
      <c r="F128" s="203" t="s">
        <v>125</v>
      </c>
      <c r="G128" s="201"/>
      <c r="H128" s="201"/>
      <c r="I128" s="204"/>
      <c r="J128" s="205">
        <f>BK128</f>
        <v>0</v>
      </c>
      <c r="K128" s="201"/>
      <c r="L128" s="206"/>
      <c r="M128" s="207"/>
      <c r="N128" s="208"/>
      <c r="O128" s="208"/>
      <c r="P128" s="209">
        <f>P129+P131+P133+P136+P139+P142+P147</f>
        <v>0</v>
      </c>
      <c r="Q128" s="208"/>
      <c r="R128" s="209">
        <f>R129+R131+R133+R136+R139+R142+R147</f>
        <v>12.338606154933398</v>
      </c>
      <c r="S128" s="208"/>
      <c r="T128" s="210">
        <f>T129+T131+T133+T136+T139+T142+T147</f>
        <v>11.183999999999999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1" t="s">
        <v>83</v>
      </c>
      <c r="AT128" s="212" t="s">
        <v>74</v>
      </c>
      <c r="AU128" s="212" t="s">
        <v>75</v>
      </c>
      <c r="AY128" s="211" t="s">
        <v>126</v>
      </c>
      <c r="BK128" s="213">
        <f>BK129+BK131+BK133+BK136+BK139+BK142+BK147</f>
        <v>0</v>
      </c>
    </row>
    <row r="129" s="12" customFormat="1" ht="22.8" customHeight="1">
      <c r="A129" s="12"/>
      <c r="B129" s="200"/>
      <c r="C129" s="201"/>
      <c r="D129" s="202" t="s">
        <v>74</v>
      </c>
      <c r="E129" s="214" t="s">
        <v>85</v>
      </c>
      <c r="F129" s="214" t="s">
        <v>127</v>
      </c>
      <c r="G129" s="201"/>
      <c r="H129" s="201"/>
      <c r="I129" s="204"/>
      <c r="J129" s="215">
        <f>BK129</f>
        <v>0</v>
      </c>
      <c r="K129" s="201"/>
      <c r="L129" s="206"/>
      <c r="M129" s="207"/>
      <c r="N129" s="208"/>
      <c r="O129" s="208"/>
      <c r="P129" s="209">
        <f>P130</f>
        <v>0</v>
      </c>
      <c r="Q129" s="208"/>
      <c r="R129" s="209">
        <f>R130</f>
        <v>12.003947969999999</v>
      </c>
      <c r="S129" s="208"/>
      <c r="T129" s="210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1" t="s">
        <v>83</v>
      </c>
      <c r="AT129" s="212" t="s">
        <v>74</v>
      </c>
      <c r="AU129" s="212" t="s">
        <v>83</v>
      </c>
      <c r="AY129" s="211" t="s">
        <v>126</v>
      </c>
      <c r="BK129" s="213">
        <f>BK130</f>
        <v>0</v>
      </c>
    </row>
    <row r="130" s="2" customFormat="1" ht="24.15" customHeight="1">
      <c r="A130" s="35"/>
      <c r="B130" s="36"/>
      <c r="C130" s="216" t="s">
        <v>83</v>
      </c>
      <c r="D130" s="216" t="s">
        <v>128</v>
      </c>
      <c r="E130" s="217" t="s">
        <v>129</v>
      </c>
      <c r="F130" s="218" t="s">
        <v>130</v>
      </c>
      <c r="G130" s="219" t="s">
        <v>131</v>
      </c>
      <c r="H130" s="220">
        <v>4.8929999999999998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40</v>
      </c>
      <c r="O130" s="88"/>
      <c r="P130" s="226">
        <f>O130*H130</f>
        <v>0</v>
      </c>
      <c r="Q130" s="226">
        <v>2.45329</v>
      </c>
      <c r="R130" s="226">
        <f>Q130*H130</f>
        <v>12.003947969999999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132</v>
      </c>
      <c r="AT130" s="228" t="s">
        <v>128</v>
      </c>
      <c r="AU130" s="228" t="s">
        <v>85</v>
      </c>
      <c r="AY130" s="14" t="s">
        <v>126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83</v>
      </c>
      <c r="BK130" s="229">
        <f>ROUND(I130*H130,2)</f>
        <v>0</v>
      </c>
      <c r="BL130" s="14" t="s">
        <v>132</v>
      </c>
      <c r="BM130" s="228" t="s">
        <v>133</v>
      </c>
    </row>
    <row r="131" s="12" customFormat="1" ht="22.8" customHeight="1">
      <c r="A131" s="12"/>
      <c r="B131" s="200"/>
      <c r="C131" s="201"/>
      <c r="D131" s="202" t="s">
        <v>74</v>
      </c>
      <c r="E131" s="214" t="s">
        <v>134</v>
      </c>
      <c r="F131" s="214" t="s">
        <v>135</v>
      </c>
      <c r="G131" s="201"/>
      <c r="H131" s="201"/>
      <c r="I131" s="204"/>
      <c r="J131" s="215">
        <f>BK131</f>
        <v>0</v>
      </c>
      <c r="K131" s="201"/>
      <c r="L131" s="206"/>
      <c r="M131" s="207"/>
      <c r="N131" s="208"/>
      <c r="O131" s="208"/>
      <c r="P131" s="209">
        <f>P132</f>
        <v>0</v>
      </c>
      <c r="Q131" s="208"/>
      <c r="R131" s="209">
        <f>R132</f>
        <v>0.08779882</v>
      </c>
      <c r="S131" s="208"/>
      <c r="T131" s="210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1" t="s">
        <v>83</v>
      </c>
      <c r="AT131" s="212" t="s">
        <v>74</v>
      </c>
      <c r="AU131" s="212" t="s">
        <v>83</v>
      </c>
      <c r="AY131" s="211" t="s">
        <v>126</v>
      </c>
      <c r="BK131" s="213">
        <f>BK132</f>
        <v>0</v>
      </c>
    </row>
    <row r="132" s="2" customFormat="1" ht="14.4" customHeight="1">
      <c r="A132" s="35"/>
      <c r="B132" s="36"/>
      <c r="C132" s="216" t="s">
        <v>85</v>
      </c>
      <c r="D132" s="216" t="s">
        <v>128</v>
      </c>
      <c r="E132" s="217" t="s">
        <v>136</v>
      </c>
      <c r="F132" s="218" t="s">
        <v>137</v>
      </c>
      <c r="G132" s="219" t="s">
        <v>138</v>
      </c>
      <c r="H132" s="220">
        <v>46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40</v>
      </c>
      <c r="O132" s="88"/>
      <c r="P132" s="226">
        <f>O132*H132</f>
        <v>0</v>
      </c>
      <c r="Q132" s="226">
        <v>0.0019086699999999999</v>
      </c>
      <c r="R132" s="226">
        <f>Q132*H132</f>
        <v>0.08779882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132</v>
      </c>
      <c r="AT132" s="228" t="s">
        <v>128</v>
      </c>
      <c r="AU132" s="228" t="s">
        <v>85</v>
      </c>
      <c r="AY132" s="14" t="s">
        <v>126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83</v>
      </c>
      <c r="BK132" s="229">
        <f>ROUND(I132*H132,2)</f>
        <v>0</v>
      </c>
      <c r="BL132" s="14" t="s">
        <v>132</v>
      </c>
      <c r="BM132" s="228" t="s">
        <v>139</v>
      </c>
    </row>
    <row r="133" s="12" customFormat="1" ht="22.8" customHeight="1">
      <c r="A133" s="12"/>
      <c r="B133" s="200"/>
      <c r="C133" s="201"/>
      <c r="D133" s="202" t="s">
        <v>74</v>
      </c>
      <c r="E133" s="214" t="s">
        <v>132</v>
      </c>
      <c r="F133" s="214" t="s">
        <v>140</v>
      </c>
      <c r="G133" s="201"/>
      <c r="H133" s="201"/>
      <c r="I133" s="204"/>
      <c r="J133" s="215">
        <f>BK133</f>
        <v>0</v>
      </c>
      <c r="K133" s="201"/>
      <c r="L133" s="206"/>
      <c r="M133" s="207"/>
      <c r="N133" s="208"/>
      <c r="O133" s="208"/>
      <c r="P133" s="209">
        <f>SUM(P134:P135)</f>
        <v>0</v>
      </c>
      <c r="Q133" s="208"/>
      <c r="R133" s="209">
        <f>SUM(R134:R135)</f>
        <v>0.0036765758399999997</v>
      </c>
      <c r="S133" s="208"/>
      <c r="T133" s="210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1" t="s">
        <v>83</v>
      </c>
      <c r="AT133" s="212" t="s">
        <v>74</v>
      </c>
      <c r="AU133" s="212" t="s">
        <v>83</v>
      </c>
      <c r="AY133" s="211" t="s">
        <v>126</v>
      </c>
      <c r="BK133" s="213">
        <f>SUM(BK134:BK135)</f>
        <v>0</v>
      </c>
    </row>
    <row r="134" s="2" customFormat="1" ht="24.15" customHeight="1">
      <c r="A134" s="35"/>
      <c r="B134" s="36"/>
      <c r="C134" s="216" t="s">
        <v>134</v>
      </c>
      <c r="D134" s="216" t="s">
        <v>128</v>
      </c>
      <c r="E134" s="217" t="s">
        <v>141</v>
      </c>
      <c r="F134" s="218" t="s">
        <v>142</v>
      </c>
      <c r="G134" s="219" t="s">
        <v>138</v>
      </c>
      <c r="H134" s="220">
        <v>2.282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40</v>
      </c>
      <c r="O134" s="88"/>
      <c r="P134" s="226">
        <f>O134*H134</f>
        <v>0</v>
      </c>
      <c r="Q134" s="226">
        <v>0.00161112</v>
      </c>
      <c r="R134" s="226">
        <f>Q134*H134</f>
        <v>0.0036765758399999997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132</v>
      </c>
      <c r="AT134" s="228" t="s">
        <v>128</v>
      </c>
      <c r="AU134" s="228" t="s">
        <v>85</v>
      </c>
      <c r="AY134" s="14" t="s">
        <v>126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83</v>
      </c>
      <c r="BK134" s="229">
        <f>ROUND(I134*H134,2)</f>
        <v>0</v>
      </c>
      <c r="BL134" s="14" t="s">
        <v>132</v>
      </c>
      <c r="BM134" s="228" t="s">
        <v>143</v>
      </c>
    </row>
    <row r="135" s="2" customFormat="1" ht="24.15" customHeight="1">
      <c r="A135" s="35"/>
      <c r="B135" s="36"/>
      <c r="C135" s="216" t="s">
        <v>132</v>
      </c>
      <c r="D135" s="216" t="s">
        <v>128</v>
      </c>
      <c r="E135" s="217" t="s">
        <v>144</v>
      </c>
      <c r="F135" s="218" t="s">
        <v>145</v>
      </c>
      <c r="G135" s="219" t="s">
        <v>138</v>
      </c>
      <c r="H135" s="220">
        <v>2.282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40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132</v>
      </c>
      <c r="AT135" s="228" t="s">
        <v>128</v>
      </c>
      <c r="AU135" s="228" t="s">
        <v>85</v>
      </c>
      <c r="AY135" s="14" t="s">
        <v>126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83</v>
      </c>
      <c r="BK135" s="229">
        <f>ROUND(I135*H135,2)</f>
        <v>0</v>
      </c>
      <c r="BL135" s="14" t="s">
        <v>132</v>
      </c>
      <c r="BM135" s="228" t="s">
        <v>146</v>
      </c>
    </row>
    <row r="136" s="12" customFormat="1" ht="22.8" customHeight="1">
      <c r="A136" s="12"/>
      <c r="B136" s="200"/>
      <c r="C136" s="201"/>
      <c r="D136" s="202" t="s">
        <v>74</v>
      </c>
      <c r="E136" s="214" t="s">
        <v>147</v>
      </c>
      <c r="F136" s="214" t="s">
        <v>148</v>
      </c>
      <c r="G136" s="201"/>
      <c r="H136" s="201"/>
      <c r="I136" s="204"/>
      <c r="J136" s="215">
        <f>BK136</f>
        <v>0</v>
      </c>
      <c r="K136" s="201"/>
      <c r="L136" s="206"/>
      <c r="M136" s="207"/>
      <c r="N136" s="208"/>
      <c r="O136" s="208"/>
      <c r="P136" s="209">
        <f>SUM(P137:P138)</f>
        <v>0</v>
      </c>
      <c r="Q136" s="208"/>
      <c r="R136" s="209">
        <f>SUM(R137:R138)</f>
        <v>0.2359355570934</v>
      </c>
      <c r="S136" s="208"/>
      <c r="T136" s="210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1" t="s">
        <v>83</v>
      </c>
      <c r="AT136" s="212" t="s">
        <v>74</v>
      </c>
      <c r="AU136" s="212" t="s">
        <v>83</v>
      </c>
      <c r="AY136" s="211" t="s">
        <v>126</v>
      </c>
      <c r="BK136" s="213">
        <f>SUM(BK137:BK138)</f>
        <v>0</v>
      </c>
    </row>
    <row r="137" s="2" customFormat="1" ht="14.4" customHeight="1">
      <c r="A137" s="35"/>
      <c r="B137" s="36"/>
      <c r="C137" s="216" t="s">
        <v>149</v>
      </c>
      <c r="D137" s="216" t="s">
        <v>128</v>
      </c>
      <c r="E137" s="217" t="s">
        <v>150</v>
      </c>
      <c r="F137" s="218" t="s">
        <v>151</v>
      </c>
      <c r="G137" s="219" t="s">
        <v>152</v>
      </c>
      <c r="H137" s="220">
        <v>0.222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40</v>
      </c>
      <c r="O137" s="88"/>
      <c r="P137" s="226">
        <f>O137*H137</f>
        <v>0</v>
      </c>
      <c r="Q137" s="226">
        <v>1.0627727797</v>
      </c>
      <c r="R137" s="226">
        <f>Q137*H137</f>
        <v>0.2359355570934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132</v>
      </c>
      <c r="AT137" s="228" t="s">
        <v>128</v>
      </c>
      <c r="AU137" s="228" t="s">
        <v>85</v>
      </c>
      <c r="AY137" s="14" t="s">
        <v>126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83</v>
      </c>
      <c r="BK137" s="229">
        <f>ROUND(I137*H137,2)</f>
        <v>0</v>
      </c>
      <c r="BL137" s="14" t="s">
        <v>132</v>
      </c>
      <c r="BM137" s="228" t="s">
        <v>153</v>
      </c>
    </row>
    <row r="138" s="2" customFormat="1" ht="14.4" customHeight="1">
      <c r="A138" s="35"/>
      <c r="B138" s="36"/>
      <c r="C138" s="216" t="s">
        <v>147</v>
      </c>
      <c r="D138" s="216" t="s">
        <v>128</v>
      </c>
      <c r="E138" s="217" t="s">
        <v>154</v>
      </c>
      <c r="F138" s="218" t="s">
        <v>155</v>
      </c>
      <c r="G138" s="219" t="s">
        <v>156</v>
      </c>
      <c r="H138" s="220">
        <v>89.200000000000003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40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132</v>
      </c>
      <c r="AT138" s="228" t="s">
        <v>128</v>
      </c>
      <c r="AU138" s="228" t="s">
        <v>85</v>
      </c>
      <c r="AY138" s="14" t="s">
        <v>126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83</v>
      </c>
      <c r="BK138" s="229">
        <f>ROUND(I138*H138,2)</f>
        <v>0</v>
      </c>
      <c r="BL138" s="14" t="s">
        <v>132</v>
      </c>
      <c r="BM138" s="228" t="s">
        <v>157</v>
      </c>
    </row>
    <row r="139" s="12" customFormat="1" ht="22.8" customHeight="1">
      <c r="A139" s="12"/>
      <c r="B139" s="200"/>
      <c r="C139" s="201"/>
      <c r="D139" s="202" t="s">
        <v>74</v>
      </c>
      <c r="E139" s="214" t="s">
        <v>158</v>
      </c>
      <c r="F139" s="214" t="s">
        <v>159</v>
      </c>
      <c r="G139" s="201"/>
      <c r="H139" s="201"/>
      <c r="I139" s="204"/>
      <c r="J139" s="215">
        <f>BK139</f>
        <v>0</v>
      </c>
      <c r="K139" s="201"/>
      <c r="L139" s="206"/>
      <c r="M139" s="207"/>
      <c r="N139" s="208"/>
      <c r="O139" s="208"/>
      <c r="P139" s="209">
        <f>SUM(P140:P141)</f>
        <v>0</v>
      </c>
      <c r="Q139" s="208"/>
      <c r="R139" s="209">
        <f>SUM(R140:R141)</f>
        <v>0.0072472320000000002</v>
      </c>
      <c r="S139" s="208"/>
      <c r="T139" s="210">
        <f>SUM(T140:T141)</f>
        <v>11.183999999999999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1" t="s">
        <v>83</v>
      </c>
      <c r="AT139" s="212" t="s">
        <v>74</v>
      </c>
      <c r="AU139" s="212" t="s">
        <v>83</v>
      </c>
      <c r="AY139" s="211" t="s">
        <v>126</v>
      </c>
      <c r="BK139" s="213">
        <f>SUM(BK140:BK141)</f>
        <v>0</v>
      </c>
    </row>
    <row r="140" s="2" customFormat="1" ht="14.4" customHeight="1">
      <c r="A140" s="35"/>
      <c r="B140" s="36"/>
      <c r="C140" s="216" t="s">
        <v>160</v>
      </c>
      <c r="D140" s="216" t="s">
        <v>128</v>
      </c>
      <c r="E140" s="217" t="s">
        <v>161</v>
      </c>
      <c r="F140" s="218" t="s">
        <v>162</v>
      </c>
      <c r="G140" s="219" t="s">
        <v>156</v>
      </c>
      <c r="H140" s="220">
        <v>93.200000000000003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40</v>
      </c>
      <c r="O140" s="88"/>
      <c r="P140" s="226">
        <f>O140*H140</f>
        <v>0</v>
      </c>
      <c r="Q140" s="226">
        <v>7.7760000000000001E-05</v>
      </c>
      <c r="R140" s="226">
        <f>Q140*H140</f>
        <v>0.0072472320000000002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132</v>
      </c>
      <c r="AT140" s="228" t="s">
        <v>128</v>
      </c>
      <c r="AU140" s="228" t="s">
        <v>85</v>
      </c>
      <c r="AY140" s="14" t="s">
        <v>126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83</v>
      </c>
      <c r="BK140" s="229">
        <f>ROUND(I140*H140,2)</f>
        <v>0</v>
      </c>
      <c r="BL140" s="14" t="s">
        <v>132</v>
      </c>
      <c r="BM140" s="228" t="s">
        <v>163</v>
      </c>
    </row>
    <row r="141" s="2" customFormat="1" ht="14.4" customHeight="1">
      <c r="A141" s="35"/>
      <c r="B141" s="36"/>
      <c r="C141" s="216" t="s">
        <v>164</v>
      </c>
      <c r="D141" s="216" t="s">
        <v>128</v>
      </c>
      <c r="E141" s="217" t="s">
        <v>165</v>
      </c>
      <c r="F141" s="218" t="s">
        <v>166</v>
      </c>
      <c r="G141" s="219" t="s">
        <v>131</v>
      </c>
      <c r="H141" s="220">
        <v>5.5919999999999996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40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2</v>
      </c>
      <c r="T141" s="227">
        <f>S141*H141</f>
        <v>11.183999999999999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132</v>
      </c>
      <c r="AT141" s="228" t="s">
        <v>128</v>
      </c>
      <c r="AU141" s="228" t="s">
        <v>85</v>
      </c>
      <c r="AY141" s="14" t="s">
        <v>126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83</v>
      </c>
      <c r="BK141" s="229">
        <f>ROUND(I141*H141,2)</f>
        <v>0</v>
      </c>
      <c r="BL141" s="14" t="s">
        <v>132</v>
      </c>
      <c r="BM141" s="228" t="s">
        <v>167</v>
      </c>
    </row>
    <row r="142" s="12" customFormat="1" ht="22.8" customHeight="1">
      <c r="A142" s="12"/>
      <c r="B142" s="200"/>
      <c r="C142" s="201"/>
      <c r="D142" s="202" t="s">
        <v>74</v>
      </c>
      <c r="E142" s="214" t="s">
        <v>168</v>
      </c>
      <c r="F142" s="214" t="s">
        <v>169</v>
      </c>
      <c r="G142" s="201"/>
      <c r="H142" s="201"/>
      <c r="I142" s="204"/>
      <c r="J142" s="215">
        <f>BK142</f>
        <v>0</v>
      </c>
      <c r="K142" s="201"/>
      <c r="L142" s="206"/>
      <c r="M142" s="207"/>
      <c r="N142" s="208"/>
      <c r="O142" s="208"/>
      <c r="P142" s="209">
        <f>SUM(P143:P146)</f>
        <v>0</v>
      </c>
      <c r="Q142" s="208"/>
      <c r="R142" s="209">
        <f>SUM(R143:R146)</f>
        <v>0</v>
      </c>
      <c r="S142" s="208"/>
      <c r="T142" s="210">
        <f>SUM(T143:T146)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1" t="s">
        <v>83</v>
      </c>
      <c r="AT142" s="212" t="s">
        <v>74</v>
      </c>
      <c r="AU142" s="212" t="s">
        <v>83</v>
      </c>
      <c r="AY142" s="211" t="s">
        <v>126</v>
      </c>
      <c r="BK142" s="213">
        <f>SUM(BK143:BK146)</f>
        <v>0</v>
      </c>
    </row>
    <row r="143" s="2" customFormat="1" ht="24.15" customHeight="1">
      <c r="A143" s="35"/>
      <c r="B143" s="36"/>
      <c r="C143" s="216" t="s">
        <v>158</v>
      </c>
      <c r="D143" s="216" t="s">
        <v>128</v>
      </c>
      <c r="E143" s="217" t="s">
        <v>170</v>
      </c>
      <c r="F143" s="218" t="s">
        <v>171</v>
      </c>
      <c r="G143" s="219" t="s">
        <v>152</v>
      </c>
      <c r="H143" s="220">
        <v>11.295999999999999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40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132</v>
      </c>
      <c r="AT143" s="228" t="s">
        <v>128</v>
      </c>
      <c r="AU143" s="228" t="s">
        <v>85</v>
      </c>
      <c r="AY143" s="14" t="s">
        <v>126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83</v>
      </c>
      <c r="BK143" s="229">
        <f>ROUND(I143*H143,2)</f>
        <v>0</v>
      </c>
      <c r="BL143" s="14" t="s">
        <v>132</v>
      </c>
      <c r="BM143" s="228" t="s">
        <v>172</v>
      </c>
    </row>
    <row r="144" s="2" customFormat="1" ht="24.15" customHeight="1">
      <c r="A144" s="35"/>
      <c r="B144" s="36"/>
      <c r="C144" s="216" t="s">
        <v>173</v>
      </c>
      <c r="D144" s="216" t="s">
        <v>128</v>
      </c>
      <c r="E144" s="217" t="s">
        <v>174</v>
      </c>
      <c r="F144" s="218" t="s">
        <v>175</v>
      </c>
      <c r="G144" s="219" t="s">
        <v>152</v>
      </c>
      <c r="H144" s="220">
        <v>11.295999999999999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40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132</v>
      </c>
      <c r="AT144" s="228" t="s">
        <v>128</v>
      </c>
      <c r="AU144" s="228" t="s">
        <v>85</v>
      </c>
      <c r="AY144" s="14" t="s">
        <v>126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83</v>
      </c>
      <c r="BK144" s="229">
        <f>ROUND(I144*H144,2)</f>
        <v>0</v>
      </c>
      <c r="BL144" s="14" t="s">
        <v>132</v>
      </c>
      <c r="BM144" s="228" t="s">
        <v>176</v>
      </c>
    </row>
    <row r="145" s="2" customFormat="1" ht="24.15" customHeight="1">
      <c r="A145" s="35"/>
      <c r="B145" s="36"/>
      <c r="C145" s="216" t="s">
        <v>177</v>
      </c>
      <c r="D145" s="216" t="s">
        <v>128</v>
      </c>
      <c r="E145" s="217" t="s">
        <v>178</v>
      </c>
      <c r="F145" s="218" t="s">
        <v>179</v>
      </c>
      <c r="G145" s="219" t="s">
        <v>152</v>
      </c>
      <c r="H145" s="220">
        <v>101.664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40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132</v>
      </c>
      <c r="AT145" s="228" t="s">
        <v>128</v>
      </c>
      <c r="AU145" s="228" t="s">
        <v>85</v>
      </c>
      <c r="AY145" s="14" t="s">
        <v>126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83</v>
      </c>
      <c r="BK145" s="229">
        <f>ROUND(I145*H145,2)</f>
        <v>0</v>
      </c>
      <c r="BL145" s="14" t="s">
        <v>132</v>
      </c>
      <c r="BM145" s="228" t="s">
        <v>180</v>
      </c>
    </row>
    <row r="146" s="2" customFormat="1" ht="24.15" customHeight="1">
      <c r="A146" s="35"/>
      <c r="B146" s="36"/>
      <c r="C146" s="216" t="s">
        <v>181</v>
      </c>
      <c r="D146" s="216" t="s">
        <v>128</v>
      </c>
      <c r="E146" s="217" t="s">
        <v>182</v>
      </c>
      <c r="F146" s="218" t="s">
        <v>183</v>
      </c>
      <c r="G146" s="219" t="s">
        <v>152</v>
      </c>
      <c r="H146" s="220">
        <v>12.605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40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132</v>
      </c>
      <c r="AT146" s="228" t="s">
        <v>128</v>
      </c>
      <c r="AU146" s="228" t="s">
        <v>85</v>
      </c>
      <c r="AY146" s="14" t="s">
        <v>126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83</v>
      </c>
      <c r="BK146" s="229">
        <f>ROUND(I146*H146,2)</f>
        <v>0</v>
      </c>
      <c r="BL146" s="14" t="s">
        <v>132</v>
      </c>
      <c r="BM146" s="228" t="s">
        <v>184</v>
      </c>
    </row>
    <row r="147" s="12" customFormat="1" ht="22.8" customHeight="1">
      <c r="A147" s="12"/>
      <c r="B147" s="200"/>
      <c r="C147" s="201"/>
      <c r="D147" s="202" t="s">
        <v>74</v>
      </c>
      <c r="E147" s="214" t="s">
        <v>185</v>
      </c>
      <c r="F147" s="214" t="s">
        <v>186</v>
      </c>
      <c r="G147" s="201"/>
      <c r="H147" s="201"/>
      <c r="I147" s="204"/>
      <c r="J147" s="215">
        <f>BK147</f>
        <v>0</v>
      </c>
      <c r="K147" s="201"/>
      <c r="L147" s="206"/>
      <c r="M147" s="207"/>
      <c r="N147" s="208"/>
      <c r="O147" s="208"/>
      <c r="P147" s="209">
        <f>P148</f>
        <v>0</v>
      </c>
      <c r="Q147" s="208"/>
      <c r="R147" s="209">
        <f>R148</f>
        <v>0</v>
      </c>
      <c r="S147" s="208"/>
      <c r="T147" s="210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1" t="s">
        <v>83</v>
      </c>
      <c r="AT147" s="212" t="s">
        <v>74</v>
      </c>
      <c r="AU147" s="212" t="s">
        <v>83</v>
      </c>
      <c r="AY147" s="211" t="s">
        <v>126</v>
      </c>
      <c r="BK147" s="213">
        <f>BK148</f>
        <v>0</v>
      </c>
    </row>
    <row r="148" s="2" customFormat="1" ht="14.4" customHeight="1">
      <c r="A148" s="35"/>
      <c r="B148" s="36"/>
      <c r="C148" s="216" t="s">
        <v>187</v>
      </c>
      <c r="D148" s="216" t="s">
        <v>128</v>
      </c>
      <c r="E148" s="217" t="s">
        <v>188</v>
      </c>
      <c r="F148" s="218" t="s">
        <v>189</v>
      </c>
      <c r="G148" s="219" t="s">
        <v>152</v>
      </c>
      <c r="H148" s="220">
        <v>12.605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40</v>
      </c>
      <c r="O148" s="88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132</v>
      </c>
      <c r="AT148" s="228" t="s">
        <v>128</v>
      </c>
      <c r="AU148" s="228" t="s">
        <v>85</v>
      </c>
      <c r="AY148" s="14" t="s">
        <v>126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83</v>
      </c>
      <c r="BK148" s="229">
        <f>ROUND(I148*H148,2)</f>
        <v>0</v>
      </c>
      <c r="BL148" s="14" t="s">
        <v>132</v>
      </c>
      <c r="BM148" s="228" t="s">
        <v>190</v>
      </c>
    </row>
    <row r="149" s="12" customFormat="1" ht="25.92" customHeight="1">
      <c r="A149" s="12"/>
      <c r="B149" s="200"/>
      <c r="C149" s="201"/>
      <c r="D149" s="202" t="s">
        <v>74</v>
      </c>
      <c r="E149" s="203" t="s">
        <v>191</v>
      </c>
      <c r="F149" s="203" t="s">
        <v>192</v>
      </c>
      <c r="G149" s="201"/>
      <c r="H149" s="201"/>
      <c r="I149" s="204"/>
      <c r="J149" s="205">
        <f>BK149</f>
        <v>0</v>
      </c>
      <c r="K149" s="201"/>
      <c r="L149" s="206"/>
      <c r="M149" s="207"/>
      <c r="N149" s="208"/>
      <c r="O149" s="208"/>
      <c r="P149" s="209">
        <f>P150</f>
        <v>0</v>
      </c>
      <c r="Q149" s="208"/>
      <c r="R149" s="209">
        <f>R150</f>
        <v>0</v>
      </c>
      <c r="S149" s="208"/>
      <c r="T149" s="210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1" t="s">
        <v>85</v>
      </c>
      <c r="AT149" s="212" t="s">
        <v>74</v>
      </c>
      <c r="AU149" s="212" t="s">
        <v>75</v>
      </c>
      <c r="AY149" s="211" t="s">
        <v>126</v>
      </c>
      <c r="BK149" s="213">
        <f>BK150</f>
        <v>0</v>
      </c>
    </row>
    <row r="150" s="12" customFormat="1" ht="22.8" customHeight="1">
      <c r="A150" s="12"/>
      <c r="B150" s="200"/>
      <c r="C150" s="201"/>
      <c r="D150" s="202" t="s">
        <v>74</v>
      </c>
      <c r="E150" s="214" t="s">
        <v>193</v>
      </c>
      <c r="F150" s="214" t="s">
        <v>194</v>
      </c>
      <c r="G150" s="201"/>
      <c r="H150" s="201"/>
      <c r="I150" s="204"/>
      <c r="J150" s="215">
        <f>BK150</f>
        <v>0</v>
      </c>
      <c r="K150" s="201"/>
      <c r="L150" s="206"/>
      <c r="M150" s="207"/>
      <c r="N150" s="208"/>
      <c r="O150" s="208"/>
      <c r="P150" s="209">
        <f>P151</f>
        <v>0</v>
      </c>
      <c r="Q150" s="208"/>
      <c r="R150" s="209">
        <f>R151</f>
        <v>0</v>
      </c>
      <c r="S150" s="208"/>
      <c r="T150" s="210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1" t="s">
        <v>85</v>
      </c>
      <c r="AT150" s="212" t="s">
        <v>74</v>
      </c>
      <c r="AU150" s="212" t="s">
        <v>83</v>
      </c>
      <c r="AY150" s="211" t="s">
        <v>126</v>
      </c>
      <c r="BK150" s="213">
        <f>BK151</f>
        <v>0</v>
      </c>
    </row>
    <row r="151" s="2" customFormat="1" ht="14.4" customHeight="1">
      <c r="A151" s="35"/>
      <c r="B151" s="36"/>
      <c r="C151" s="216" t="s">
        <v>195</v>
      </c>
      <c r="D151" s="216" t="s">
        <v>128</v>
      </c>
      <c r="E151" s="217" t="s">
        <v>196</v>
      </c>
      <c r="F151" s="218" t="s">
        <v>197</v>
      </c>
      <c r="G151" s="219" t="s">
        <v>198</v>
      </c>
      <c r="H151" s="220">
        <v>1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40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199</v>
      </c>
      <c r="AT151" s="228" t="s">
        <v>128</v>
      </c>
      <c r="AU151" s="228" t="s">
        <v>85</v>
      </c>
      <c r="AY151" s="14" t="s">
        <v>126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83</v>
      </c>
      <c r="BK151" s="229">
        <f>ROUND(I151*H151,2)</f>
        <v>0</v>
      </c>
      <c r="BL151" s="14" t="s">
        <v>199</v>
      </c>
      <c r="BM151" s="228" t="s">
        <v>200</v>
      </c>
    </row>
    <row r="152" s="12" customFormat="1" ht="25.92" customHeight="1">
      <c r="A152" s="12"/>
      <c r="B152" s="200"/>
      <c r="C152" s="201"/>
      <c r="D152" s="202" t="s">
        <v>74</v>
      </c>
      <c r="E152" s="203" t="s">
        <v>201</v>
      </c>
      <c r="F152" s="203" t="s">
        <v>202</v>
      </c>
      <c r="G152" s="201"/>
      <c r="H152" s="201"/>
      <c r="I152" s="204"/>
      <c r="J152" s="205">
        <f>BK152</f>
        <v>0</v>
      </c>
      <c r="K152" s="201"/>
      <c r="L152" s="206"/>
      <c r="M152" s="207"/>
      <c r="N152" s="208"/>
      <c r="O152" s="208"/>
      <c r="P152" s="209">
        <f>SUM(P153:P155)</f>
        <v>0</v>
      </c>
      <c r="Q152" s="208"/>
      <c r="R152" s="209">
        <f>SUM(R153:R155)</f>
        <v>0.2661792</v>
      </c>
      <c r="S152" s="208"/>
      <c r="T152" s="210">
        <f>SUM(T153:T155)</f>
        <v>0.11184000000000001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1" t="s">
        <v>132</v>
      </c>
      <c r="AT152" s="212" t="s">
        <v>74</v>
      </c>
      <c r="AU152" s="212" t="s">
        <v>75</v>
      </c>
      <c r="AY152" s="211" t="s">
        <v>126</v>
      </c>
      <c r="BK152" s="213">
        <f>SUM(BK153:BK155)</f>
        <v>0</v>
      </c>
    </row>
    <row r="153" s="2" customFormat="1" ht="14.4" customHeight="1">
      <c r="A153" s="35"/>
      <c r="B153" s="36"/>
      <c r="C153" s="230" t="s">
        <v>8</v>
      </c>
      <c r="D153" s="230" t="s">
        <v>203</v>
      </c>
      <c r="E153" s="231" t="s">
        <v>204</v>
      </c>
      <c r="F153" s="232" t="s">
        <v>205</v>
      </c>
      <c r="G153" s="233" t="s">
        <v>156</v>
      </c>
      <c r="H153" s="234">
        <v>70.831999999999994</v>
      </c>
      <c r="I153" s="235"/>
      <c r="J153" s="236">
        <f>ROUND(I153*H153,2)</f>
        <v>0</v>
      </c>
      <c r="K153" s="237"/>
      <c r="L153" s="238"/>
      <c r="M153" s="239" t="s">
        <v>1</v>
      </c>
      <c r="N153" s="240" t="s">
        <v>40</v>
      </c>
      <c r="O153" s="88"/>
      <c r="P153" s="226">
        <f>O153*H153</f>
        <v>0</v>
      </c>
      <c r="Q153" s="226">
        <v>0.0035000000000000001</v>
      </c>
      <c r="R153" s="226">
        <f>Q153*H153</f>
        <v>0.24791199999999999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164</v>
      </c>
      <c r="AT153" s="228" t="s">
        <v>203</v>
      </c>
      <c r="AU153" s="228" t="s">
        <v>83</v>
      </c>
      <c r="AY153" s="14" t="s">
        <v>126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83</v>
      </c>
      <c r="BK153" s="229">
        <f>ROUND(I153*H153,2)</f>
        <v>0</v>
      </c>
      <c r="BL153" s="14" t="s">
        <v>132</v>
      </c>
      <c r="BM153" s="228" t="s">
        <v>206</v>
      </c>
    </row>
    <row r="154" s="2" customFormat="1" ht="24.15" customHeight="1">
      <c r="A154" s="35"/>
      <c r="B154" s="36"/>
      <c r="C154" s="216" t="s">
        <v>199</v>
      </c>
      <c r="D154" s="216" t="s">
        <v>128</v>
      </c>
      <c r="E154" s="217" t="s">
        <v>207</v>
      </c>
      <c r="F154" s="218" t="s">
        <v>208</v>
      </c>
      <c r="G154" s="219" t="s">
        <v>209</v>
      </c>
      <c r="H154" s="220">
        <v>186.40000000000001</v>
      </c>
      <c r="I154" s="221"/>
      <c r="J154" s="222">
        <f>ROUND(I154*H154,2)</f>
        <v>0</v>
      </c>
      <c r="K154" s="223"/>
      <c r="L154" s="41"/>
      <c r="M154" s="224" t="s">
        <v>1</v>
      </c>
      <c r="N154" s="225" t="s">
        <v>40</v>
      </c>
      <c r="O154" s="88"/>
      <c r="P154" s="226">
        <f>O154*H154</f>
        <v>0</v>
      </c>
      <c r="Q154" s="226">
        <v>8.0000000000000007E-05</v>
      </c>
      <c r="R154" s="226">
        <f>Q154*H154</f>
        <v>0.014912000000000002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132</v>
      </c>
      <c r="AT154" s="228" t="s">
        <v>128</v>
      </c>
      <c r="AU154" s="228" t="s">
        <v>83</v>
      </c>
      <c r="AY154" s="14" t="s">
        <v>126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83</v>
      </c>
      <c r="BK154" s="229">
        <f>ROUND(I154*H154,2)</f>
        <v>0</v>
      </c>
      <c r="BL154" s="14" t="s">
        <v>132</v>
      </c>
      <c r="BM154" s="228" t="s">
        <v>210</v>
      </c>
    </row>
    <row r="155" s="2" customFormat="1" ht="24.15" customHeight="1">
      <c r="A155" s="35"/>
      <c r="B155" s="36"/>
      <c r="C155" s="216" t="s">
        <v>211</v>
      </c>
      <c r="D155" s="216" t="s">
        <v>128</v>
      </c>
      <c r="E155" s="217" t="s">
        <v>212</v>
      </c>
      <c r="F155" s="218" t="s">
        <v>213</v>
      </c>
      <c r="G155" s="219" t="s">
        <v>156</v>
      </c>
      <c r="H155" s="220">
        <v>37.280000000000001</v>
      </c>
      <c r="I155" s="221"/>
      <c r="J155" s="222">
        <f>ROUND(I155*H155,2)</f>
        <v>0</v>
      </c>
      <c r="K155" s="223"/>
      <c r="L155" s="41"/>
      <c r="M155" s="241" t="s">
        <v>1</v>
      </c>
      <c r="N155" s="242" t="s">
        <v>40</v>
      </c>
      <c r="O155" s="243"/>
      <c r="P155" s="244">
        <f>O155*H155</f>
        <v>0</v>
      </c>
      <c r="Q155" s="244">
        <v>9.0000000000000006E-05</v>
      </c>
      <c r="R155" s="244">
        <f>Q155*H155</f>
        <v>0.0033552000000000005</v>
      </c>
      <c r="S155" s="244">
        <v>0.0030000000000000001</v>
      </c>
      <c r="T155" s="245">
        <f>S155*H155</f>
        <v>0.11184000000000001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132</v>
      </c>
      <c r="AT155" s="228" t="s">
        <v>128</v>
      </c>
      <c r="AU155" s="228" t="s">
        <v>83</v>
      </c>
      <c r="AY155" s="14" t="s">
        <v>126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83</v>
      </c>
      <c r="BK155" s="229">
        <f>ROUND(I155*H155,2)</f>
        <v>0</v>
      </c>
      <c r="BL155" s="14" t="s">
        <v>132</v>
      </c>
      <c r="BM155" s="228" t="s">
        <v>214</v>
      </c>
    </row>
    <row r="156" s="2" customFormat="1" ht="6.96" customHeight="1">
      <c r="A156" s="35"/>
      <c r="B156" s="63"/>
      <c r="C156" s="64"/>
      <c r="D156" s="64"/>
      <c r="E156" s="64"/>
      <c r="F156" s="64"/>
      <c r="G156" s="64"/>
      <c r="H156" s="64"/>
      <c r="I156" s="64"/>
      <c r="J156" s="64"/>
      <c r="K156" s="64"/>
      <c r="L156" s="41"/>
      <c r="M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</row>
  </sheetData>
  <sheetProtection sheet="1" autoFilter="0" formatColumns="0" formatRows="0" objects="1" scenarios="1" spinCount="100000" saltValue="b1raH2wfJhIuTrlnlSUkrdls8Lpvx7jC1Pq27Eqm0pLy2JKFHmR6miIqBfwmkN7cnTdqola6l9SUFSSwCqSPVw==" hashValue="NXNeXDQa8Ak2Wz6y5Szu7bCWyfjRXnfu2x72mhBwj8RR93jxqH4VG3rkSjkiQ0vwxak/aY+1KDMIFWHYWJVXNw==" algorithmName="SHA-512" password="CC35"/>
  <autoFilter ref="C126:K155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88</v>
      </c>
    </row>
    <row r="3" hidden="1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85</v>
      </c>
    </row>
    <row r="4" hidden="1" s="1" customFormat="1" ht="24.96" customHeight="1">
      <c r="B4" s="17"/>
      <c r="D4" s="135" t="s">
        <v>92</v>
      </c>
      <c r="L4" s="17"/>
      <c r="M4" s="136" t="s">
        <v>10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37" t="s">
        <v>16</v>
      </c>
      <c r="L6" s="17"/>
    </row>
    <row r="7" hidden="1" s="1" customFormat="1" ht="16.5" customHeight="1">
      <c r="B7" s="17"/>
      <c r="E7" s="138" t="str">
        <f>'Rekapitulace stavby'!K6</f>
        <v>Oprava podlah kolejí - tramvaje Moravská Ostrava</v>
      </c>
      <c r="F7" s="137"/>
      <c r="G7" s="137"/>
      <c r="H7" s="137"/>
      <c r="L7" s="17"/>
    </row>
    <row r="8" hidden="1" s="2" customFormat="1" ht="12" customHeight="1">
      <c r="A8" s="35"/>
      <c r="B8" s="41"/>
      <c r="C8" s="35"/>
      <c r="D8" s="137" t="s">
        <v>93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16.5" customHeight="1">
      <c r="A9" s="35"/>
      <c r="B9" s="41"/>
      <c r="C9" s="35"/>
      <c r="D9" s="35"/>
      <c r="E9" s="139" t="s">
        <v>215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8. 1. 2020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8" customHeight="1">
      <c r="A15" s="35"/>
      <c r="B15" s="41"/>
      <c r="C15" s="35"/>
      <c r="D15" s="35"/>
      <c r="E15" s="140" t="str">
        <f>IF('Rekapitulace stavby'!E11="","",'Rekapitulace stavby'!E11)</f>
        <v>DOPRAVNÍ PODNIK OSTRAVA a.s., Poděbradova 494/2, M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hidden="1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25.44" customHeight="1">
      <c r="A30" s="35"/>
      <c r="B30" s="41"/>
      <c r="C30" s="35"/>
      <c r="D30" s="147" t="s">
        <v>35</v>
      </c>
      <c r="E30" s="35"/>
      <c r="F30" s="35"/>
      <c r="G30" s="35"/>
      <c r="H30" s="35"/>
      <c r="I30" s="35"/>
      <c r="J30" s="148">
        <f>ROUND(J127,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35"/>
      <c r="F32" s="149" t="s">
        <v>37</v>
      </c>
      <c r="G32" s="35"/>
      <c r="H32" s="35"/>
      <c r="I32" s="149" t="s">
        <v>36</v>
      </c>
      <c r="J32" s="149" t="s">
        <v>38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150" t="s">
        <v>39</v>
      </c>
      <c r="E33" s="137" t="s">
        <v>40</v>
      </c>
      <c r="F33" s="151">
        <f>ROUND((SUM(BE127:BE155)),  2)</f>
        <v>0</v>
      </c>
      <c r="G33" s="35"/>
      <c r="H33" s="35"/>
      <c r="I33" s="152">
        <v>0.20999999999999999</v>
      </c>
      <c r="J33" s="151">
        <f>ROUND(((SUM(BE127:BE155))*I33),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7" t="s">
        <v>41</v>
      </c>
      <c r="F34" s="151">
        <f>ROUND((SUM(BF127:BF155)),  2)</f>
        <v>0</v>
      </c>
      <c r="G34" s="35"/>
      <c r="H34" s="35"/>
      <c r="I34" s="152">
        <v>0.14999999999999999</v>
      </c>
      <c r="J34" s="151">
        <f>ROUND(((SUM(BF127:BF155))*I34),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42</v>
      </c>
      <c r="F35" s="151">
        <f>ROUND((SUM(BG127:BG155)),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43</v>
      </c>
      <c r="F36" s="151">
        <f>ROUND((SUM(BH127:BH155)),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44</v>
      </c>
      <c r="F37" s="151">
        <f>ROUND((SUM(BI127:BI155)),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25.44" customHeight="1">
      <c r="A39" s="35"/>
      <c r="B39" s="41"/>
      <c r="C39" s="153"/>
      <c r="D39" s="154" t="s">
        <v>45</v>
      </c>
      <c r="E39" s="155"/>
      <c r="F39" s="155"/>
      <c r="G39" s="156" t="s">
        <v>46</v>
      </c>
      <c r="H39" s="157" t="s">
        <v>47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1" customFormat="1" ht="14.4" customHeight="1">
      <c r="B41" s="17"/>
      <c r="L41" s="17"/>
    </row>
    <row r="42" hidden="1" s="1" customFormat="1" ht="14.4" customHeight="1">
      <c r="B42" s="17"/>
      <c r="L42" s="17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0"/>
      <c r="D50" s="160" t="s">
        <v>48</v>
      </c>
      <c r="E50" s="161"/>
      <c r="F50" s="161"/>
      <c r="G50" s="160" t="s">
        <v>49</v>
      </c>
      <c r="H50" s="161"/>
      <c r="I50" s="161"/>
      <c r="J50" s="161"/>
      <c r="K50" s="161"/>
      <c r="L50" s="60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62" t="s">
        <v>50</v>
      </c>
      <c r="E61" s="163"/>
      <c r="F61" s="164" t="s">
        <v>51</v>
      </c>
      <c r="G61" s="162" t="s">
        <v>50</v>
      </c>
      <c r="H61" s="163"/>
      <c r="I61" s="163"/>
      <c r="J61" s="165" t="s">
        <v>51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60" t="s">
        <v>52</v>
      </c>
      <c r="E65" s="166"/>
      <c r="F65" s="166"/>
      <c r="G65" s="160" t="s">
        <v>53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62" t="s">
        <v>50</v>
      </c>
      <c r="E76" s="163"/>
      <c r="F76" s="164" t="s">
        <v>51</v>
      </c>
      <c r="G76" s="162" t="s">
        <v>50</v>
      </c>
      <c r="H76" s="163"/>
      <c r="I76" s="163"/>
      <c r="J76" s="165" t="s">
        <v>51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Oprava podlah kolejí - tramvaje Moravská Ostrava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93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2_1_2020 DD - Kolej 9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8. 1. 2020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DOPRAVNÍ PODNIK OSTRAVA a.s., Poděbradova 494/2, M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96</v>
      </c>
      <c r="D94" s="173"/>
      <c r="E94" s="173"/>
      <c r="F94" s="173"/>
      <c r="G94" s="173"/>
      <c r="H94" s="173"/>
      <c r="I94" s="173"/>
      <c r="J94" s="174" t="s">
        <v>97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98</v>
      </c>
      <c r="D96" s="37"/>
      <c r="E96" s="37"/>
      <c r="F96" s="37"/>
      <c r="G96" s="37"/>
      <c r="H96" s="37"/>
      <c r="I96" s="37"/>
      <c r="J96" s="107">
        <f>J127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99</v>
      </c>
    </row>
    <row r="97" hidden="1" s="9" customFormat="1" ht="24.96" customHeight="1">
      <c r="A97" s="9"/>
      <c r="B97" s="176"/>
      <c r="C97" s="177"/>
      <c r="D97" s="178" t="s">
        <v>100</v>
      </c>
      <c r="E97" s="179"/>
      <c r="F97" s="179"/>
      <c r="G97" s="179"/>
      <c r="H97" s="179"/>
      <c r="I97" s="179"/>
      <c r="J97" s="180">
        <f>J128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101</v>
      </c>
      <c r="E98" s="185"/>
      <c r="F98" s="185"/>
      <c r="G98" s="185"/>
      <c r="H98" s="185"/>
      <c r="I98" s="185"/>
      <c r="J98" s="186">
        <f>J129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102</v>
      </c>
      <c r="E99" s="185"/>
      <c r="F99" s="185"/>
      <c r="G99" s="185"/>
      <c r="H99" s="185"/>
      <c r="I99" s="185"/>
      <c r="J99" s="186">
        <f>J131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2"/>
      <c r="C100" s="183"/>
      <c r="D100" s="184" t="s">
        <v>103</v>
      </c>
      <c r="E100" s="185"/>
      <c r="F100" s="185"/>
      <c r="G100" s="185"/>
      <c r="H100" s="185"/>
      <c r="I100" s="185"/>
      <c r="J100" s="186">
        <f>J133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2"/>
      <c r="C101" s="183"/>
      <c r="D101" s="184" t="s">
        <v>104</v>
      </c>
      <c r="E101" s="185"/>
      <c r="F101" s="185"/>
      <c r="G101" s="185"/>
      <c r="H101" s="185"/>
      <c r="I101" s="185"/>
      <c r="J101" s="186">
        <f>J136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2"/>
      <c r="C102" s="183"/>
      <c r="D102" s="184" t="s">
        <v>105</v>
      </c>
      <c r="E102" s="185"/>
      <c r="F102" s="185"/>
      <c r="G102" s="185"/>
      <c r="H102" s="185"/>
      <c r="I102" s="185"/>
      <c r="J102" s="186">
        <f>J139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2"/>
      <c r="C103" s="183"/>
      <c r="D103" s="184" t="s">
        <v>106</v>
      </c>
      <c r="E103" s="185"/>
      <c r="F103" s="185"/>
      <c r="G103" s="185"/>
      <c r="H103" s="185"/>
      <c r="I103" s="185"/>
      <c r="J103" s="186">
        <f>J142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2"/>
      <c r="C104" s="183"/>
      <c r="D104" s="184" t="s">
        <v>107</v>
      </c>
      <c r="E104" s="185"/>
      <c r="F104" s="185"/>
      <c r="G104" s="185"/>
      <c r="H104" s="185"/>
      <c r="I104" s="185"/>
      <c r="J104" s="186">
        <f>J147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76"/>
      <c r="C105" s="177"/>
      <c r="D105" s="178" t="s">
        <v>108</v>
      </c>
      <c r="E105" s="179"/>
      <c r="F105" s="179"/>
      <c r="G105" s="179"/>
      <c r="H105" s="179"/>
      <c r="I105" s="179"/>
      <c r="J105" s="180">
        <f>J149</f>
        <v>0</v>
      </c>
      <c r="K105" s="177"/>
      <c r="L105" s="18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82"/>
      <c r="C106" s="183"/>
      <c r="D106" s="184" t="s">
        <v>109</v>
      </c>
      <c r="E106" s="185"/>
      <c r="F106" s="185"/>
      <c r="G106" s="185"/>
      <c r="H106" s="185"/>
      <c r="I106" s="185"/>
      <c r="J106" s="186">
        <f>J150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76"/>
      <c r="C107" s="177"/>
      <c r="D107" s="178" t="s">
        <v>110</v>
      </c>
      <c r="E107" s="179"/>
      <c r="F107" s="179"/>
      <c r="G107" s="179"/>
      <c r="H107" s="179"/>
      <c r="I107" s="179"/>
      <c r="J107" s="180">
        <f>J152</f>
        <v>0</v>
      </c>
      <c r="K107" s="177"/>
      <c r="L107" s="181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hidden="1" s="2" customFormat="1" ht="6.96" customHeight="1">
      <c r="A109" s="35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hidden="1"/>
    <row r="111" hidden="1"/>
    <row r="112" hidden="1"/>
    <row r="113" s="2" customFormat="1" ht="6.96" customHeight="1">
      <c r="A113" s="35"/>
      <c r="B113" s="65"/>
      <c r="C113" s="66"/>
      <c r="D113" s="66"/>
      <c r="E113" s="66"/>
      <c r="F113" s="66"/>
      <c r="G113" s="66"/>
      <c r="H113" s="66"/>
      <c r="I113" s="66"/>
      <c r="J113" s="66"/>
      <c r="K113" s="66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111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16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171" t="str">
        <f>E7</f>
        <v>Oprava podlah kolejí - tramvaje Moravská Ostrava</v>
      </c>
      <c r="F117" s="29"/>
      <c r="G117" s="29"/>
      <c r="H117" s="29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93</v>
      </c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73" t="str">
        <f>E9</f>
        <v>2_1_2020 DD - Kolej 9</v>
      </c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20</v>
      </c>
      <c r="D121" s="37"/>
      <c r="E121" s="37"/>
      <c r="F121" s="24" t="str">
        <f>F12</f>
        <v xml:space="preserve"> </v>
      </c>
      <c r="G121" s="37"/>
      <c r="H121" s="37"/>
      <c r="I121" s="29" t="s">
        <v>22</v>
      </c>
      <c r="J121" s="76" t="str">
        <f>IF(J12="","",J12)</f>
        <v>8. 1. 2020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24</v>
      </c>
      <c r="D123" s="37"/>
      <c r="E123" s="37"/>
      <c r="F123" s="24" t="str">
        <f>E15</f>
        <v>DOPRAVNÍ PODNIK OSTRAVA a.s., Poděbradova 494/2, M</v>
      </c>
      <c r="G123" s="37"/>
      <c r="H123" s="37"/>
      <c r="I123" s="29" t="s">
        <v>30</v>
      </c>
      <c r="J123" s="33" t="str">
        <f>E21</f>
        <v xml:space="preserve"> 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28</v>
      </c>
      <c r="D124" s="37"/>
      <c r="E124" s="37"/>
      <c r="F124" s="24" t="str">
        <f>IF(E18="","",E18)</f>
        <v>Vyplň údaj</v>
      </c>
      <c r="G124" s="37"/>
      <c r="H124" s="37"/>
      <c r="I124" s="29" t="s">
        <v>32</v>
      </c>
      <c r="J124" s="33" t="str">
        <f>E24</f>
        <v xml:space="preserve"> 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0.32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11" customFormat="1" ht="29.28" customHeight="1">
      <c r="A126" s="188"/>
      <c r="B126" s="189"/>
      <c r="C126" s="190" t="s">
        <v>112</v>
      </c>
      <c r="D126" s="191" t="s">
        <v>60</v>
      </c>
      <c r="E126" s="191" t="s">
        <v>56</v>
      </c>
      <c r="F126" s="191" t="s">
        <v>57</v>
      </c>
      <c r="G126" s="191" t="s">
        <v>113</v>
      </c>
      <c r="H126" s="191" t="s">
        <v>114</v>
      </c>
      <c r="I126" s="191" t="s">
        <v>115</v>
      </c>
      <c r="J126" s="192" t="s">
        <v>97</v>
      </c>
      <c r="K126" s="193" t="s">
        <v>116</v>
      </c>
      <c r="L126" s="194"/>
      <c r="M126" s="97" t="s">
        <v>1</v>
      </c>
      <c r="N126" s="98" t="s">
        <v>39</v>
      </c>
      <c r="O126" s="98" t="s">
        <v>117</v>
      </c>
      <c r="P126" s="98" t="s">
        <v>118</v>
      </c>
      <c r="Q126" s="98" t="s">
        <v>119</v>
      </c>
      <c r="R126" s="98" t="s">
        <v>120</v>
      </c>
      <c r="S126" s="98" t="s">
        <v>121</v>
      </c>
      <c r="T126" s="99" t="s">
        <v>122</v>
      </c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88"/>
      <c r="AE126" s="188"/>
    </row>
    <row r="127" s="2" customFormat="1" ht="22.8" customHeight="1">
      <c r="A127" s="35"/>
      <c r="B127" s="36"/>
      <c r="C127" s="104" t="s">
        <v>123</v>
      </c>
      <c r="D127" s="37"/>
      <c r="E127" s="37"/>
      <c r="F127" s="37"/>
      <c r="G127" s="37"/>
      <c r="H127" s="37"/>
      <c r="I127" s="37"/>
      <c r="J127" s="195">
        <f>BK127</f>
        <v>0</v>
      </c>
      <c r="K127" s="37"/>
      <c r="L127" s="41"/>
      <c r="M127" s="100"/>
      <c r="N127" s="196"/>
      <c r="O127" s="101"/>
      <c r="P127" s="197">
        <f>P128+P149+P152</f>
        <v>0</v>
      </c>
      <c r="Q127" s="101"/>
      <c r="R127" s="197">
        <f>R128+R149+R152</f>
        <v>12.597840021333401</v>
      </c>
      <c r="S127" s="101"/>
      <c r="T127" s="198">
        <f>T128+T149+T152</f>
        <v>11.2896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74</v>
      </c>
      <c r="AU127" s="14" t="s">
        <v>99</v>
      </c>
      <c r="BK127" s="199">
        <f>BK128+BK149+BK152</f>
        <v>0</v>
      </c>
    </row>
    <row r="128" s="12" customFormat="1" ht="25.92" customHeight="1">
      <c r="A128" s="12"/>
      <c r="B128" s="200"/>
      <c r="C128" s="201"/>
      <c r="D128" s="202" t="s">
        <v>74</v>
      </c>
      <c r="E128" s="203" t="s">
        <v>124</v>
      </c>
      <c r="F128" s="203" t="s">
        <v>125</v>
      </c>
      <c r="G128" s="201"/>
      <c r="H128" s="201"/>
      <c r="I128" s="204"/>
      <c r="J128" s="205">
        <f>BK128</f>
        <v>0</v>
      </c>
      <c r="K128" s="201"/>
      <c r="L128" s="206"/>
      <c r="M128" s="207"/>
      <c r="N128" s="208"/>
      <c r="O128" s="208"/>
      <c r="P128" s="209">
        <f>P129+P131+P133+P136+P139+P142+P147</f>
        <v>0</v>
      </c>
      <c r="Q128" s="208"/>
      <c r="R128" s="209">
        <f>R129+R131+R133+R136+R139+R142+R147</f>
        <v>12.3465120213334</v>
      </c>
      <c r="S128" s="208"/>
      <c r="T128" s="210">
        <f>T129+T131+T133+T136+T139+T142+T147</f>
        <v>11.183999999999999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1" t="s">
        <v>83</v>
      </c>
      <c r="AT128" s="212" t="s">
        <v>74</v>
      </c>
      <c r="AU128" s="212" t="s">
        <v>75</v>
      </c>
      <c r="AY128" s="211" t="s">
        <v>126</v>
      </c>
      <c r="BK128" s="213">
        <f>BK129+BK131+BK133+BK136+BK139+BK142+BK147</f>
        <v>0</v>
      </c>
    </row>
    <row r="129" s="12" customFormat="1" ht="22.8" customHeight="1">
      <c r="A129" s="12"/>
      <c r="B129" s="200"/>
      <c r="C129" s="201"/>
      <c r="D129" s="202" t="s">
        <v>74</v>
      </c>
      <c r="E129" s="214" t="s">
        <v>85</v>
      </c>
      <c r="F129" s="214" t="s">
        <v>127</v>
      </c>
      <c r="G129" s="201"/>
      <c r="H129" s="201"/>
      <c r="I129" s="204"/>
      <c r="J129" s="215">
        <f>BK129</f>
        <v>0</v>
      </c>
      <c r="K129" s="201"/>
      <c r="L129" s="206"/>
      <c r="M129" s="207"/>
      <c r="N129" s="208"/>
      <c r="O129" s="208"/>
      <c r="P129" s="209">
        <f>P130</f>
        <v>0</v>
      </c>
      <c r="Q129" s="208"/>
      <c r="R129" s="209">
        <f>R130</f>
        <v>12.003947969999999</v>
      </c>
      <c r="S129" s="208"/>
      <c r="T129" s="210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1" t="s">
        <v>83</v>
      </c>
      <c r="AT129" s="212" t="s">
        <v>74</v>
      </c>
      <c r="AU129" s="212" t="s">
        <v>83</v>
      </c>
      <c r="AY129" s="211" t="s">
        <v>126</v>
      </c>
      <c r="BK129" s="213">
        <f>BK130</f>
        <v>0</v>
      </c>
    </row>
    <row r="130" s="2" customFormat="1" ht="24.15" customHeight="1">
      <c r="A130" s="35"/>
      <c r="B130" s="36"/>
      <c r="C130" s="216" t="s">
        <v>83</v>
      </c>
      <c r="D130" s="216" t="s">
        <v>128</v>
      </c>
      <c r="E130" s="217" t="s">
        <v>129</v>
      </c>
      <c r="F130" s="218" t="s">
        <v>130</v>
      </c>
      <c r="G130" s="219" t="s">
        <v>131</v>
      </c>
      <c r="H130" s="220">
        <v>4.8929999999999998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40</v>
      </c>
      <c r="O130" s="88"/>
      <c r="P130" s="226">
        <f>O130*H130</f>
        <v>0</v>
      </c>
      <c r="Q130" s="226">
        <v>2.45329</v>
      </c>
      <c r="R130" s="226">
        <f>Q130*H130</f>
        <v>12.003947969999999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132</v>
      </c>
      <c r="AT130" s="228" t="s">
        <v>128</v>
      </c>
      <c r="AU130" s="228" t="s">
        <v>85</v>
      </c>
      <c r="AY130" s="14" t="s">
        <v>126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83</v>
      </c>
      <c r="BK130" s="229">
        <f>ROUND(I130*H130,2)</f>
        <v>0</v>
      </c>
      <c r="BL130" s="14" t="s">
        <v>132</v>
      </c>
      <c r="BM130" s="228" t="s">
        <v>216</v>
      </c>
    </row>
    <row r="131" s="12" customFormat="1" ht="22.8" customHeight="1">
      <c r="A131" s="12"/>
      <c r="B131" s="200"/>
      <c r="C131" s="201"/>
      <c r="D131" s="202" t="s">
        <v>74</v>
      </c>
      <c r="E131" s="214" t="s">
        <v>134</v>
      </c>
      <c r="F131" s="214" t="s">
        <v>135</v>
      </c>
      <c r="G131" s="201"/>
      <c r="H131" s="201"/>
      <c r="I131" s="204"/>
      <c r="J131" s="215">
        <f>BK131</f>
        <v>0</v>
      </c>
      <c r="K131" s="201"/>
      <c r="L131" s="206"/>
      <c r="M131" s="207"/>
      <c r="N131" s="208"/>
      <c r="O131" s="208"/>
      <c r="P131" s="209">
        <f>P132</f>
        <v>0</v>
      </c>
      <c r="Q131" s="208"/>
      <c r="R131" s="209">
        <f>R132</f>
        <v>0.060313972</v>
      </c>
      <c r="S131" s="208"/>
      <c r="T131" s="210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1" t="s">
        <v>83</v>
      </c>
      <c r="AT131" s="212" t="s">
        <v>74</v>
      </c>
      <c r="AU131" s="212" t="s">
        <v>83</v>
      </c>
      <c r="AY131" s="211" t="s">
        <v>126</v>
      </c>
      <c r="BK131" s="213">
        <f>BK132</f>
        <v>0</v>
      </c>
    </row>
    <row r="132" s="2" customFormat="1" ht="14.4" customHeight="1">
      <c r="A132" s="35"/>
      <c r="B132" s="36"/>
      <c r="C132" s="216" t="s">
        <v>85</v>
      </c>
      <c r="D132" s="216" t="s">
        <v>128</v>
      </c>
      <c r="E132" s="217" t="s">
        <v>136</v>
      </c>
      <c r="F132" s="218" t="s">
        <v>137</v>
      </c>
      <c r="G132" s="219" t="s">
        <v>138</v>
      </c>
      <c r="H132" s="220">
        <v>31.600000000000001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40</v>
      </c>
      <c r="O132" s="88"/>
      <c r="P132" s="226">
        <f>O132*H132</f>
        <v>0</v>
      </c>
      <c r="Q132" s="226">
        <v>0.0019086699999999999</v>
      </c>
      <c r="R132" s="226">
        <f>Q132*H132</f>
        <v>0.060313972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132</v>
      </c>
      <c r="AT132" s="228" t="s">
        <v>128</v>
      </c>
      <c r="AU132" s="228" t="s">
        <v>85</v>
      </c>
      <c r="AY132" s="14" t="s">
        <v>126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83</v>
      </c>
      <c r="BK132" s="229">
        <f>ROUND(I132*H132,2)</f>
        <v>0</v>
      </c>
      <c r="BL132" s="14" t="s">
        <v>132</v>
      </c>
      <c r="BM132" s="228" t="s">
        <v>217</v>
      </c>
    </row>
    <row r="133" s="12" customFormat="1" ht="22.8" customHeight="1">
      <c r="A133" s="12"/>
      <c r="B133" s="200"/>
      <c r="C133" s="201"/>
      <c r="D133" s="202" t="s">
        <v>74</v>
      </c>
      <c r="E133" s="214" t="s">
        <v>132</v>
      </c>
      <c r="F133" s="214" t="s">
        <v>140</v>
      </c>
      <c r="G133" s="201"/>
      <c r="H133" s="201"/>
      <c r="I133" s="204"/>
      <c r="J133" s="215">
        <f>BK133</f>
        <v>0</v>
      </c>
      <c r="K133" s="201"/>
      <c r="L133" s="206"/>
      <c r="M133" s="207"/>
      <c r="N133" s="208"/>
      <c r="O133" s="208"/>
      <c r="P133" s="209">
        <f>SUM(P134:P135)</f>
        <v>0</v>
      </c>
      <c r="Q133" s="208"/>
      <c r="R133" s="209">
        <f>SUM(R134:R135)</f>
        <v>0.038911770239999997</v>
      </c>
      <c r="S133" s="208"/>
      <c r="T133" s="210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1" t="s">
        <v>83</v>
      </c>
      <c r="AT133" s="212" t="s">
        <v>74</v>
      </c>
      <c r="AU133" s="212" t="s">
        <v>83</v>
      </c>
      <c r="AY133" s="211" t="s">
        <v>126</v>
      </c>
      <c r="BK133" s="213">
        <f>SUM(BK134:BK135)</f>
        <v>0</v>
      </c>
    </row>
    <row r="134" s="2" customFormat="1" ht="24.15" customHeight="1">
      <c r="A134" s="35"/>
      <c r="B134" s="36"/>
      <c r="C134" s="216" t="s">
        <v>134</v>
      </c>
      <c r="D134" s="216" t="s">
        <v>128</v>
      </c>
      <c r="E134" s="217" t="s">
        <v>141</v>
      </c>
      <c r="F134" s="218" t="s">
        <v>142</v>
      </c>
      <c r="G134" s="219" t="s">
        <v>138</v>
      </c>
      <c r="H134" s="220">
        <v>24.152000000000001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40</v>
      </c>
      <c r="O134" s="88"/>
      <c r="P134" s="226">
        <f>O134*H134</f>
        <v>0</v>
      </c>
      <c r="Q134" s="226">
        <v>0.00161112</v>
      </c>
      <c r="R134" s="226">
        <f>Q134*H134</f>
        <v>0.038911770239999997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132</v>
      </c>
      <c r="AT134" s="228" t="s">
        <v>128</v>
      </c>
      <c r="AU134" s="228" t="s">
        <v>85</v>
      </c>
      <c r="AY134" s="14" t="s">
        <v>126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83</v>
      </c>
      <c r="BK134" s="229">
        <f>ROUND(I134*H134,2)</f>
        <v>0</v>
      </c>
      <c r="BL134" s="14" t="s">
        <v>132</v>
      </c>
      <c r="BM134" s="228" t="s">
        <v>218</v>
      </c>
    </row>
    <row r="135" s="2" customFormat="1" ht="24.15" customHeight="1">
      <c r="A135" s="35"/>
      <c r="B135" s="36"/>
      <c r="C135" s="216" t="s">
        <v>132</v>
      </c>
      <c r="D135" s="216" t="s">
        <v>128</v>
      </c>
      <c r="E135" s="217" t="s">
        <v>144</v>
      </c>
      <c r="F135" s="218" t="s">
        <v>145</v>
      </c>
      <c r="G135" s="219" t="s">
        <v>138</v>
      </c>
      <c r="H135" s="220">
        <v>24.152000000000001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40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132</v>
      </c>
      <c r="AT135" s="228" t="s">
        <v>128</v>
      </c>
      <c r="AU135" s="228" t="s">
        <v>85</v>
      </c>
      <c r="AY135" s="14" t="s">
        <v>126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83</v>
      </c>
      <c r="BK135" s="229">
        <f>ROUND(I135*H135,2)</f>
        <v>0</v>
      </c>
      <c r="BL135" s="14" t="s">
        <v>132</v>
      </c>
      <c r="BM135" s="228" t="s">
        <v>219</v>
      </c>
    </row>
    <row r="136" s="12" customFormat="1" ht="22.8" customHeight="1">
      <c r="A136" s="12"/>
      <c r="B136" s="200"/>
      <c r="C136" s="201"/>
      <c r="D136" s="202" t="s">
        <v>74</v>
      </c>
      <c r="E136" s="214" t="s">
        <v>147</v>
      </c>
      <c r="F136" s="214" t="s">
        <v>148</v>
      </c>
      <c r="G136" s="201"/>
      <c r="H136" s="201"/>
      <c r="I136" s="204"/>
      <c r="J136" s="215">
        <f>BK136</f>
        <v>0</v>
      </c>
      <c r="K136" s="201"/>
      <c r="L136" s="206"/>
      <c r="M136" s="207"/>
      <c r="N136" s="208"/>
      <c r="O136" s="208"/>
      <c r="P136" s="209">
        <f>SUM(P137:P138)</f>
        <v>0</v>
      </c>
      <c r="Q136" s="208"/>
      <c r="R136" s="209">
        <f>SUM(R137:R138)</f>
        <v>0.2359355570934</v>
      </c>
      <c r="S136" s="208"/>
      <c r="T136" s="210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1" t="s">
        <v>83</v>
      </c>
      <c r="AT136" s="212" t="s">
        <v>74</v>
      </c>
      <c r="AU136" s="212" t="s">
        <v>83</v>
      </c>
      <c r="AY136" s="211" t="s">
        <v>126</v>
      </c>
      <c r="BK136" s="213">
        <f>SUM(BK137:BK138)</f>
        <v>0</v>
      </c>
    </row>
    <row r="137" s="2" customFormat="1" ht="14.4" customHeight="1">
      <c r="A137" s="35"/>
      <c r="B137" s="36"/>
      <c r="C137" s="216" t="s">
        <v>149</v>
      </c>
      <c r="D137" s="216" t="s">
        <v>128</v>
      </c>
      <c r="E137" s="217" t="s">
        <v>150</v>
      </c>
      <c r="F137" s="218" t="s">
        <v>151</v>
      </c>
      <c r="G137" s="219" t="s">
        <v>152</v>
      </c>
      <c r="H137" s="220">
        <v>0.222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40</v>
      </c>
      <c r="O137" s="88"/>
      <c r="P137" s="226">
        <f>O137*H137</f>
        <v>0</v>
      </c>
      <c r="Q137" s="226">
        <v>1.0627727797</v>
      </c>
      <c r="R137" s="226">
        <f>Q137*H137</f>
        <v>0.2359355570934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132</v>
      </c>
      <c r="AT137" s="228" t="s">
        <v>128</v>
      </c>
      <c r="AU137" s="228" t="s">
        <v>85</v>
      </c>
      <c r="AY137" s="14" t="s">
        <v>126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83</v>
      </c>
      <c r="BK137" s="229">
        <f>ROUND(I137*H137,2)</f>
        <v>0</v>
      </c>
      <c r="BL137" s="14" t="s">
        <v>132</v>
      </c>
      <c r="BM137" s="228" t="s">
        <v>220</v>
      </c>
    </row>
    <row r="138" s="2" customFormat="1" ht="14.4" customHeight="1">
      <c r="A138" s="35"/>
      <c r="B138" s="36"/>
      <c r="C138" s="216" t="s">
        <v>147</v>
      </c>
      <c r="D138" s="216" t="s">
        <v>128</v>
      </c>
      <c r="E138" s="217" t="s">
        <v>154</v>
      </c>
      <c r="F138" s="218" t="s">
        <v>155</v>
      </c>
      <c r="G138" s="219" t="s">
        <v>156</v>
      </c>
      <c r="H138" s="220">
        <v>89.200000000000003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40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132</v>
      </c>
      <c r="AT138" s="228" t="s">
        <v>128</v>
      </c>
      <c r="AU138" s="228" t="s">
        <v>85</v>
      </c>
      <c r="AY138" s="14" t="s">
        <v>126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83</v>
      </c>
      <c r="BK138" s="229">
        <f>ROUND(I138*H138,2)</f>
        <v>0</v>
      </c>
      <c r="BL138" s="14" t="s">
        <v>132</v>
      </c>
      <c r="BM138" s="228" t="s">
        <v>221</v>
      </c>
    </row>
    <row r="139" s="12" customFormat="1" ht="22.8" customHeight="1">
      <c r="A139" s="12"/>
      <c r="B139" s="200"/>
      <c r="C139" s="201"/>
      <c r="D139" s="202" t="s">
        <v>74</v>
      </c>
      <c r="E139" s="214" t="s">
        <v>158</v>
      </c>
      <c r="F139" s="214" t="s">
        <v>159</v>
      </c>
      <c r="G139" s="201"/>
      <c r="H139" s="201"/>
      <c r="I139" s="204"/>
      <c r="J139" s="215">
        <f>BK139</f>
        <v>0</v>
      </c>
      <c r="K139" s="201"/>
      <c r="L139" s="206"/>
      <c r="M139" s="207"/>
      <c r="N139" s="208"/>
      <c r="O139" s="208"/>
      <c r="P139" s="209">
        <f>SUM(P140:P141)</f>
        <v>0</v>
      </c>
      <c r="Q139" s="208"/>
      <c r="R139" s="209">
        <f>SUM(R140:R141)</f>
        <v>0.0074027520000000003</v>
      </c>
      <c r="S139" s="208"/>
      <c r="T139" s="210">
        <f>SUM(T140:T141)</f>
        <v>11.183999999999999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1" t="s">
        <v>83</v>
      </c>
      <c r="AT139" s="212" t="s">
        <v>74</v>
      </c>
      <c r="AU139" s="212" t="s">
        <v>83</v>
      </c>
      <c r="AY139" s="211" t="s">
        <v>126</v>
      </c>
      <c r="BK139" s="213">
        <f>SUM(BK140:BK141)</f>
        <v>0</v>
      </c>
    </row>
    <row r="140" s="2" customFormat="1" ht="14.4" customHeight="1">
      <c r="A140" s="35"/>
      <c r="B140" s="36"/>
      <c r="C140" s="216" t="s">
        <v>160</v>
      </c>
      <c r="D140" s="216" t="s">
        <v>128</v>
      </c>
      <c r="E140" s="217" t="s">
        <v>161</v>
      </c>
      <c r="F140" s="218" t="s">
        <v>162</v>
      </c>
      <c r="G140" s="219" t="s">
        <v>156</v>
      </c>
      <c r="H140" s="220">
        <v>95.200000000000003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40</v>
      </c>
      <c r="O140" s="88"/>
      <c r="P140" s="226">
        <f>O140*H140</f>
        <v>0</v>
      </c>
      <c r="Q140" s="226">
        <v>7.7760000000000001E-05</v>
      </c>
      <c r="R140" s="226">
        <f>Q140*H140</f>
        <v>0.0074027520000000003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132</v>
      </c>
      <c r="AT140" s="228" t="s">
        <v>128</v>
      </c>
      <c r="AU140" s="228" t="s">
        <v>85</v>
      </c>
      <c r="AY140" s="14" t="s">
        <v>126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83</v>
      </c>
      <c r="BK140" s="229">
        <f>ROUND(I140*H140,2)</f>
        <v>0</v>
      </c>
      <c r="BL140" s="14" t="s">
        <v>132</v>
      </c>
      <c r="BM140" s="228" t="s">
        <v>222</v>
      </c>
    </row>
    <row r="141" s="2" customFormat="1" ht="14.4" customHeight="1">
      <c r="A141" s="35"/>
      <c r="B141" s="36"/>
      <c r="C141" s="216" t="s">
        <v>164</v>
      </c>
      <c r="D141" s="216" t="s">
        <v>128</v>
      </c>
      <c r="E141" s="217" t="s">
        <v>165</v>
      </c>
      <c r="F141" s="218" t="s">
        <v>166</v>
      </c>
      <c r="G141" s="219" t="s">
        <v>131</v>
      </c>
      <c r="H141" s="220">
        <v>5.5919999999999996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40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2</v>
      </c>
      <c r="T141" s="227">
        <f>S141*H141</f>
        <v>11.183999999999999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132</v>
      </c>
      <c r="AT141" s="228" t="s">
        <v>128</v>
      </c>
      <c r="AU141" s="228" t="s">
        <v>85</v>
      </c>
      <c r="AY141" s="14" t="s">
        <v>126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83</v>
      </c>
      <c r="BK141" s="229">
        <f>ROUND(I141*H141,2)</f>
        <v>0</v>
      </c>
      <c r="BL141" s="14" t="s">
        <v>132</v>
      </c>
      <c r="BM141" s="228" t="s">
        <v>223</v>
      </c>
    </row>
    <row r="142" s="12" customFormat="1" ht="22.8" customHeight="1">
      <c r="A142" s="12"/>
      <c r="B142" s="200"/>
      <c r="C142" s="201"/>
      <c r="D142" s="202" t="s">
        <v>74</v>
      </c>
      <c r="E142" s="214" t="s">
        <v>168</v>
      </c>
      <c r="F142" s="214" t="s">
        <v>169</v>
      </c>
      <c r="G142" s="201"/>
      <c r="H142" s="201"/>
      <c r="I142" s="204"/>
      <c r="J142" s="215">
        <f>BK142</f>
        <v>0</v>
      </c>
      <c r="K142" s="201"/>
      <c r="L142" s="206"/>
      <c r="M142" s="207"/>
      <c r="N142" s="208"/>
      <c r="O142" s="208"/>
      <c r="P142" s="209">
        <f>SUM(P143:P146)</f>
        <v>0</v>
      </c>
      <c r="Q142" s="208"/>
      <c r="R142" s="209">
        <f>SUM(R143:R146)</f>
        <v>0</v>
      </c>
      <c r="S142" s="208"/>
      <c r="T142" s="210">
        <f>SUM(T143:T146)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1" t="s">
        <v>83</v>
      </c>
      <c r="AT142" s="212" t="s">
        <v>74</v>
      </c>
      <c r="AU142" s="212" t="s">
        <v>83</v>
      </c>
      <c r="AY142" s="211" t="s">
        <v>126</v>
      </c>
      <c r="BK142" s="213">
        <f>SUM(BK143:BK146)</f>
        <v>0</v>
      </c>
    </row>
    <row r="143" s="2" customFormat="1" ht="24.15" customHeight="1">
      <c r="A143" s="35"/>
      <c r="B143" s="36"/>
      <c r="C143" s="216" t="s">
        <v>158</v>
      </c>
      <c r="D143" s="216" t="s">
        <v>128</v>
      </c>
      <c r="E143" s="217" t="s">
        <v>170</v>
      </c>
      <c r="F143" s="218" t="s">
        <v>171</v>
      </c>
      <c r="G143" s="219" t="s">
        <v>152</v>
      </c>
      <c r="H143" s="220">
        <v>11.289999999999999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40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132</v>
      </c>
      <c r="AT143" s="228" t="s">
        <v>128</v>
      </c>
      <c r="AU143" s="228" t="s">
        <v>85</v>
      </c>
      <c r="AY143" s="14" t="s">
        <v>126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83</v>
      </c>
      <c r="BK143" s="229">
        <f>ROUND(I143*H143,2)</f>
        <v>0</v>
      </c>
      <c r="BL143" s="14" t="s">
        <v>132</v>
      </c>
      <c r="BM143" s="228" t="s">
        <v>224</v>
      </c>
    </row>
    <row r="144" s="2" customFormat="1" ht="24.15" customHeight="1">
      <c r="A144" s="35"/>
      <c r="B144" s="36"/>
      <c r="C144" s="216" t="s">
        <v>173</v>
      </c>
      <c r="D144" s="216" t="s">
        <v>128</v>
      </c>
      <c r="E144" s="217" t="s">
        <v>174</v>
      </c>
      <c r="F144" s="218" t="s">
        <v>175</v>
      </c>
      <c r="G144" s="219" t="s">
        <v>152</v>
      </c>
      <c r="H144" s="220">
        <v>11.289999999999999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40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132</v>
      </c>
      <c r="AT144" s="228" t="s">
        <v>128</v>
      </c>
      <c r="AU144" s="228" t="s">
        <v>85</v>
      </c>
      <c r="AY144" s="14" t="s">
        <v>126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83</v>
      </c>
      <c r="BK144" s="229">
        <f>ROUND(I144*H144,2)</f>
        <v>0</v>
      </c>
      <c r="BL144" s="14" t="s">
        <v>132</v>
      </c>
      <c r="BM144" s="228" t="s">
        <v>225</v>
      </c>
    </row>
    <row r="145" s="2" customFormat="1" ht="24.15" customHeight="1">
      <c r="A145" s="35"/>
      <c r="B145" s="36"/>
      <c r="C145" s="216" t="s">
        <v>177</v>
      </c>
      <c r="D145" s="216" t="s">
        <v>128</v>
      </c>
      <c r="E145" s="217" t="s">
        <v>178</v>
      </c>
      <c r="F145" s="218" t="s">
        <v>179</v>
      </c>
      <c r="G145" s="219" t="s">
        <v>152</v>
      </c>
      <c r="H145" s="220">
        <v>101.61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40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132</v>
      </c>
      <c r="AT145" s="228" t="s">
        <v>128</v>
      </c>
      <c r="AU145" s="228" t="s">
        <v>85</v>
      </c>
      <c r="AY145" s="14" t="s">
        <v>126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83</v>
      </c>
      <c r="BK145" s="229">
        <f>ROUND(I145*H145,2)</f>
        <v>0</v>
      </c>
      <c r="BL145" s="14" t="s">
        <v>132</v>
      </c>
      <c r="BM145" s="228" t="s">
        <v>226</v>
      </c>
    </row>
    <row r="146" s="2" customFormat="1" ht="24.15" customHeight="1">
      <c r="A146" s="35"/>
      <c r="B146" s="36"/>
      <c r="C146" s="216" t="s">
        <v>181</v>
      </c>
      <c r="D146" s="216" t="s">
        <v>128</v>
      </c>
      <c r="E146" s="217" t="s">
        <v>182</v>
      </c>
      <c r="F146" s="218" t="s">
        <v>183</v>
      </c>
      <c r="G146" s="219" t="s">
        <v>152</v>
      </c>
      <c r="H146" s="220">
        <v>12.598000000000001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40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132</v>
      </c>
      <c r="AT146" s="228" t="s">
        <v>128</v>
      </c>
      <c r="AU146" s="228" t="s">
        <v>85</v>
      </c>
      <c r="AY146" s="14" t="s">
        <v>126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83</v>
      </c>
      <c r="BK146" s="229">
        <f>ROUND(I146*H146,2)</f>
        <v>0</v>
      </c>
      <c r="BL146" s="14" t="s">
        <v>132</v>
      </c>
      <c r="BM146" s="228" t="s">
        <v>227</v>
      </c>
    </row>
    <row r="147" s="12" customFormat="1" ht="22.8" customHeight="1">
      <c r="A147" s="12"/>
      <c r="B147" s="200"/>
      <c r="C147" s="201"/>
      <c r="D147" s="202" t="s">
        <v>74</v>
      </c>
      <c r="E147" s="214" t="s">
        <v>185</v>
      </c>
      <c r="F147" s="214" t="s">
        <v>186</v>
      </c>
      <c r="G147" s="201"/>
      <c r="H147" s="201"/>
      <c r="I147" s="204"/>
      <c r="J147" s="215">
        <f>BK147</f>
        <v>0</v>
      </c>
      <c r="K147" s="201"/>
      <c r="L147" s="206"/>
      <c r="M147" s="207"/>
      <c r="N147" s="208"/>
      <c r="O147" s="208"/>
      <c r="P147" s="209">
        <f>P148</f>
        <v>0</v>
      </c>
      <c r="Q147" s="208"/>
      <c r="R147" s="209">
        <f>R148</f>
        <v>0</v>
      </c>
      <c r="S147" s="208"/>
      <c r="T147" s="210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1" t="s">
        <v>83</v>
      </c>
      <c r="AT147" s="212" t="s">
        <v>74</v>
      </c>
      <c r="AU147" s="212" t="s">
        <v>83</v>
      </c>
      <c r="AY147" s="211" t="s">
        <v>126</v>
      </c>
      <c r="BK147" s="213">
        <f>BK148</f>
        <v>0</v>
      </c>
    </row>
    <row r="148" s="2" customFormat="1" ht="14.4" customHeight="1">
      <c r="A148" s="35"/>
      <c r="B148" s="36"/>
      <c r="C148" s="216" t="s">
        <v>187</v>
      </c>
      <c r="D148" s="216" t="s">
        <v>128</v>
      </c>
      <c r="E148" s="217" t="s">
        <v>188</v>
      </c>
      <c r="F148" s="218" t="s">
        <v>189</v>
      </c>
      <c r="G148" s="219" t="s">
        <v>152</v>
      </c>
      <c r="H148" s="220">
        <v>12.598000000000001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40</v>
      </c>
      <c r="O148" s="88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132</v>
      </c>
      <c r="AT148" s="228" t="s">
        <v>128</v>
      </c>
      <c r="AU148" s="228" t="s">
        <v>85</v>
      </c>
      <c r="AY148" s="14" t="s">
        <v>126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83</v>
      </c>
      <c r="BK148" s="229">
        <f>ROUND(I148*H148,2)</f>
        <v>0</v>
      </c>
      <c r="BL148" s="14" t="s">
        <v>132</v>
      </c>
      <c r="BM148" s="228" t="s">
        <v>228</v>
      </c>
    </row>
    <row r="149" s="12" customFormat="1" ht="25.92" customHeight="1">
      <c r="A149" s="12"/>
      <c r="B149" s="200"/>
      <c r="C149" s="201"/>
      <c r="D149" s="202" t="s">
        <v>74</v>
      </c>
      <c r="E149" s="203" t="s">
        <v>191</v>
      </c>
      <c r="F149" s="203" t="s">
        <v>192</v>
      </c>
      <c r="G149" s="201"/>
      <c r="H149" s="201"/>
      <c r="I149" s="204"/>
      <c r="J149" s="205">
        <f>BK149</f>
        <v>0</v>
      </c>
      <c r="K149" s="201"/>
      <c r="L149" s="206"/>
      <c r="M149" s="207"/>
      <c r="N149" s="208"/>
      <c r="O149" s="208"/>
      <c r="P149" s="209">
        <f>P150</f>
        <v>0</v>
      </c>
      <c r="Q149" s="208"/>
      <c r="R149" s="209">
        <f>R150</f>
        <v>0</v>
      </c>
      <c r="S149" s="208"/>
      <c r="T149" s="210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1" t="s">
        <v>85</v>
      </c>
      <c r="AT149" s="212" t="s">
        <v>74</v>
      </c>
      <c r="AU149" s="212" t="s">
        <v>75</v>
      </c>
      <c r="AY149" s="211" t="s">
        <v>126</v>
      </c>
      <c r="BK149" s="213">
        <f>BK150</f>
        <v>0</v>
      </c>
    </row>
    <row r="150" s="12" customFormat="1" ht="22.8" customHeight="1">
      <c r="A150" s="12"/>
      <c r="B150" s="200"/>
      <c r="C150" s="201"/>
      <c r="D150" s="202" t="s">
        <v>74</v>
      </c>
      <c r="E150" s="214" t="s">
        <v>193</v>
      </c>
      <c r="F150" s="214" t="s">
        <v>194</v>
      </c>
      <c r="G150" s="201"/>
      <c r="H150" s="201"/>
      <c r="I150" s="204"/>
      <c r="J150" s="215">
        <f>BK150</f>
        <v>0</v>
      </c>
      <c r="K150" s="201"/>
      <c r="L150" s="206"/>
      <c r="M150" s="207"/>
      <c r="N150" s="208"/>
      <c r="O150" s="208"/>
      <c r="P150" s="209">
        <f>P151</f>
        <v>0</v>
      </c>
      <c r="Q150" s="208"/>
      <c r="R150" s="209">
        <f>R151</f>
        <v>0</v>
      </c>
      <c r="S150" s="208"/>
      <c r="T150" s="210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1" t="s">
        <v>85</v>
      </c>
      <c r="AT150" s="212" t="s">
        <v>74</v>
      </c>
      <c r="AU150" s="212" t="s">
        <v>83</v>
      </c>
      <c r="AY150" s="211" t="s">
        <v>126</v>
      </c>
      <c r="BK150" s="213">
        <f>BK151</f>
        <v>0</v>
      </c>
    </row>
    <row r="151" s="2" customFormat="1" ht="14.4" customHeight="1">
      <c r="A151" s="35"/>
      <c r="B151" s="36"/>
      <c r="C151" s="216" t="s">
        <v>195</v>
      </c>
      <c r="D151" s="216" t="s">
        <v>128</v>
      </c>
      <c r="E151" s="217" t="s">
        <v>196</v>
      </c>
      <c r="F151" s="218" t="s">
        <v>197</v>
      </c>
      <c r="G151" s="219" t="s">
        <v>198</v>
      </c>
      <c r="H151" s="220">
        <v>1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40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199</v>
      </c>
      <c r="AT151" s="228" t="s">
        <v>128</v>
      </c>
      <c r="AU151" s="228" t="s">
        <v>85</v>
      </c>
      <c r="AY151" s="14" t="s">
        <v>126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83</v>
      </c>
      <c r="BK151" s="229">
        <f>ROUND(I151*H151,2)</f>
        <v>0</v>
      </c>
      <c r="BL151" s="14" t="s">
        <v>199</v>
      </c>
      <c r="BM151" s="228" t="s">
        <v>229</v>
      </c>
    </row>
    <row r="152" s="12" customFormat="1" ht="25.92" customHeight="1">
      <c r="A152" s="12"/>
      <c r="B152" s="200"/>
      <c r="C152" s="201"/>
      <c r="D152" s="202" t="s">
        <v>74</v>
      </c>
      <c r="E152" s="203" t="s">
        <v>201</v>
      </c>
      <c r="F152" s="203" t="s">
        <v>202</v>
      </c>
      <c r="G152" s="201"/>
      <c r="H152" s="201"/>
      <c r="I152" s="204"/>
      <c r="J152" s="205">
        <f>BK152</f>
        <v>0</v>
      </c>
      <c r="K152" s="201"/>
      <c r="L152" s="206"/>
      <c r="M152" s="207"/>
      <c r="N152" s="208"/>
      <c r="O152" s="208"/>
      <c r="P152" s="209">
        <f>SUM(P153:P155)</f>
        <v>0</v>
      </c>
      <c r="Q152" s="208"/>
      <c r="R152" s="209">
        <f>SUM(R153:R155)</f>
        <v>0.251328</v>
      </c>
      <c r="S152" s="208"/>
      <c r="T152" s="210">
        <f>SUM(T153:T155)</f>
        <v>0.10560000000000001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1" t="s">
        <v>132</v>
      </c>
      <c r="AT152" s="212" t="s">
        <v>74</v>
      </c>
      <c r="AU152" s="212" t="s">
        <v>75</v>
      </c>
      <c r="AY152" s="211" t="s">
        <v>126</v>
      </c>
      <c r="BK152" s="213">
        <f>SUM(BK153:BK155)</f>
        <v>0</v>
      </c>
    </row>
    <row r="153" s="2" customFormat="1" ht="14.4" customHeight="1">
      <c r="A153" s="35"/>
      <c r="B153" s="36"/>
      <c r="C153" s="230" t="s">
        <v>8</v>
      </c>
      <c r="D153" s="230" t="s">
        <v>203</v>
      </c>
      <c r="E153" s="231" t="s">
        <v>204</v>
      </c>
      <c r="F153" s="232" t="s">
        <v>205</v>
      </c>
      <c r="G153" s="233" t="s">
        <v>156</v>
      </c>
      <c r="H153" s="234">
        <v>66.879999999999995</v>
      </c>
      <c r="I153" s="235"/>
      <c r="J153" s="236">
        <f>ROUND(I153*H153,2)</f>
        <v>0</v>
      </c>
      <c r="K153" s="237"/>
      <c r="L153" s="238"/>
      <c r="M153" s="239" t="s">
        <v>1</v>
      </c>
      <c r="N153" s="240" t="s">
        <v>40</v>
      </c>
      <c r="O153" s="88"/>
      <c r="P153" s="226">
        <f>O153*H153</f>
        <v>0</v>
      </c>
      <c r="Q153" s="226">
        <v>0.0035000000000000001</v>
      </c>
      <c r="R153" s="226">
        <f>Q153*H153</f>
        <v>0.23407999999999998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164</v>
      </c>
      <c r="AT153" s="228" t="s">
        <v>203</v>
      </c>
      <c r="AU153" s="228" t="s">
        <v>83</v>
      </c>
      <c r="AY153" s="14" t="s">
        <v>126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83</v>
      </c>
      <c r="BK153" s="229">
        <f>ROUND(I153*H153,2)</f>
        <v>0</v>
      </c>
      <c r="BL153" s="14" t="s">
        <v>132</v>
      </c>
      <c r="BM153" s="228" t="s">
        <v>230</v>
      </c>
    </row>
    <row r="154" s="2" customFormat="1" ht="24.15" customHeight="1">
      <c r="A154" s="35"/>
      <c r="B154" s="36"/>
      <c r="C154" s="216" t="s">
        <v>199</v>
      </c>
      <c r="D154" s="216" t="s">
        <v>128</v>
      </c>
      <c r="E154" s="217" t="s">
        <v>207</v>
      </c>
      <c r="F154" s="218" t="s">
        <v>208</v>
      </c>
      <c r="G154" s="219" t="s">
        <v>209</v>
      </c>
      <c r="H154" s="220">
        <v>176</v>
      </c>
      <c r="I154" s="221"/>
      <c r="J154" s="222">
        <f>ROUND(I154*H154,2)</f>
        <v>0</v>
      </c>
      <c r="K154" s="223"/>
      <c r="L154" s="41"/>
      <c r="M154" s="224" t="s">
        <v>1</v>
      </c>
      <c r="N154" s="225" t="s">
        <v>40</v>
      </c>
      <c r="O154" s="88"/>
      <c r="P154" s="226">
        <f>O154*H154</f>
        <v>0</v>
      </c>
      <c r="Q154" s="226">
        <v>8.0000000000000007E-05</v>
      </c>
      <c r="R154" s="226">
        <f>Q154*H154</f>
        <v>0.014080000000000001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132</v>
      </c>
      <c r="AT154" s="228" t="s">
        <v>128</v>
      </c>
      <c r="AU154" s="228" t="s">
        <v>83</v>
      </c>
      <c r="AY154" s="14" t="s">
        <v>126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83</v>
      </c>
      <c r="BK154" s="229">
        <f>ROUND(I154*H154,2)</f>
        <v>0</v>
      </c>
      <c r="BL154" s="14" t="s">
        <v>132</v>
      </c>
      <c r="BM154" s="228" t="s">
        <v>231</v>
      </c>
    </row>
    <row r="155" s="2" customFormat="1" ht="24.15" customHeight="1">
      <c r="A155" s="35"/>
      <c r="B155" s="36"/>
      <c r="C155" s="216" t="s">
        <v>211</v>
      </c>
      <c r="D155" s="216" t="s">
        <v>128</v>
      </c>
      <c r="E155" s="217" t="s">
        <v>212</v>
      </c>
      <c r="F155" s="218" t="s">
        <v>213</v>
      </c>
      <c r="G155" s="219" t="s">
        <v>156</v>
      </c>
      <c r="H155" s="220">
        <v>35.200000000000003</v>
      </c>
      <c r="I155" s="221"/>
      <c r="J155" s="222">
        <f>ROUND(I155*H155,2)</f>
        <v>0</v>
      </c>
      <c r="K155" s="223"/>
      <c r="L155" s="41"/>
      <c r="M155" s="241" t="s">
        <v>1</v>
      </c>
      <c r="N155" s="242" t="s">
        <v>40</v>
      </c>
      <c r="O155" s="243"/>
      <c r="P155" s="244">
        <f>O155*H155</f>
        <v>0</v>
      </c>
      <c r="Q155" s="244">
        <v>9.0000000000000006E-05</v>
      </c>
      <c r="R155" s="244">
        <f>Q155*H155</f>
        <v>0.0031680000000000002</v>
      </c>
      <c r="S155" s="244">
        <v>0.0030000000000000001</v>
      </c>
      <c r="T155" s="245">
        <f>S155*H155</f>
        <v>0.10560000000000001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132</v>
      </c>
      <c r="AT155" s="228" t="s">
        <v>128</v>
      </c>
      <c r="AU155" s="228" t="s">
        <v>83</v>
      </c>
      <c r="AY155" s="14" t="s">
        <v>126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83</v>
      </c>
      <c r="BK155" s="229">
        <f>ROUND(I155*H155,2)</f>
        <v>0</v>
      </c>
      <c r="BL155" s="14" t="s">
        <v>132</v>
      </c>
      <c r="BM155" s="228" t="s">
        <v>232</v>
      </c>
    </row>
    <row r="156" s="2" customFormat="1" ht="6.96" customHeight="1">
      <c r="A156" s="35"/>
      <c r="B156" s="63"/>
      <c r="C156" s="64"/>
      <c r="D156" s="64"/>
      <c r="E156" s="64"/>
      <c r="F156" s="64"/>
      <c r="G156" s="64"/>
      <c r="H156" s="64"/>
      <c r="I156" s="64"/>
      <c r="J156" s="64"/>
      <c r="K156" s="64"/>
      <c r="L156" s="41"/>
      <c r="M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</row>
  </sheetData>
  <sheetProtection sheet="1" autoFilter="0" formatColumns="0" formatRows="0" objects="1" scenarios="1" spinCount="100000" saltValue="GKsOXdRGmTPzrDsNG6ZvgWIhvdAFb3sONRNY+WGzjlwpDxdJKUzHWdg0SUQi05WKj36dvrpl8R4kGx3SKYl9gA==" hashValue="S26Z/XfkxLrp2rGyE26yxPrSJ1pgjhzJQkT/b7SHtQpR958AlJuXahOISqol6d0v8YmfoYpfoCN+Bkd/qLUZpg==" algorithmName="SHA-512" password="CC35"/>
  <autoFilter ref="C126:K155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91</v>
      </c>
    </row>
    <row r="3" hidden="1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85</v>
      </c>
    </row>
    <row r="4" hidden="1" s="1" customFormat="1" ht="24.96" customHeight="1">
      <c r="B4" s="17"/>
      <c r="D4" s="135" t="s">
        <v>92</v>
      </c>
      <c r="L4" s="17"/>
      <c r="M4" s="136" t="s">
        <v>10</v>
      </c>
      <c r="AT4" s="14" t="s">
        <v>4</v>
      </c>
    </row>
    <row r="5" hidden="1" s="1" customFormat="1" ht="6.96" customHeight="1">
      <c r="B5" s="17"/>
      <c r="L5" s="17"/>
    </row>
    <row r="6" hidden="1" s="1" customFormat="1" ht="12" customHeight="1">
      <c r="B6" s="17"/>
      <c r="D6" s="137" t="s">
        <v>16</v>
      </c>
      <c r="L6" s="17"/>
    </row>
    <row r="7" hidden="1" s="1" customFormat="1" ht="16.5" customHeight="1">
      <c r="B7" s="17"/>
      <c r="E7" s="138" t="str">
        <f>'Rekapitulace stavby'!K6</f>
        <v>Oprava podlah kolejí - tramvaje Moravská Ostrava</v>
      </c>
      <c r="F7" s="137"/>
      <c r="G7" s="137"/>
      <c r="H7" s="137"/>
      <c r="L7" s="17"/>
    </row>
    <row r="8" hidden="1" s="2" customFormat="1" ht="12" customHeight="1">
      <c r="A8" s="35"/>
      <c r="B8" s="41"/>
      <c r="C8" s="35"/>
      <c r="D8" s="137" t="s">
        <v>93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hidden="1" s="2" customFormat="1" ht="16.5" customHeight="1">
      <c r="A9" s="35"/>
      <c r="B9" s="41"/>
      <c r="C9" s="35"/>
      <c r="D9" s="35"/>
      <c r="E9" s="139" t="s">
        <v>233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hidden="1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hidden="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hidden="1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8. 1. 2020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hidden="1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hidden="1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tr">
        <f>IF('Rekapitulace stavby'!AN10="","",'Rekapitulace stavby'!AN10)</f>
        <v/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hidden="1" s="2" customFormat="1" ht="18" customHeight="1">
      <c r="A15" s="35"/>
      <c r="B15" s="41"/>
      <c r="C15" s="35"/>
      <c r="D15" s="35"/>
      <c r="E15" s="140" t="str">
        <f>IF('Rekapitulace stavby'!E11="","",'Rekapitulace stavby'!E11)</f>
        <v>DOPRAVNÍ PODNIK OSTRAVA a.s., Poděbradova 494/2, M</v>
      </c>
      <c r="F15" s="35"/>
      <c r="G15" s="35"/>
      <c r="H15" s="35"/>
      <c r="I15" s="137" t="s">
        <v>27</v>
      </c>
      <c r="J15" s="140" t="str">
        <f>IF('Rekapitulace stavby'!AN11="","",'Rekapitulace stavby'!AN11)</f>
        <v/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hidden="1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hidden="1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hidden="1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hidden="1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hidden="1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hidden="1" s="2" customFormat="1" ht="18" customHeight="1">
      <c r="A21" s="35"/>
      <c r="B21" s="41"/>
      <c r="C21" s="35"/>
      <c r="D21" s="35"/>
      <c r="E21" s="140" t="str">
        <f>IF('Rekapitulace stavby'!E17="","",'Rekapitulace stavby'!E17)</f>
        <v xml:space="preserve"> </v>
      </c>
      <c r="F21" s="35"/>
      <c r="G21" s="35"/>
      <c r="H21" s="35"/>
      <c r="I21" s="137" t="s">
        <v>27</v>
      </c>
      <c r="J21" s="140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hidden="1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hidden="1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hidden="1" s="2" customFormat="1" ht="18" customHeight="1">
      <c r="A24" s="35"/>
      <c r="B24" s="41"/>
      <c r="C24" s="35"/>
      <c r="D24" s="35"/>
      <c r="E24" s="140" t="str">
        <f>IF('Rekapitulace stavby'!E20="","",'Rekapitulace stavby'!E20)</f>
        <v xml:space="preserve"> </v>
      </c>
      <c r="F24" s="35"/>
      <c r="G24" s="35"/>
      <c r="H24" s="35"/>
      <c r="I24" s="137" t="s">
        <v>27</v>
      </c>
      <c r="J24" s="140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hidden="1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hidden="1" s="2" customFormat="1" ht="12" customHeight="1">
      <c r="A26" s="35"/>
      <c r="B26" s="41"/>
      <c r="C26" s="35"/>
      <c r="D26" s="137" t="s">
        <v>33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hidden="1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hidden="1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hidden="1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hidden="1" s="2" customFormat="1" ht="25.44" customHeight="1">
      <c r="A30" s="35"/>
      <c r="B30" s="41"/>
      <c r="C30" s="35"/>
      <c r="D30" s="147" t="s">
        <v>35</v>
      </c>
      <c r="E30" s="35"/>
      <c r="F30" s="35"/>
      <c r="G30" s="35"/>
      <c r="H30" s="35"/>
      <c r="I30" s="35"/>
      <c r="J30" s="148">
        <f>ROUND(J127,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hidden="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hidden="1" s="2" customFormat="1" ht="14.4" customHeight="1">
      <c r="A32" s="35"/>
      <c r="B32" s="41"/>
      <c r="C32" s="35"/>
      <c r="D32" s="35"/>
      <c r="E32" s="35"/>
      <c r="F32" s="149" t="s">
        <v>37</v>
      </c>
      <c r="G32" s="35"/>
      <c r="H32" s="35"/>
      <c r="I32" s="149" t="s">
        <v>36</v>
      </c>
      <c r="J32" s="149" t="s">
        <v>38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150" t="s">
        <v>39</v>
      </c>
      <c r="E33" s="137" t="s">
        <v>40</v>
      </c>
      <c r="F33" s="151">
        <f>ROUND((SUM(BE127:BE155)),  2)</f>
        <v>0</v>
      </c>
      <c r="G33" s="35"/>
      <c r="H33" s="35"/>
      <c r="I33" s="152">
        <v>0.20999999999999999</v>
      </c>
      <c r="J33" s="151">
        <f>ROUND(((SUM(BE127:BE155))*I33),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7" t="s">
        <v>41</v>
      </c>
      <c r="F34" s="151">
        <f>ROUND((SUM(BF127:BF155)),  2)</f>
        <v>0</v>
      </c>
      <c r="G34" s="35"/>
      <c r="H34" s="35"/>
      <c r="I34" s="152">
        <v>0.14999999999999999</v>
      </c>
      <c r="J34" s="151">
        <f>ROUND(((SUM(BF127:BF155))*I34),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42</v>
      </c>
      <c r="F35" s="151">
        <f>ROUND((SUM(BG127:BG155)),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43</v>
      </c>
      <c r="F36" s="151">
        <f>ROUND((SUM(BH127:BH155)),  2)</f>
        <v>0</v>
      </c>
      <c r="G36" s="35"/>
      <c r="H36" s="35"/>
      <c r="I36" s="152">
        <v>0.14999999999999999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44</v>
      </c>
      <c r="F37" s="151">
        <f>ROUND((SUM(BI127:BI155)),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25.44" customHeight="1">
      <c r="A39" s="35"/>
      <c r="B39" s="41"/>
      <c r="C39" s="153"/>
      <c r="D39" s="154" t="s">
        <v>45</v>
      </c>
      <c r="E39" s="155"/>
      <c r="F39" s="155"/>
      <c r="G39" s="156" t="s">
        <v>46</v>
      </c>
      <c r="H39" s="157" t="s">
        <v>47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1" customFormat="1" ht="14.4" customHeight="1">
      <c r="B41" s="17"/>
      <c r="L41" s="17"/>
    </row>
    <row r="42" hidden="1" s="1" customFormat="1" ht="14.4" customHeight="1">
      <c r="B42" s="17"/>
      <c r="L42" s="17"/>
    </row>
    <row r="43" hidden="1" s="1" customFormat="1" ht="14.4" customHeight="1">
      <c r="B43" s="17"/>
      <c r="L43" s="17"/>
    </row>
    <row r="44" hidden="1" s="1" customFormat="1" ht="14.4" customHeight="1">
      <c r="B44" s="17"/>
      <c r="L44" s="17"/>
    </row>
    <row r="45" hidden="1" s="1" customFormat="1" ht="14.4" customHeight="1">
      <c r="B45" s="17"/>
      <c r="L45" s="17"/>
    </row>
    <row r="46" hidden="1" s="1" customFormat="1" ht="14.4" customHeight="1">
      <c r="B46" s="17"/>
      <c r="L46" s="17"/>
    </row>
    <row r="47" hidden="1" s="1" customFormat="1" ht="14.4" customHeight="1">
      <c r="B47" s="17"/>
      <c r="L47" s="17"/>
    </row>
    <row r="48" hidden="1" s="1" customFormat="1" ht="14.4" customHeight="1">
      <c r="B48" s="17"/>
      <c r="L48" s="17"/>
    </row>
    <row r="49" hidden="1" s="1" customFormat="1" ht="14.4" customHeight="1">
      <c r="B49" s="17"/>
      <c r="L49" s="17"/>
    </row>
    <row r="50" hidden="1" s="2" customFormat="1" ht="14.4" customHeight="1">
      <c r="B50" s="60"/>
      <c r="D50" s="160" t="s">
        <v>48</v>
      </c>
      <c r="E50" s="161"/>
      <c r="F50" s="161"/>
      <c r="G50" s="160" t="s">
        <v>49</v>
      </c>
      <c r="H50" s="161"/>
      <c r="I50" s="161"/>
      <c r="J50" s="161"/>
      <c r="K50" s="161"/>
      <c r="L50" s="60"/>
    </row>
    <row r="51" hidden="1">
      <c r="B51" s="17"/>
      <c r="L51" s="17"/>
    </row>
    <row r="52" hidden="1">
      <c r="B52" s="17"/>
      <c r="L52" s="17"/>
    </row>
    <row r="53" hidden="1">
      <c r="B53" s="17"/>
      <c r="L53" s="17"/>
    </row>
    <row r="54" hidden="1">
      <c r="B54" s="17"/>
      <c r="L54" s="17"/>
    </row>
    <row r="55" hidden="1">
      <c r="B55" s="17"/>
      <c r="L55" s="17"/>
    </row>
    <row r="56" hidden="1">
      <c r="B56" s="17"/>
      <c r="L56" s="17"/>
    </row>
    <row r="57" hidden="1">
      <c r="B57" s="17"/>
      <c r="L57" s="17"/>
    </row>
    <row r="58" hidden="1">
      <c r="B58" s="17"/>
      <c r="L58" s="17"/>
    </row>
    <row r="59" hidden="1">
      <c r="B59" s="17"/>
      <c r="L59" s="17"/>
    </row>
    <row r="60" hidden="1">
      <c r="B60" s="17"/>
      <c r="L60" s="17"/>
    </row>
    <row r="61" hidden="1" s="2" customFormat="1">
      <c r="A61" s="35"/>
      <c r="B61" s="41"/>
      <c r="C61" s="35"/>
      <c r="D61" s="162" t="s">
        <v>50</v>
      </c>
      <c r="E61" s="163"/>
      <c r="F61" s="164" t="s">
        <v>51</v>
      </c>
      <c r="G61" s="162" t="s">
        <v>50</v>
      </c>
      <c r="H61" s="163"/>
      <c r="I61" s="163"/>
      <c r="J61" s="165" t="s">
        <v>51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hidden="1">
      <c r="B62" s="17"/>
      <c r="L62" s="17"/>
    </row>
    <row r="63" hidden="1">
      <c r="B63" s="17"/>
      <c r="L63" s="17"/>
    </row>
    <row r="64" hidden="1">
      <c r="B64" s="17"/>
      <c r="L64" s="17"/>
    </row>
    <row r="65" hidden="1" s="2" customFormat="1">
      <c r="A65" s="35"/>
      <c r="B65" s="41"/>
      <c r="C65" s="35"/>
      <c r="D65" s="160" t="s">
        <v>52</v>
      </c>
      <c r="E65" s="166"/>
      <c r="F65" s="166"/>
      <c r="G65" s="160" t="s">
        <v>53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hidden="1">
      <c r="B66" s="17"/>
      <c r="L66" s="17"/>
    </row>
    <row r="67" hidden="1">
      <c r="B67" s="17"/>
      <c r="L67" s="17"/>
    </row>
    <row r="68" hidden="1">
      <c r="B68" s="17"/>
      <c r="L68" s="17"/>
    </row>
    <row r="69" hidden="1">
      <c r="B69" s="17"/>
      <c r="L69" s="17"/>
    </row>
    <row r="70" hidden="1">
      <c r="B70" s="17"/>
      <c r="L70" s="17"/>
    </row>
    <row r="71" hidden="1">
      <c r="B71" s="17"/>
      <c r="L71" s="17"/>
    </row>
    <row r="72" hidden="1">
      <c r="B72" s="17"/>
      <c r="L72" s="17"/>
    </row>
    <row r="73" hidden="1">
      <c r="B73" s="17"/>
      <c r="L73" s="17"/>
    </row>
    <row r="74" hidden="1">
      <c r="B74" s="17"/>
      <c r="L74" s="17"/>
    </row>
    <row r="75" hidden="1">
      <c r="B75" s="17"/>
      <c r="L75" s="17"/>
    </row>
    <row r="76" hidden="1" s="2" customFormat="1">
      <c r="A76" s="35"/>
      <c r="B76" s="41"/>
      <c r="C76" s="35"/>
      <c r="D76" s="162" t="s">
        <v>50</v>
      </c>
      <c r="E76" s="163"/>
      <c r="F76" s="164" t="s">
        <v>51</v>
      </c>
      <c r="G76" s="162" t="s">
        <v>50</v>
      </c>
      <c r="H76" s="163"/>
      <c r="I76" s="163"/>
      <c r="J76" s="165" t="s">
        <v>51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hidden="1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hidden="1"/>
    <row r="79" hidden="1"/>
    <row r="80" hidden="1"/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95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Oprava podlah kolejí - tramvaje Moravská Ostrava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93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3_1_2020 DD - Kolej 10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 xml:space="preserve"> </v>
      </c>
      <c r="G89" s="37"/>
      <c r="H89" s="37"/>
      <c r="I89" s="29" t="s">
        <v>22</v>
      </c>
      <c r="J89" s="76" t="str">
        <f>IF(J12="","",J12)</f>
        <v>8. 1. 2020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DOPRAVNÍ PODNIK OSTRAVA a.s., Poděbradova 494/2, M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96</v>
      </c>
      <c r="D94" s="173"/>
      <c r="E94" s="173"/>
      <c r="F94" s="173"/>
      <c r="G94" s="173"/>
      <c r="H94" s="173"/>
      <c r="I94" s="173"/>
      <c r="J94" s="174" t="s">
        <v>97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98</v>
      </c>
      <c r="D96" s="37"/>
      <c r="E96" s="37"/>
      <c r="F96" s="37"/>
      <c r="G96" s="37"/>
      <c r="H96" s="37"/>
      <c r="I96" s="37"/>
      <c r="J96" s="107">
        <f>J127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99</v>
      </c>
    </row>
    <row r="97" hidden="1" s="9" customFormat="1" ht="24.96" customHeight="1">
      <c r="A97" s="9"/>
      <c r="B97" s="176"/>
      <c r="C97" s="177"/>
      <c r="D97" s="178" t="s">
        <v>100</v>
      </c>
      <c r="E97" s="179"/>
      <c r="F97" s="179"/>
      <c r="G97" s="179"/>
      <c r="H97" s="179"/>
      <c r="I97" s="179"/>
      <c r="J97" s="180">
        <f>J128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2"/>
      <c r="C98" s="183"/>
      <c r="D98" s="184" t="s">
        <v>101</v>
      </c>
      <c r="E98" s="185"/>
      <c r="F98" s="185"/>
      <c r="G98" s="185"/>
      <c r="H98" s="185"/>
      <c r="I98" s="185"/>
      <c r="J98" s="186">
        <f>J129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2"/>
      <c r="C99" s="183"/>
      <c r="D99" s="184" t="s">
        <v>102</v>
      </c>
      <c r="E99" s="185"/>
      <c r="F99" s="185"/>
      <c r="G99" s="185"/>
      <c r="H99" s="185"/>
      <c r="I99" s="185"/>
      <c r="J99" s="186">
        <f>J131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2"/>
      <c r="C100" s="183"/>
      <c r="D100" s="184" t="s">
        <v>103</v>
      </c>
      <c r="E100" s="185"/>
      <c r="F100" s="185"/>
      <c r="G100" s="185"/>
      <c r="H100" s="185"/>
      <c r="I100" s="185"/>
      <c r="J100" s="186">
        <f>J133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2"/>
      <c r="C101" s="183"/>
      <c r="D101" s="184" t="s">
        <v>104</v>
      </c>
      <c r="E101" s="185"/>
      <c r="F101" s="185"/>
      <c r="G101" s="185"/>
      <c r="H101" s="185"/>
      <c r="I101" s="185"/>
      <c r="J101" s="186">
        <f>J136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2"/>
      <c r="C102" s="183"/>
      <c r="D102" s="184" t="s">
        <v>105</v>
      </c>
      <c r="E102" s="185"/>
      <c r="F102" s="185"/>
      <c r="G102" s="185"/>
      <c r="H102" s="185"/>
      <c r="I102" s="185"/>
      <c r="J102" s="186">
        <f>J139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2"/>
      <c r="C103" s="183"/>
      <c r="D103" s="184" t="s">
        <v>106</v>
      </c>
      <c r="E103" s="185"/>
      <c r="F103" s="185"/>
      <c r="G103" s="185"/>
      <c r="H103" s="185"/>
      <c r="I103" s="185"/>
      <c r="J103" s="186">
        <f>J142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2"/>
      <c r="C104" s="183"/>
      <c r="D104" s="184" t="s">
        <v>107</v>
      </c>
      <c r="E104" s="185"/>
      <c r="F104" s="185"/>
      <c r="G104" s="185"/>
      <c r="H104" s="185"/>
      <c r="I104" s="185"/>
      <c r="J104" s="186">
        <f>J147</f>
        <v>0</v>
      </c>
      <c r="K104" s="183"/>
      <c r="L104" s="187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76"/>
      <c r="C105" s="177"/>
      <c r="D105" s="178" t="s">
        <v>108</v>
      </c>
      <c r="E105" s="179"/>
      <c r="F105" s="179"/>
      <c r="G105" s="179"/>
      <c r="H105" s="179"/>
      <c r="I105" s="179"/>
      <c r="J105" s="180">
        <f>J149</f>
        <v>0</v>
      </c>
      <c r="K105" s="177"/>
      <c r="L105" s="181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82"/>
      <c r="C106" s="183"/>
      <c r="D106" s="184" t="s">
        <v>109</v>
      </c>
      <c r="E106" s="185"/>
      <c r="F106" s="185"/>
      <c r="G106" s="185"/>
      <c r="H106" s="185"/>
      <c r="I106" s="185"/>
      <c r="J106" s="186">
        <f>J150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76"/>
      <c r="C107" s="177"/>
      <c r="D107" s="178" t="s">
        <v>110</v>
      </c>
      <c r="E107" s="179"/>
      <c r="F107" s="179"/>
      <c r="G107" s="179"/>
      <c r="H107" s="179"/>
      <c r="I107" s="179"/>
      <c r="J107" s="180">
        <f>J152</f>
        <v>0</v>
      </c>
      <c r="K107" s="177"/>
      <c r="L107" s="181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hidden="1" s="2" customFormat="1" ht="6.96" customHeight="1">
      <c r="A109" s="35"/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hidden="1"/>
    <row r="111" hidden="1"/>
    <row r="112" hidden="1"/>
    <row r="113" s="2" customFormat="1" ht="6.96" customHeight="1">
      <c r="A113" s="35"/>
      <c r="B113" s="65"/>
      <c r="C113" s="66"/>
      <c r="D113" s="66"/>
      <c r="E113" s="66"/>
      <c r="F113" s="66"/>
      <c r="G113" s="66"/>
      <c r="H113" s="66"/>
      <c r="I113" s="66"/>
      <c r="J113" s="66"/>
      <c r="K113" s="66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111</v>
      </c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16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171" t="str">
        <f>E7</f>
        <v>Oprava podlah kolejí - tramvaje Moravská Ostrava</v>
      </c>
      <c r="F117" s="29"/>
      <c r="G117" s="29"/>
      <c r="H117" s="29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93</v>
      </c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73" t="str">
        <f>E9</f>
        <v>3_1_2020 DD - Kolej 10</v>
      </c>
      <c r="F119" s="37"/>
      <c r="G119" s="37"/>
      <c r="H119" s="37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20</v>
      </c>
      <c r="D121" s="37"/>
      <c r="E121" s="37"/>
      <c r="F121" s="24" t="str">
        <f>F12</f>
        <v xml:space="preserve"> </v>
      </c>
      <c r="G121" s="37"/>
      <c r="H121" s="37"/>
      <c r="I121" s="29" t="s">
        <v>22</v>
      </c>
      <c r="J121" s="76" t="str">
        <f>IF(J12="","",J12)</f>
        <v>8. 1. 2020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24</v>
      </c>
      <c r="D123" s="37"/>
      <c r="E123" s="37"/>
      <c r="F123" s="24" t="str">
        <f>E15</f>
        <v>DOPRAVNÍ PODNIK OSTRAVA a.s., Poděbradova 494/2, M</v>
      </c>
      <c r="G123" s="37"/>
      <c r="H123" s="37"/>
      <c r="I123" s="29" t="s">
        <v>30</v>
      </c>
      <c r="J123" s="33" t="str">
        <f>E21</f>
        <v xml:space="preserve"> 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28</v>
      </c>
      <c r="D124" s="37"/>
      <c r="E124" s="37"/>
      <c r="F124" s="24" t="str">
        <f>IF(E18="","",E18)</f>
        <v>Vyplň údaj</v>
      </c>
      <c r="G124" s="37"/>
      <c r="H124" s="37"/>
      <c r="I124" s="29" t="s">
        <v>32</v>
      </c>
      <c r="J124" s="33" t="str">
        <f>E24</f>
        <v xml:space="preserve"> 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0.32" customHeight="1">
      <c r="A125" s="35"/>
      <c r="B125" s="36"/>
      <c r="C125" s="37"/>
      <c r="D125" s="37"/>
      <c r="E125" s="37"/>
      <c r="F125" s="37"/>
      <c r="G125" s="37"/>
      <c r="H125" s="37"/>
      <c r="I125" s="37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11" customFormat="1" ht="29.28" customHeight="1">
      <c r="A126" s="188"/>
      <c r="B126" s="189"/>
      <c r="C126" s="190" t="s">
        <v>112</v>
      </c>
      <c r="D126" s="191" t="s">
        <v>60</v>
      </c>
      <c r="E126" s="191" t="s">
        <v>56</v>
      </c>
      <c r="F126" s="191" t="s">
        <v>57</v>
      </c>
      <c r="G126" s="191" t="s">
        <v>113</v>
      </c>
      <c r="H126" s="191" t="s">
        <v>114</v>
      </c>
      <c r="I126" s="191" t="s">
        <v>115</v>
      </c>
      <c r="J126" s="192" t="s">
        <v>97</v>
      </c>
      <c r="K126" s="193" t="s">
        <v>116</v>
      </c>
      <c r="L126" s="194"/>
      <c r="M126" s="97" t="s">
        <v>1</v>
      </c>
      <c r="N126" s="98" t="s">
        <v>39</v>
      </c>
      <c r="O126" s="98" t="s">
        <v>117</v>
      </c>
      <c r="P126" s="98" t="s">
        <v>118</v>
      </c>
      <c r="Q126" s="98" t="s">
        <v>119</v>
      </c>
      <c r="R126" s="98" t="s">
        <v>120</v>
      </c>
      <c r="S126" s="98" t="s">
        <v>121</v>
      </c>
      <c r="T126" s="99" t="s">
        <v>122</v>
      </c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88"/>
      <c r="AE126" s="188"/>
    </row>
    <row r="127" s="2" customFormat="1" ht="22.8" customHeight="1">
      <c r="A127" s="35"/>
      <c r="B127" s="36"/>
      <c r="C127" s="104" t="s">
        <v>123</v>
      </c>
      <c r="D127" s="37"/>
      <c r="E127" s="37"/>
      <c r="F127" s="37"/>
      <c r="G127" s="37"/>
      <c r="H127" s="37"/>
      <c r="I127" s="37"/>
      <c r="J127" s="195">
        <f>BK127</f>
        <v>0</v>
      </c>
      <c r="K127" s="37"/>
      <c r="L127" s="41"/>
      <c r="M127" s="100"/>
      <c r="N127" s="196"/>
      <c r="O127" s="101"/>
      <c r="P127" s="197">
        <f>P128+P149+P152</f>
        <v>0</v>
      </c>
      <c r="Q127" s="101"/>
      <c r="R127" s="197">
        <f>R128+R149+R152</f>
        <v>12.578979535333399</v>
      </c>
      <c r="S127" s="101"/>
      <c r="T127" s="198">
        <f>T128+T149+T152</f>
        <v>11.2896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74</v>
      </c>
      <c r="AU127" s="14" t="s">
        <v>99</v>
      </c>
      <c r="BK127" s="199">
        <f>BK128+BK149+BK152</f>
        <v>0</v>
      </c>
    </row>
    <row r="128" s="12" customFormat="1" ht="25.92" customHeight="1">
      <c r="A128" s="12"/>
      <c r="B128" s="200"/>
      <c r="C128" s="201"/>
      <c r="D128" s="202" t="s">
        <v>74</v>
      </c>
      <c r="E128" s="203" t="s">
        <v>124</v>
      </c>
      <c r="F128" s="203" t="s">
        <v>125</v>
      </c>
      <c r="G128" s="201"/>
      <c r="H128" s="201"/>
      <c r="I128" s="204"/>
      <c r="J128" s="205">
        <f>BK128</f>
        <v>0</v>
      </c>
      <c r="K128" s="201"/>
      <c r="L128" s="206"/>
      <c r="M128" s="207"/>
      <c r="N128" s="208"/>
      <c r="O128" s="208"/>
      <c r="P128" s="209">
        <f>P129+P131+P133+P136+P139+P142+P147</f>
        <v>0</v>
      </c>
      <c r="Q128" s="208"/>
      <c r="R128" s="209">
        <f>R129+R131+R133+R136+R139+R142+R147</f>
        <v>12.327651535333398</v>
      </c>
      <c r="S128" s="208"/>
      <c r="T128" s="210">
        <f>T129+T131+T133+T136+T139+T142+T147</f>
        <v>11.183999999999999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1" t="s">
        <v>83</v>
      </c>
      <c r="AT128" s="212" t="s">
        <v>74</v>
      </c>
      <c r="AU128" s="212" t="s">
        <v>75</v>
      </c>
      <c r="AY128" s="211" t="s">
        <v>126</v>
      </c>
      <c r="BK128" s="213">
        <f>BK129+BK131+BK133+BK136+BK139+BK142+BK147</f>
        <v>0</v>
      </c>
    </row>
    <row r="129" s="12" customFormat="1" ht="22.8" customHeight="1">
      <c r="A129" s="12"/>
      <c r="B129" s="200"/>
      <c r="C129" s="201"/>
      <c r="D129" s="202" t="s">
        <v>74</v>
      </c>
      <c r="E129" s="214" t="s">
        <v>85</v>
      </c>
      <c r="F129" s="214" t="s">
        <v>127</v>
      </c>
      <c r="G129" s="201"/>
      <c r="H129" s="201"/>
      <c r="I129" s="204"/>
      <c r="J129" s="215">
        <f>BK129</f>
        <v>0</v>
      </c>
      <c r="K129" s="201"/>
      <c r="L129" s="206"/>
      <c r="M129" s="207"/>
      <c r="N129" s="208"/>
      <c r="O129" s="208"/>
      <c r="P129" s="209">
        <f>P130</f>
        <v>0</v>
      </c>
      <c r="Q129" s="208"/>
      <c r="R129" s="209">
        <f>R130</f>
        <v>12.003947969999999</v>
      </c>
      <c r="S129" s="208"/>
      <c r="T129" s="210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1" t="s">
        <v>83</v>
      </c>
      <c r="AT129" s="212" t="s">
        <v>74</v>
      </c>
      <c r="AU129" s="212" t="s">
        <v>83</v>
      </c>
      <c r="AY129" s="211" t="s">
        <v>126</v>
      </c>
      <c r="BK129" s="213">
        <f>BK130</f>
        <v>0</v>
      </c>
    </row>
    <row r="130" s="2" customFormat="1" ht="24.15" customHeight="1">
      <c r="A130" s="35"/>
      <c r="B130" s="36"/>
      <c r="C130" s="216" t="s">
        <v>83</v>
      </c>
      <c r="D130" s="216" t="s">
        <v>128</v>
      </c>
      <c r="E130" s="217" t="s">
        <v>129</v>
      </c>
      <c r="F130" s="218" t="s">
        <v>130</v>
      </c>
      <c r="G130" s="219" t="s">
        <v>131</v>
      </c>
      <c r="H130" s="220">
        <v>4.8929999999999998</v>
      </c>
      <c r="I130" s="221"/>
      <c r="J130" s="222">
        <f>ROUND(I130*H130,2)</f>
        <v>0</v>
      </c>
      <c r="K130" s="223"/>
      <c r="L130" s="41"/>
      <c r="M130" s="224" t="s">
        <v>1</v>
      </c>
      <c r="N130" s="225" t="s">
        <v>40</v>
      </c>
      <c r="O130" s="88"/>
      <c r="P130" s="226">
        <f>O130*H130</f>
        <v>0</v>
      </c>
      <c r="Q130" s="226">
        <v>2.45329</v>
      </c>
      <c r="R130" s="226">
        <f>Q130*H130</f>
        <v>12.003947969999999</v>
      </c>
      <c r="S130" s="226">
        <v>0</v>
      </c>
      <c r="T130" s="22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28" t="s">
        <v>132</v>
      </c>
      <c r="AT130" s="228" t="s">
        <v>128</v>
      </c>
      <c r="AU130" s="228" t="s">
        <v>85</v>
      </c>
      <c r="AY130" s="14" t="s">
        <v>126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4" t="s">
        <v>83</v>
      </c>
      <c r="BK130" s="229">
        <f>ROUND(I130*H130,2)</f>
        <v>0</v>
      </c>
      <c r="BL130" s="14" t="s">
        <v>132</v>
      </c>
      <c r="BM130" s="228" t="s">
        <v>234</v>
      </c>
    </row>
    <row r="131" s="12" customFormat="1" ht="22.8" customHeight="1">
      <c r="A131" s="12"/>
      <c r="B131" s="200"/>
      <c r="C131" s="201"/>
      <c r="D131" s="202" t="s">
        <v>74</v>
      </c>
      <c r="E131" s="214" t="s">
        <v>134</v>
      </c>
      <c r="F131" s="214" t="s">
        <v>135</v>
      </c>
      <c r="G131" s="201"/>
      <c r="H131" s="201"/>
      <c r="I131" s="204"/>
      <c r="J131" s="215">
        <f>BK131</f>
        <v>0</v>
      </c>
      <c r="K131" s="201"/>
      <c r="L131" s="206"/>
      <c r="M131" s="207"/>
      <c r="N131" s="208"/>
      <c r="O131" s="208"/>
      <c r="P131" s="209">
        <f>P132</f>
        <v>0</v>
      </c>
      <c r="Q131" s="208"/>
      <c r="R131" s="209">
        <f>R132</f>
        <v>0.041609005999999997</v>
      </c>
      <c r="S131" s="208"/>
      <c r="T131" s="210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1" t="s">
        <v>83</v>
      </c>
      <c r="AT131" s="212" t="s">
        <v>74</v>
      </c>
      <c r="AU131" s="212" t="s">
        <v>83</v>
      </c>
      <c r="AY131" s="211" t="s">
        <v>126</v>
      </c>
      <c r="BK131" s="213">
        <f>BK132</f>
        <v>0</v>
      </c>
    </row>
    <row r="132" s="2" customFormat="1" ht="14.4" customHeight="1">
      <c r="A132" s="35"/>
      <c r="B132" s="36"/>
      <c r="C132" s="216" t="s">
        <v>85</v>
      </c>
      <c r="D132" s="216" t="s">
        <v>128</v>
      </c>
      <c r="E132" s="217" t="s">
        <v>136</v>
      </c>
      <c r="F132" s="218" t="s">
        <v>137</v>
      </c>
      <c r="G132" s="219" t="s">
        <v>138</v>
      </c>
      <c r="H132" s="220">
        <v>21.800000000000001</v>
      </c>
      <c r="I132" s="221"/>
      <c r="J132" s="222">
        <f>ROUND(I132*H132,2)</f>
        <v>0</v>
      </c>
      <c r="K132" s="223"/>
      <c r="L132" s="41"/>
      <c r="M132" s="224" t="s">
        <v>1</v>
      </c>
      <c r="N132" s="225" t="s">
        <v>40</v>
      </c>
      <c r="O132" s="88"/>
      <c r="P132" s="226">
        <f>O132*H132</f>
        <v>0</v>
      </c>
      <c r="Q132" s="226">
        <v>0.0019086699999999999</v>
      </c>
      <c r="R132" s="226">
        <f>Q132*H132</f>
        <v>0.041609005999999997</v>
      </c>
      <c r="S132" s="226">
        <v>0</v>
      </c>
      <c r="T132" s="22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8" t="s">
        <v>132</v>
      </c>
      <c r="AT132" s="228" t="s">
        <v>128</v>
      </c>
      <c r="AU132" s="228" t="s">
        <v>85</v>
      </c>
      <c r="AY132" s="14" t="s">
        <v>126</v>
      </c>
      <c r="BE132" s="229">
        <f>IF(N132="základní",J132,0)</f>
        <v>0</v>
      </c>
      <c r="BF132" s="229">
        <f>IF(N132="snížená",J132,0)</f>
        <v>0</v>
      </c>
      <c r="BG132" s="229">
        <f>IF(N132="zákl. přenesená",J132,0)</f>
        <v>0</v>
      </c>
      <c r="BH132" s="229">
        <f>IF(N132="sníž. přenesená",J132,0)</f>
        <v>0</v>
      </c>
      <c r="BI132" s="229">
        <f>IF(N132="nulová",J132,0)</f>
        <v>0</v>
      </c>
      <c r="BJ132" s="14" t="s">
        <v>83</v>
      </c>
      <c r="BK132" s="229">
        <f>ROUND(I132*H132,2)</f>
        <v>0</v>
      </c>
      <c r="BL132" s="14" t="s">
        <v>132</v>
      </c>
      <c r="BM132" s="228" t="s">
        <v>235</v>
      </c>
    </row>
    <row r="133" s="12" customFormat="1" ht="22.8" customHeight="1">
      <c r="A133" s="12"/>
      <c r="B133" s="200"/>
      <c r="C133" s="201"/>
      <c r="D133" s="202" t="s">
        <v>74</v>
      </c>
      <c r="E133" s="214" t="s">
        <v>132</v>
      </c>
      <c r="F133" s="214" t="s">
        <v>140</v>
      </c>
      <c r="G133" s="201"/>
      <c r="H133" s="201"/>
      <c r="I133" s="204"/>
      <c r="J133" s="215">
        <f>BK133</f>
        <v>0</v>
      </c>
      <c r="K133" s="201"/>
      <c r="L133" s="206"/>
      <c r="M133" s="207"/>
      <c r="N133" s="208"/>
      <c r="O133" s="208"/>
      <c r="P133" s="209">
        <f>SUM(P134:P135)</f>
        <v>0</v>
      </c>
      <c r="Q133" s="208"/>
      <c r="R133" s="209">
        <f>SUM(R134:R135)</f>
        <v>0.038911770239999997</v>
      </c>
      <c r="S133" s="208"/>
      <c r="T133" s="210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1" t="s">
        <v>83</v>
      </c>
      <c r="AT133" s="212" t="s">
        <v>74</v>
      </c>
      <c r="AU133" s="212" t="s">
        <v>83</v>
      </c>
      <c r="AY133" s="211" t="s">
        <v>126</v>
      </c>
      <c r="BK133" s="213">
        <f>SUM(BK134:BK135)</f>
        <v>0</v>
      </c>
    </row>
    <row r="134" s="2" customFormat="1" ht="24.15" customHeight="1">
      <c r="A134" s="35"/>
      <c r="B134" s="36"/>
      <c r="C134" s="216" t="s">
        <v>134</v>
      </c>
      <c r="D134" s="216" t="s">
        <v>128</v>
      </c>
      <c r="E134" s="217" t="s">
        <v>141</v>
      </c>
      <c r="F134" s="218" t="s">
        <v>142</v>
      </c>
      <c r="G134" s="219" t="s">
        <v>138</v>
      </c>
      <c r="H134" s="220">
        <v>24.152000000000001</v>
      </c>
      <c r="I134" s="221"/>
      <c r="J134" s="222">
        <f>ROUND(I134*H134,2)</f>
        <v>0</v>
      </c>
      <c r="K134" s="223"/>
      <c r="L134" s="41"/>
      <c r="M134" s="224" t="s">
        <v>1</v>
      </c>
      <c r="N134" s="225" t="s">
        <v>40</v>
      </c>
      <c r="O134" s="88"/>
      <c r="P134" s="226">
        <f>O134*H134</f>
        <v>0</v>
      </c>
      <c r="Q134" s="226">
        <v>0.00161112</v>
      </c>
      <c r="R134" s="226">
        <f>Q134*H134</f>
        <v>0.038911770239999997</v>
      </c>
      <c r="S134" s="226">
        <v>0</v>
      </c>
      <c r="T134" s="22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8" t="s">
        <v>132</v>
      </c>
      <c r="AT134" s="228" t="s">
        <v>128</v>
      </c>
      <c r="AU134" s="228" t="s">
        <v>85</v>
      </c>
      <c r="AY134" s="14" t="s">
        <v>126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4" t="s">
        <v>83</v>
      </c>
      <c r="BK134" s="229">
        <f>ROUND(I134*H134,2)</f>
        <v>0</v>
      </c>
      <c r="BL134" s="14" t="s">
        <v>132</v>
      </c>
      <c r="BM134" s="228" t="s">
        <v>236</v>
      </c>
    </row>
    <row r="135" s="2" customFormat="1" ht="24.15" customHeight="1">
      <c r="A135" s="35"/>
      <c r="B135" s="36"/>
      <c r="C135" s="216" t="s">
        <v>132</v>
      </c>
      <c r="D135" s="216" t="s">
        <v>128</v>
      </c>
      <c r="E135" s="217" t="s">
        <v>144</v>
      </c>
      <c r="F135" s="218" t="s">
        <v>145</v>
      </c>
      <c r="G135" s="219" t="s">
        <v>138</v>
      </c>
      <c r="H135" s="220">
        <v>24.152000000000001</v>
      </c>
      <c r="I135" s="221"/>
      <c r="J135" s="222">
        <f>ROUND(I135*H135,2)</f>
        <v>0</v>
      </c>
      <c r="K135" s="223"/>
      <c r="L135" s="41"/>
      <c r="M135" s="224" t="s">
        <v>1</v>
      </c>
      <c r="N135" s="225" t="s">
        <v>40</v>
      </c>
      <c r="O135" s="88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8" t="s">
        <v>132</v>
      </c>
      <c r="AT135" s="228" t="s">
        <v>128</v>
      </c>
      <c r="AU135" s="228" t="s">
        <v>85</v>
      </c>
      <c r="AY135" s="14" t="s">
        <v>126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4" t="s">
        <v>83</v>
      </c>
      <c r="BK135" s="229">
        <f>ROUND(I135*H135,2)</f>
        <v>0</v>
      </c>
      <c r="BL135" s="14" t="s">
        <v>132</v>
      </c>
      <c r="BM135" s="228" t="s">
        <v>237</v>
      </c>
    </row>
    <row r="136" s="12" customFormat="1" ht="22.8" customHeight="1">
      <c r="A136" s="12"/>
      <c r="B136" s="200"/>
      <c r="C136" s="201"/>
      <c r="D136" s="202" t="s">
        <v>74</v>
      </c>
      <c r="E136" s="214" t="s">
        <v>147</v>
      </c>
      <c r="F136" s="214" t="s">
        <v>148</v>
      </c>
      <c r="G136" s="201"/>
      <c r="H136" s="201"/>
      <c r="I136" s="204"/>
      <c r="J136" s="215">
        <f>BK136</f>
        <v>0</v>
      </c>
      <c r="K136" s="201"/>
      <c r="L136" s="206"/>
      <c r="M136" s="207"/>
      <c r="N136" s="208"/>
      <c r="O136" s="208"/>
      <c r="P136" s="209">
        <f>SUM(P137:P138)</f>
        <v>0</v>
      </c>
      <c r="Q136" s="208"/>
      <c r="R136" s="209">
        <f>SUM(R137:R138)</f>
        <v>0.2359355570934</v>
      </c>
      <c r="S136" s="208"/>
      <c r="T136" s="210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1" t="s">
        <v>83</v>
      </c>
      <c r="AT136" s="212" t="s">
        <v>74</v>
      </c>
      <c r="AU136" s="212" t="s">
        <v>83</v>
      </c>
      <c r="AY136" s="211" t="s">
        <v>126</v>
      </c>
      <c r="BK136" s="213">
        <f>SUM(BK137:BK138)</f>
        <v>0</v>
      </c>
    </row>
    <row r="137" s="2" customFormat="1" ht="14.4" customHeight="1">
      <c r="A137" s="35"/>
      <c r="B137" s="36"/>
      <c r="C137" s="216" t="s">
        <v>149</v>
      </c>
      <c r="D137" s="216" t="s">
        <v>128</v>
      </c>
      <c r="E137" s="217" t="s">
        <v>150</v>
      </c>
      <c r="F137" s="218" t="s">
        <v>151</v>
      </c>
      <c r="G137" s="219" t="s">
        <v>152</v>
      </c>
      <c r="H137" s="220">
        <v>0.222</v>
      </c>
      <c r="I137" s="221"/>
      <c r="J137" s="222">
        <f>ROUND(I137*H137,2)</f>
        <v>0</v>
      </c>
      <c r="K137" s="223"/>
      <c r="L137" s="41"/>
      <c r="M137" s="224" t="s">
        <v>1</v>
      </c>
      <c r="N137" s="225" t="s">
        <v>40</v>
      </c>
      <c r="O137" s="88"/>
      <c r="P137" s="226">
        <f>O137*H137</f>
        <v>0</v>
      </c>
      <c r="Q137" s="226">
        <v>1.0627727797</v>
      </c>
      <c r="R137" s="226">
        <f>Q137*H137</f>
        <v>0.2359355570934</v>
      </c>
      <c r="S137" s="226">
        <v>0</v>
      </c>
      <c r="T137" s="22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8" t="s">
        <v>132</v>
      </c>
      <c r="AT137" s="228" t="s">
        <v>128</v>
      </c>
      <c r="AU137" s="228" t="s">
        <v>85</v>
      </c>
      <c r="AY137" s="14" t="s">
        <v>126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4" t="s">
        <v>83</v>
      </c>
      <c r="BK137" s="229">
        <f>ROUND(I137*H137,2)</f>
        <v>0</v>
      </c>
      <c r="BL137" s="14" t="s">
        <v>132</v>
      </c>
      <c r="BM137" s="228" t="s">
        <v>238</v>
      </c>
    </row>
    <row r="138" s="2" customFormat="1" ht="14.4" customHeight="1">
      <c r="A138" s="35"/>
      <c r="B138" s="36"/>
      <c r="C138" s="216" t="s">
        <v>147</v>
      </c>
      <c r="D138" s="216" t="s">
        <v>128</v>
      </c>
      <c r="E138" s="217" t="s">
        <v>154</v>
      </c>
      <c r="F138" s="218" t="s">
        <v>155</v>
      </c>
      <c r="G138" s="219" t="s">
        <v>156</v>
      </c>
      <c r="H138" s="220">
        <v>89.200000000000003</v>
      </c>
      <c r="I138" s="221"/>
      <c r="J138" s="222">
        <f>ROUND(I138*H138,2)</f>
        <v>0</v>
      </c>
      <c r="K138" s="223"/>
      <c r="L138" s="41"/>
      <c r="M138" s="224" t="s">
        <v>1</v>
      </c>
      <c r="N138" s="225" t="s">
        <v>40</v>
      </c>
      <c r="O138" s="88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8" t="s">
        <v>132</v>
      </c>
      <c r="AT138" s="228" t="s">
        <v>128</v>
      </c>
      <c r="AU138" s="228" t="s">
        <v>85</v>
      </c>
      <c r="AY138" s="14" t="s">
        <v>126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4" t="s">
        <v>83</v>
      </c>
      <c r="BK138" s="229">
        <f>ROUND(I138*H138,2)</f>
        <v>0</v>
      </c>
      <c r="BL138" s="14" t="s">
        <v>132</v>
      </c>
      <c r="BM138" s="228" t="s">
        <v>239</v>
      </c>
    </row>
    <row r="139" s="12" customFormat="1" ht="22.8" customHeight="1">
      <c r="A139" s="12"/>
      <c r="B139" s="200"/>
      <c r="C139" s="201"/>
      <c r="D139" s="202" t="s">
        <v>74</v>
      </c>
      <c r="E139" s="214" t="s">
        <v>158</v>
      </c>
      <c r="F139" s="214" t="s">
        <v>159</v>
      </c>
      <c r="G139" s="201"/>
      <c r="H139" s="201"/>
      <c r="I139" s="204"/>
      <c r="J139" s="215">
        <f>BK139</f>
        <v>0</v>
      </c>
      <c r="K139" s="201"/>
      <c r="L139" s="206"/>
      <c r="M139" s="207"/>
      <c r="N139" s="208"/>
      <c r="O139" s="208"/>
      <c r="P139" s="209">
        <f>SUM(P140:P141)</f>
        <v>0</v>
      </c>
      <c r="Q139" s="208"/>
      <c r="R139" s="209">
        <f>SUM(R140:R141)</f>
        <v>0.0072472320000000002</v>
      </c>
      <c r="S139" s="208"/>
      <c r="T139" s="210">
        <f>SUM(T140:T141)</f>
        <v>11.183999999999999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1" t="s">
        <v>83</v>
      </c>
      <c r="AT139" s="212" t="s">
        <v>74</v>
      </c>
      <c r="AU139" s="212" t="s">
        <v>83</v>
      </c>
      <c r="AY139" s="211" t="s">
        <v>126</v>
      </c>
      <c r="BK139" s="213">
        <f>SUM(BK140:BK141)</f>
        <v>0</v>
      </c>
    </row>
    <row r="140" s="2" customFormat="1" ht="14.4" customHeight="1">
      <c r="A140" s="35"/>
      <c r="B140" s="36"/>
      <c r="C140" s="216" t="s">
        <v>160</v>
      </c>
      <c r="D140" s="216" t="s">
        <v>128</v>
      </c>
      <c r="E140" s="217" t="s">
        <v>161</v>
      </c>
      <c r="F140" s="218" t="s">
        <v>162</v>
      </c>
      <c r="G140" s="219" t="s">
        <v>156</v>
      </c>
      <c r="H140" s="220">
        <v>93.200000000000003</v>
      </c>
      <c r="I140" s="221"/>
      <c r="J140" s="222">
        <f>ROUND(I140*H140,2)</f>
        <v>0</v>
      </c>
      <c r="K140" s="223"/>
      <c r="L140" s="41"/>
      <c r="M140" s="224" t="s">
        <v>1</v>
      </c>
      <c r="N140" s="225" t="s">
        <v>40</v>
      </c>
      <c r="O140" s="88"/>
      <c r="P140" s="226">
        <f>O140*H140</f>
        <v>0</v>
      </c>
      <c r="Q140" s="226">
        <v>7.7760000000000001E-05</v>
      </c>
      <c r="R140" s="226">
        <f>Q140*H140</f>
        <v>0.0072472320000000002</v>
      </c>
      <c r="S140" s="226">
        <v>0</v>
      </c>
      <c r="T140" s="22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28" t="s">
        <v>132</v>
      </c>
      <c r="AT140" s="228" t="s">
        <v>128</v>
      </c>
      <c r="AU140" s="228" t="s">
        <v>85</v>
      </c>
      <c r="AY140" s="14" t="s">
        <v>126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4" t="s">
        <v>83</v>
      </c>
      <c r="BK140" s="229">
        <f>ROUND(I140*H140,2)</f>
        <v>0</v>
      </c>
      <c r="BL140" s="14" t="s">
        <v>132</v>
      </c>
      <c r="BM140" s="228" t="s">
        <v>240</v>
      </c>
    </row>
    <row r="141" s="2" customFormat="1" ht="14.4" customHeight="1">
      <c r="A141" s="35"/>
      <c r="B141" s="36"/>
      <c r="C141" s="216" t="s">
        <v>164</v>
      </c>
      <c r="D141" s="216" t="s">
        <v>128</v>
      </c>
      <c r="E141" s="217" t="s">
        <v>165</v>
      </c>
      <c r="F141" s="218" t="s">
        <v>166</v>
      </c>
      <c r="G141" s="219" t="s">
        <v>131</v>
      </c>
      <c r="H141" s="220">
        <v>5.5919999999999996</v>
      </c>
      <c r="I141" s="221"/>
      <c r="J141" s="222">
        <f>ROUND(I141*H141,2)</f>
        <v>0</v>
      </c>
      <c r="K141" s="223"/>
      <c r="L141" s="41"/>
      <c r="M141" s="224" t="s">
        <v>1</v>
      </c>
      <c r="N141" s="225" t="s">
        <v>40</v>
      </c>
      <c r="O141" s="88"/>
      <c r="P141" s="226">
        <f>O141*H141</f>
        <v>0</v>
      </c>
      <c r="Q141" s="226">
        <v>0</v>
      </c>
      <c r="R141" s="226">
        <f>Q141*H141</f>
        <v>0</v>
      </c>
      <c r="S141" s="226">
        <v>2</v>
      </c>
      <c r="T141" s="227">
        <f>S141*H141</f>
        <v>11.183999999999999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8" t="s">
        <v>132</v>
      </c>
      <c r="AT141" s="228" t="s">
        <v>128</v>
      </c>
      <c r="AU141" s="228" t="s">
        <v>85</v>
      </c>
      <c r="AY141" s="14" t="s">
        <v>126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4" t="s">
        <v>83</v>
      </c>
      <c r="BK141" s="229">
        <f>ROUND(I141*H141,2)</f>
        <v>0</v>
      </c>
      <c r="BL141" s="14" t="s">
        <v>132</v>
      </c>
      <c r="BM141" s="228" t="s">
        <v>241</v>
      </c>
    </row>
    <row r="142" s="12" customFormat="1" ht="22.8" customHeight="1">
      <c r="A142" s="12"/>
      <c r="B142" s="200"/>
      <c r="C142" s="201"/>
      <c r="D142" s="202" t="s">
        <v>74</v>
      </c>
      <c r="E142" s="214" t="s">
        <v>168</v>
      </c>
      <c r="F142" s="214" t="s">
        <v>169</v>
      </c>
      <c r="G142" s="201"/>
      <c r="H142" s="201"/>
      <c r="I142" s="204"/>
      <c r="J142" s="215">
        <f>BK142</f>
        <v>0</v>
      </c>
      <c r="K142" s="201"/>
      <c r="L142" s="206"/>
      <c r="M142" s="207"/>
      <c r="N142" s="208"/>
      <c r="O142" s="208"/>
      <c r="P142" s="209">
        <f>SUM(P143:P146)</f>
        <v>0</v>
      </c>
      <c r="Q142" s="208"/>
      <c r="R142" s="209">
        <f>SUM(R143:R146)</f>
        <v>0</v>
      </c>
      <c r="S142" s="208"/>
      <c r="T142" s="210">
        <f>SUM(T143:T146)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1" t="s">
        <v>83</v>
      </c>
      <c r="AT142" s="212" t="s">
        <v>74</v>
      </c>
      <c r="AU142" s="212" t="s">
        <v>83</v>
      </c>
      <c r="AY142" s="211" t="s">
        <v>126</v>
      </c>
      <c r="BK142" s="213">
        <f>SUM(BK143:BK146)</f>
        <v>0</v>
      </c>
    </row>
    <row r="143" s="2" customFormat="1" ht="24.15" customHeight="1">
      <c r="A143" s="35"/>
      <c r="B143" s="36"/>
      <c r="C143" s="216" t="s">
        <v>158</v>
      </c>
      <c r="D143" s="216" t="s">
        <v>128</v>
      </c>
      <c r="E143" s="217" t="s">
        <v>170</v>
      </c>
      <c r="F143" s="218" t="s">
        <v>171</v>
      </c>
      <c r="G143" s="219" t="s">
        <v>152</v>
      </c>
      <c r="H143" s="220">
        <v>11.289999999999999</v>
      </c>
      <c r="I143" s="221"/>
      <c r="J143" s="222">
        <f>ROUND(I143*H143,2)</f>
        <v>0</v>
      </c>
      <c r="K143" s="223"/>
      <c r="L143" s="41"/>
      <c r="M143" s="224" t="s">
        <v>1</v>
      </c>
      <c r="N143" s="225" t="s">
        <v>40</v>
      </c>
      <c r="O143" s="88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8" t="s">
        <v>132</v>
      </c>
      <c r="AT143" s="228" t="s">
        <v>128</v>
      </c>
      <c r="AU143" s="228" t="s">
        <v>85</v>
      </c>
      <c r="AY143" s="14" t="s">
        <v>126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4" t="s">
        <v>83</v>
      </c>
      <c r="BK143" s="229">
        <f>ROUND(I143*H143,2)</f>
        <v>0</v>
      </c>
      <c r="BL143" s="14" t="s">
        <v>132</v>
      </c>
      <c r="BM143" s="228" t="s">
        <v>242</v>
      </c>
    </row>
    <row r="144" s="2" customFormat="1" ht="24.15" customHeight="1">
      <c r="A144" s="35"/>
      <c r="B144" s="36"/>
      <c r="C144" s="216" t="s">
        <v>173</v>
      </c>
      <c r="D144" s="216" t="s">
        <v>128</v>
      </c>
      <c r="E144" s="217" t="s">
        <v>174</v>
      </c>
      <c r="F144" s="218" t="s">
        <v>175</v>
      </c>
      <c r="G144" s="219" t="s">
        <v>152</v>
      </c>
      <c r="H144" s="220">
        <v>11.289999999999999</v>
      </c>
      <c r="I144" s="221"/>
      <c r="J144" s="222">
        <f>ROUND(I144*H144,2)</f>
        <v>0</v>
      </c>
      <c r="K144" s="223"/>
      <c r="L144" s="41"/>
      <c r="M144" s="224" t="s">
        <v>1</v>
      </c>
      <c r="N144" s="225" t="s">
        <v>40</v>
      </c>
      <c r="O144" s="88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8" t="s">
        <v>132</v>
      </c>
      <c r="AT144" s="228" t="s">
        <v>128</v>
      </c>
      <c r="AU144" s="228" t="s">
        <v>85</v>
      </c>
      <c r="AY144" s="14" t="s">
        <v>126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4" t="s">
        <v>83</v>
      </c>
      <c r="BK144" s="229">
        <f>ROUND(I144*H144,2)</f>
        <v>0</v>
      </c>
      <c r="BL144" s="14" t="s">
        <v>132</v>
      </c>
      <c r="BM144" s="228" t="s">
        <v>243</v>
      </c>
    </row>
    <row r="145" s="2" customFormat="1" ht="24.15" customHeight="1">
      <c r="A145" s="35"/>
      <c r="B145" s="36"/>
      <c r="C145" s="216" t="s">
        <v>177</v>
      </c>
      <c r="D145" s="216" t="s">
        <v>128</v>
      </c>
      <c r="E145" s="217" t="s">
        <v>178</v>
      </c>
      <c r="F145" s="218" t="s">
        <v>179</v>
      </c>
      <c r="G145" s="219" t="s">
        <v>152</v>
      </c>
      <c r="H145" s="220">
        <v>101.61</v>
      </c>
      <c r="I145" s="221"/>
      <c r="J145" s="222">
        <f>ROUND(I145*H145,2)</f>
        <v>0</v>
      </c>
      <c r="K145" s="223"/>
      <c r="L145" s="41"/>
      <c r="M145" s="224" t="s">
        <v>1</v>
      </c>
      <c r="N145" s="225" t="s">
        <v>40</v>
      </c>
      <c r="O145" s="88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8" t="s">
        <v>132</v>
      </c>
      <c r="AT145" s="228" t="s">
        <v>128</v>
      </c>
      <c r="AU145" s="228" t="s">
        <v>85</v>
      </c>
      <c r="AY145" s="14" t="s">
        <v>126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4" t="s">
        <v>83</v>
      </c>
      <c r="BK145" s="229">
        <f>ROUND(I145*H145,2)</f>
        <v>0</v>
      </c>
      <c r="BL145" s="14" t="s">
        <v>132</v>
      </c>
      <c r="BM145" s="228" t="s">
        <v>244</v>
      </c>
    </row>
    <row r="146" s="2" customFormat="1" ht="24.15" customHeight="1">
      <c r="A146" s="35"/>
      <c r="B146" s="36"/>
      <c r="C146" s="216" t="s">
        <v>181</v>
      </c>
      <c r="D146" s="216" t="s">
        <v>128</v>
      </c>
      <c r="E146" s="217" t="s">
        <v>182</v>
      </c>
      <c r="F146" s="218" t="s">
        <v>183</v>
      </c>
      <c r="G146" s="219" t="s">
        <v>152</v>
      </c>
      <c r="H146" s="220">
        <v>12.579000000000001</v>
      </c>
      <c r="I146" s="221"/>
      <c r="J146" s="222">
        <f>ROUND(I146*H146,2)</f>
        <v>0</v>
      </c>
      <c r="K146" s="223"/>
      <c r="L146" s="41"/>
      <c r="M146" s="224" t="s">
        <v>1</v>
      </c>
      <c r="N146" s="225" t="s">
        <v>40</v>
      </c>
      <c r="O146" s="88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8" t="s">
        <v>132</v>
      </c>
      <c r="AT146" s="228" t="s">
        <v>128</v>
      </c>
      <c r="AU146" s="228" t="s">
        <v>85</v>
      </c>
      <c r="AY146" s="14" t="s">
        <v>126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4" t="s">
        <v>83</v>
      </c>
      <c r="BK146" s="229">
        <f>ROUND(I146*H146,2)</f>
        <v>0</v>
      </c>
      <c r="BL146" s="14" t="s">
        <v>132</v>
      </c>
      <c r="BM146" s="228" t="s">
        <v>245</v>
      </c>
    </row>
    <row r="147" s="12" customFormat="1" ht="22.8" customHeight="1">
      <c r="A147" s="12"/>
      <c r="B147" s="200"/>
      <c r="C147" s="201"/>
      <c r="D147" s="202" t="s">
        <v>74</v>
      </c>
      <c r="E147" s="214" t="s">
        <v>185</v>
      </c>
      <c r="F147" s="214" t="s">
        <v>186</v>
      </c>
      <c r="G147" s="201"/>
      <c r="H147" s="201"/>
      <c r="I147" s="204"/>
      <c r="J147" s="215">
        <f>BK147</f>
        <v>0</v>
      </c>
      <c r="K147" s="201"/>
      <c r="L147" s="206"/>
      <c r="M147" s="207"/>
      <c r="N147" s="208"/>
      <c r="O147" s="208"/>
      <c r="P147" s="209">
        <f>P148</f>
        <v>0</v>
      </c>
      <c r="Q147" s="208"/>
      <c r="R147" s="209">
        <f>R148</f>
        <v>0</v>
      </c>
      <c r="S147" s="208"/>
      <c r="T147" s="210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1" t="s">
        <v>83</v>
      </c>
      <c r="AT147" s="212" t="s">
        <v>74</v>
      </c>
      <c r="AU147" s="212" t="s">
        <v>83</v>
      </c>
      <c r="AY147" s="211" t="s">
        <v>126</v>
      </c>
      <c r="BK147" s="213">
        <f>BK148</f>
        <v>0</v>
      </c>
    </row>
    <row r="148" s="2" customFormat="1" ht="14.4" customHeight="1">
      <c r="A148" s="35"/>
      <c r="B148" s="36"/>
      <c r="C148" s="216" t="s">
        <v>187</v>
      </c>
      <c r="D148" s="216" t="s">
        <v>128</v>
      </c>
      <c r="E148" s="217" t="s">
        <v>188</v>
      </c>
      <c r="F148" s="218" t="s">
        <v>189</v>
      </c>
      <c r="G148" s="219" t="s">
        <v>152</v>
      </c>
      <c r="H148" s="220">
        <v>12.579000000000001</v>
      </c>
      <c r="I148" s="221"/>
      <c r="J148" s="222">
        <f>ROUND(I148*H148,2)</f>
        <v>0</v>
      </c>
      <c r="K148" s="223"/>
      <c r="L148" s="41"/>
      <c r="M148" s="224" t="s">
        <v>1</v>
      </c>
      <c r="N148" s="225" t="s">
        <v>40</v>
      </c>
      <c r="O148" s="88"/>
      <c r="P148" s="226">
        <f>O148*H148</f>
        <v>0</v>
      </c>
      <c r="Q148" s="226">
        <v>0</v>
      </c>
      <c r="R148" s="226">
        <f>Q148*H148</f>
        <v>0</v>
      </c>
      <c r="S148" s="226">
        <v>0</v>
      </c>
      <c r="T148" s="22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8" t="s">
        <v>132</v>
      </c>
      <c r="AT148" s="228" t="s">
        <v>128</v>
      </c>
      <c r="AU148" s="228" t="s">
        <v>85</v>
      </c>
      <c r="AY148" s="14" t="s">
        <v>126</v>
      </c>
      <c r="BE148" s="229">
        <f>IF(N148="základní",J148,0)</f>
        <v>0</v>
      </c>
      <c r="BF148" s="229">
        <f>IF(N148="snížená",J148,0)</f>
        <v>0</v>
      </c>
      <c r="BG148" s="229">
        <f>IF(N148="zákl. přenesená",J148,0)</f>
        <v>0</v>
      </c>
      <c r="BH148" s="229">
        <f>IF(N148="sníž. přenesená",J148,0)</f>
        <v>0</v>
      </c>
      <c r="BI148" s="229">
        <f>IF(N148="nulová",J148,0)</f>
        <v>0</v>
      </c>
      <c r="BJ148" s="14" t="s">
        <v>83</v>
      </c>
      <c r="BK148" s="229">
        <f>ROUND(I148*H148,2)</f>
        <v>0</v>
      </c>
      <c r="BL148" s="14" t="s">
        <v>132</v>
      </c>
      <c r="BM148" s="228" t="s">
        <v>246</v>
      </c>
    </row>
    <row r="149" s="12" customFormat="1" ht="25.92" customHeight="1">
      <c r="A149" s="12"/>
      <c r="B149" s="200"/>
      <c r="C149" s="201"/>
      <c r="D149" s="202" t="s">
        <v>74</v>
      </c>
      <c r="E149" s="203" t="s">
        <v>191</v>
      </c>
      <c r="F149" s="203" t="s">
        <v>192</v>
      </c>
      <c r="G149" s="201"/>
      <c r="H149" s="201"/>
      <c r="I149" s="204"/>
      <c r="J149" s="205">
        <f>BK149</f>
        <v>0</v>
      </c>
      <c r="K149" s="201"/>
      <c r="L149" s="206"/>
      <c r="M149" s="207"/>
      <c r="N149" s="208"/>
      <c r="O149" s="208"/>
      <c r="P149" s="209">
        <f>P150</f>
        <v>0</v>
      </c>
      <c r="Q149" s="208"/>
      <c r="R149" s="209">
        <f>R150</f>
        <v>0</v>
      </c>
      <c r="S149" s="208"/>
      <c r="T149" s="210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1" t="s">
        <v>85</v>
      </c>
      <c r="AT149" s="212" t="s">
        <v>74</v>
      </c>
      <c r="AU149" s="212" t="s">
        <v>75</v>
      </c>
      <c r="AY149" s="211" t="s">
        <v>126</v>
      </c>
      <c r="BK149" s="213">
        <f>BK150</f>
        <v>0</v>
      </c>
    </row>
    <row r="150" s="12" customFormat="1" ht="22.8" customHeight="1">
      <c r="A150" s="12"/>
      <c r="B150" s="200"/>
      <c r="C150" s="201"/>
      <c r="D150" s="202" t="s">
        <v>74</v>
      </c>
      <c r="E150" s="214" t="s">
        <v>193</v>
      </c>
      <c r="F150" s="214" t="s">
        <v>194</v>
      </c>
      <c r="G150" s="201"/>
      <c r="H150" s="201"/>
      <c r="I150" s="204"/>
      <c r="J150" s="215">
        <f>BK150</f>
        <v>0</v>
      </c>
      <c r="K150" s="201"/>
      <c r="L150" s="206"/>
      <c r="M150" s="207"/>
      <c r="N150" s="208"/>
      <c r="O150" s="208"/>
      <c r="P150" s="209">
        <f>P151</f>
        <v>0</v>
      </c>
      <c r="Q150" s="208"/>
      <c r="R150" s="209">
        <f>R151</f>
        <v>0</v>
      </c>
      <c r="S150" s="208"/>
      <c r="T150" s="210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1" t="s">
        <v>85</v>
      </c>
      <c r="AT150" s="212" t="s">
        <v>74</v>
      </c>
      <c r="AU150" s="212" t="s">
        <v>83</v>
      </c>
      <c r="AY150" s="211" t="s">
        <v>126</v>
      </c>
      <c r="BK150" s="213">
        <f>BK151</f>
        <v>0</v>
      </c>
    </row>
    <row r="151" s="2" customFormat="1" ht="14.4" customHeight="1">
      <c r="A151" s="35"/>
      <c r="B151" s="36"/>
      <c r="C151" s="216" t="s">
        <v>195</v>
      </c>
      <c r="D151" s="216" t="s">
        <v>128</v>
      </c>
      <c r="E151" s="217" t="s">
        <v>196</v>
      </c>
      <c r="F151" s="218" t="s">
        <v>197</v>
      </c>
      <c r="G151" s="219" t="s">
        <v>198</v>
      </c>
      <c r="H151" s="220">
        <v>1</v>
      </c>
      <c r="I151" s="221"/>
      <c r="J151" s="222">
        <f>ROUND(I151*H151,2)</f>
        <v>0</v>
      </c>
      <c r="K151" s="223"/>
      <c r="L151" s="41"/>
      <c r="M151" s="224" t="s">
        <v>1</v>
      </c>
      <c r="N151" s="225" t="s">
        <v>40</v>
      </c>
      <c r="O151" s="88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8" t="s">
        <v>199</v>
      </c>
      <c r="AT151" s="228" t="s">
        <v>128</v>
      </c>
      <c r="AU151" s="228" t="s">
        <v>85</v>
      </c>
      <c r="AY151" s="14" t="s">
        <v>126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4" t="s">
        <v>83</v>
      </c>
      <c r="BK151" s="229">
        <f>ROUND(I151*H151,2)</f>
        <v>0</v>
      </c>
      <c r="BL151" s="14" t="s">
        <v>199</v>
      </c>
      <c r="BM151" s="228" t="s">
        <v>247</v>
      </c>
    </row>
    <row r="152" s="12" customFormat="1" ht="25.92" customHeight="1">
      <c r="A152" s="12"/>
      <c r="B152" s="200"/>
      <c r="C152" s="201"/>
      <c r="D152" s="202" t="s">
        <v>74</v>
      </c>
      <c r="E152" s="203" t="s">
        <v>201</v>
      </c>
      <c r="F152" s="203" t="s">
        <v>202</v>
      </c>
      <c r="G152" s="201"/>
      <c r="H152" s="201"/>
      <c r="I152" s="204"/>
      <c r="J152" s="205">
        <f>BK152</f>
        <v>0</v>
      </c>
      <c r="K152" s="201"/>
      <c r="L152" s="206"/>
      <c r="M152" s="207"/>
      <c r="N152" s="208"/>
      <c r="O152" s="208"/>
      <c r="P152" s="209">
        <f>SUM(P153:P155)</f>
        <v>0</v>
      </c>
      <c r="Q152" s="208"/>
      <c r="R152" s="209">
        <f>SUM(R153:R155)</f>
        <v>0.251328</v>
      </c>
      <c r="S152" s="208"/>
      <c r="T152" s="210">
        <f>SUM(T153:T155)</f>
        <v>0.10560000000000001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1" t="s">
        <v>132</v>
      </c>
      <c r="AT152" s="212" t="s">
        <v>74</v>
      </c>
      <c r="AU152" s="212" t="s">
        <v>75</v>
      </c>
      <c r="AY152" s="211" t="s">
        <v>126</v>
      </c>
      <c r="BK152" s="213">
        <f>SUM(BK153:BK155)</f>
        <v>0</v>
      </c>
    </row>
    <row r="153" s="2" customFormat="1" ht="14.4" customHeight="1">
      <c r="A153" s="35"/>
      <c r="B153" s="36"/>
      <c r="C153" s="230" t="s">
        <v>8</v>
      </c>
      <c r="D153" s="230" t="s">
        <v>203</v>
      </c>
      <c r="E153" s="231" t="s">
        <v>204</v>
      </c>
      <c r="F153" s="232" t="s">
        <v>205</v>
      </c>
      <c r="G153" s="233" t="s">
        <v>156</v>
      </c>
      <c r="H153" s="234">
        <v>66.879999999999995</v>
      </c>
      <c r="I153" s="235"/>
      <c r="J153" s="236">
        <f>ROUND(I153*H153,2)</f>
        <v>0</v>
      </c>
      <c r="K153" s="237"/>
      <c r="L153" s="238"/>
      <c r="M153" s="239" t="s">
        <v>1</v>
      </c>
      <c r="N153" s="240" t="s">
        <v>40</v>
      </c>
      <c r="O153" s="88"/>
      <c r="P153" s="226">
        <f>O153*H153</f>
        <v>0</v>
      </c>
      <c r="Q153" s="226">
        <v>0.0035000000000000001</v>
      </c>
      <c r="R153" s="226">
        <f>Q153*H153</f>
        <v>0.23407999999999998</v>
      </c>
      <c r="S153" s="226">
        <v>0</v>
      </c>
      <c r="T153" s="22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8" t="s">
        <v>164</v>
      </c>
      <c r="AT153" s="228" t="s">
        <v>203</v>
      </c>
      <c r="AU153" s="228" t="s">
        <v>83</v>
      </c>
      <c r="AY153" s="14" t="s">
        <v>126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4" t="s">
        <v>83</v>
      </c>
      <c r="BK153" s="229">
        <f>ROUND(I153*H153,2)</f>
        <v>0</v>
      </c>
      <c r="BL153" s="14" t="s">
        <v>132</v>
      </c>
      <c r="BM153" s="228" t="s">
        <v>248</v>
      </c>
    </row>
    <row r="154" s="2" customFormat="1" ht="24.15" customHeight="1">
      <c r="A154" s="35"/>
      <c r="B154" s="36"/>
      <c r="C154" s="216" t="s">
        <v>199</v>
      </c>
      <c r="D154" s="216" t="s">
        <v>128</v>
      </c>
      <c r="E154" s="217" t="s">
        <v>207</v>
      </c>
      <c r="F154" s="218" t="s">
        <v>208</v>
      </c>
      <c r="G154" s="219" t="s">
        <v>209</v>
      </c>
      <c r="H154" s="220">
        <v>176</v>
      </c>
      <c r="I154" s="221"/>
      <c r="J154" s="222">
        <f>ROUND(I154*H154,2)</f>
        <v>0</v>
      </c>
      <c r="K154" s="223"/>
      <c r="L154" s="41"/>
      <c r="M154" s="224" t="s">
        <v>1</v>
      </c>
      <c r="N154" s="225" t="s">
        <v>40</v>
      </c>
      <c r="O154" s="88"/>
      <c r="P154" s="226">
        <f>O154*H154</f>
        <v>0</v>
      </c>
      <c r="Q154" s="226">
        <v>8.0000000000000007E-05</v>
      </c>
      <c r="R154" s="226">
        <f>Q154*H154</f>
        <v>0.014080000000000001</v>
      </c>
      <c r="S154" s="226">
        <v>0</v>
      </c>
      <c r="T154" s="22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8" t="s">
        <v>132</v>
      </c>
      <c r="AT154" s="228" t="s">
        <v>128</v>
      </c>
      <c r="AU154" s="228" t="s">
        <v>83</v>
      </c>
      <c r="AY154" s="14" t="s">
        <v>126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4" t="s">
        <v>83</v>
      </c>
      <c r="BK154" s="229">
        <f>ROUND(I154*H154,2)</f>
        <v>0</v>
      </c>
      <c r="BL154" s="14" t="s">
        <v>132</v>
      </c>
      <c r="BM154" s="228" t="s">
        <v>249</v>
      </c>
    </row>
    <row r="155" s="2" customFormat="1" ht="24.15" customHeight="1">
      <c r="A155" s="35"/>
      <c r="B155" s="36"/>
      <c r="C155" s="216" t="s">
        <v>211</v>
      </c>
      <c r="D155" s="216" t="s">
        <v>128</v>
      </c>
      <c r="E155" s="217" t="s">
        <v>212</v>
      </c>
      <c r="F155" s="218" t="s">
        <v>213</v>
      </c>
      <c r="G155" s="219" t="s">
        <v>156</v>
      </c>
      <c r="H155" s="220">
        <v>35.200000000000003</v>
      </c>
      <c r="I155" s="221"/>
      <c r="J155" s="222">
        <f>ROUND(I155*H155,2)</f>
        <v>0</v>
      </c>
      <c r="K155" s="223"/>
      <c r="L155" s="41"/>
      <c r="M155" s="241" t="s">
        <v>1</v>
      </c>
      <c r="N155" s="242" t="s">
        <v>40</v>
      </c>
      <c r="O155" s="243"/>
      <c r="P155" s="244">
        <f>O155*H155</f>
        <v>0</v>
      </c>
      <c r="Q155" s="244">
        <v>9.0000000000000006E-05</v>
      </c>
      <c r="R155" s="244">
        <f>Q155*H155</f>
        <v>0.0031680000000000002</v>
      </c>
      <c r="S155" s="244">
        <v>0.0030000000000000001</v>
      </c>
      <c r="T155" s="245">
        <f>S155*H155</f>
        <v>0.10560000000000001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8" t="s">
        <v>132</v>
      </c>
      <c r="AT155" s="228" t="s">
        <v>128</v>
      </c>
      <c r="AU155" s="228" t="s">
        <v>83</v>
      </c>
      <c r="AY155" s="14" t="s">
        <v>126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4" t="s">
        <v>83</v>
      </c>
      <c r="BK155" s="229">
        <f>ROUND(I155*H155,2)</f>
        <v>0</v>
      </c>
      <c r="BL155" s="14" t="s">
        <v>132</v>
      </c>
      <c r="BM155" s="228" t="s">
        <v>250</v>
      </c>
    </row>
    <row r="156" s="2" customFormat="1" ht="6.96" customHeight="1">
      <c r="A156" s="35"/>
      <c r="B156" s="63"/>
      <c r="C156" s="64"/>
      <c r="D156" s="64"/>
      <c r="E156" s="64"/>
      <c r="F156" s="64"/>
      <c r="G156" s="64"/>
      <c r="H156" s="64"/>
      <c r="I156" s="64"/>
      <c r="J156" s="64"/>
      <c r="K156" s="64"/>
      <c r="L156" s="41"/>
      <c r="M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</row>
  </sheetData>
  <sheetProtection sheet="1" autoFilter="0" formatColumns="0" formatRows="0" objects="1" scenarios="1" spinCount="100000" saltValue="Rash0vRpSpuTWn1gApScfhyzYJ8F4qz7+04lmCgJhL3h/vH1h9NrM0AF81Y+lMJMJzFVfCrXS5YQlya9CLfTVg==" hashValue="/1SmlR2Cm/7bGPwpRXo6ouK/4TNhe9utA1AmdUdaXLN6cvGRmzHU35cToA0/4jpKdc7VKY1W/OePa+He8lWHCw==" algorithmName="SHA-512" password="CC35"/>
  <autoFilter ref="C126:K155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Vyroubalová Naděžda, Ing.</dc:creator>
  <cp:lastModifiedBy>Vyroubalová Naděžda, Ing.</cp:lastModifiedBy>
  <dcterms:created xsi:type="dcterms:W3CDTF">2020-08-24T08:29:33Z</dcterms:created>
  <dcterms:modified xsi:type="dcterms:W3CDTF">2020-08-24T08:29:39Z</dcterms:modified>
</cp:coreProperties>
</file>